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714d9e9cadfecd/Code/GitHub/covid-19/sheets/"/>
    </mc:Choice>
  </mc:AlternateContent>
  <xr:revisionPtr revIDLastSave="2534" documentId="8_{4A8F78E0-966E-4BED-8BA3-84E1FBE20D42}" xr6:coauthVersionLast="45" xr6:coauthVersionMax="45" xr10:uidLastSave="{4EA38929-B605-477F-8E9F-8467CACB4527}"/>
  <bookViews>
    <workbookView xWindow="-120" yWindow="-120" windowWidth="29040" windowHeight="15990" tabRatio="699" activeTab="4" xr2:uid="{73C2FFD7-BF6E-46BC-AF21-3DD5EAC3E943}"/>
  </bookViews>
  <sheets>
    <sheet name="ONS Analysis" sheetId="36" r:id="rId1"/>
    <sheet name="Adj Daily Cases" sheetId="38" r:id="rId2"/>
    <sheet name="Adj Daily Deaths" sheetId="21" r:id="rId3"/>
    <sheet name="Adj Pop Chart" sheetId="22" r:id="rId4"/>
    <sheet name="Adj Pop Mavg7" sheetId="24" r:id="rId5"/>
    <sheet name="Adj Pop Mavg21" sheetId="37" r:id="rId6"/>
    <sheet name="Adj Pop Poly" sheetId="25" r:id="rId7"/>
    <sheet name="Rebased Deaths" sheetId="26" state="hidden" r:id="rId8"/>
    <sheet name="Adj Rebased Chart" sheetId="27" state="hidden" r:id="rId9"/>
    <sheet name="UK Death v2019" sheetId="28" r:id="rId10"/>
    <sheet name="UK Death v2019 predict" sheetId="31" state="hidden" r:id="rId11"/>
    <sheet name="UK Death v2019 err" sheetId="32" state="hidden" r:id="rId12"/>
    <sheet name="ONS Analysis 17-Apr-2020" sheetId="34" state="hidden" r:id="rId13"/>
    <sheet name="UK Pop by Age" sheetId="30" r:id="rId14"/>
    <sheet name="Config" sheetId="8" r:id="rId15"/>
  </sheets>
  <definedNames>
    <definedName name="country_names" localSheetId="1">'Adj Daily Cases'!$B$2:$P$2</definedName>
    <definedName name="country_names">'Adj Daily Deaths'!$B$2:$P$2</definedName>
    <definedName name="day_offset">'Rebased Deaths'!$A$3:$A$45</definedName>
    <definedName name="pop_by_age">'UK Pop by Age'!$F$5:$G$11</definedName>
    <definedName name="rebase_adjustment">'Rebased Deaths'!$M$4:$N$24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1" i="36" l="1"/>
  <c r="A202" i="36" s="1"/>
  <c r="AN62" i="28"/>
  <c r="AN86" i="28" s="1"/>
  <c r="AN91" i="28"/>
  <c r="AN92" i="28"/>
  <c r="AN93" i="28"/>
  <c r="AN94" i="28"/>
  <c r="AN95" i="28"/>
  <c r="AN96" i="28"/>
  <c r="AN97" i="28"/>
  <c r="AN98" i="28"/>
  <c r="AN79" i="28"/>
  <c r="AN80" i="28"/>
  <c r="AN81" i="28"/>
  <c r="AN82" i="28"/>
  <c r="AN83" i="28"/>
  <c r="AN84" i="28"/>
  <c r="AN85" i="28"/>
  <c r="AN67" i="28"/>
  <c r="AN68" i="28"/>
  <c r="AN69" i="28"/>
  <c r="AN70" i="28"/>
  <c r="AN71" i="28"/>
  <c r="AN72" i="28"/>
  <c r="AN73" i="28"/>
  <c r="AN74" i="28"/>
  <c r="AN55" i="28"/>
  <c r="AN56" i="28"/>
  <c r="AN57" i="28"/>
  <c r="AN58" i="28"/>
  <c r="AN59" i="28"/>
  <c r="AN60" i="28"/>
  <c r="AN61" i="28"/>
  <c r="M33" i="36"/>
  <c r="J33" i="36" s="1"/>
  <c r="I33" i="36" s="1"/>
  <c r="L33" i="36"/>
  <c r="H33" i="36"/>
  <c r="A203" i="36" l="1"/>
  <c r="A204" i="36" s="1"/>
  <c r="A205" i="36" s="1"/>
  <c r="A206" i="36" s="1"/>
  <c r="A207" i="36" s="1"/>
  <c r="N33" i="36"/>
  <c r="O33" i="36" s="1"/>
  <c r="N32" i="36"/>
  <c r="A188" i="36"/>
  <c r="A189" i="36" s="1"/>
  <c r="A190" i="36" s="1"/>
  <c r="A191" i="36" s="1"/>
  <c r="A192" i="36" s="1"/>
  <c r="A193" i="36" s="1"/>
  <c r="A194" i="36" s="1"/>
  <c r="A195" i="36" s="1"/>
  <c r="A196" i="36" s="1"/>
  <c r="A197" i="36" s="1"/>
  <c r="A198" i="36" s="1"/>
  <c r="A199" i="36" s="1"/>
  <c r="A200" i="36" s="1"/>
  <c r="A187" i="36"/>
  <c r="M32" i="36"/>
  <c r="J32" i="36" s="1"/>
  <c r="I32" i="36" s="1"/>
  <c r="L32" i="36"/>
  <c r="M31" i="36"/>
  <c r="J31" i="36" s="1"/>
  <c r="I31" i="36" s="1"/>
  <c r="L31" i="36"/>
  <c r="L30" i="36"/>
  <c r="H32" i="36"/>
  <c r="H31" i="36"/>
  <c r="H18" i="36"/>
  <c r="L18" i="36"/>
  <c r="M18" i="36"/>
  <c r="J18" i="36" s="1"/>
  <c r="I18" i="36" s="1"/>
  <c r="P18" i="36"/>
  <c r="Q18" i="36"/>
  <c r="S18" i="36"/>
  <c r="O32" i="36" l="1"/>
  <c r="N31" i="36"/>
  <c r="O31" i="36" s="1"/>
  <c r="AM98" i="28"/>
  <c r="AM91" i="28"/>
  <c r="AM92" i="28"/>
  <c r="AM93" i="28"/>
  <c r="AM94" i="28"/>
  <c r="AM95" i="28"/>
  <c r="AM96" i="28"/>
  <c r="AM97" i="28"/>
  <c r="AM86" i="28"/>
  <c r="AL86" i="28"/>
  <c r="AL79" i="28"/>
  <c r="AM79" i="28"/>
  <c r="AL80" i="28"/>
  <c r="AM80" i="28"/>
  <c r="AL81" i="28"/>
  <c r="AM81" i="28"/>
  <c r="AL82" i="28"/>
  <c r="AM82" i="28"/>
  <c r="AL83" i="28"/>
  <c r="AM83" i="28"/>
  <c r="AL84" i="28"/>
  <c r="AM84" i="28"/>
  <c r="AL85" i="28"/>
  <c r="AM85" i="28"/>
  <c r="AM74" i="28"/>
  <c r="AL74" i="28"/>
  <c r="AL67" i="28"/>
  <c r="AM67" i="28"/>
  <c r="AL68" i="28"/>
  <c r="AM68" i="28"/>
  <c r="AL69" i="28"/>
  <c r="AM69" i="28"/>
  <c r="AL70" i="28"/>
  <c r="AM70" i="28"/>
  <c r="AL71" i="28"/>
  <c r="AM71" i="28"/>
  <c r="AL72" i="28"/>
  <c r="AM72" i="28"/>
  <c r="AL73" i="28"/>
  <c r="AM73" i="28"/>
  <c r="AM55" i="28"/>
  <c r="AM62" i="28" s="1"/>
  <c r="AM56" i="28"/>
  <c r="AM57" i="28"/>
  <c r="AM58" i="28"/>
  <c r="AM59" i="28"/>
  <c r="AM60" i="28"/>
  <c r="AM61" i="28"/>
  <c r="M30" i="36"/>
  <c r="J30" i="36" s="1"/>
  <c r="I30" i="36" s="1"/>
  <c r="H30" i="36"/>
  <c r="AI98" i="28"/>
  <c r="AL98" i="28" l="1"/>
  <c r="AL91" i="28"/>
  <c r="AL92" i="28"/>
  <c r="AL93" i="28"/>
  <c r="AL94" i="28"/>
  <c r="AL95" i="28"/>
  <c r="AL96" i="28"/>
  <c r="AL97" i="28"/>
  <c r="AL55" i="28"/>
  <c r="AL62" i="28" s="1"/>
  <c r="AL56" i="28"/>
  <c r="AL57" i="28"/>
  <c r="AL58" i="28"/>
  <c r="AL59" i="28"/>
  <c r="AL60" i="28"/>
  <c r="AL61" i="28"/>
  <c r="N30" i="36" l="1"/>
  <c r="O30" i="36" s="1"/>
  <c r="N29" i="36"/>
  <c r="O29" i="36" s="1"/>
  <c r="M29" i="36"/>
  <c r="J29" i="36" s="1"/>
  <c r="L29" i="36"/>
  <c r="H29" i="36"/>
  <c r="AK98" i="28"/>
  <c r="AJ98" i="28"/>
  <c r="AK86" i="28"/>
  <c r="AJ86" i="28"/>
  <c r="AI86" i="28"/>
  <c r="AK74" i="28"/>
  <c r="AJ74" i="28"/>
  <c r="AI74" i="28"/>
  <c r="AK62" i="28"/>
  <c r="AJ62" i="28"/>
  <c r="AK97" i="28"/>
  <c r="AK96" i="28"/>
  <c r="AK95" i="28"/>
  <c r="AK94" i="28"/>
  <c r="AK93" i="28"/>
  <c r="AK92" i="28"/>
  <c r="AK91" i="28"/>
  <c r="AK85" i="28"/>
  <c r="AK84" i="28"/>
  <c r="AK83" i="28"/>
  <c r="AK82" i="28"/>
  <c r="AK81" i="28"/>
  <c r="AK80" i="28"/>
  <c r="AK79" i="28"/>
  <c r="AK73" i="28"/>
  <c r="AK72" i="28"/>
  <c r="AK71" i="28"/>
  <c r="AK70" i="28"/>
  <c r="AK69" i="28"/>
  <c r="AK68" i="28"/>
  <c r="AK67" i="28"/>
  <c r="AK61" i="28"/>
  <c r="AK60" i="28"/>
  <c r="AK59" i="28"/>
  <c r="AK58" i="28"/>
  <c r="AK57" i="28"/>
  <c r="AK56" i="28"/>
  <c r="AK55" i="28"/>
  <c r="AJ91" i="28" l="1"/>
  <c r="AJ92" i="28"/>
  <c r="AJ93" i="28"/>
  <c r="AJ94" i="28"/>
  <c r="AJ95" i="28"/>
  <c r="AJ96" i="28"/>
  <c r="AJ97" i="28"/>
  <c r="AJ79" i="28"/>
  <c r="AJ80" i="28"/>
  <c r="AJ81" i="28"/>
  <c r="AJ82" i="28"/>
  <c r="AJ83" i="28"/>
  <c r="AJ84" i="28"/>
  <c r="AJ85" i="28"/>
  <c r="AJ67" i="28"/>
  <c r="AJ68" i="28"/>
  <c r="AJ69" i="28"/>
  <c r="AJ70" i="28"/>
  <c r="AJ71" i="28"/>
  <c r="AJ72" i="28"/>
  <c r="AJ73" i="28"/>
  <c r="AJ55" i="28"/>
  <c r="AJ56" i="28"/>
  <c r="AJ57" i="28"/>
  <c r="AJ58" i="28"/>
  <c r="AJ59" i="28"/>
  <c r="AJ60" i="28"/>
  <c r="AJ61" i="28"/>
  <c r="D157" i="28" l="1"/>
  <c r="C157" i="28"/>
  <c r="B157" i="28"/>
  <c r="D156" i="28"/>
  <c r="C156" i="28"/>
  <c r="B156" i="28"/>
  <c r="D155" i="28"/>
  <c r="C155" i="28"/>
  <c r="B155" i="28"/>
  <c r="D154" i="28"/>
  <c r="C154" i="28"/>
  <c r="B154" i="28"/>
  <c r="D153" i="28"/>
  <c r="C153" i="28"/>
  <c r="B153" i="28"/>
  <c r="D152" i="28"/>
  <c r="C152" i="28"/>
  <c r="B152" i="28"/>
  <c r="D151" i="28"/>
  <c r="C151" i="28"/>
  <c r="B151" i="28"/>
  <c r="K50" i="28" l="1"/>
  <c r="N28" i="36" l="1"/>
  <c r="O28" i="36" s="1"/>
  <c r="M28" i="36"/>
  <c r="J28" i="36" s="1"/>
  <c r="L28" i="36"/>
  <c r="H28" i="36"/>
  <c r="AI91" i="28"/>
  <c r="AI92" i="28"/>
  <c r="AI93" i="28"/>
  <c r="AI94" i="28"/>
  <c r="AI95" i="28"/>
  <c r="AI96" i="28"/>
  <c r="AI97" i="28"/>
  <c r="AI79" i="28"/>
  <c r="AI80" i="28"/>
  <c r="AI81" i="28"/>
  <c r="AI82" i="28"/>
  <c r="AI83" i="28"/>
  <c r="AI84" i="28"/>
  <c r="AI85" i="28"/>
  <c r="AI67" i="28"/>
  <c r="AI68" i="28"/>
  <c r="AI69" i="28"/>
  <c r="AI70" i="28"/>
  <c r="AI71" i="28"/>
  <c r="AI72" i="28"/>
  <c r="AI73" i="28"/>
  <c r="AI55" i="28"/>
  <c r="AI56" i="28"/>
  <c r="AI57" i="28"/>
  <c r="AI58" i="28"/>
  <c r="AI59" i="28"/>
  <c r="AI60" i="28"/>
  <c r="AI61" i="28"/>
  <c r="AI62" i="28"/>
  <c r="N27" i="36"/>
  <c r="O27" i="36" s="1"/>
  <c r="M27" i="36"/>
  <c r="L27" i="36"/>
  <c r="N26" i="36"/>
  <c r="O26" i="36" s="1"/>
  <c r="M26" i="36"/>
  <c r="J26" i="36" s="1"/>
  <c r="I26" i="36" s="1"/>
  <c r="L26" i="36"/>
  <c r="H27" i="36"/>
  <c r="H26" i="36"/>
  <c r="AG91" i="28"/>
  <c r="AH91" i="28"/>
  <c r="AG92" i="28"/>
  <c r="AH92" i="28"/>
  <c r="AG93" i="28"/>
  <c r="AH93" i="28"/>
  <c r="AG94" i="28"/>
  <c r="AH94" i="28"/>
  <c r="AG95" i="28"/>
  <c r="AH95" i="28"/>
  <c r="AG96" i="28"/>
  <c r="AH96" i="28"/>
  <c r="AG97" i="28"/>
  <c r="AH97" i="28"/>
  <c r="AG98" i="28"/>
  <c r="AH98" i="28"/>
  <c r="AG79" i="28"/>
  <c r="AH79" i="28"/>
  <c r="AG80" i="28"/>
  <c r="AH80" i="28"/>
  <c r="AG81" i="28"/>
  <c r="AH81" i="28"/>
  <c r="AG82" i="28"/>
  <c r="AH82" i="28"/>
  <c r="AG83" i="28"/>
  <c r="AH83" i="28"/>
  <c r="AG84" i="28"/>
  <c r="AH84" i="28"/>
  <c r="AG85" i="28"/>
  <c r="AH85" i="28"/>
  <c r="AG86" i="28"/>
  <c r="AH86" i="28"/>
  <c r="AG67" i="28"/>
  <c r="AH67" i="28"/>
  <c r="AG68" i="28"/>
  <c r="AH68" i="28"/>
  <c r="AG69" i="28"/>
  <c r="AH69" i="28"/>
  <c r="AG70" i="28"/>
  <c r="AH70" i="28"/>
  <c r="AG71" i="28"/>
  <c r="AH71" i="28"/>
  <c r="AG72" i="28"/>
  <c r="AH72" i="28"/>
  <c r="AG73" i="28"/>
  <c r="AH73" i="28"/>
  <c r="AG74" i="28"/>
  <c r="AH74" i="28"/>
  <c r="AG55" i="28"/>
  <c r="AG62" i="28" s="1"/>
  <c r="AH55" i="28"/>
  <c r="AG56" i="28"/>
  <c r="AH56" i="28"/>
  <c r="AG57" i="28"/>
  <c r="AH57" i="28"/>
  <c r="AG58" i="28"/>
  <c r="AH58" i="28"/>
  <c r="AG59" i="28"/>
  <c r="AH59" i="28"/>
  <c r="AG60" i="28"/>
  <c r="AH60" i="28"/>
  <c r="AG61" i="28"/>
  <c r="AH61" i="28"/>
  <c r="AH62" i="28"/>
  <c r="J27" i="36" l="1"/>
  <c r="I27" i="36" s="1"/>
  <c r="N25" i="36"/>
  <c r="O25" i="36" s="1"/>
  <c r="M25" i="36"/>
  <c r="J25" i="36" s="1"/>
  <c r="I25" i="36" s="1"/>
  <c r="L25" i="36"/>
  <c r="H25" i="36"/>
  <c r="N24" i="36"/>
  <c r="O24" i="36" s="1"/>
  <c r="M24" i="36"/>
  <c r="J24" i="36" s="1"/>
  <c r="I24" i="36" s="1"/>
  <c r="L24" i="36"/>
  <c r="H24" i="36"/>
  <c r="N23" i="36"/>
  <c r="O23" i="36" s="1"/>
  <c r="M23" i="36"/>
  <c r="J23" i="36" s="1"/>
  <c r="I23" i="36" s="1"/>
  <c r="L23" i="36"/>
  <c r="H23" i="36"/>
  <c r="AF98" i="28"/>
  <c r="AE98" i="28"/>
  <c r="AD98" i="28"/>
  <c r="AD91" i="28"/>
  <c r="AE91" i="28"/>
  <c r="AF91" i="28"/>
  <c r="AD92" i="28"/>
  <c r="AE92" i="28"/>
  <c r="AF92" i="28"/>
  <c r="AD93" i="28"/>
  <c r="AE93" i="28"/>
  <c r="AF93" i="28"/>
  <c r="AD94" i="28"/>
  <c r="AE94" i="28"/>
  <c r="AF94" i="28"/>
  <c r="AD95" i="28"/>
  <c r="AE95" i="28"/>
  <c r="AF95" i="28"/>
  <c r="AD96" i="28"/>
  <c r="AE96" i="28"/>
  <c r="AF96" i="28"/>
  <c r="AD97" i="28"/>
  <c r="AE97" i="28"/>
  <c r="AF97" i="28"/>
  <c r="AF62" i="28"/>
  <c r="AF86" i="28" s="1"/>
  <c r="AE62" i="28"/>
  <c r="AE86" i="28"/>
  <c r="AF74" i="28"/>
  <c r="AE74" i="28"/>
  <c r="AD79" i="28"/>
  <c r="AE79" i="28"/>
  <c r="AF79" i="28"/>
  <c r="AD80" i="28"/>
  <c r="AE80" i="28"/>
  <c r="AF80" i="28"/>
  <c r="AD81" i="28"/>
  <c r="AE81" i="28"/>
  <c r="AF81" i="28"/>
  <c r="AD82" i="28"/>
  <c r="AE82" i="28"/>
  <c r="AF82" i="28"/>
  <c r="AD83" i="28"/>
  <c r="AE83" i="28"/>
  <c r="AF83" i="28"/>
  <c r="AD84" i="28"/>
  <c r="AE84" i="28"/>
  <c r="AF84" i="28"/>
  <c r="AD85" i="28"/>
  <c r="AE85" i="28"/>
  <c r="AF85" i="28"/>
  <c r="AD67" i="28"/>
  <c r="AE67" i="28"/>
  <c r="AF67" i="28"/>
  <c r="AD68" i="28"/>
  <c r="AE68" i="28"/>
  <c r="AF68" i="28"/>
  <c r="AD69" i="28"/>
  <c r="AE69" i="28"/>
  <c r="AF69" i="28"/>
  <c r="AD70" i="28"/>
  <c r="AE70" i="28"/>
  <c r="AF70" i="28"/>
  <c r="AD71" i="28"/>
  <c r="AE71" i="28"/>
  <c r="AF71" i="28"/>
  <c r="AD72" i="28"/>
  <c r="AE72" i="28"/>
  <c r="AF72" i="28"/>
  <c r="AD73" i="28"/>
  <c r="AE73" i="28"/>
  <c r="AF73" i="28"/>
  <c r="AD55" i="28"/>
  <c r="AE55" i="28"/>
  <c r="AF55" i="28"/>
  <c r="AD56" i="28"/>
  <c r="AE56" i="28"/>
  <c r="AF56" i="28"/>
  <c r="AD57" i="28"/>
  <c r="AE57" i="28"/>
  <c r="AF57" i="28"/>
  <c r="AD58" i="28"/>
  <c r="AE58" i="28"/>
  <c r="AF58" i="28"/>
  <c r="AD59" i="28"/>
  <c r="AE59" i="28"/>
  <c r="AF59" i="28"/>
  <c r="AD60" i="28"/>
  <c r="AE60" i="28"/>
  <c r="AF60" i="28"/>
  <c r="AD61" i="28"/>
  <c r="AE61" i="28"/>
  <c r="AF61" i="28"/>
  <c r="AD49" i="28"/>
  <c r="AD48" i="28"/>
  <c r="AD47" i="28"/>
  <c r="AD46" i="28"/>
  <c r="AD45" i="28"/>
  <c r="AD44" i="28"/>
  <c r="AD43" i="28"/>
  <c r="AC44" i="28"/>
  <c r="AC45" i="28"/>
  <c r="AC46" i="28"/>
  <c r="AC47" i="28"/>
  <c r="AC48" i="28"/>
  <c r="AC49" i="28"/>
  <c r="H22" i="36" l="1"/>
  <c r="L22" i="36"/>
  <c r="N22" i="36"/>
  <c r="O22" i="36" s="1"/>
  <c r="M22" i="36"/>
  <c r="J22" i="36" s="1"/>
  <c r="I22" i="36" s="1"/>
  <c r="AD90" i="28"/>
  <c r="AD89" i="28"/>
  <c r="AD78" i="28"/>
  <c r="AD77" i="28"/>
  <c r="AD66" i="28"/>
  <c r="AD65" i="28"/>
  <c r="AD54" i="28"/>
  <c r="AD53" i="28"/>
  <c r="AD50" i="28"/>
  <c r="AD42" i="28"/>
  <c r="AD41" i="28"/>
  <c r="AC90" i="28"/>
  <c r="AC89" i="28"/>
  <c r="AC78" i="28"/>
  <c r="AC77" i="28"/>
  <c r="AC73" i="28"/>
  <c r="AC72" i="28"/>
  <c r="AC71" i="28"/>
  <c r="AC66" i="28"/>
  <c r="AC65" i="28"/>
  <c r="AC61" i="28"/>
  <c r="AC85" i="28" s="1"/>
  <c r="AC57" i="28"/>
  <c r="AC81" i="28" s="1"/>
  <c r="AC54" i="28"/>
  <c r="AC53" i="28"/>
  <c r="AC97" i="28"/>
  <c r="AC60" i="28"/>
  <c r="AC84" i="28" s="1"/>
  <c r="AC95" i="28"/>
  <c r="AC70" i="28"/>
  <c r="AC69" i="28"/>
  <c r="AC92" i="28"/>
  <c r="AC43" i="28"/>
  <c r="AC50" i="28" s="1"/>
  <c r="AC42" i="28"/>
  <c r="AC41" i="28"/>
  <c r="AD74" i="28" l="1"/>
  <c r="AC98" i="28"/>
  <c r="AC74" i="28"/>
  <c r="AC91" i="28"/>
  <c r="AC55" i="28"/>
  <c r="AC93" i="28"/>
  <c r="AC56" i="28"/>
  <c r="AC80" i="28" s="1"/>
  <c r="AC94" i="28"/>
  <c r="AC58" i="28"/>
  <c r="AC82" i="28" s="1"/>
  <c r="AC68" i="28"/>
  <c r="AC96" i="28"/>
  <c r="AC59" i="28"/>
  <c r="AC83" i="28" s="1"/>
  <c r="AC67" i="28"/>
  <c r="N21" i="36"/>
  <c r="O21" i="36" s="1"/>
  <c r="M21" i="36"/>
  <c r="J21" i="36" s="1"/>
  <c r="I21" i="36" s="1"/>
  <c r="L21" i="36"/>
  <c r="H21" i="36"/>
  <c r="AB96" i="32"/>
  <c r="AB95" i="32"/>
  <c r="AB94" i="32"/>
  <c r="AB93" i="32"/>
  <c r="AB92" i="32"/>
  <c r="AB91" i="32"/>
  <c r="AB90" i="32"/>
  <c r="AB89" i="32"/>
  <c r="AB88" i="32"/>
  <c r="AB87" i="32"/>
  <c r="AB84" i="32"/>
  <c r="AB83" i="32"/>
  <c r="AB82" i="32"/>
  <c r="AB81" i="32"/>
  <c r="AB80" i="32"/>
  <c r="AB79" i="32"/>
  <c r="AB78" i="32"/>
  <c r="AB77" i="32"/>
  <c r="AB76" i="32"/>
  <c r="AB75" i="32"/>
  <c r="AB72" i="32"/>
  <c r="AB71" i="32"/>
  <c r="AB70" i="32"/>
  <c r="AB69" i="32"/>
  <c r="AB68" i="32"/>
  <c r="AB67" i="32"/>
  <c r="AB66" i="32"/>
  <c r="AB65" i="32"/>
  <c r="AB60" i="32"/>
  <c r="AB59" i="32"/>
  <c r="AB58" i="32"/>
  <c r="AB57" i="32"/>
  <c r="AB56" i="32"/>
  <c r="AB55" i="32"/>
  <c r="AB54" i="32"/>
  <c r="AB53" i="32"/>
  <c r="AB52" i="32"/>
  <c r="AB51" i="32"/>
  <c r="AA96" i="32"/>
  <c r="AA95" i="32"/>
  <c r="AA94" i="32"/>
  <c r="AA93" i="32"/>
  <c r="AA92" i="32"/>
  <c r="AA91" i="32"/>
  <c r="AA90" i="32"/>
  <c r="AA89" i="32"/>
  <c r="AA88" i="32"/>
  <c r="AA87" i="32"/>
  <c r="AA84" i="32"/>
  <c r="AA83" i="32"/>
  <c r="AA82" i="32"/>
  <c r="AA81" i="32"/>
  <c r="AA80" i="32"/>
  <c r="AA79" i="32"/>
  <c r="AA78" i="32"/>
  <c r="AA77" i="32"/>
  <c r="AA76" i="32"/>
  <c r="AA75" i="32"/>
  <c r="AA72" i="32"/>
  <c r="AA71" i="32"/>
  <c r="AA70" i="32"/>
  <c r="AA69" i="32"/>
  <c r="AA68" i="32"/>
  <c r="AA67" i="32"/>
  <c r="AA66" i="32"/>
  <c r="AA65" i="32"/>
  <c r="AA60" i="32"/>
  <c r="AA59" i="32"/>
  <c r="AA58" i="32"/>
  <c r="AA57" i="32"/>
  <c r="AA56" i="32"/>
  <c r="AA55" i="32"/>
  <c r="AA54" i="32"/>
  <c r="AA53" i="32"/>
  <c r="AA52" i="32"/>
  <c r="AA51" i="32"/>
  <c r="AB90" i="28"/>
  <c r="AB89" i="28"/>
  <c r="AB78" i="28"/>
  <c r="AB77" i="28"/>
  <c r="AB71" i="28"/>
  <c r="AB70" i="28"/>
  <c r="AB66" i="28"/>
  <c r="AB65" i="28"/>
  <c r="AB61" i="28"/>
  <c r="AB85" i="28" s="1"/>
  <c r="AB60" i="28"/>
  <c r="AB84" i="28" s="1"/>
  <c r="AB56" i="28"/>
  <c r="AB80" i="28" s="1"/>
  <c r="AB54" i="28"/>
  <c r="AB53" i="28"/>
  <c r="AB50" i="28"/>
  <c r="AB98" i="28" s="1"/>
  <c r="AB49" i="28"/>
  <c r="AB97" i="28" s="1"/>
  <c r="AB48" i="28"/>
  <c r="AB96" i="28" s="1"/>
  <c r="AB47" i="28"/>
  <c r="AB59" i="28" s="1"/>
  <c r="AB83" i="28" s="1"/>
  <c r="AB46" i="28"/>
  <c r="AB58" i="28" s="1"/>
  <c r="AB82" i="28" s="1"/>
  <c r="AB45" i="28"/>
  <c r="AB69" i="28" s="1"/>
  <c r="AB44" i="28"/>
  <c r="AB68" i="28" s="1"/>
  <c r="AB43" i="28"/>
  <c r="AB67" i="28" s="1"/>
  <c r="AB42" i="28"/>
  <c r="AB41" i="28"/>
  <c r="AD62" i="28" l="1"/>
  <c r="AD86" i="28" s="1"/>
  <c r="AC79" i="28"/>
  <c r="AC62" i="28"/>
  <c r="AC86" i="28" s="1"/>
  <c r="AB91" i="28"/>
  <c r="AB72" i="28"/>
  <c r="AB92" i="28"/>
  <c r="AB55" i="28"/>
  <c r="AB73" i="28"/>
  <c r="AB93" i="28"/>
  <c r="AB74" i="28"/>
  <c r="AB94" i="28"/>
  <c r="AB57" i="28"/>
  <c r="AB81" i="28" s="1"/>
  <c r="AB95" i="28"/>
  <c r="Z88" i="32"/>
  <c r="Z87" i="32"/>
  <c r="Z76" i="32"/>
  <c r="Z75" i="32"/>
  <c r="Z52" i="32"/>
  <c r="Z51" i="32"/>
  <c r="Z88" i="31"/>
  <c r="Z87" i="31"/>
  <c r="Z76" i="31"/>
  <c r="Z75" i="31"/>
  <c r="Z64" i="31"/>
  <c r="Z63" i="31"/>
  <c r="Z52" i="31"/>
  <c r="Z51" i="31"/>
  <c r="Z40" i="31"/>
  <c r="Z39" i="31"/>
  <c r="AA98" i="28"/>
  <c r="AA97" i="28"/>
  <c r="AA96" i="28"/>
  <c r="AA95" i="28"/>
  <c r="AA94" i="28"/>
  <c r="AA93" i="28"/>
  <c r="AA92" i="28"/>
  <c r="AA91" i="28"/>
  <c r="AA90" i="28"/>
  <c r="AA89" i="28"/>
  <c r="AA78" i="28"/>
  <c r="AA77" i="28"/>
  <c r="AA71" i="28"/>
  <c r="AA70" i="28"/>
  <c r="AA66" i="28"/>
  <c r="AA65" i="28"/>
  <c r="AA61" i="28"/>
  <c r="AA85" i="28" s="1"/>
  <c r="AA60" i="28"/>
  <c r="AA84" i="28" s="1"/>
  <c r="AA58" i="28"/>
  <c r="AA82" i="28" s="1"/>
  <c r="AA54" i="28"/>
  <c r="AA53" i="28"/>
  <c r="AA50" i="28"/>
  <c r="AA74" i="28" s="1"/>
  <c r="AA49" i="28"/>
  <c r="AA73" i="28" s="1"/>
  <c r="AA48" i="28"/>
  <c r="AA47" i="28"/>
  <c r="AA59" i="28" s="1"/>
  <c r="AA83" i="28" s="1"/>
  <c r="AA46" i="28"/>
  <c r="AA45" i="28"/>
  <c r="AA57" i="28" s="1"/>
  <c r="AA81" i="28" s="1"/>
  <c r="AA44" i="28"/>
  <c r="AA56" i="28" s="1"/>
  <c r="AA80" i="28" s="1"/>
  <c r="AA43" i="28"/>
  <c r="AA67" i="28" s="1"/>
  <c r="AA42" i="28"/>
  <c r="AA41" i="28"/>
  <c r="N20" i="36"/>
  <c r="O20" i="36" s="1"/>
  <c r="M20" i="36"/>
  <c r="J20" i="36" s="1"/>
  <c r="I20" i="36" s="1"/>
  <c r="L20" i="36"/>
  <c r="H20" i="36"/>
  <c r="AB79" i="28" l="1"/>
  <c r="AB62" i="28"/>
  <c r="AB86" i="28" s="1"/>
  <c r="Z94" i="31"/>
  <c r="Z94" i="32" s="1"/>
  <c r="Z70" i="32"/>
  <c r="AA68" i="28"/>
  <c r="AA69" i="28"/>
  <c r="AA72" i="28"/>
  <c r="AA55" i="28"/>
  <c r="Z90" i="28"/>
  <c r="Z89" i="28"/>
  <c r="Z81" i="28"/>
  <c r="Z78" i="28"/>
  <c r="Z77" i="28"/>
  <c r="Z72" i="28"/>
  <c r="Z71" i="28"/>
  <c r="Z70" i="28"/>
  <c r="Z66" i="28"/>
  <c r="Z65" i="28"/>
  <c r="Z61" i="28"/>
  <c r="Z85" i="28" s="1"/>
  <c r="Z60" i="28"/>
  <c r="Z84" i="28" s="1"/>
  <c r="Z57" i="28"/>
  <c r="Z54" i="28"/>
  <c r="Z53" i="28"/>
  <c r="Z50" i="28"/>
  <c r="Z98" i="28" s="1"/>
  <c r="Z49" i="28"/>
  <c r="Z97" i="28" s="1"/>
  <c r="Z48" i="28"/>
  <c r="Z96" i="28" s="1"/>
  <c r="Z47" i="28"/>
  <c r="Z59" i="28" s="1"/>
  <c r="Z83" i="28" s="1"/>
  <c r="Z46" i="28"/>
  <c r="Z58" i="28" s="1"/>
  <c r="Z82" i="28" s="1"/>
  <c r="Z45" i="28"/>
  <c r="Z69" i="28" s="1"/>
  <c r="Z44" i="28"/>
  <c r="Z43" i="28"/>
  <c r="Z91" i="28" s="1"/>
  <c r="Z42" i="28"/>
  <c r="Z41" i="28"/>
  <c r="S19" i="36"/>
  <c r="S20" i="36" s="1"/>
  <c r="S21" i="36" s="1"/>
  <c r="S22" i="36" s="1"/>
  <c r="S23" i="36" s="1"/>
  <c r="S24" i="36" s="1"/>
  <c r="S25" i="36" s="1"/>
  <c r="S26" i="36" s="1"/>
  <c r="S27" i="36" s="1"/>
  <c r="S28" i="36" s="1"/>
  <c r="S29" i="36" s="1"/>
  <c r="S30" i="36" s="1"/>
  <c r="S31" i="36" s="1"/>
  <c r="S32" i="36" s="1"/>
  <c r="S33" i="36" s="1"/>
  <c r="N19" i="36"/>
  <c r="O19" i="36" s="1"/>
  <c r="M19" i="36"/>
  <c r="J19" i="36" s="1"/>
  <c r="I19" i="36" s="1"/>
  <c r="L19" i="36"/>
  <c r="H19" i="36"/>
  <c r="N18" i="36"/>
  <c r="O18" i="36" s="1"/>
  <c r="Y96" i="32"/>
  <c r="Y95" i="32"/>
  <c r="Y94" i="32"/>
  <c r="Y93" i="32"/>
  <c r="Y92" i="32"/>
  <c r="Y91" i="32"/>
  <c r="Y90" i="32"/>
  <c r="Y89" i="32"/>
  <c r="Y84" i="32"/>
  <c r="Y83" i="32"/>
  <c r="Y82" i="32"/>
  <c r="Y81" i="32"/>
  <c r="Y80" i="32"/>
  <c r="Y79" i="32"/>
  <c r="Y78" i="32"/>
  <c r="Y77" i="32"/>
  <c r="Y72" i="32"/>
  <c r="Y71" i="32"/>
  <c r="Y70" i="32"/>
  <c r="Y69" i="32"/>
  <c r="Y68" i="32"/>
  <c r="Y67" i="32"/>
  <c r="Y66" i="32"/>
  <c r="Y65" i="32"/>
  <c r="Y60" i="32"/>
  <c r="Y59" i="32"/>
  <c r="Y58" i="32"/>
  <c r="Y57" i="32"/>
  <c r="Y56" i="32"/>
  <c r="Y55" i="32"/>
  <c r="Y54" i="32"/>
  <c r="Y53" i="32"/>
  <c r="X96" i="32"/>
  <c r="X95" i="32"/>
  <c r="X94" i="32"/>
  <c r="X93" i="32"/>
  <c r="X92" i="32"/>
  <c r="X91" i="32"/>
  <c r="X90" i="32"/>
  <c r="X89" i="32"/>
  <c r="X84" i="32"/>
  <c r="X83" i="32"/>
  <c r="X82" i="32"/>
  <c r="X81" i="32"/>
  <c r="X80" i="32"/>
  <c r="X79" i="32"/>
  <c r="X78" i="32"/>
  <c r="X77" i="32"/>
  <c r="X72" i="32"/>
  <c r="X71" i="32"/>
  <c r="X70" i="32"/>
  <c r="X69" i="32"/>
  <c r="X68" i="32"/>
  <c r="X67" i="32"/>
  <c r="X66" i="32"/>
  <c r="X65" i="32"/>
  <c r="X60" i="32"/>
  <c r="X59" i="32"/>
  <c r="X58" i="32"/>
  <c r="X57" i="32"/>
  <c r="X56" i="32"/>
  <c r="X55" i="32"/>
  <c r="X54" i="32"/>
  <c r="X53" i="32"/>
  <c r="Y90" i="28"/>
  <c r="Y89" i="28"/>
  <c r="Y78" i="28"/>
  <c r="Y77" i="28"/>
  <c r="Y66" i="28"/>
  <c r="Y65" i="28"/>
  <c r="Y54" i="28"/>
  <c r="Y53" i="28"/>
  <c r="Y49" i="28"/>
  <c r="Y97" i="28" s="1"/>
  <c r="Y48" i="28"/>
  <c r="Y60" i="28" s="1"/>
  <c r="Y84" i="28" s="1"/>
  <c r="Y47" i="28"/>
  <c r="Y59" i="28" s="1"/>
  <c r="Y83" i="28" s="1"/>
  <c r="Y46" i="28"/>
  <c r="Y70" i="28" s="1"/>
  <c r="Y45" i="28"/>
  <c r="Y93" i="28" s="1"/>
  <c r="Y44" i="28"/>
  <c r="Y68" i="28" s="1"/>
  <c r="Y43" i="28"/>
  <c r="Y42" i="28"/>
  <c r="Y41" i="28"/>
  <c r="H17" i="36"/>
  <c r="S17" i="36"/>
  <c r="X90" i="28"/>
  <c r="X89" i="28"/>
  <c r="X78" i="28"/>
  <c r="X77" i="28"/>
  <c r="X66" i="28"/>
  <c r="X65" i="28"/>
  <c r="X60" i="28"/>
  <c r="X84" i="28" s="1"/>
  <c r="X59" i="28"/>
  <c r="X83" i="28" s="1"/>
  <c r="X54" i="28"/>
  <c r="X53" i="28"/>
  <c r="X49" i="28"/>
  <c r="X48" i="28"/>
  <c r="X96" i="28" s="1"/>
  <c r="X47" i="28"/>
  <c r="X46" i="28"/>
  <c r="X70" i="28" s="1"/>
  <c r="X45" i="28"/>
  <c r="X57" i="28" s="1"/>
  <c r="X81" i="28" s="1"/>
  <c r="X44" i="28"/>
  <c r="X68" i="28" s="1"/>
  <c r="X43" i="28"/>
  <c r="X42" i="28"/>
  <c r="X41" i="28"/>
  <c r="N17" i="36"/>
  <c r="O17" i="36" s="1"/>
  <c r="M17" i="36"/>
  <c r="J17" i="36" s="1"/>
  <c r="I17" i="36" s="1"/>
  <c r="L17" i="36"/>
  <c r="Z82" i="32" l="1"/>
  <c r="Z58" i="32"/>
  <c r="Z91" i="31"/>
  <c r="Z91" i="32" s="1"/>
  <c r="Z67" i="32"/>
  <c r="Z93" i="31"/>
  <c r="Z93" i="32" s="1"/>
  <c r="Z69" i="32"/>
  <c r="Z92" i="31"/>
  <c r="Z92" i="32" s="1"/>
  <c r="Z68" i="32"/>
  <c r="Z66" i="32"/>
  <c r="Z90" i="31"/>
  <c r="Z90" i="32" s="1"/>
  <c r="Z65" i="32"/>
  <c r="Z89" i="31"/>
  <c r="Z89" i="32" s="1"/>
  <c r="Z72" i="32"/>
  <c r="Z96" i="31"/>
  <c r="Z96" i="32" s="1"/>
  <c r="Z71" i="32"/>
  <c r="Z95" i="31"/>
  <c r="Z95" i="32" s="1"/>
  <c r="AA62" i="28"/>
  <c r="AA86" i="28" s="1"/>
  <c r="AA79" i="28"/>
  <c r="Z92" i="28"/>
  <c r="Z55" i="28"/>
  <c r="Z73" i="28"/>
  <c r="Z93" i="28"/>
  <c r="Z56" i="28"/>
  <c r="Z80" i="28" s="1"/>
  <c r="Z74" i="28"/>
  <c r="Z94" i="28"/>
  <c r="Z67" i="28"/>
  <c r="Z68" i="28"/>
  <c r="Z95" i="28"/>
  <c r="Y71" i="28"/>
  <c r="Y72" i="28"/>
  <c r="Y73" i="28"/>
  <c r="Y50" i="28"/>
  <c r="Y74" i="28" s="1"/>
  <c r="Y61" i="28"/>
  <c r="Y85" i="28" s="1"/>
  <c r="Y56" i="28"/>
  <c r="Y80" i="28" s="1"/>
  <c r="Y94" i="28"/>
  <c r="Y57" i="28"/>
  <c r="Y81" i="28" s="1"/>
  <c r="Y67" i="28"/>
  <c r="Y95" i="28"/>
  <c r="Y92" i="28"/>
  <c r="Y58" i="28"/>
  <c r="Y82" i="28" s="1"/>
  <c r="Y96" i="28"/>
  <c r="Y91" i="28"/>
  <c r="Y55" i="28"/>
  <c r="Y69" i="28"/>
  <c r="X69" i="28"/>
  <c r="X50" i="28"/>
  <c r="X56" i="28"/>
  <c r="X80" i="28" s="1"/>
  <c r="X61" i="28"/>
  <c r="X85" i="28" s="1"/>
  <c r="X71" i="28"/>
  <c r="X91" i="28"/>
  <c r="X72" i="28"/>
  <c r="X92" i="28"/>
  <c r="X55" i="28"/>
  <c r="X73" i="28"/>
  <c r="X93" i="28"/>
  <c r="X94" i="28"/>
  <c r="X67" i="28"/>
  <c r="X95" i="28"/>
  <c r="X58" i="28"/>
  <c r="X82" i="28" s="1"/>
  <c r="X97" i="28"/>
  <c r="H15" i="36"/>
  <c r="H14" i="36"/>
  <c r="H13" i="36"/>
  <c r="H12" i="36"/>
  <c r="H11" i="36"/>
  <c r="H10" i="36"/>
  <c r="H9" i="36"/>
  <c r="H8" i="36"/>
  <c r="H7" i="36"/>
  <c r="H6" i="36"/>
  <c r="H5" i="36"/>
  <c r="H4" i="36"/>
  <c r="H16" i="36"/>
  <c r="M16" i="36"/>
  <c r="J16" i="36" s="1"/>
  <c r="I16" i="36" s="1"/>
  <c r="L16" i="36"/>
  <c r="Z77" i="32" l="1"/>
  <c r="Z53" i="32"/>
  <c r="Z83" i="32"/>
  <c r="Z59" i="32"/>
  <c r="Z81" i="32"/>
  <c r="Z57" i="32"/>
  <c r="Z78" i="32"/>
  <c r="Z54" i="32"/>
  <c r="Z79" i="32"/>
  <c r="Z55" i="32"/>
  <c r="Z84" i="32"/>
  <c r="Z60" i="32"/>
  <c r="Z80" i="32"/>
  <c r="Z56" i="32"/>
  <c r="Z79" i="28"/>
  <c r="Z62" i="28"/>
  <c r="Z86" i="28" s="1"/>
  <c r="Y98" i="28"/>
  <c r="Y79" i="28"/>
  <c r="Y62" i="28"/>
  <c r="Y86" i="28" s="1"/>
  <c r="X74" i="28"/>
  <c r="X98" i="28"/>
  <c r="X79" i="28"/>
  <c r="X62" i="28"/>
  <c r="X86" i="28" s="1"/>
  <c r="W90" i="28"/>
  <c r="W89" i="28"/>
  <c r="W78" i="28"/>
  <c r="W77" i="28"/>
  <c r="W72" i="28"/>
  <c r="W71" i="28"/>
  <c r="W70" i="28"/>
  <c r="W66" i="28"/>
  <c r="W65" i="28"/>
  <c r="W61" i="28"/>
  <c r="W85" i="28" s="1"/>
  <c r="W60" i="28"/>
  <c r="W84" i="28" s="1"/>
  <c r="W54" i="28"/>
  <c r="W53" i="28"/>
  <c r="W50" i="28"/>
  <c r="W98" i="28" s="1"/>
  <c r="W49" i="28"/>
  <c r="W97" i="28" s="1"/>
  <c r="W48" i="28"/>
  <c r="W96" i="28" s="1"/>
  <c r="W47" i="28"/>
  <c r="W59" i="28" s="1"/>
  <c r="W83" i="28" s="1"/>
  <c r="W46" i="28"/>
  <c r="W58" i="28" s="1"/>
  <c r="W82" i="28" s="1"/>
  <c r="W45" i="28"/>
  <c r="W69" i="28" s="1"/>
  <c r="W44" i="28"/>
  <c r="W56" i="28" s="1"/>
  <c r="W80" i="28" s="1"/>
  <c r="W43" i="28"/>
  <c r="W67" i="28" s="1"/>
  <c r="W42" i="28"/>
  <c r="W41" i="28"/>
  <c r="W92" i="28" l="1"/>
  <c r="W55" i="28"/>
  <c r="W73" i="28"/>
  <c r="W93" i="28"/>
  <c r="W91" i="28"/>
  <c r="W94" i="28"/>
  <c r="W92" i="32" s="1"/>
  <c r="W57" i="28"/>
  <c r="W81" i="28" s="1"/>
  <c r="W79" i="32" s="1"/>
  <c r="W95" i="28"/>
  <c r="W68" i="28"/>
  <c r="W74" i="28"/>
  <c r="L15" i="36"/>
  <c r="T96" i="32"/>
  <c r="T95" i="32"/>
  <c r="T94" i="32"/>
  <c r="T93" i="32"/>
  <c r="T92" i="32"/>
  <c r="T91" i="32"/>
  <c r="T90" i="32"/>
  <c r="T89" i="32"/>
  <c r="S96" i="32"/>
  <c r="S95" i="32"/>
  <c r="S94" i="32"/>
  <c r="S93" i="32"/>
  <c r="S92" i="32"/>
  <c r="S91" i="32"/>
  <c r="S90" i="32"/>
  <c r="S89" i="32"/>
  <c r="R96" i="32"/>
  <c r="R95" i="32"/>
  <c r="R94" i="32"/>
  <c r="R93" i="32"/>
  <c r="R92" i="32"/>
  <c r="R91" i="32"/>
  <c r="R90" i="32"/>
  <c r="R89" i="32"/>
  <c r="Q96" i="32"/>
  <c r="Q95" i="32"/>
  <c r="Q94" i="32"/>
  <c r="Q93" i="32"/>
  <c r="Q92" i="32"/>
  <c r="Q91" i="32"/>
  <c r="Q90" i="32"/>
  <c r="Q89" i="32"/>
  <c r="P96" i="32"/>
  <c r="P95" i="32"/>
  <c r="P94" i="32"/>
  <c r="P93" i="32"/>
  <c r="P92" i="32"/>
  <c r="P91" i="32"/>
  <c r="P90" i="32"/>
  <c r="P89" i="32"/>
  <c r="Q88" i="32"/>
  <c r="R88" i="32" s="1"/>
  <c r="S88" i="32" s="1"/>
  <c r="T88" i="32" s="1"/>
  <c r="U88" i="32" s="1"/>
  <c r="V88" i="32" s="1"/>
  <c r="W88" i="32" s="1"/>
  <c r="Q76" i="32"/>
  <c r="R76" i="32" s="1"/>
  <c r="S76" i="32" s="1"/>
  <c r="T76" i="32" s="1"/>
  <c r="U76" i="32" s="1"/>
  <c r="V76" i="32" s="1"/>
  <c r="W76" i="32" s="1"/>
  <c r="W96" i="32"/>
  <c r="V96" i="32"/>
  <c r="W95" i="32"/>
  <c r="V95" i="32"/>
  <c r="W94" i="32"/>
  <c r="V94" i="32"/>
  <c r="W93" i="32"/>
  <c r="V93" i="32"/>
  <c r="V92" i="32"/>
  <c r="W91" i="32"/>
  <c r="V91" i="32"/>
  <c r="W90" i="32"/>
  <c r="V90" i="32"/>
  <c r="W89" i="32"/>
  <c r="V89" i="32"/>
  <c r="P87" i="32"/>
  <c r="Q87" i="32" s="1"/>
  <c r="R87" i="32" s="1"/>
  <c r="S87" i="32" s="1"/>
  <c r="T87" i="32" s="1"/>
  <c r="U87" i="32" s="1"/>
  <c r="V87" i="32" s="1"/>
  <c r="W87" i="32" s="1"/>
  <c r="X87" i="32" s="1"/>
  <c r="Y87" i="32" s="1"/>
  <c r="P75" i="32"/>
  <c r="Q75" i="32" s="1"/>
  <c r="R75" i="32" s="1"/>
  <c r="S75" i="32" s="1"/>
  <c r="T75" i="32" s="1"/>
  <c r="U75" i="32" s="1"/>
  <c r="V75" i="32" s="1"/>
  <c r="W75" i="32" s="1"/>
  <c r="X75" i="32" s="1"/>
  <c r="Y75" i="32" s="1"/>
  <c r="P63" i="32"/>
  <c r="Q63" i="32" s="1"/>
  <c r="R63" i="32" s="1"/>
  <c r="S63" i="32" s="1"/>
  <c r="T63" i="32" s="1"/>
  <c r="U63" i="32" s="1"/>
  <c r="P51" i="32"/>
  <c r="Q51" i="32" s="1"/>
  <c r="R51" i="32" s="1"/>
  <c r="S51" i="32" s="1"/>
  <c r="T51" i="32" s="1"/>
  <c r="U51" i="32" s="1"/>
  <c r="V51" i="32" s="1"/>
  <c r="W51" i="32" s="1"/>
  <c r="U52" i="32"/>
  <c r="V52" i="32" s="1"/>
  <c r="W52" i="32" s="1"/>
  <c r="W83" i="32"/>
  <c r="W82" i="32"/>
  <c r="W81" i="32"/>
  <c r="W80" i="32"/>
  <c r="W78" i="32"/>
  <c r="W72" i="32"/>
  <c r="W71" i="32"/>
  <c r="W70" i="32"/>
  <c r="W69" i="32"/>
  <c r="W68" i="32"/>
  <c r="W67" i="32"/>
  <c r="W66" i="32"/>
  <c r="W65" i="32"/>
  <c r="W59" i="32"/>
  <c r="W58" i="32"/>
  <c r="W57" i="32"/>
  <c r="W56" i="32"/>
  <c r="W54" i="32"/>
  <c r="W53" i="32"/>
  <c r="V84" i="32"/>
  <c r="V83" i="32"/>
  <c r="V82" i="32"/>
  <c r="V81" i="32"/>
  <c r="V80" i="32"/>
  <c r="V79" i="32"/>
  <c r="V78" i="32"/>
  <c r="V77" i="32"/>
  <c r="V72" i="32"/>
  <c r="V71" i="32"/>
  <c r="V70" i="32"/>
  <c r="V69" i="32"/>
  <c r="V68" i="32"/>
  <c r="V67" i="32"/>
  <c r="V66" i="32"/>
  <c r="V65" i="32"/>
  <c r="V60" i="32"/>
  <c r="V59" i="32"/>
  <c r="V58" i="32"/>
  <c r="V57" i="32"/>
  <c r="V56" i="32"/>
  <c r="V55" i="32"/>
  <c r="V54" i="32"/>
  <c r="V53" i="32"/>
  <c r="V108" i="32"/>
  <c r="M15" i="36"/>
  <c r="V97" i="28"/>
  <c r="V96" i="28"/>
  <c r="V95" i="28"/>
  <c r="V94" i="28"/>
  <c r="V91" i="28"/>
  <c r="V71" i="28"/>
  <c r="V49" i="28"/>
  <c r="V73" i="28" s="1"/>
  <c r="V48" i="28"/>
  <c r="V72" i="28" s="1"/>
  <c r="V47" i="28"/>
  <c r="V59" i="28" s="1"/>
  <c r="V83" i="28" s="1"/>
  <c r="V46" i="28"/>
  <c r="V70" i="28" s="1"/>
  <c r="V45" i="28"/>
  <c r="V57" i="28" s="1"/>
  <c r="V81" i="28" s="1"/>
  <c r="V44" i="28"/>
  <c r="V56" i="28" s="1"/>
  <c r="V80" i="28" s="1"/>
  <c r="V43" i="28"/>
  <c r="V67" i="28" s="1"/>
  <c r="V42" i="28"/>
  <c r="V41" i="28"/>
  <c r="X51" i="32" l="1"/>
  <c r="Y51" i="32" s="1"/>
  <c r="AC51" i="32" s="1"/>
  <c r="AD51" i="32" s="1"/>
  <c r="AE51" i="32" s="1"/>
  <c r="AF51" i="32" s="1"/>
  <c r="AG51" i="32" s="1"/>
  <c r="AH51" i="32" s="1"/>
  <c r="AI51" i="32" s="1"/>
  <c r="AJ51" i="32" s="1"/>
  <c r="AK51" i="32" s="1"/>
  <c r="AL51" i="32" s="1"/>
  <c r="AM51" i="32" s="1"/>
  <c r="AN51" i="32" s="1"/>
  <c r="AO51" i="32" s="1"/>
  <c r="AP51" i="32" s="1"/>
  <c r="AQ51" i="32" s="1"/>
  <c r="AR51" i="32" s="1"/>
  <c r="AS51" i="32" s="1"/>
  <c r="AT51" i="32" s="1"/>
  <c r="AU51" i="32" s="1"/>
  <c r="AV51" i="32" s="1"/>
  <c r="AW51" i="32" s="1"/>
  <c r="AX51" i="32" s="1"/>
  <c r="AY51" i="32" s="1"/>
  <c r="AZ51" i="32" s="1"/>
  <c r="BA51" i="32" s="1"/>
  <c r="AC76" i="32"/>
  <c r="AD76" i="32" s="1"/>
  <c r="AE76" i="32" s="1"/>
  <c r="AF76" i="32" s="1"/>
  <c r="AG76" i="32" s="1"/>
  <c r="AH76" i="32" s="1"/>
  <c r="AI76" i="32" s="1"/>
  <c r="AJ76" i="32" s="1"/>
  <c r="AK76" i="32" s="1"/>
  <c r="AL76" i="32" s="1"/>
  <c r="AM76" i="32" s="1"/>
  <c r="AN76" i="32" s="1"/>
  <c r="AO76" i="32" s="1"/>
  <c r="AP76" i="32" s="1"/>
  <c r="AQ76" i="32" s="1"/>
  <c r="AR76" i="32" s="1"/>
  <c r="AS76" i="32" s="1"/>
  <c r="AT76" i="32" s="1"/>
  <c r="AU76" i="32" s="1"/>
  <c r="AV76" i="32" s="1"/>
  <c r="AW76" i="32" s="1"/>
  <c r="AX76" i="32" s="1"/>
  <c r="AY76" i="32" s="1"/>
  <c r="AZ76" i="32" s="1"/>
  <c r="BA76" i="32" s="1"/>
  <c r="X76" i="32"/>
  <c r="Y76" i="32" s="1"/>
  <c r="AC88" i="32"/>
  <c r="AD88" i="32" s="1"/>
  <c r="AE88" i="32" s="1"/>
  <c r="AF88" i="32" s="1"/>
  <c r="AG88" i="32" s="1"/>
  <c r="AH88" i="32" s="1"/>
  <c r="AI88" i="32" s="1"/>
  <c r="AJ88" i="32" s="1"/>
  <c r="AK88" i="32" s="1"/>
  <c r="AL88" i="32" s="1"/>
  <c r="AM88" i="32" s="1"/>
  <c r="AN88" i="32" s="1"/>
  <c r="AO88" i="32" s="1"/>
  <c r="AP88" i="32" s="1"/>
  <c r="AQ88" i="32" s="1"/>
  <c r="AR88" i="32" s="1"/>
  <c r="AS88" i="32" s="1"/>
  <c r="AT88" i="32" s="1"/>
  <c r="AU88" i="32" s="1"/>
  <c r="AV88" i="32" s="1"/>
  <c r="AW88" i="32" s="1"/>
  <c r="AX88" i="32" s="1"/>
  <c r="AY88" i="32" s="1"/>
  <c r="AZ88" i="32" s="1"/>
  <c r="BA88" i="32" s="1"/>
  <c r="X88" i="32"/>
  <c r="Y88" i="32" s="1"/>
  <c r="AC52" i="32"/>
  <c r="AD52" i="32" s="1"/>
  <c r="AE52" i="32" s="1"/>
  <c r="AF52" i="32" s="1"/>
  <c r="AG52" i="32" s="1"/>
  <c r="AH52" i="32" s="1"/>
  <c r="AI52" i="32" s="1"/>
  <c r="AJ52" i="32" s="1"/>
  <c r="AK52" i="32" s="1"/>
  <c r="AL52" i="32" s="1"/>
  <c r="AM52" i="32" s="1"/>
  <c r="AN52" i="32" s="1"/>
  <c r="AO52" i="32" s="1"/>
  <c r="AP52" i="32" s="1"/>
  <c r="AQ52" i="32" s="1"/>
  <c r="AR52" i="32" s="1"/>
  <c r="AS52" i="32" s="1"/>
  <c r="AT52" i="32" s="1"/>
  <c r="AU52" i="32" s="1"/>
  <c r="AV52" i="32" s="1"/>
  <c r="AW52" i="32" s="1"/>
  <c r="AX52" i="32" s="1"/>
  <c r="AY52" i="32" s="1"/>
  <c r="AZ52" i="32" s="1"/>
  <c r="BA52" i="32" s="1"/>
  <c r="X52" i="32"/>
  <c r="Y52" i="32" s="1"/>
  <c r="J15" i="36"/>
  <c r="I15" i="36" s="1"/>
  <c r="W55" i="32"/>
  <c r="W79" i="28"/>
  <c r="W77" i="32" s="1"/>
  <c r="W62" i="28"/>
  <c r="V68" i="28"/>
  <c r="V58" i="28"/>
  <c r="V82" i="28" s="1"/>
  <c r="V69" i="28"/>
  <c r="V92" i="28"/>
  <c r="V93" i="28"/>
  <c r="V50" i="28"/>
  <c r="V98" i="28" s="1"/>
  <c r="V60" i="28"/>
  <c r="V84" i="28" s="1"/>
  <c r="V61" i="28"/>
  <c r="V85" i="28" s="1"/>
  <c r="V55" i="28"/>
  <c r="M14" i="36"/>
  <c r="J14" i="36" s="1"/>
  <c r="I14" i="36" s="1"/>
  <c r="L14" i="36"/>
  <c r="T84" i="32"/>
  <c r="T83" i="32"/>
  <c r="T82" i="32"/>
  <c r="T81" i="32"/>
  <c r="T80" i="32"/>
  <c r="T79" i="32"/>
  <c r="T78" i="32"/>
  <c r="T77" i="32"/>
  <c r="S84" i="32"/>
  <c r="S83" i="32"/>
  <c r="S82" i="32"/>
  <c r="S81" i="32"/>
  <c r="S80" i="32"/>
  <c r="S79" i="32"/>
  <c r="S78" i="32"/>
  <c r="S77" i="32"/>
  <c r="T72" i="32"/>
  <c r="T71" i="32"/>
  <c r="T70" i="32"/>
  <c r="T69" i="32"/>
  <c r="T68" i="32"/>
  <c r="T67" i="32"/>
  <c r="T66" i="32"/>
  <c r="T65" i="32"/>
  <c r="S72" i="32"/>
  <c r="S71" i="32"/>
  <c r="S70" i="32"/>
  <c r="S69" i="32"/>
  <c r="S68" i="32"/>
  <c r="S67" i="32"/>
  <c r="S66" i="32"/>
  <c r="S65" i="32"/>
  <c r="T60" i="32"/>
  <c r="T59" i="32"/>
  <c r="T58" i="32"/>
  <c r="T57" i="32"/>
  <c r="T56" i="32"/>
  <c r="T55" i="32"/>
  <c r="T54" i="32"/>
  <c r="T53" i="32"/>
  <c r="S60" i="32"/>
  <c r="S59" i="32"/>
  <c r="S58" i="32"/>
  <c r="S57" i="32"/>
  <c r="S56" i="32"/>
  <c r="S55" i="32"/>
  <c r="S54" i="32"/>
  <c r="S53" i="32"/>
  <c r="U43" i="28"/>
  <c r="U55" i="28" s="1"/>
  <c r="U90" i="28"/>
  <c r="V90" i="28" s="1"/>
  <c r="U89" i="28"/>
  <c r="V89" i="28" s="1"/>
  <c r="U80" i="28"/>
  <c r="U71" i="28"/>
  <c r="U70" i="28"/>
  <c r="U69" i="28"/>
  <c r="U60" i="28"/>
  <c r="U84" i="28" s="1"/>
  <c r="U59" i="28"/>
  <c r="U83" i="28" s="1"/>
  <c r="U56" i="28"/>
  <c r="U49" i="28"/>
  <c r="U97" i="28" s="1"/>
  <c r="U48" i="28"/>
  <c r="U96" i="28" s="1"/>
  <c r="U47" i="28"/>
  <c r="U95" i="28" s="1"/>
  <c r="U46" i="28"/>
  <c r="U58" i="28" s="1"/>
  <c r="U82" i="28" s="1"/>
  <c r="U45" i="28"/>
  <c r="U93" i="28" s="1"/>
  <c r="U44" i="28"/>
  <c r="U68" i="28" s="1"/>
  <c r="U42" i="28"/>
  <c r="U41" i="28"/>
  <c r="T90" i="28"/>
  <c r="T89" i="28"/>
  <c r="T78" i="28"/>
  <c r="U78" i="28" s="1"/>
  <c r="V78" i="28" s="1"/>
  <c r="T77" i="28"/>
  <c r="U77" i="28" s="1"/>
  <c r="V77" i="28" s="1"/>
  <c r="T66" i="28"/>
  <c r="U66" i="28" s="1"/>
  <c r="V66" i="28" s="1"/>
  <c r="T65" i="28"/>
  <c r="U65" i="28" s="1"/>
  <c r="V65" i="28" s="1"/>
  <c r="T54" i="28"/>
  <c r="U54" i="28" s="1"/>
  <c r="V54" i="28" s="1"/>
  <c r="T53" i="28"/>
  <c r="U53" i="28" s="1"/>
  <c r="V53" i="28" s="1"/>
  <c r="T42" i="28"/>
  <c r="T41" i="28"/>
  <c r="M13" i="36"/>
  <c r="J13" i="36" s="1"/>
  <c r="I13" i="36" s="1"/>
  <c r="L13" i="36"/>
  <c r="S13" i="36"/>
  <c r="S14" i="36" s="1"/>
  <c r="S15" i="36" s="1"/>
  <c r="S16" i="36" s="1"/>
  <c r="U96" i="31"/>
  <c r="U95" i="31"/>
  <c r="U94" i="31"/>
  <c r="U93" i="31"/>
  <c r="U92" i="31"/>
  <c r="U91" i="31"/>
  <c r="U90" i="31"/>
  <c r="U89" i="31"/>
  <c r="U39" i="28"/>
  <c r="T49" i="28"/>
  <c r="T97" i="28" s="1"/>
  <c r="T48" i="28"/>
  <c r="T96" i="28" s="1"/>
  <c r="T47" i="28"/>
  <c r="T95" i="28" s="1"/>
  <c r="T46" i="28"/>
  <c r="T58" i="28" s="1"/>
  <c r="T45" i="28"/>
  <c r="T93" i="28" s="1"/>
  <c r="T44" i="28"/>
  <c r="T92" i="28" s="1"/>
  <c r="T43" i="28"/>
  <c r="W86" i="28" l="1"/>
  <c r="W84" i="32" s="1"/>
  <c r="W60" i="32"/>
  <c r="V74" i="28"/>
  <c r="V62" i="28"/>
  <c r="V86" i="28" s="1"/>
  <c r="V79" i="28"/>
  <c r="U79" i="28"/>
  <c r="U62" i="28"/>
  <c r="U86" i="28" s="1"/>
  <c r="U61" i="28"/>
  <c r="U85" i="28" s="1"/>
  <c r="U91" i="28"/>
  <c r="U72" i="28"/>
  <c r="U92" i="28"/>
  <c r="U57" i="28"/>
  <c r="U81" i="28" s="1"/>
  <c r="U67" i="28"/>
  <c r="U50" i="28"/>
  <c r="U73" i="28"/>
  <c r="U94" i="28"/>
  <c r="T82" i="28"/>
  <c r="T55" i="28"/>
  <c r="T67" i="28"/>
  <c r="T91" i="28"/>
  <c r="T56" i="28"/>
  <c r="T68" i="28"/>
  <c r="T57" i="28"/>
  <c r="T69" i="28"/>
  <c r="T94" i="28"/>
  <c r="T59" i="28"/>
  <c r="T71" i="28"/>
  <c r="T70" i="28"/>
  <c r="T60" i="28"/>
  <c r="T72" i="28"/>
  <c r="T50" i="28"/>
  <c r="T61" i="28"/>
  <c r="T73" i="28"/>
  <c r="J6" i="36"/>
  <c r="I6" i="36" s="1"/>
  <c r="J8" i="36"/>
  <c r="I8" i="36" s="1"/>
  <c r="J11" i="36"/>
  <c r="I11" i="36" s="1"/>
  <c r="J10" i="36"/>
  <c r="I10" i="36" s="1"/>
  <c r="J9" i="36"/>
  <c r="I9" i="36" s="1"/>
  <c r="J7" i="36"/>
  <c r="I7" i="36" s="1"/>
  <c r="J5" i="36"/>
  <c r="I5" i="36" s="1"/>
  <c r="J4" i="36"/>
  <c r="I4" i="36" s="1"/>
  <c r="T39" i="28"/>
  <c r="S98" i="28"/>
  <c r="S97" i="28"/>
  <c r="S96" i="28"/>
  <c r="S95" i="28"/>
  <c r="S94" i="28"/>
  <c r="S93" i="28"/>
  <c r="S92" i="28"/>
  <c r="S91" i="28"/>
  <c r="S86" i="28"/>
  <c r="S85" i="28"/>
  <c r="S84" i="28"/>
  <c r="S83" i="28"/>
  <c r="S82" i="28"/>
  <c r="S81" i="28"/>
  <c r="S80" i="28"/>
  <c r="S79" i="28"/>
  <c r="S74" i="28"/>
  <c r="S73" i="28"/>
  <c r="S72" i="28"/>
  <c r="S71" i="28"/>
  <c r="S70" i="28"/>
  <c r="S69" i="28"/>
  <c r="S68" i="28"/>
  <c r="S67" i="28"/>
  <c r="S61" i="28"/>
  <c r="S60" i="28"/>
  <c r="S59" i="28"/>
  <c r="S58" i="28"/>
  <c r="S57" i="28"/>
  <c r="S56" i="28"/>
  <c r="S55" i="28"/>
  <c r="S62" i="28" s="1"/>
  <c r="S50" i="28"/>
  <c r="S49" i="28"/>
  <c r="S48" i="28"/>
  <c r="S47" i="28"/>
  <c r="S46" i="28"/>
  <c r="S45" i="28"/>
  <c r="S44" i="28"/>
  <c r="S43" i="28"/>
  <c r="U74" i="28" l="1"/>
  <c r="U98" i="28"/>
  <c r="T85" i="28"/>
  <c r="T81" i="28"/>
  <c r="T84" i="28"/>
  <c r="T80" i="28"/>
  <c r="T98" i="28"/>
  <c r="T74" i="28"/>
  <c r="T83" i="28"/>
  <c r="T62" i="28"/>
  <c r="T79" i="28"/>
  <c r="L11" i="36"/>
  <c r="Q50" i="36"/>
  <c r="P50" i="36"/>
  <c r="Q49" i="36"/>
  <c r="P49" i="36"/>
  <c r="Q48" i="36"/>
  <c r="P48" i="36"/>
  <c r="Q47" i="36"/>
  <c r="P47" i="36"/>
  <c r="Q46" i="36"/>
  <c r="P46" i="36"/>
  <c r="Q45" i="36"/>
  <c r="P45" i="36"/>
  <c r="Q44" i="36"/>
  <c r="P44" i="36"/>
  <c r="Q43" i="36"/>
  <c r="P43" i="36"/>
  <c r="Q42" i="36"/>
  <c r="P42" i="36"/>
  <c r="Q41" i="36"/>
  <c r="P41" i="36"/>
  <c r="Q40" i="36"/>
  <c r="P40" i="36"/>
  <c r="Q39" i="36"/>
  <c r="P39" i="36"/>
  <c r="Q38" i="36"/>
  <c r="P38" i="36"/>
  <c r="Q37" i="36"/>
  <c r="P37" i="36"/>
  <c r="Q36" i="36"/>
  <c r="P36" i="36"/>
  <c r="Q35" i="36"/>
  <c r="P35" i="36"/>
  <c r="Q34" i="36"/>
  <c r="P34" i="36"/>
  <c r="Q33" i="36"/>
  <c r="P33" i="36"/>
  <c r="Q32" i="36"/>
  <c r="P32" i="36"/>
  <c r="Q31" i="36"/>
  <c r="P31" i="36"/>
  <c r="Q30" i="36"/>
  <c r="P30" i="36"/>
  <c r="Q29" i="36"/>
  <c r="P29" i="36"/>
  <c r="Q28" i="36"/>
  <c r="P28" i="36"/>
  <c r="Q27" i="36"/>
  <c r="P27" i="36"/>
  <c r="Q26" i="36"/>
  <c r="P26" i="36"/>
  <c r="Q25" i="36"/>
  <c r="P25" i="36"/>
  <c r="Q24" i="36"/>
  <c r="P24" i="36"/>
  <c r="Q23" i="36"/>
  <c r="P23" i="36"/>
  <c r="Q22" i="36"/>
  <c r="P22" i="36"/>
  <c r="Q21" i="36"/>
  <c r="P21" i="36"/>
  <c r="Q20" i="36"/>
  <c r="P20" i="36"/>
  <c r="Q19" i="36"/>
  <c r="P19" i="36"/>
  <c r="Q17" i="36"/>
  <c r="P17" i="36"/>
  <c r="Q16" i="36"/>
  <c r="P16" i="36"/>
  <c r="Q15" i="36"/>
  <c r="P15" i="36"/>
  <c r="N15" i="36" s="1"/>
  <c r="O15" i="36" s="1"/>
  <c r="Q14" i="36"/>
  <c r="P14" i="36"/>
  <c r="N14" i="36" s="1"/>
  <c r="O14" i="36" s="1"/>
  <c r="Q13" i="36"/>
  <c r="P13" i="36"/>
  <c r="Q12" i="36"/>
  <c r="P12" i="36"/>
  <c r="N12" i="36" s="1"/>
  <c r="O12" i="36" s="1"/>
  <c r="Q11" i="36"/>
  <c r="P11" i="36"/>
  <c r="Q10" i="36"/>
  <c r="P10" i="36"/>
  <c r="Q9" i="36"/>
  <c r="P9" i="36"/>
  <c r="L9" i="36"/>
  <c r="Q8" i="36"/>
  <c r="P8" i="36"/>
  <c r="Q7" i="36"/>
  <c r="P7" i="36"/>
  <c r="Q6" i="36"/>
  <c r="P6" i="36"/>
  <c r="L5" i="36"/>
  <c r="Q5" i="36"/>
  <c r="P5" i="36"/>
  <c r="P4" i="36"/>
  <c r="N4" i="36" s="1"/>
  <c r="O4" i="36" s="1"/>
  <c r="R93" i="28"/>
  <c r="R49" i="28"/>
  <c r="R61" i="28" s="1"/>
  <c r="R85" i="28" s="1"/>
  <c r="R48" i="28"/>
  <c r="R96" i="28" s="1"/>
  <c r="R47" i="28"/>
  <c r="R95" i="28" s="1"/>
  <c r="R46" i="28"/>
  <c r="R70" i="28" s="1"/>
  <c r="R45" i="28"/>
  <c r="R69" i="28" s="1"/>
  <c r="R44" i="28"/>
  <c r="R68" i="28" s="1"/>
  <c r="R43" i="28"/>
  <c r="R91" i="28" s="1"/>
  <c r="Q49" i="28"/>
  <c r="Q48" i="28"/>
  <c r="Q47" i="28"/>
  <c r="Q46" i="28"/>
  <c r="Q45" i="28"/>
  <c r="Q44" i="28"/>
  <c r="Q43" i="28"/>
  <c r="P49" i="28"/>
  <c r="P48" i="28"/>
  <c r="P47" i="28"/>
  <c r="P46" i="28"/>
  <c r="P45" i="28"/>
  <c r="P44" i="28"/>
  <c r="P43" i="28"/>
  <c r="E97" i="28"/>
  <c r="D97" i="28"/>
  <c r="C97" i="28"/>
  <c r="B97" i="28"/>
  <c r="E96" i="28"/>
  <c r="D96" i="28"/>
  <c r="C96" i="28"/>
  <c r="B96" i="28"/>
  <c r="E95" i="28"/>
  <c r="D95" i="28"/>
  <c r="C95" i="28"/>
  <c r="B95" i="28"/>
  <c r="E94" i="28"/>
  <c r="D94" i="28"/>
  <c r="C94" i="28"/>
  <c r="B94" i="28"/>
  <c r="E93" i="28"/>
  <c r="D93" i="28"/>
  <c r="C93" i="28"/>
  <c r="B93" i="28"/>
  <c r="E92" i="28"/>
  <c r="D92" i="28"/>
  <c r="C92" i="28"/>
  <c r="B92" i="28"/>
  <c r="D91" i="28"/>
  <c r="C91" i="28"/>
  <c r="B91" i="28"/>
  <c r="DV25" i="28"/>
  <c r="DV24" i="28"/>
  <c r="DV23" i="28"/>
  <c r="DV48" i="28" s="1"/>
  <c r="DV60" i="28" s="1"/>
  <c r="DV22" i="28"/>
  <c r="DV21" i="28"/>
  <c r="DV20" i="28"/>
  <c r="DV19" i="28"/>
  <c r="DV18" i="28"/>
  <c r="DV17" i="28"/>
  <c r="DV46" i="28" s="1"/>
  <c r="DV58" i="28" s="1"/>
  <c r="DV16" i="28"/>
  <c r="DV15" i="28"/>
  <c r="DV14" i="28"/>
  <c r="DV13" i="28"/>
  <c r="DV12" i="28"/>
  <c r="DV11" i="28"/>
  <c r="DV10" i="28"/>
  <c r="DV9" i="28"/>
  <c r="DV8" i="28"/>
  <c r="DV7" i="28"/>
  <c r="DV44" i="28" s="1"/>
  <c r="DV56" i="28" s="1"/>
  <c r="DV6" i="28"/>
  <c r="B44" i="28"/>
  <c r="BD43" i="28"/>
  <c r="BD50" i="28" s="1"/>
  <c r="DC49" i="28"/>
  <c r="DB49" i="28"/>
  <c r="DA49" i="28"/>
  <c r="CZ49" i="28"/>
  <c r="CY49" i="28"/>
  <c r="CX49" i="28"/>
  <c r="CW49" i="28"/>
  <c r="CV49" i="28"/>
  <c r="CU49" i="28"/>
  <c r="CT49" i="28"/>
  <c r="CS49" i="28"/>
  <c r="CR49" i="28"/>
  <c r="CQ49" i="28"/>
  <c r="CP49" i="28"/>
  <c r="CO49" i="28"/>
  <c r="CN49" i="28"/>
  <c r="CM49" i="28"/>
  <c r="CL49" i="28"/>
  <c r="CK49" i="28"/>
  <c r="CJ49" i="28"/>
  <c r="CI49" i="28"/>
  <c r="CH49" i="28"/>
  <c r="CG49" i="28"/>
  <c r="CF49" i="28"/>
  <c r="CE49" i="28"/>
  <c r="CD49" i="28"/>
  <c r="CC49" i="28"/>
  <c r="CB49" i="28"/>
  <c r="CA49" i="28"/>
  <c r="BZ49" i="28"/>
  <c r="BY49" i="28"/>
  <c r="BX49" i="28"/>
  <c r="BW49" i="28"/>
  <c r="BV49" i="28"/>
  <c r="BU49" i="28"/>
  <c r="BT49" i="28"/>
  <c r="BS49" i="28"/>
  <c r="BR49" i="28"/>
  <c r="BQ49" i="28"/>
  <c r="BP49" i="28"/>
  <c r="BO49" i="28"/>
  <c r="BN49" i="28"/>
  <c r="BM49" i="28"/>
  <c r="BL49" i="28"/>
  <c r="BK49" i="28"/>
  <c r="BJ49" i="28"/>
  <c r="BI49" i="28"/>
  <c r="BH49" i="28"/>
  <c r="BG49" i="28"/>
  <c r="BF49" i="28"/>
  <c r="BE49" i="28"/>
  <c r="BD49" i="28"/>
  <c r="DC48" i="28"/>
  <c r="DB48" i="28"/>
  <c r="DA48" i="28"/>
  <c r="CZ48" i="28"/>
  <c r="CY48" i="28"/>
  <c r="CX48" i="28"/>
  <c r="CW48" i="28"/>
  <c r="CV48" i="28"/>
  <c r="CU48" i="28"/>
  <c r="CT48" i="28"/>
  <c r="CS48" i="28"/>
  <c r="CR48" i="28"/>
  <c r="CQ48" i="28"/>
  <c r="CP48" i="28"/>
  <c r="CO48" i="28"/>
  <c r="CN48" i="28"/>
  <c r="CM48" i="28"/>
  <c r="CL48" i="28"/>
  <c r="CK48" i="28"/>
  <c r="CJ48" i="28"/>
  <c r="CI48" i="28"/>
  <c r="CH48" i="28"/>
  <c r="CG48" i="28"/>
  <c r="CF48" i="28"/>
  <c r="CE48" i="28"/>
  <c r="CD48" i="28"/>
  <c r="CC48" i="28"/>
  <c r="CB48" i="28"/>
  <c r="CA48" i="28"/>
  <c r="BZ48" i="28"/>
  <c r="BY48" i="28"/>
  <c r="BX48" i="28"/>
  <c r="BW48" i="28"/>
  <c r="BV48" i="28"/>
  <c r="BU48" i="28"/>
  <c r="BT48" i="28"/>
  <c r="BS48" i="28"/>
  <c r="BR48" i="28"/>
  <c r="BQ48" i="28"/>
  <c r="BP48" i="28"/>
  <c r="BO48" i="28"/>
  <c r="BN48" i="28"/>
  <c r="BM48" i="28"/>
  <c r="BL48" i="28"/>
  <c r="BK48" i="28"/>
  <c r="BJ48" i="28"/>
  <c r="BI48" i="28"/>
  <c r="BH48" i="28"/>
  <c r="BG48" i="28"/>
  <c r="BF48" i="28"/>
  <c r="BE48" i="28"/>
  <c r="BD48" i="28"/>
  <c r="DC47" i="28"/>
  <c r="DB47" i="28"/>
  <c r="DA47" i="28"/>
  <c r="CZ47" i="28"/>
  <c r="CY47" i="28"/>
  <c r="CX47" i="28"/>
  <c r="CW47" i="28"/>
  <c r="CV47" i="28"/>
  <c r="CU47" i="28"/>
  <c r="CT47" i="28"/>
  <c r="CS47" i="28"/>
  <c r="CR47" i="28"/>
  <c r="CQ47" i="28"/>
  <c r="CP47" i="28"/>
  <c r="CO47" i="28"/>
  <c r="CN47" i="28"/>
  <c r="CM47" i="28"/>
  <c r="CL47" i="28"/>
  <c r="CK47" i="28"/>
  <c r="CJ47" i="28"/>
  <c r="CI47" i="28"/>
  <c r="CH47" i="28"/>
  <c r="CG47" i="28"/>
  <c r="CF47" i="28"/>
  <c r="CE47" i="28"/>
  <c r="CD47" i="28"/>
  <c r="CC47" i="28"/>
  <c r="CB47" i="28"/>
  <c r="CA47" i="28"/>
  <c r="BZ47" i="28"/>
  <c r="BY47" i="28"/>
  <c r="BX47" i="28"/>
  <c r="BW47" i="28"/>
  <c r="BV47" i="28"/>
  <c r="BU47" i="28"/>
  <c r="BT47" i="28"/>
  <c r="BS47" i="28"/>
  <c r="BR47" i="28"/>
  <c r="BQ47" i="28"/>
  <c r="BP47" i="28"/>
  <c r="BO47" i="28"/>
  <c r="BN47" i="28"/>
  <c r="BM47" i="28"/>
  <c r="BL47" i="28"/>
  <c r="BK47" i="28"/>
  <c r="BJ47" i="28"/>
  <c r="BI47" i="28"/>
  <c r="BH47" i="28"/>
  <c r="BG47" i="28"/>
  <c r="BF47" i="28"/>
  <c r="BE47" i="28"/>
  <c r="BD47" i="28"/>
  <c r="DC46" i="28"/>
  <c r="DB46" i="28"/>
  <c r="DA46" i="28"/>
  <c r="CZ46" i="28"/>
  <c r="CY46" i="28"/>
  <c r="CX46" i="28"/>
  <c r="CW46" i="28"/>
  <c r="CV46" i="28"/>
  <c r="CU46" i="28"/>
  <c r="CT46" i="28"/>
  <c r="CS46" i="28"/>
  <c r="CR46" i="28"/>
  <c r="CQ46" i="28"/>
  <c r="CP46" i="28"/>
  <c r="CO46" i="28"/>
  <c r="CN46" i="28"/>
  <c r="CM46" i="28"/>
  <c r="CL46" i="28"/>
  <c r="CK46" i="28"/>
  <c r="CJ46" i="28"/>
  <c r="CI46" i="28"/>
  <c r="CH46" i="28"/>
  <c r="CG46" i="28"/>
  <c r="CF46" i="28"/>
  <c r="CE46" i="28"/>
  <c r="CD46" i="28"/>
  <c r="CC46" i="28"/>
  <c r="CB46" i="28"/>
  <c r="CA46" i="28"/>
  <c r="BZ46" i="28"/>
  <c r="BY46" i="28"/>
  <c r="BX46" i="28"/>
  <c r="BW46" i="28"/>
  <c r="BV46" i="28"/>
  <c r="BU46" i="28"/>
  <c r="BT46" i="28"/>
  <c r="BS46" i="28"/>
  <c r="BR46" i="28"/>
  <c r="BQ46" i="28"/>
  <c r="BP46" i="28"/>
  <c r="BO46" i="28"/>
  <c r="BN46" i="28"/>
  <c r="BM46" i="28"/>
  <c r="BL46" i="28"/>
  <c r="BK46" i="28"/>
  <c r="BJ46" i="28"/>
  <c r="BI46" i="28"/>
  <c r="BH46" i="28"/>
  <c r="BG46" i="28"/>
  <c r="BF46" i="28"/>
  <c r="BE46" i="28"/>
  <c r="BD46" i="28"/>
  <c r="DC45" i="28"/>
  <c r="DB45" i="28"/>
  <c r="DA45" i="28"/>
  <c r="CZ45" i="28"/>
  <c r="CY45" i="28"/>
  <c r="CX45" i="28"/>
  <c r="CW45" i="28"/>
  <c r="CV45" i="28"/>
  <c r="CU45" i="28"/>
  <c r="CT45" i="28"/>
  <c r="CS45" i="28"/>
  <c r="CR45" i="28"/>
  <c r="CQ45" i="28"/>
  <c r="CP45" i="28"/>
  <c r="CO45" i="28"/>
  <c r="CN45" i="28"/>
  <c r="CM45" i="28"/>
  <c r="CL45" i="28"/>
  <c r="CK45" i="28"/>
  <c r="CJ45" i="28"/>
  <c r="CI45" i="28"/>
  <c r="CH45" i="28"/>
  <c r="CG45" i="28"/>
  <c r="CF45" i="28"/>
  <c r="CE45" i="28"/>
  <c r="CD45" i="28"/>
  <c r="CC45" i="28"/>
  <c r="CB45" i="28"/>
  <c r="CA45" i="28"/>
  <c r="BZ45" i="28"/>
  <c r="BY45" i="28"/>
  <c r="BX45" i="28"/>
  <c r="BW45" i="28"/>
  <c r="BV45" i="28"/>
  <c r="BU45" i="28"/>
  <c r="BT45" i="28"/>
  <c r="BS45" i="28"/>
  <c r="BR45" i="28"/>
  <c r="BQ45" i="28"/>
  <c r="BP45" i="28"/>
  <c r="BO45" i="28"/>
  <c r="BN45" i="28"/>
  <c r="BM45" i="28"/>
  <c r="BL45" i="28"/>
  <c r="BK45" i="28"/>
  <c r="BJ45" i="28"/>
  <c r="BI45" i="28"/>
  <c r="BH45" i="28"/>
  <c r="BG45" i="28"/>
  <c r="BF45" i="28"/>
  <c r="BE45" i="28"/>
  <c r="BD45" i="28"/>
  <c r="DC44" i="28"/>
  <c r="DB44" i="28"/>
  <c r="DA44" i="28"/>
  <c r="CZ44" i="28"/>
  <c r="CY44" i="28"/>
  <c r="CX44" i="28"/>
  <c r="CW44" i="28"/>
  <c r="CV44" i="28"/>
  <c r="CU44" i="28"/>
  <c r="CT44" i="28"/>
  <c r="CS44" i="28"/>
  <c r="CR44" i="28"/>
  <c r="CQ44" i="28"/>
  <c r="CP44" i="28"/>
  <c r="CO44" i="28"/>
  <c r="CN44" i="28"/>
  <c r="CM44" i="28"/>
  <c r="CL44" i="28"/>
  <c r="CK44" i="28"/>
  <c r="CJ44" i="28"/>
  <c r="CI44" i="28"/>
  <c r="CH44" i="28"/>
  <c r="CG44" i="28"/>
  <c r="CF44" i="28"/>
  <c r="CE44" i="28"/>
  <c r="CD44" i="28"/>
  <c r="CC44" i="28"/>
  <c r="CB44" i="28"/>
  <c r="CA44" i="28"/>
  <c r="BZ44" i="28"/>
  <c r="BY44" i="28"/>
  <c r="BX44" i="28"/>
  <c r="BW44" i="28"/>
  <c r="BV44" i="28"/>
  <c r="BU44" i="28"/>
  <c r="BT44" i="28"/>
  <c r="BS44" i="28"/>
  <c r="BR44" i="28"/>
  <c r="BQ44" i="28"/>
  <c r="BP44" i="28"/>
  <c r="BO44" i="28"/>
  <c r="BN44" i="28"/>
  <c r="BM44" i="28"/>
  <c r="BL44" i="28"/>
  <c r="BK44" i="28"/>
  <c r="BJ44" i="28"/>
  <c r="BI44" i="28"/>
  <c r="BH44" i="28"/>
  <c r="BG44" i="28"/>
  <c r="BF44" i="28"/>
  <c r="BE44" i="28"/>
  <c r="BD44" i="28"/>
  <c r="DC43" i="28"/>
  <c r="DC50" i="28" s="1"/>
  <c r="DB43" i="28"/>
  <c r="DB50" i="28" s="1"/>
  <c r="DA43" i="28"/>
  <c r="DA50" i="28" s="1"/>
  <c r="CZ43" i="28"/>
  <c r="CY43" i="28"/>
  <c r="CY50" i="28" s="1"/>
  <c r="CX43" i="28"/>
  <c r="CX50" i="28" s="1"/>
  <c r="CW43" i="28"/>
  <c r="CW50" i="28" s="1"/>
  <c r="CV43" i="28"/>
  <c r="CU43" i="28"/>
  <c r="CU50" i="28" s="1"/>
  <c r="CT43" i="28"/>
  <c r="CT50" i="28" s="1"/>
  <c r="CS43" i="28"/>
  <c r="CS50" i="28" s="1"/>
  <c r="CR43" i="28"/>
  <c r="CQ43" i="28"/>
  <c r="CQ50" i="28" s="1"/>
  <c r="CP43" i="28"/>
  <c r="CP50" i="28" s="1"/>
  <c r="CO43" i="28"/>
  <c r="CO50" i="28" s="1"/>
  <c r="CN43" i="28"/>
  <c r="CM43" i="28"/>
  <c r="CM50" i="28" s="1"/>
  <c r="CL43" i="28"/>
  <c r="CL50" i="28" s="1"/>
  <c r="CK43" i="28"/>
  <c r="CK50" i="28" s="1"/>
  <c r="CJ43" i="28"/>
  <c r="CI43" i="28"/>
  <c r="CI50" i="28" s="1"/>
  <c r="CH43" i="28"/>
  <c r="CH50" i="28" s="1"/>
  <c r="CG43" i="28"/>
  <c r="CG50" i="28" s="1"/>
  <c r="CF43" i="28"/>
  <c r="CE43" i="28"/>
  <c r="CE50" i="28" s="1"/>
  <c r="CD43" i="28"/>
  <c r="CD50" i="28" s="1"/>
  <c r="CC43" i="28"/>
  <c r="CC50" i="28" s="1"/>
  <c r="CB43" i="28"/>
  <c r="CA43" i="28"/>
  <c r="CA50" i="28" s="1"/>
  <c r="BZ43" i="28"/>
  <c r="BZ50" i="28" s="1"/>
  <c r="BY43" i="28"/>
  <c r="BY50" i="28" s="1"/>
  <c r="BX43" i="28"/>
  <c r="BW43" i="28"/>
  <c r="BW50" i="28" s="1"/>
  <c r="BV43" i="28"/>
  <c r="BV50" i="28" s="1"/>
  <c r="BU43" i="28"/>
  <c r="BU50" i="28" s="1"/>
  <c r="BT43" i="28"/>
  <c r="BS43" i="28"/>
  <c r="BR43" i="28"/>
  <c r="BR50" i="28" s="1"/>
  <c r="BQ43" i="28"/>
  <c r="BQ50" i="28" s="1"/>
  <c r="BP43" i="28"/>
  <c r="BO43" i="28"/>
  <c r="BN43" i="28"/>
  <c r="BN50" i="28" s="1"/>
  <c r="BM43" i="28"/>
  <c r="BM50" i="28" s="1"/>
  <c r="BL43" i="28"/>
  <c r="BK43" i="28"/>
  <c r="BJ43" i="28"/>
  <c r="BJ50" i="28" s="1"/>
  <c r="BI43" i="28"/>
  <c r="BI50" i="28" s="1"/>
  <c r="BH43" i="28"/>
  <c r="BG43" i="28"/>
  <c r="BF43" i="28"/>
  <c r="BF50" i="28" s="1"/>
  <c r="BE43" i="28"/>
  <c r="BE50" i="28" s="1"/>
  <c r="FF49" i="28"/>
  <c r="FE49" i="28"/>
  <c r="FD49" i="28"/>
  <c r="FC49" i="28"/>
  <c r="FB49" i="28"/>
  <c r="FA49" i="28"/>
  <c r="EZ49" i="28"/>
  <c r="EY49" i="28"/>
  <c r="EX49" i="28"/>
  <c r="EW49" i="28"/>
  <c r="EV49" i="28"/>
  <c r="EU49" i="28"/>
  <c r="ET49" i="28"/>
  <c r="ES49" i="28"/>
  <c r="ER49" i="28"/>
  <c r="EQ49" i="28"/>
  <c r="EP49" i="28"/>
  <c r="EO49" i="28"/>
  <c r="EN49" i="28"/>
  <c r="EM49" i="28"/>
  <c r="EL49" i="28"/>
  <c r="EK49" i="28"/>
  <c r="EJ49" i="28"/>
  <c r="EI49" i="28"/>
  <c r="EH49" i="28"/>
  <c r="EG49" i="28"/>
  <c r="EF49" i="28"/>
  <c r="EE49" i="28"/>
  <c r="ED49" i="28"/>
  <c r="EC49" i="28"/>
  <c r="EB49" i="28"/>
  <c r="EA49" i="28"/>
  <c r="DZ49" i="28"/>
  <c r="DY49" i="28"/>
  <c r="DX49" i="28"/>
  <c r="DW49" i="28"/>
  <c r="FF48" i="28"/>
  <c r="FE48" i="28"/>
  <c r="FD48" i="28"/>
  <c r="FD50" i="28" s="1"/>
  <c r="FC48" i="28"/>
  <c r="FB48" i="28"/>
  <c r="FA48" i="28"/>
  <c r="EZ48" i="28"/>
  <c r="EY48" i="28"/>
  <c r="EX48" i="28"/>
  <c r="EW48" i="28"/>
  <c r="EV48" i="28"/>
  <c r="EV50" i="28" s="1"/>
  <c r="EU48" i="28"/>
  <c r="ET48" i="28"/>
  <c r="ES48" i="28"/>
  <c r="ER48" i="28"/>
  <c r="EQ48" i="28"/>
  <c r="EP48" i="28"/>
  <c r="EO48" i="28"/>
  <c r="EN48" i="28"/>
  <c r="EM48" i="28"/>
  <c r="EL48" i="28"/>
  <c r="EK48" i="28"/>
  <c r="EJ48" i="28"/>
  <c r="EI48" i="28"/>
  <c r="EH48" i="28"/>
  <c r="EG48" i="28"/>
  <c r="EF48" i="28"/>
  <c r="EF50" i="28" s="1"/>
  <c r="EE48" i="28"/>
  <c r="ED48" i="28"/>
  <c r="EC48" i="28"/>
  <c r="EB48" i="28"/>
  <c r="EA48" i="28"/>
  <c r="DZ48" i="28"/>
  <c r="DY48" i="28"/>
  <c r="DX48" i="28"/>
  <c r="DX50" i="28" s="1"/>
  <c r="DW48" i="28"/>
  <c r="FF47" i="28"/>
  <c r="FE47" i="28"/>
  <c r="FD47" i="28"/>
  <c r="FC47" i="28"/>
  <c r="FB47" i="28"/>
  <c r="FA47" i="28"/>
  <c r="EZ47" i="28"/>
  <c r="EY47" i="28"/>
  <c r="EX47" i="28"/>
  <c r="EW47" i="28"/>
  <c r="EV47" i="28"/>
  <c r="EU47" i="28"/>
  <c r="ET47" i="28"/>
  <c r="ES47" i="28"/>
  <c r="ER47" i="28"/>
  <c r="EQ47" i="28"/>
  <c r="EP47" i="28"/>
  <c r="EO47" i="28"/>
  <c r="EN47" i="28"/>
  <c r="EM47" i="28"/>
  <c r="EL47" i="28"/>
  <c r="EK47" i="28"/>
  <c r="EJ47" i="28"/>
  <c r="EI47" i="28"/>
  <c r="EH47" i="28"/>
  <c r="EG47" i="28"/>
  <c r="EF47" i="28"/>
  <c r="EE47" i="28"/>
  <c r="ED47" i="28"/>
  <c r="EC47" i="28"/>
  <c r="EB47" i="28"/>
  <c r="EA47" i="28"/>
  <c r="DZ47" i="28"/>
  <c r="DY47" i="28"/>
  <c r="DX47" i="28"/>
  <c r="DW47" i="28"/>
  <c r="DV47" i="28"/>
  <c r="DV59" i="28" s="1"/>
  <c r="FF46" i="28"/>
  <c r="FE46" i="28"/>
  <c r="FD46" i="28"/>
  <c r="FC46" i="28"/>
  <c r="FB46" i="28"/>
  <c r="FA46" i="28"/>
  <c r="EZ46" i="28"/>
  <c r="EY46" i="28"/>
  <c r="EX46" i="28"/>
  <c r="EW46" i="28"/>
  <c r="EV46" i="28"/>
  <c r="EU46" i="28"/>
  <c r="ET46" i="28"/>
  <c r="ES46" i="28"/>
  <c r="ER46" i="28"/>
  <c r="EQ46" i="28"/>
  <c r="EP46" i="28"/>
  <c r="EO46" i="28"/>
  <c r="EN46" i="28"/>
  <c r="EM46" i="28"/>
  <c r="EL46" i="28"/>
  <c r="EK46" i="28"/>
  <c r="EJ46" i="28"/>
  <c r="EI46" i="28"/>
  <c r="EH46" i="28"/>
  <c r="EG46" i="28"/>
  <c r="EF46" i="28"/>
  <c r="EE46" i="28"/>
  <c r="ED46" i="28"/>
  <c r="EC46" i="28"/>
  <c r="EB46" i="28"/>
  <c r="EA46" i="28"/>
  <c r="DZ46" i="28"/>
  <c r="DY46" i="28"/>
  <c r="DX46" i="28"/>
  <c r="DW46" i="28"/>
  <c r="FF45" i="28"/>
  <c r="FE45" i="28"/>
  <c r="FD45" i="28"/>
  <c r="FC45" i="28"/>
  <c r="FB45" i="28"/>
  <c r="FA45" i="28"/>
  <c r="EZ45" i="28"/>
  <c r="EY45" i="28"/>
  <c r="EX45" i="28"/>
  <c r="EW45" i="28"/>
  <c r="EV45" i="28"/>
  <c r="EU45" i="28"/>
  <c r="ET45" i="28"/>
  <c r="ES45" i="28"/>
  <c r="ER45" i="28"/>
  <c r="EQ45" i="28"/>
  <c r="EP45" i="28"/>
  <c r="EO45" i="28"/>
  <c r="EN45" i="28"/>
  <c r="EM45" i="28"/>
  <c r="EL45" i="28"/>
  <c r="EK45" i="28"/>
  <c r="EJ45" i="28"/>
  <c r="EI45" i="28"/>
  <c r="EH45" i="28"/>
  <c r="EG45" i="28"/>
  <c r="EF45" i="28"/>
  <c r="EE45" i="28"/>
  <c r="ED45" i="28"/>
  <c r="EC45" i="28"/>
  <c r="EB45" i="28"/>
  <c r="EA45" i="28"/>
  <c r="DZ45" i="28"/>
  <c r="DY45" i="28"/>
  <c r="DX45" i="28"/>
  <c r="DW45" i="28"/>
  <c r="FF44" i="28"/>
  <c r="FE44" i="28"/>
  <c r="FD44" i="28"/>
  <c r="FC44" i="28"/>
  <c r="FB44" i="28"/>
  <c r="FA44" i="28"/>
  <c r="EZ44" i="28"/>
  <c r="EY44" i="28"/>
  <c r="EX44" i="28"/>
  <c r="EW44" i="28"/>
  <c r="EV44" i="28"/>
  <c r="EU44" i="28"/>
  <c r="ET44" i="28"/>
  <c r="ES44" i="28"/>
  <c r="ER44" i="28"/>
  <c r="EQ44" i="28"/>
  <c r="EP44" i="28"/>
  <c r="EO44" i="28"/>
  <c r="EN44" i="28"/>
  <c r="EM44" i="28"/>
  <c r="EL44" i="28"/>
  <c r="EK44" i="28"/>
  <c r="EJ44" i="28"/>
  <c r="EI44" i="28"/>
  <c r="EH44" i="28"/>
  <c r="EG44" i="28"/>
  <c r="EF44" i="28"/>
  <c r="EE44" i="28"/>
  <c r="ED44" i="28"/>
  <c r="EC44" i="28"/>
  <c r="EB44" i="28"/>
  <c r="EA44" i="28"/>
  <c r="DZ44" i="28"/>
  <c r="DY44" i="28"/>
  <c r="DX44" i="28"/>
  <c r="DW44" i="28"/>
  <c r="FF43" i="28"/>
  <c r="FE43" i="28"/>
  <c r="FD43" i="28"/>
  <c r="FC43" i="28"/>
  <c r="FB43" i="28"/>
  <c r="FA43" i="28"/>
  <c r="EZ43" i="28"/>
  <c r="EY43" i="28"/>
  <c r="EY50" i="28" s="1"/>
  <c r="EX43" i="28"/>
  <c r="EW43" i="28"/>
  <c r="EV43" i="28"/>
  <c r="EU43" i="28"/>
  <c r="ET43" i="28"/>
  <c r="ES43" i="28"/>
  <c r="ER43" i="28"/>
  <c r="EQ43" i="28"/>
  <c r="EQ50" i="28" s="1"/>
  <c r="EP43" i="28"/>
  <c r="EO43" i="28"/>
  <c r="EN43" i="28"/>
  <c r="EM43" i="28"/>
  <c r="EL43" i="28"/>
  <c r="EK43" i="28"/>
  <c r="EJ43" i="28"/>
  <c r="EI43" i="28"/>
  <c r="EH43" i="28"/>
  <c r="EG43" i="28"/>
  <c r="EF43" i="28"/>
  <c r="EE43" i="28"/>
  <c r="ED43" i="28"/>
  <c r="EC43" i="28"/>
  <c r="EB43" i="28"/>
  <c r="EA43" i="28"/>
  <c r="EA50" i="28" s="1"/>
  <c r="DZ43" i="28"/>
  <c r="DY43" i="28"/>
  <c r="DX43" i="28"/>
  <c r="DW43" i="28"/>
  <c r="DV43" i="28"/>
  <c r="DV55" i="28" s="1"/>
  <c r="EN50" i="28"/>
  <c r="DU25" i="28"/>
  <c r="DT25" i="28"/>
  <c r="DS25" i="28"/>
  <c r="DR25" i="28"/>
  <c r="DQ25" i="28"/>
  <c r="DP25" i="28"/>
  <c r="DO25" i="28"/>
  <c r="DN25" i="28"/>
  <c r="DM25" i="28"/>
  <c r="DL25" i="28"/>
  <c r="DK25" i="28"/>
  <c r="DJ25" i="28"/>
  <c r="DI25" i="28"/>
  <c r="DH25" i="28"/>
  <c r="DG25" i="28"/>
  <c r="DU24" i="28"/>
  <c r="DT24" i="28"/>
  <c r="DS24" i="28"/>
  <c r="DR24" i="28"/>
  <c r="DR49" i="28" s="1"/>
  <c r="DR61" i="28" s="1"/>
  <c r="DQ24" i="28"/>
  <c r="DQ49" i="28" s="1"/>
  <c r="DQ61" i="28" s="1"/>
  <c r="DP24" i="28"/>
  <c r="DP49" i="28" s="1"/>
  <c r="DP61" i="28" s="1"/>
  <c r="DO24" i="28"/>
  <c r="DO49" i="28" s="1"/>
  <c r="DO61" i="28" s="1"/>
  <c r="DN24" i="28"/>
  <c r="DM24" i="28"/>
  <c r="DM49" i="28" s="1"/>
  <c r="DM61" i="28" s="1"/>
  <c r="DL24" i="28"/>
  <c r="DL49" i="28" s="1"/>
  <c r="DL61" i="28" s="1"/>
  <c r="DK24" i="28"/>
  <c r="DJ24" i="28"/>
  <c r="DJ49" i="28" s="1"/>
  <c r="DJ61" i="28" s="1"/>
  <c r="DI24" i="28"/>
  <c r="DI49" i="28" s="1"/>
  <c r="DI61" i="28" s="1"/>
  <c r="DH24" i="28"/>
  <c r="DH49" i="28" s="1"/>
  <c r="DH61" i="28" s="1"/>
  <c r="DG24" i="28"/>
  <c r="DG49" i="28" s="1"/>
  <c r="DG61" i="28" s="1"/>
  <c r="DU23" i="28"/>
  <c r="DT23" i="28"/>
  <c r="DS23" i="28"/>
  <c r="DR23" i="28"/>
  <c r="DQ23" i="28"/>
  <c r="DP23" i="28"/>
  <c r="DO23" i="28"/>
  <c r="DN23" i="28"/>
  <c r="DM23" i="28"/>
  <c r="DL23" i="28"/>
  <c r="DK23" i="28"/>
  <c r="DJ23" i="28"/>
  <c r="DI23" i="28"/>
  <c r="DH23" i="28"/>
  <c r="DG23" i="28"/>
  <c r="DU22" i="28"/>
  <c r="DT22" i="28"/>
  <c r="DS22" i="28"/>
  <c r="DS48" i="28" s="1"/>
  <c r="DS60" i="28" s="1"/>
  <c r="DR22" i="28"/>
  <c r="DQ22" i="28"/>
  <c r="DP22" i="28"/>
  <c r="DP48" i="28" s="1"/>
  <c r="DP60" i="28" s="1"/>
  <c r="DO22" i="28"/>
  <c r="DO48" i="28" s="1"/>
  <c r="DO60" i="28" s="1"/>
  <c r="DN22" i="28"/>
  <c r="DM22" i="28"/>
  <c r="DM48" i="28" s="1"/>
  <c r="DM60" i="28" s="1"/>
  <c r="DL22" i="28"/>
  <c r="DK22" i="28"/>
  <c r="DK48" i="28" s="1"/>
  <c r="DK60" i="28" s="1"/>
  <c r="DJ22" i="28"/>
  <c r="DI22" i="28"/>
  <c r="DH22" i="28"/>
  <c r="DH48" i="28" s="1"/>
  <c r="DH60" i="28" s="1"/>
  <c r="DG22" i="28"/>
  <c r="DG48" i="28" s="1"/>
  <c r="DG60" i="28" s="1"/>
  <c r="DU21" i="28"/>
  <c r="DT21" i="28"/>
  <c r="DS21" i="28"/>
  <c r="DR21" i="28"/>
  <c r="DR47" i="28" s="1"/>
  <c r="DR59" i="28" s="1"/>
  <c r="DQ21" i="28"/>
  <c r="DP21" i="28"/>
  <c r="DO21" i="28"/>
  <c r="DN21" i="28"/>
  <c r="DM21" i="28"/>
  <c r="DL21" i="28"/>
  <c r="DK21" i="28"/>
  <c r="DJ21" i="28"/>
  <c r="DJ47" i="28" s="1"/>
  <c r="DJ59" i="28" s="1"/>
  <c r="DI21" i="28"/>
  <c r="DH21" i="28"/>
  <c r="DG21" i="28"/>
  <c r="DU20" i="28"/>
  <c r="DT20" i="28"/>
  <c r="DS20" i="28"/>
  <c r="DS47" i="28" s="1"/>
  <c r="DS59" i="28" s="1"/>
  <c r="DR20" i="28"/>
  <c r="DQ20" i="28"/>
  <c r="DQ47" i="28" s="1"/>
  <c r="DQ59" i="28" s="1"/>
  <c r="DP20" i="28"/>
  <c r="DP47" i="28" s="1"/>
  <c r="DP59" i="28" s="1"/>
  <c r="DO20" i="28"/>
  <c r="DN20" i="28"/>
  <c r="DN47" i="28" s="1"/>
  <c r="DN59" i="28" s="1"/>
  <c r="DM20" i="28"/>
  <c r="DM47" i="28" s="1"/>
  <c r="DM59" i="28" s="1"/>
  <c r="DL20" i="28"/>
  <c r="DK20" i="28"/>
  <c r="DK47" i="28" s="1"/>
  <c r="DK59" i="28" s="1"/>
  <c r="DJ20" i="28"/>
  <c r="DI20" i="28"/>
  <c r="DI47" i="28" s="1"/>
  <c r="DI59" i="28" s="1"/>
  <c r="DH20" i="28"/>
  <c r="DH47" i="28" s="1"/>
  <c r="DH59" i="28" s="1"/>
  <c r="DG20" i="28"/>
  <c r="DU19" i="28"/>
  <c r="DT19" i="28"/>
  <c r="DS19" i="28"/>
  <c r="DR19" i="28"/>
  <c r="DQ19" i="28"/>
  <c r="DP19" i="28"/>
  <c r="DO19" i="28"/>
  <c r="DN19" i="28"/>
  <c r="DM19" i="28"/>
  <c r="DL19" i="28"/>
  <c r="DK19" i="28"/>
  <c r="DJ19" i="28"/>
  <c r="DI19" i="28"/>
  <c r="DH19" i="28"/>
  <c r="DG19" i="28"/>
  <c r="DU18" i="28"/>
  <c r="DT18" i="28"/>
  <c r="DS18" i="28"/>
  <c r="DR18" i="28"/>
  <c r="DQ18" i="28"/>
  <c r="DP18" i="28"/>
  <c r="DO18" i="28"/>
  <c r="DN18" i="28"/>
  <c r="DM18" i="28"/>
  <c r="DL18" i="28"/>
  <c r="DK18" i="28"/>
  <c r="DJ18" i="28"/>
  <c r="DI18" i="28"/>
  <c r="DH18" i="28"/>
  <c r="DG18" i="28"/>
  <c r="DU17" i="28"/>
  <c r="DT17" i="28"/>
  <c r="DS17" i="28"/>
  <c r="DR17" i="28"/>
  <c r="DQ17" i="28"/>
  <c r="DP17" i="28"/>
  <c r="DO17" i="28"/>
  <c r="DN17" i="28"/>
  <c r="DM17" i="28"/>
  <c r="DL17" i="28"/>
  <c r="DK17" i="28"/>
  <c r="DJ17" i="28"/>
  <c r="DI17" i="28"/>
  <c r="DH17" i="28"/>
  <c r="DG17" i="28"/>
  <c r="DU16" i="28"/>
  <c r="DT16" i="28"/>
  <c r="DS16" i="28"/>
  <c r="DR16" i="28"/>
  <c r="DR46" i="28" s="1"/>
  <c r="DR58" i="28" s="1"/>
  <c r="DQ16" i="28"/>
  <c r="DP16" i="28"/>
  <c r="DO16" i="28"/>
  <c r="DN16" i="28"/>
  <c r="DM16" i="28"/>
  <c r="DL16" i="28"/>
  <c r="DK16" i="28"/>
  <c r="DJ16" i="28"/>
  <c r="DJ46" i="28" s="1"/>
  <c r="DJ58" i="28" s="1"/>
  <c r="DI16" i="28"/>
  <c r="DH16" i="28"/>
  <c r="DG16" i="28"/>
  <c r="DU15" i="28"/>
  <c r="DT15" i="28"/>
  <c r="DS15" i="28"/>
  <c r="DR15" i="28"/>
  <c r="DQ15" i="28"/>
  <c r="DP15" i="28"/>
  <c r="DO15" i="28"/>
  <c r="DN15" i="28"/>
  <c r="DM15" i="28"/>
  <c r="DL15" i="28"/>
  <c r="DK15" i="28"/>
  <c r="DJ15" i="28"/>
  <c r="DI15" i="28"/>
  <c r="DH15" i="28"/>
  <c r="DG15" i="28"/>
  <c r="DU14" i="28"/>
  <c r="DT14" i="28"/>
  <c r="DS14" i="28"/>
  <c r="DR14" i="28"/>
  <c r="DQ14" i="28"/>
  <c r="DP14" i="28"/>
  <c r="DO14" i="28"/>
  <c r="DN14" i="28"/>
  <c r="DM14" i="28"/>
  <c r="DL14" i="28"/>
  <c r="DK14" i="28"/>
  <c r="DJ14" i="28"/>
  <c r="DI14" i="28"/>
  <c r="DH14" i="28"/>
  <c r="DG14" i="28"/>
  <c r="DU13" i="28"/>
  <c r="DT13" i="28"/>
  <c r="DS13" i="28"/>
  <c r="DR13" i="28"/>
  <c r="DQ13" i="28"/>
  <c r="DP13" i="28"/>
  <c r="DO13" i="28"/>
  <c r="DN13" i="28"/>
  <c r="DM13" i="28"/>
  <c r="DL13" i="28"/>
  <c r="DK13" i="28"/>
  <c r="DJ13" i="28"/>
  <c r="DI13" i="28"/>
  <c r="DH13" i="28"/>
  <c r="DG13" i="28"/>
  <c r="DU12" i="28"/>
  <c r="DT12" i="28"/>
  <c r="DS12" i="28"/>
  <c r="DR12" i="28"/>
  <c r="DQ12" i="28"/>
  <c r="DP12" i="28"/>
  <c r="DO12" i="28"/>
  <c r="DN12" i="28"/>
  <c r="DM12" i="28"/>
  <c r="DL12" i="28"/>
  <c r="DK12" i="28"/>
  <c r="DJ12" i="28"/>
  <c r="DI12" i="28"/>
  <c r="DH12" i="28"/>
  <c r="DG12" i="28"/>
  <c r="DU11" i="28"/>
  <c r="DT11" i="28"/>
  <c r="DS11" i="28"/>
  <c r="DR11" i="28"/>
  <c r="DQ11" i="28"/>
  <c r="DP11" i="28"/>
  <c r="DO11" i="28"/>
  <c r="DN11" i="28"/>
  <c r="DM11" i="28"/>
  <c r="DL11" i="28"/>
  <c r="DK11" i="28"/>
  <c r="DJ11" i="28"/>
  <c r="DI11" i="28"/>
  <c r="DH11" i="28"/>
  <c r="DG11" i="28"/>
  <c r="DU10" i="28"/>
  <c r="DT10" i="28"/>
  <c r="DT45" i="28" s="1"/>
  <c r="DT57" i="28" s="1"/>
  <c r="DS10" i="28"/>
  <c r="DS45" i="28" s="1"/>
  <c r="DS57" i="28" s="1"/>
  <c r="DR10" i="28"/>
  <c r="DQ10" i="28"/>
  <c r="DP10" i="28"/>
  <c r="DO10" i="28"/>
  <c r="DN10" i="28"/>
  <c r="DM10" i="28"/>
  <c r="DL10" i="28"/>
  <c r="DL45" i="28" s="1"/>
  <c r="DL57" i="28" s="1"/>
  <c r="DK10" i="28"/>
  <c r="DK45" i="28" s="1"/>
  <c r="DK57" i="28" s="1"/>
  <c r="DJ10" i="28"/>
  <c r="DI10" i="28"/>
  <c r="DH10" i="28"/>
  <c r="DG10" i="28"/>
  <c r="DU9" i="28"/>
  <c r="DT9" i="28"/>
  <c r="DS9" i="28"/>
  <c r="DR9" i="28"/>
  <c r="DQ9" i="28"/>
  <c r="DP9" i="28"/>
  <c r="DO9" i="28"/>
  <c r="DN9" i="28"/>
  <c r="DM9" i="28"/>
  <c r="DL9" i="28"/>
  <c r="DK9" i="28"/>
  <c r="DJ9" i="28"/>
  <c r="DI9" i="28"/>
  <c r="DH9" i="28"/>
  <c r="DG9" i="28"/>
  <c r="DU8" i="28"/>
  <c r="DT8" i="28"/>
  <c r="DS8" i="28"/>
  <c r="DR8" i="28"/>
  <c r="DQ8" i="28"/>
  <c r="DP8" i="28"/>
  <c r="DO8" i="28"/>
  <c r="DN8" i="28"/>
  <c r="DM8" i="28"/>
  <c r="DL8" i="28"/>
  <c r="DK8" i="28"/>
  <c r="DJ8" i="28"/>
  <c r="DI8" i="28"/>
  <c r="DH8" i="28"/>
  <c r="DG8" i="28"/>
  <c r="DU7" i="28"/>
  <c r="DT7" i="28"/>
  <c r="DT44" i="28" s="1"/>
  <c r="DT56" i="28" s="1"/>
  <c r="DS7" i="28"/>
  <c r="DR7" i="28"/>
  <c r="DQ7" i="28"/>
  <c r="DQ44" i="28" s="1"/>
  <c r="DQ56" i="28" s="1"/>
  <c r="DP7" i="28"/>
  <c r="DP44" i="28" s="1"/>
  <c r="DP56" i="28" s="1"/>
  <c r="DO7" i="28"/>
  <c r="DN7" i="28"/>
  <c r="DM7" i="28"/>
  <c r="DL7" i="28"/>
  <c r="DL44" i="28" s="1"/>
  <c r="DL56" i="28" s="1"/>
  <c r="DK7" i="28"/>
  <c r="DJ7" i="28"/>
  <c r="DI7" i="28"/>
  <c r="DI44" i="28" s="1"/>
  <c r="DI56" i="28" s="1"/>
  <c r="DH7" i="28"/>
  <c r="DH44" i="28" s="1"/>
  <c r="DH56" i="28" s="1"/>
  <c r="DG7" i="28"/>
  <c r="DU6" i="28"/>
  <c r="DU43" i="28" s="1"/>
  <c r="DU55" i="28" s="1"/>
  <c r="DT6" i="28"/>
  <c r="DT43" i="28" s="1"/>
  <c r="DT55" i="28" s="1"/>
  <c r="DS6" i="28"/>
  <c r="DS43" i="28" s="1"/>
  <c r="DS55" i="28" s="1"/>
  <c r="DR6" i="28"/>
  <c r="DR43" i="28" s="1"/>
  <c r="DR55" i="28" s="1"/>
  <c r="DQ6" i="28"/>
  <c r="DQ43" i="28" s="1"/>
  <c r="DQ55" i="28" s="1"/>
  <c r="DP6" i="28"/>
  <c r="DP43" i="28" s="1"/>
  <c r="DO6" i="28"/>
  <c r="DO43" i="28" s="1"/>
  <c r="DO55" i="28" s="1"/>
  <c r="DN6" i="28"/>
  <c r="DN43" i="28" s="1"/>
  <c r="DN55" i="28" s="1"/>
  <c r="DM6" i="28"/>
  <c r="DM43" i="28" s="1"/>
  <c r="DM55" i="28" s="1"/>
  <c r="DL6" i="28"/>
  <c r="DL43" i="28" s="1"/>
  <c r="DL55" i="28" s="1"/>
  <c r="DK6" i="28"/>
  <c r="DK43" i="28" s="1"/>
  <c r="DK55" i="28" s="1"/>
  <c r="DJ6" i="28"/>
  <c r="DJ43" i="28" s="1"/>
  <c r="DJ55" i="28" s="1"/>
  <c r="DI6" i="28"/>
  <c r="DI43" i="28" s="1"/>
  <c r="DI55" i="28" s="1"/>
  <c r="DH6" i="28"/>
  <c r="DH43" i="28" s="1"/>
  <c r="DG6" i="28"/>
  <c r="DG43" i="28" s="1"/>
  <c r="DG55" i="28" s="1"/>
  <c r="B56" i="34"/>
  <c r="B55" i="34"/>
  <c r="B54" i="34"/>
  <c r="B53" i="34"/>
  <c r="B52" i="34"/>
  <c r="B51" i="34"/>
  <c r="B50" i="34"/>
  <c r="B49" i="34"/>
  <c r="B46" i="34"/>
  <c r="B45" i="34"/>
  <c r="B44" i="34"/>
  <c r="B43" i="34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J50" i="34"/>
  <c r="J49" i="34"/>
  <c r="J48" i="34"/>
  <c r="J47" i="34"/>
  <c r="J46" i="34"/>
  <c r="J45" i="34"/>
  <c r="J44" i="34"/>
  <c r="J43" i="34"/>
  <c r="J42" i="34"/>
  <c r="F42" i="34" s="1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F26" i="34" s="1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F13" i="34" s="1"/>
  <c r="J12" i="34"/>
  <c r="J11" i="34"/>
  <c r="J10" i="34"/>
  <c r="J9" i="34"/>
  <c r="J8" i="34"/>
  <c r="J7" i="34"/>
  <c r="J6" i="34"/>
  <c r="J5" i="34"/>
  <c r="J4" i="34"/>
  <c r="K50" i="34"/>
  <c r="K49" i="34"/>
  <c r="K48" i="34"/>
  <c r="K47" i="34"/>
  <c r="K46" i="34"/>
  <c r="K45" i="34"/>
  <c r="K44" i="34"/>
  <c r="K43" i="34"/>
  <c r="K42" i="34"/>
  <c r="K41" i="34"/>
  <c r="F41" i="34" s="1"/>
  <c r="K40" i="34"/>
  <c r="F40" i="34" s="1"/>
  <c r="K39" i="34"/>
  <c r="K38" i="34"/>
  <c r="F38" i="34"/>
  <c r="K37" i="34"/>
  <c r="K36" i="34"/>
  <c r="K35" i="34"/>
  <c r="K34" i="34"/>
  <c r="K33" i="34"/>
  <c r="F33" i="34" s="1"/>
  <c r="K32" i="34"/>
  <c r="K31" i="34"/>
  <c r="K30" i="34"/>
  <c r="K29" i="34"/>
  <c r="K28" i="34"/>
  <c r="K27" i="34"/>
  <c r="K26" i="34"/>
  <c r="K25" i="34"/>
  <c r="F25" i="34" s="1"/>
  <c r="K24" i="34"/>
  <c r="K23" i="34"/>
  <c r="K22" i="34"/>
  <c r="F22" i="34" s="1"/>
  <c r="K21" i="34"/>
  <c r="F21" i="34" s="1"/>
  <c r="K20" i="34"/>
  <c r="K19" i="34"/>
  <c r="K18" i="34"/>
  <c r="K17" i="34"/>
  <c r="F17" i="34"/>
  <c r="K16" i="34"/>
  <c r="F16" i="34" s="1"/>
  <c r="K15" i="34"/>
  <c r="K14" i="34"/>
  <c r="K13" i="34"/>
  <c r="K12" i="34"/>
  <c r="K11" i="34"/>
  <c r="K10" i="34"/>
  <c r="K9" i="34"/>
  <c r="K8" i="34"/>
  <c r="K7" i="34"/>
  <c r="K6" i="34"/>
  <c r="K5" i="34"/>
  <c r="F4" i="34"/>
  <c r="I4" i="34" s="1"/>
  <c r="R108" i="31"/>
  <c r="R39" i="28"/>
  <c r="Q39" i="28"/>
  <c r="N16" i="36" l="1"/>
  <c r="O16" i="36" s="1"/>
  <c r="N13" i="36"/>
  <c r="O13" i="36" s="1"/>
  <c r="N8" i="36"/>
  <c r="O8" i="36" s="1"/>
  <c r="N11" i="36"/>
  <c r="O11" i="36" s="1"/>
  <c r="N10" i="36"/>
  <c r="O10" i="36" s="1"/>
  <c r="N7" i="36"/>
  <c r="O7" i="36" s="1"/>
  <c r="N5" i="36"/>
  <c r="O5" i="36" s="1"/>
  <c r="N9" i="36"/>
  <c r="O9" i="36" s="1"/>
  <c r="N6" i="36"/>
  <c r="O6" i="36" s="1"/>
  <c r="T86" i="28"/>
  <c r="L12" i="36"/>
  <c r="J12" i="36"/>
  <c r="I12" i="36" s="1"/>
  <c r="DU48" i="28"/>
  <c r="DU60" i="28" s="1"/>
  <c r="DV45" i="28"/>
  <c r="DV57" i="28" s="1"/>
  <c r="R92" i="28"/>
  <c r="R59" i="32"/>
  <c r="R83" i="32"/>
  <c r="DU47" i="28"/>
  <c r="DU59" i="28" s="1"/>
  <c r="Q50" i="28"/>
  <c r="DU44" i="28"/>
  <c r="DU56" i="28" s="1"/>
  <c r="P50" i="28"/>
  <c r="R66" i="32"/>
  <c r="R67" i="32"/>
  <c r="R68" i="32"/>
  <c r="DU49" i="28"/>
  <c r="DU61" i="28" s="1"/>
  <c r="DV49" i="28"/>
  <c r="DV61" i="28" s="1"/>
  <c r="L6" i="36"/>
  <c r="L4" i="36"/>
  <c r="L7" i="36"/>
  <c r="L10" i="36"/>
  <c r="L8" i="36"/>
  <c r="R72" i="28"/>
  <c r="R71" i="28"/>
  <c r="R73" i="28"/>
  <c r="R94" i="28"/>
  <c r="R50" i="28"/>
  <c r="R67" i="28"/>
  <c r="R97" i="28"/>
  <c r="DU45" i="28"/>
  <c r="DU57" i="28" s="1"/>
  <c r="EI50" i="28"/>
  <c r="DK44" i="28"/>
  <c r="DK56" i="28" s="1"/>
  <c r="DS44" i="28"/>
  <c r="DS56" i="28" s="1"/>
  <c r="DT46" i="28"/>
  <c r="DT58" i="28" s="1"/>
  <c r="DT62" i="28" s="1"/>
  <c r="DJ48" i="28"/>
  <c r="DJ60" i="28" s="1"/>
  <c r="DR48" i="28"/>
  <c r="DR60" i="28" s="1"/>
  <c r="DT49" i="28"/>
  <c r="DT61" i="28" s="1"/>
  <c r="EB50" i="28"/>
  <c r="EJ50" i="28"/>
  <c r="ER50" i="28"/>
  <c r="EZ50" i="28"/>
  <c r="DU46" i="28"/>
  <c r="DU58" i="28" s="1"/>
  <c r="DU62" i="28" s="1"/>
  <c r="DT48" i="28"/>
  <c r="DT60" i="28" s="1"/>
  <c r="BL50" i="28"/>
  <c r="BT50" i="28"/>
  <c r="CB50" i="28"/>
  <c r="CJ50" i="28"/>
  <c r="CR50" i="28"/>
  <c r="CZ50" i="28"/>
  <c r="BX50" i="28"/>
  <c r="CF50" i="28"/>
  <c r="CN50" i="28"/>
  <c r="CV50" i="28"/>
  <c r="DG44" i="28"/>
  <c r="DG56" i="28" s="1"/>
  <c r="DG62" i="28" s="1"/>
  <c r="DO44" i="28"/>
  <c r="DO56" i="28" s="1"/>
  <c r="DL47" i="28"/>
  <c r="DL59" i="28" s="1"/>
  <c r="DT47" i="28"/>
  <c r="DT59" i="28" s="1"/>
  <c r="DN48" i="28"/>
  <c r="DN60" i="28" s="1"/>
  <c r="DI46" i="28"/>
  <c r="DI58" i="28" s="1"/>
  <c r="DQ46" i="28"/>
  <c r="DQ58" i="28" s="1"/>
  <c r="DJ44" i="28"/>
  <c r="DJ56" i="28" s="1"/>
  <c r="DJ62" i="28" s="1"/>
  <c r="DR44" i="28"/>
  <c r="DR56" i="28" s="1"/>
  <c r="DR62" i="28" s="1"/>
  <c r="DM45" i="28"/>
  <c r="DM57" i="28" s="1"/>
  <c r="DK46" i="28"/>
  <c r="DK58" i="28" s="1"/>
  <c r="DS46" i="28"/>
  <c r="DS58" i="28" s="1"/>
  <c r="DG47" i="28"/>
  <c r="DG59" i="28" s="1"/>
  <c r="DO47" i="28"/>
  <c r="DO59" i="28" s="1"/>
  <c r="DI48" i="28"/>
  <c r="DI60" i="28" s="1"/>
  <c r="DQ48" i="28"/>
  <c r="DQ60" i="28" s="1"/>
  <c r="DK49" i="28"/>
  <c r="DK50" i="28" s="1"/>
  <c r="DS49" i="28"/>
  <c r="DS61" i="28" s="1"/>
  <c r="DN45" i="28"/>
  <c r="DN57" i="28" s="1"/>
  <c r="DL46" i="28"/>
  <c r="DL58" i="28" s="1"/>
  <c r="DG45" i="28"/>
  <c r="DG57" i="28" s="1"/>
  <c r="DO45" i="28"/>
  <c r="DO57" i="28" s="1"/>
  <c r="DH45" i="28"/>
  <c r="DH57" i="28" s="1"/>
  <c r="DP45" i="28"/>
  <c r="DP57" i="28" s="1"/>
  <c r="DM46" i="28"/>
  <c r="DM58" i="28" s="1"/>
  <c r="DM44" i="28"/>
  <c r="DM56" i="28" s="1"/>
  <c r="DN46" i="28"/>
  <c r="DN58" i="28" s="1"/>
  <c r="DL48" i="28"/>
  <c r="DL60" i="28" s="1"/>
  <c r="DN49" i="28"/>
  <c r="DN61" i="28" s="1"/>
  <c r="BK50" i="28"/>
  <c r="BS50" i="28"/>
  <c r="DN44" i="28"/>
  <c r="DN56" i="28" s="1"/>
  <c r="DN62" i="28" s="1"/>
  <c r="DI45" i="28"/>
  <c r="DI57" i="28" s="1"/>
  <c r="DI62" i="28" s="1"/>
  <c r="DQ45" i="28"/>
  <c r="DQ57" i="28" s="1"/>
  <c r="DG46" i="28"/>
  <c r="DG58" i="28" s="1"/>
  <c r="DO46" i="28"/>
  <c r="DO58" i="28" s="1"/>
  <c r="DJ45" i="28"/>
  <c r="DJ57" i="28" s="1"/>
  <c r="DR45" i="28"/>
  <c r="DR57" i="28" s="1"/>
  <c r="DH46" i="28"/>
  <c r="DH58" i="28" s="1"/>
  <c r="DP46" i="28"/>
  <c r="DP58" i="28" s="1"/>
  <c r="DH50" i="28"/>
  <c r="DH55" i="28"/>
  <c r="DP55" i="28"/>
  <c r="BH50" i="28"/>
  <c r="BP50" i="28"/>
  <c r="BG50" i="28"/>
  <c r="BO50" i="28"/>
  <c r="DV62" i="28"/>
  <c r="DQ62" i="28"/>
  <c r="EC50" i="28"/>
  <c r="EK50" i="28"/>
  <c r="ES50" i="28"/>
  <c r="FA50" i="28"/>
  <c r="DV50" i="28"/>
  <c r="ED50" i="28"/>
  <c r="EL50" i="28"/>
  <c r="ET50" i="28"/>
  <c r="FB50" i="28"/>
  <c r="DW50" i="28"/>
  <c r="EE50" i="28"/>
  <c r="EM50" i="28"/>
  <c r="FC50" i="28"/>
  <c r="EU50" i="28"/>
  <c r="DY50" i="28"/>
  <c r="EG50" i="28"/>
  <c r="EO50" i="28"/>
  <c r="EW50" i="28"/>
  <c r="FE50" i="28"/>
  <c r="DZ50" i="28"/>
  <c r="EH50" i="28"/>
  <c r="EP50" i="28"/>
  <c r="EX50" i="28"/>
  <c r="FF50" i="28"/>
  <c r="F14" i="34"/>
  <c r="F30" i="34"/>
  <c r="F46" i="34"/>
  <c r="F39" i="34"/>
  <c r="F24" i="34"/>
  <c r="F32" i="34"/>
  <c r="G4" i="34"/>
  <c r="F10" i="34"/>
  <c r="F31" i="34"/>
  <c r="F18" i="34"/>
  <c r="F34" i="34"/>
  <c r="F27" i="34"/>
  <c r="F35" i="34"/>
  <c r="F43" i="34"/>
  <c r="F15" i="34"/>
  <c r="F19" i="34"/>
  <c r="F7" i="34"/>
  <c r="F6" i="34"/>
  <c r="F11" i="34"/>
  <c r="F8" i="34"/>
  <c r="F9" i="34"/>
  <c r="F5" i="34"/>
  <c r="F12" i="34"/>
  <c r="F20" i="34"/>
  <c r="F28" i="34"/>
  <c r="F36" i="34"/>
  <c r="F44" i="34"/>
  <c r="F29" i="34"/>
  <c r="F37" i="34"/>
  <c r="F45" i="34"/>
  <c r="F23" i="34"/>
  <c r="Q151" i="28"/>
  <c r="Q152" i="28"/>
  <c r="Q153" i="28"/>
  <c r="Q154" i="28"/>
  <c r="Q155" i="28"/>
  <c r="Q156" i="28"/>
  <c r="Q157" i="28"/>
  <c r="BA157" i="28"/>
  <c r="AZ157" i="28"/>
  <c r="AY157" i="28"/>
  <c r="AX157" i="28"/>
  <c r="AW157" i="28"/>
  <c r="AV157" i="28"/>
  <c r="AU157" i="28"/>
  <c r="AT157" i="28"/>
  <c r="AS157" i="28"/>
  <c r="AR157" i="28"/>
  <c r="AQ157" i="28"/>
  <c r="AP157" i="28"/>
  <c r="AO157" i="28"/>
  <c r="AN157" i="28"/>
  <c r="AM157" i="28"/>
  <c r="AL157" i="28"/>
  <c r="AK157" i="28"/>
  <c r="AJ157" i="28"/>
  <c r="AI157" i="28"/>
  <c r="AH157" i="28"/>
  <c r="AG157" i="28"/>
  <c r="AF157" i="28"/>
  <c r="AE157" i="28"/>
  <c r="AD157" i="28"/>
  <c r="AC157" i="28"/>
  <c r="AB157" i="28"/>
  <c r="AA157" i="28"/>
  <c r="Z157" i="28"/>
  <c r="Y157" i="28"/>
  <c r="X157" i="28"/>
  <c r="W157" i="28"/>
  <c r="V157" i="28"/>
  <c r="U157" i="28"/>
  <c r="T157" i="28"/>
  <c r="S157" i="28"/>
  <c r="R157" i="28"/>
  <c r="P157" i="28"/>
  <c r="O157" i="28"/>
  <c r="N157" i="28"/>
  <c r="M157" i="28"/>
  <c r="L157" i="28"/>
  <c r="K157" i="28"/>
  <c r="J157" i="28"/>
  <c r="I157" i="28"/>
  <c r="H157" i="28"/>
  <c r="G157" i="28"/>
  <c r="F157" i="28"/>
  <c r="E157" i="28"/>
  <c r="BA156" i="28"/>
  <c r="AZ156" i="28"/>
  <c r="AY156" i="28"/>
  <c r="AX156" i="28"/>
  <c r="AW156" i="28"/>
  <c r="AV156" i="28"/>
  <c r="AU156" i="28"/>
  <c r="AT156" i="28"/>
  <c r="AS156" i="28"/>
  <c r="AR156" i="28"/>
  <c r="AQ156" i="28"/>
  <c r="AP156" i="28"/>
  <c r="AO156" i="28"/>
  <c r="AN156" i="28"/>
  <c r="AM156" i="28"/>
  <c r="AL156" i="28"/>
  <c r="AK156" i="28"/>
  <c r="AJ156" i="28"/>
  <c r="AI156" i="28"/>
  <c r="AH156" i="28"/>
  <c r="AG156" i="28"/>
  <c r="AF156" i="28"/>
  <c r="AE156" i="28"/>
  <c r="AD156" i="28"/>
  <c r="AC156" i="28"/>
  <c r="AB156" i="28"/>
  <c r="AA156" i="28"/>
  <c r="Z156" i="28"/>
  <c r="Y156" i="28"/>
  <c r="X156" i="28"/>
  <c r="W156" i="28"/>
  <c r="V156" i="28"/>
  <c r="U156" i="28"/>
  <c r="T156" i="28"/>
  <c r="S156" i="28"/>
  <c r="R156" i="28"/>
  <c r="P156" i="28"/>
  <c r="O156" i="28"/>
  <c r="N156" i="28"/>
  <c r="M156" i="28"/>
  <c r="L156" i="28"/>
  <c r="K156" i="28"/>
  <c r="J156" i="28"/>
  <c r="I156" i="28"/>
  <c r="H156" i="28"/>
  <c r="G156" i="28"/>
  <c r="F156" i="28"/>
  <c r="E156" i="28"/>
  <c r="BA155" i="28"/>
  <c r="AZ155" i="28"/>
  <c r="AY155" i="28"/>
  <c r="AX155" i="28"/>
  <c r="AW155" i="28"/>
  <c r="AV155" i="28"/>
  <c r="AU155" i="28"/>
  <c r="AT155" i="28"/>
  <c r="AS155" i="28"/>
  <c r="AR155" i="28"/>
  <c r="AQ155" i="28"/>
  <c r="AP155" i="28"/>
  <c r="AO155" i="28"/>
  <c r="AN155" i="28"/>
  <c r="AM155" i="28"/>
  <c r="AL155" i="28"/>
  <c r="AK155" i="28"/>
  <c r="AJ155" i="28"/>
  <c r="AI155" i="28"/>
  <c r="AH155" i="28"/>
  <c r="AG155" i="28"/>
  <c r="AF155" i="28"/>
  <c r="AE155" i="28"/>
  <c r="AD155" i="28"/>
  <c r="AC155" i="28"/>
  <c r="AB155" i="28"/>
  <c r="AA155" i="28"/>
  <c r="Z155" i="28"/>
  <c r="Y155" i="28"/>
  <c r="X155" i="28"/>
  <c r="W155" i="28"/>
  <c r="V155" i="28"/>
  <c r="U155" i="28"/>
  <c r="T155" i="28"/>
  <c r="S155" i="28"/>
  <c r="R155" i="28"/>
  <c r="P155" i="28"/>
  <c r="O155" i="28"/>
  <c r="N155" i="28"/>
  <c r="M155" i="28"/>
  <c r="L155" i="28"/>
  <c r="K155" i="28"/>
  <c r="J155" i="28"/>
  <c r="I155" i="28"/>
  <c r="H155" i="28"/>
  <c r="G155" i="28"/>
  <c r="F155" i="28"/>
  <c r="E155" i="28"/>
  <c r="BA154" i="28"/>
  <c r="AZ154" i="28"/>
  <c r="AY154" i="28"/>
  <c r="AX154" i="28"/>
  <c r="AW154" i="28"/>
  <c r="AV154" i="28"/>
  <c r="AU154" i="28"/>
  <c r="AT154" i="28"/>
  <c r="AS154" i="28"/>
  <c r="AR154" i="28"/>
  <c r="AQ154" i="28"/>
  <c r="AP154" i="28"/>
  <c r="AO154" i="28"/>
  <c r="AN154" i="28"/>
  <c r="AM154" i="28"/>
  <c r="AL154" i="28"/>
  <c r="AK154" i="28"/>
  <c r="AJ154" i="28"/>
  <c r="AI154" i="28"/>
  <c r="AH154" i="28"/>
  <c r="AG154" i="28"/>
  <c r="AF154" i="28"/>
  <c r="AE154" i="28"/>
  <c r="AD154" i="28"/>
  <c r="AC154" i="28"/>
  <c r="AB154" i="28"/>
  <c r="AA154" i="28"/>
  <c r="Z154" i="28"/>
  <c r="Y154" i="28"/>
  <c r="X154" i="28"/>
  <c r="W154" i="28"/>
  <c r="V154" i="28"/>
  <c r="U154" i="28"/>
  <c r="T154" i="28"/>
  <c r="S154" i="28"/>
  <c r="R154" i="28"/>
  <c r="P154" i="28"/>
  <c r="O154" i="28"/>
  <c r="N154" i="28"/>
  <c r="M154" i="28"/>
  <c r="L154" i="28"/>
  <c r="K154" i="28"/>
  <c r="J154" i="28"/>
  <c r="I154" i="28"/>
  <c r="H154" i="28"/>
  <c r="G154" i="28"/>
  <c r="F154" i="28"/>
  <c r="E154" i="28"/>
  <c r="BA153" i="28"/>
  <c r="AZ153" i="28"/>
  <c r="AY153" i="28"/>
  <c r="AX153" i="28"/>
  <c r="AW153" i="28"/>
  <c r="AV153" i="28"/>
  <c r="AU153" i="28"/>
  <c r="AT153" i="28"/>
  <c r="AS153" i="28"/>
  <c r="AR153" i="28"/>
  <c r="AQ153" i="28"/>
  <c r="AP153" i="28"/>
  <c r="AO153" i="28"/>
  <c r="AN153" i="28"/>
  <c r="AM153" i="28"/>
  <c r="AL153" i="28"/>
  <c r="AK153" i="28"/>
  <c r="AJ153" i="28"/>
  <c r="AI153" i="28"/>
  <c r="AH153" i="28"/>
  <c r="AG153" i="28"/>
  <c r="AF153" i="28"/>
  <c r="AE153" i="28"/>
  <c r="AD153" i="28"/>
  <c r="AC153" i="28"/>
  <c r="AB153" i="28"/>
  <c r="AA153" i="28"/>
  <c r="Z153" i="28"/>
  <c r="Y153" i="28"/>
  <c r="X153" i="28"/>
  <c r="W153" i="28"/>
  <c r="V153" i="28"/>
  <c r="U153" i="28"/>
  <c r="T153" i="28"/>
  <c r="S153" i="28"/>
  <c r="R153" i="28"/>
  <c r="P153" i="28"/>
  <c r="O153" i="28"/>
  <c r="N153" i="28"/>
  <c r="M153" i="28"/>
  <c r="L153" i="28"/>
  <c r="K153" i="28"/>
  <c r="J153" i="28"/>
  <c r="I153" i="28"/>
  <c r="H153" i="28"/>
  <c r="G153" i="28"/>
  <c r="F153" i="28"/>
  <c r="E153" i="28"/>
  <c r="BA152" i="28"/>
  <c r="AZ152" i="28"/>
  <c r="AY152" i="28"/>
  <c r="AX152" i="28"/>
  <c r="AW152" i="28"/>
  <c r="AV152" i="28"/>
  <c r="AU152" i="28"/>
  <c r="AT152" i="28"/>
  <c r="AS152" i="28"/>
  <c r="AR152" i="28"/>
  <c r="AQ152" i="28"/>
  <c r="AP152" i="28"/>
  <c r="AO152" i="28"/>
  <c r="AN152" i="28"/>
  <c r="AM152" i="28"/>
  <c r="AL152" i="28"/>
  <c r="AK152" i="28"/>
  <c r="AJ152" i="28"/>
  <c r="AI152" i="28"/>
  <c r="AH152" i="28"/>
  <c r="AG152" i="28"/>
  <c r="AF152" i="28"/>
  <c r="AE152" i="28"/>
  <c r="AD152" i="28"/>
  <c r="AC152" i="28"/>
  <c r="AB152" i="28"/>
  <c r="AA152" i="28"/>
  <c r="Z152" i="28"/>
  <c r="Y152" i="28"/>
  <c r="X152" i="28"/>
  <c r="W152" i="28"/>
  <c r="V152" i="28"/>
  <c r="U152" i="28"/>
  <c r="T152" i="28"/>
  <c r="S152" i="28"/>
  <c r="R152" i="28"/>
  <c r="P152" i="28"/>
  <c r="O152" i="28"/>
  <c r="N152" i="28"/>
  <c r="M152" i="28"/>
  <c r="L152" i="28"/>
  <c r="K152" i="28"/>
  <c r="J152" i="28"/>
  <c r="I152" i="28"/>
  <c r="H152" i="28"/>
  <c r="G152" i="28"/>
  <c r="F152" i="28"/>
  <c r="E152" i="28"/>
  <c r="BA151" i="28"/>
  <c r="AZ151" i="28"/>
  <c r="AY151" i="28"/>
  <c r="AX151" i="28"/>
  <c r="AW151" i="28"/>
  <c r="AV151" i="28"/>
  <c r="AU151" i="28"/>
  <c r="AT151" i="28"/>
  <c r="AS151" i="28"/>
  <c r="AR151" i="28"/>
  <c r="AQ151" i="28"/>
  <c r="AP151" i="28"/>
  <c r="AO151" i="28"/>
  <c r="AN151" i="28"/>
  <c r="AM151" i="28"/>
  <c r="AL151" i="28"/>
  <c r="AK151" i="28"/>
  <c r="AJ151" i="28"/>
  <c r="AI151" i="28"/>
  <c r="AH151" i="28"/>
  <c r="AG151" i="28"/>
  <c r="AF151" i="28"/>
  <c r="AE151" i="28"/>
  <c r="AD151" i="28"/>
  <c r="AC151" i="28"/>
  <c r="AB151" i="28"/>
  <c r="AA151" i="28"/>
  <c r="Z151" i="28"/>
  <c r="Y151" i="28"/>
  <c r="X151" i="28"/>
  <c r="W151" i="28"/>
  <c r="V151" i="28"/>
  <c r="U151" i="28"/>
  <c r="T151" i="28"/>
  <c r="S151" i="28"/>
  <c r="R151" i="28"/>
  <c r="P151" i="28"/>
  <c r="O151" i="28"/>
  <c r="N151" i="28"/>
  <c r="M151" i="28"/>
  <c r="L151" i="28"/>
  <c r="K151" i="28"/>
  <c r="J151" i="28"/>
  <c r="I151" i="28"/>
  <c r="H151" i="28"/>
  <c r="G151" i="28"/>
  <c r="F151" i="28"/>
  <c r="E151" i="28"/>
  <c r="R70" i="32" l="1"/>
  <c r="R65" i="32"/>
  <c r="R71" i="32"/>
  <c r="R69" i="32"/>
  <c r="R98" i="28"/>
  <c r="R74" i="28"/>
  <c r="DL50" i="28"/>
  <c r="DU50" i="28"/>
  <c r="DN50" i="28"/>
  <c r="DO62" i="28"/>
  <c r="DL62" i="28"/>
  <c r="DT50" i="28"/>
  <c r="DG50" i="28"/>
  <c r="DO50" i="28"/>
  <c r="DH62" i="28"/>
  <c r="DM62" i="28"/>
  <c r="DS62" i="28"/>
  <c r="DQ50" i="28"/>
  <c r="DP62" i="28"/>
  <c r="DR50" i="28"/>
  <c r="DP50" i="28"/>
  <c r="DJ50" i="28"/>
  <c r="DI50" i="28"/>
  <c r="DS50" i="28"/>
  <c r="DM50" i="28"/>
  <c r="DK61" i="28"/>
  <c r="DK62" i="28" s="1"/>
  <c r="I5" i="34"/>
  <c r="G5" i="34"/>
  <c r="I8" i="34"/>
  <c r="G8" i="34"/>
  <c r="I9" i="34"/>
  <c r="G9" i="34"/>
  <c r="I6" i="34"/>
  <c r="G6" i="34"/>
  <c r="I7" i="34"/>
  <c r="G7" i="34"/>
  <c r="I10" i="34"/>
  <c r="G10" i="34"/>
  <c r="H139" i="32"/>
  <c r="D137" i="32"/>
  <c r="C137" i="32"/>
  <c r="B137" i="32"/>
  <c r="AW130" i="32"/>
  <c r="AC128" i="32"/>
  <c r="H127" i="32"/>
  <c r="AV125" i="32"/>
  <c r="D125" i="32"/>
  <c r="C125" i="32"/>
  <c r="B125" i="32"/>
  <c r="BA119" i="32"/>
  <c r="AZ119" i="32"/>
  <c r="AZ143" i="32" s="1"/>
  <c r="AY119" i="32"/>
  <c r="AX119" i="32"/>
  <c r="AX143" i="32" s="1"/>
  <c r="AW119" i="32"/>
  <c r="AW143" i="32" s="1"/>
  <c r="AV119" i="32"/>
  <c r="AV131" i="32" s="1"/>
  <c r="AU119" i="32"/>
  <c r="AT119" i="32"/>
  <c r="AS119" i="32"/>
  <c r="AS143" i="32" s="1"/>
  <c r="AR119" i="32"/>
  <c r="AR131" i="32" s="1"/>
  <c r="AQ119" i="32"/>
  <c r="AP119" i="32"/>
  <c r="AP143" i="32" s="1"/>
  <c r="AO119" i="32"/>
  <c r="AO143" i="32" s="1"/>
  <c r="AN119" i="32"/>
  <c r="AN131" i="32" s="1"/>
  <c r="AM119" i="32"/>
  <c r="AL119" i="32"/>
  <c r="AK119" i="32"/>
  <c r="AJ119" i="32"/>
  <c r="AJ131" i="32" s="1"/>
  <c r="AI119" i="32"/>
  <c r="AH119" i="32"/>
  <c r="AH143" i="32" s="1"/>
  <c r="AG119" i="32"/>
  <c r="AG143" i="32" s="1"/>
  <c r="AF119" i="32"/>
  <c r="AF131" i="32" s="1"/>
  <c r="AE119" i="32"/>
  <c r="AD119" i="32"/>
  <c r="AC119" i="32"/>
  <c r="AC143" i="32" s="1"/>
  <c r="AB119" i="32"/>
  <c r="AB131" i="32" s="1"/>
  <c r="AA119" i="32"/>
  <c r="Z119" i="32"/>
  <c r="Z143" i="32" s="1"/>
  <c r="Y119" i="32"/>
  <c r="Y143" i="32" s="1"/>
  <c r="X119" i="32"/>
  <c r="X131" i="32" s="1"/>
  <c r="W119" i="32"/>
  <c r="V119" i="32"/>
  <c r="U119" i="32"/>
  <c r="T119" i="32"/>
  <c r="T131" i="32" s="1"/>
  <c r="S119" i="32"/>
  <c r="R119" i="32"/>
  <c r="R143" i="32" s="1"/>
  <c r="Q119" i="32"/>
  <c r="Q143" i="32" s="1"/>
  <c r="P119" i="32"/>
  <c r="P131" i="32" s="1"/>
  <c r="O119" i="32"/>
  <c r="N119" i="32"/>
  <c r="M119" i="32"/>
  <c r="M143" i="32" s="1"/>
  <c r="L119" i="32"/>
  <c r="L143" i="32" s="1"/>
  <c r="K119" i="32"/>
  <c r="J119" i="32"/>
  <c r="J143" i="32" s="1"/>
  <c r="I119" i="32"/>
  <c r="I143" i="32" s="1"/>
  <c r="H119" i="32"/>
  <c r="H131" i="32" s="1"/>
  <c r="G119" i="32"/>
  <c r="F119" i="32"/>
  <c r="E119" i="32"/>
  <c r="D119" i="32"/>
  <c r="D143" i="32" s="1"/>
  <c r="C119" i="32"/>
  <c r="B119" i="32"/>
  <c r="B143" i="32" s="1"/>
  <c r="BA118" i="32"/>
  <c r="BA142" i="32" s="1"/>
  <c r="AZ118" i="32"/>
  <c r="AZ130" i="32" s="1"/>
  <c r="AY118" i="32"/>
  <c r="AX118" i="32"/>
  <c r="AW118" i="32"/>
  <c r="AW142" i="32" s="1"/>
  <c r="AV118" i="32"/>
  <c r="AV130" i="32" s="1"/>
  <c r="AU118" i="32"/>
  <c r="AT118" i="32"/>
  <c r="AT142" i="32" s="1"/>
  <c r="AS118" i="32"/>
  <c r="AS142" i="32" s="1"/>
  <c r="AR118" i="32"/>
  <c r="AR130" i="32" s="1"/>
  <c r="AQ118" i="32"/>
  <c r="AP118" i="32"/>
  <c r="AO118" i="32"/>
  <c r="AN118" i="32"/>
  <c r="AN142" i="32" s="1"/>
  <c r="AM118" i="32"/>
  <c r="AL118" i="32"/>
  <c r="AL142" i="32" s="1"/>
  <c r="AK118" i="32"/>
  <c r="AK142" i="32" s="1"/>
  <c r="AJ118" i="32"/>
  <c r="AJ130" i="32" s="1"/>
  <c r="AI118" i="32"/>
  <c r="AH118" i="32"/>
  <c r="AG118" i="32"/>
  <c r="AG142" i="32" s="1"/>
  <c r="AF118" i="32"/>
  <c r="AF130" i="32" s="1"/>
  <c r="AE118" i="32"/>
  <c r="AD118" i="32"/>
  <c r="AD142" i="32" s="1"/>
  <c r="AC118" i="32"/>
  <c r="AC142" i="32" s="1"/>
  <c r="AB118" i="32"/>
  <c r="AB130" i="32" s="1"/>
  <c r="AA118" i="32"/>
  <c r="Z118" i="32"/>
  <c r="Y118" i="32"/>
  <c r="X118" i="32"/>
  <c r="X130" i="32" s="1"/>
  <c r="W118" i="32"/>
  <c r="V118" i="32"/>
  <c r="V142" i="32" s="1"/>
  <c r="U118" i="32"/>
  <c r="U142" i="32" s="1"/>
  <c r="T118" i="32"/>
  <c r="T130" i="32" s="1"/>
  <c r="S118" i="32"/>
  <c r="R118" i="32"/>
  <c r="Q118" i="32"/>
  <c r="Q142" i="32" s="1"/>
  <c r="P118" i="32"/>
  <c r="P130" i="32" s="1"/>
  <c r="O118" i="32"/>
  <c r="N118" i="32"/>
  <c r="N142" i="32" s="1"/>
  <c r="M118" i="32"/>
  <c r="M142" i="32" s="1"/>
  <c r="L118" i="32"/>
  <c r="L130" i="32" s="1"/>
  <c r="K118" i="32"/>
  <c r="J118" i="32"/>
  <c r="I118" i="32"/>
  <c r="H118" i="32"/>
  <c r="H130" i="32" s="1"/>
  <c r="G118" i="32"/>
  <c r="F118" i="32"/>
  <c r="F142" i="32" s="1"/>
  <c r="E118" i="32"/>
  <c r="E142" i="32" s="1"/>
  <c r="D118" i="32"/>
  <c r="D130" i="32" s="1"/>
  <c r="C118" i="32"/>
  <c r="B118" i="32"/>
  <c r="BA117" i="32"/>
  <c r="BA129" i="32" s="1"/>
  <c r="AZ117" i="32"/>
  <c r="AZ141" i="32" s="1"/>
  <c r="AY117" i="32"/>
  <c r="AX117" i="32"/>
  <c r="AX141" i="32" s="1"/>
  <c r="AW117" i="32"/>
  <c r="AW141" i="32" s="1"/>
  <c r="AV117" i="32"/>
  <c r="AV141" i="32" s="1"/>
  <c r="AU117" i="32"/>
  <c r="AT117" i="32"/>
  <c r="AS117" i="32"/>
  <c r="AR117" i="32"/>
  <c r="AR141" i="32" s="1"/>
  <c r="AQ117" i="32"/>
  <c r="AP117" i="32"/>
  <c r="AP141" i="32" s="1"/>
  <c r="AO117" i="32"/>
  <c r="AO141" i="32" s="1"/>
  <c r="AN117" i="32"/>
  <c r="AN129" i="32" s="1"/>
  <c r="AM117" i="32"/>
  <c r="AM141" i="32" s="1"/>
  <c r="AL117" i="32"/>
  <c r="AK117" i="32"/>
  <c r="AJ117" i="32"/>
  <c r="AJ129" i="32" s="1"/>
  <c r="AI117" i="32"/>
  <c r="AH117" i="32"/>
  <c r="AH141" i="32" s="1"/>
  <c r="AG117" i="32"/>
  <c r="AG141" i="32" s="1"/>
  <c r="AF117" i="32"/>
  <c r="AF129" i="32" s="1"/>
  <c r="AE117" i="32"/>
  <c r="AE141" i="32" s="1"/>
  <c r="AD117" i="32"/>
  <c r="AC117" i="32"/>
  <c r="AB117" i="32"/>
  <c r="AB141" i="32" s="1"/>
  <c r="AA117" i="32"/>
  <c r="Z117" i="32"/>
  <c r="Z141" i="32" s="1"/>
  <c r="Y117" i="32"/>
  <c r="Y141" i="32" s="1"/>
  <c r="X117" i="32"/>
  <c r="X141" i="32" s="1"/>
  <c r="W117" i="32"/>
  <c r="W141" i="32" s="1"/>
  <c r="V117" i="32"/>
  <c r="U117" i="32"/>
  <c r="T117" i="32"/>
  <c r="T141" i="32" s="1"/>
  <c r="S117" i="32"/>
  <c r="R117" i="32"/>
  <c r="R141" i="32" s="1"/>
  <c r="Q117" i="32"/>
  <c r="Q141" i="32" s="1"/>
  <c r="P117" i="32"/>
  <c r="P129" i="32" s="1"/>
  <c r="O117" i="32"/>
  <c r="O141" i="32" s="1"/>
  <c r="N117" i="32"/>
  <c r="M117" i="32"/>
  <c r="L117" i="32"/>
  <c r="L129" i="32" s="1"/>
  <c r="K117" i="32"/>
  <c r="J117" i="32"/>
  <c r="J141" i="32" s="1"/>
  <c r="I117" i="32"/>
  <c r="I141" i="32" s="1"/>
  <c r="H117" i="32"/>
  <c r="H141" i="32" s="1"/>
  <c r="G117" i="32"/>
  <c r="G141" i="32" s="1"/>
  <c r="F117" i="32"/>
  <c r="E117" i="32"/>
  <c r="D117" i="32"/>
  <c r="D141" i="32" s="1"/>
  <c r="C117" i="32"/>
  <c r="B117" i="32"/>
  <c r="B141" i="32" s="1"/>
  <c r="BA116" i="32"/>
  <c r="BA140" i="32" s="1"/>
  <c r="AZ116" i="32"/>
  <c r="AZ140" i="32" s="1"/>
  <c r="AY116" i="32"/>
  <c r="AY140" i="32" s="1"/>
  <c r="AX116" i="32"/>
  <c r="AW116" i="32"/>
  <c r="AV116" i="32"/>
  <c r="AV128" i="32" s="1"/>
  <c r="AU116" i="32"/>
  <c r="AT116" i="32"/>
  <c r="AT140" i="32" s="1"/>
  <c r="AS116" i="32"/>
  <c r="AS140" i="32" s="1"/>
  <c r="AR116" i="32"/>
  <c r="AR128" i="32" s="1"/>
  <c r="AQ116" i="32"/>
  <c r="AQ140" i="32" s="1"/>
  <c r="AP116" i="32"/>
  <c r="AO116" i="32"/>
  <c r="AO128" i="32" s="1"/>
  <c r="AN116" i="32"/>
  <c r="AN140" i="32" s="1"/>
  <c r="AM116" i="32"/>
  <c r="AL116" i="32"/>
  <c r="AL140" i="32" s="1"/>
  <c r="AK116" i="32"/>
  <c r="AK140" i="32" s="1"/>
  <c r="AJ116" i="32"/>
  <c r="AJ140" i="32" s="1"/>
  <c r="AI116" i="32"/>
  <c r="AI140" i="32" s="1"/>
  <c r="AH116" i="32"/>
  <c r="AG116" i="32"/>
  <c r="AF116" i="32"/>
  <c r="AF140" i="32" s="1"/>
  <c r="AE116" i="32"/>
  <c r="AD116" i="32"/>
  <c r="AD140" i="32" s="1"/>
  <c r="AC116" i="32"/>
  <c r="AC140" i="32" s="1"/>
  <c r="AB116" i="32"/>
  <c r="AB128" i="32" s="1"/>
  <c r="AA116" i="32"/>
  <c r="AA140" i="32" s="1"/>
  <c r="Z116" i="32"/>
  <c r="Y116" i="32"/>
  <c r="X116" i="32"/>
  <c r="X128" i="32" s="1"/>
  <c r="W116" i="32"/>
  <c r="V116" i="32"/>
  <c r="V140" i="32" s="1"/>
  <c r="U116" i="32"/>
  <c r="U140" i="32" s="1"/>
  <c r="T116" i="32"/>
  <c r="T128" i="32" s="1"/>
  <c r="S116" i="32"/>
  <c r="S140" i="32" s="1"/>
  <c r="R116" i="32"/>
  <c r="Q116" i="32"/>
  <c r="P116" i="32"/>
  <c r="P140" i="32" s="1"/>
  <c r="O116" i="32"/>
  <c r="N116" i="32"/>
  <c r="N140" i="32" s="1"/>
  <c r="M116" i="32"/>
  <c r="M140" i="32" s="1"/>
  <c r="L116" i="32"/>
  <c r="L140" i="32" s="1"/>
  <c r="K116" i="32"/>
  <c r="K140" i="32" s="1"/>
  <c r="J116" i="32"/>
  <c r="I116" i="32"/>
  <c r="H116" i="32"/>
  <c r="H140" i="32" s="1"/>
  <c r="G116" i="32"/>
  <c r="F116" i="32"/>
  <c r="F140" i="32" s="1"/>
  <c r="E116" i="32"/>
  <c r="E140" i="32" s="1"/>
  <c r="D116" i="32"/>
  <c r="D128" i="32" s="1"/>
  <c r="C116" i="32"/>
  <c r="C140" i="32" s="1"/>
  <c r="B116" i="32"/>
  <c r="BA115" i="32"/>
  <c r="AZ115" i="32"/>
  <c r="AZ127" i="32" s="1"/>
  <c r="AY115" i="32"/>
  <c r="AX115" i="32"/>
  <c r="AX139" i="32" s="1"/>
  <c r="AW115" i="32"/>
  <c r="AW139" i="32" s="1"/>
  <c r="AV115" i="32"/>
  <c r="AV139" i="32" s="1"/>
  <c r="AU115" i="32"/>
  <c r="AU139" i="32" s="1"/>
  <c r="AT115" i="32"/>
  <c r="AS115" i="32"/>
  <c r="AR115" i="32"/>
  <c r="AR139" i="32" s="1"/>
  <c r="AQ115" i="32"/>
  <c r="AQ139" i="32" s="1"/>
  <c r="AP115" i="32"/>
  <c r="AP139" i="32" s="1"/>
  <c r="AO115" i="32"/>
  <c r="AO139" i="32" s="1"/>
  <c r="AN115" i="32"/>
  <c r="AN139" i="32" s="1"/>
  <c r="AM115" i="32"/>
  <c r="AM139" i="32" s="1"/>
  <c r="AL115" i="32"/>
  <c r="AL139" i="32" s="1"/>
  <c r="AK115" i="32"/>
  <c r="AJ115" i="32"/>
  <c r="AJ127" i="32" s="1"/>
  <c r="AI115" i="32"/>
  <c r="AI139" i="32" s="1"/>
  <c r="AH115" i="32"/>
  <c r="AH139" i="32" s="1"/>
  <c r="AG115" i="32"/>
  <c r="AG139" i="32" s="1"/>
  <c r="AF115" i="32"/>
  <c r="AF139" i="32" s="1"/>
  <c r="AE115" i="32"/>
  <c r="AE139" i="32" s="1"/>
  <c r="AD115" i="32"/>
  <c r="AD139" i="32" s="1"/>
  <c r="AC115" i="32"/>
  <c r="AC127" i="32" s="1"/>
  <c r="AB115" i="32"/>
  <c r="AB139" i="32" s="1"/>
  <c r="AA115" i="32"/>
  <c r="AA139" i="32" s="1"/>
  <c r="Z115" i="32"/>
  <c r="Z139" i="32" s="1"/>
  <c r="Y115" i="32"/>
  <c r="Y139" i="32" s="1"/>
  <c r="X115" i="32"/>
  <c r="X139" i="32" s="1"/>
  <c r="W115" i="32"/>
  <c r="W139" i="32" s="1"/>
  <c r="V115" i="32"/>
  <c r="V139" i="32" s="1"/>
  <c r="U115" i="32"/>
  <c r="T115" i="32"/>
  <c r="T139" i="32" s="1"/>
  <c r="S115" i="32"/>
  <c r="S139" i="32" s="1"/>
  <c r="R115" i="32"/>
  <c r="R139" i="32" s="1"/>
  <c r="Q115" i="32"/>
  <c r="Q139" i="32" s="1"/>
  <c r="P115" i="32"/>
  <c r="P139" i="32" s="1"/>
  <c r="O115" i="32"/>
  <c r="O139" i="32" s="1"/>
  <c r="N115" i="32"/>
  <c r="N139" i="32" s="1"/>
  <c r="M115" i="32"/>
  <c r="L115" i="32"/>
  <c r="L127" i="32" s="1"/>
  <c r="K115" i="32"/>
  <c r="K139" i="32" s="1"/>
  <c r="J115" i="32"/>
  <c r="J139" i="32" s="1"/>
  <c r="I115" i="32"/>
  <c r="I139" i="32" s="1"/>
  <c r="H115" i="32"/>
  <c r="G115" i="32"/>
  <c r="G139" i="32" s="1"/>
  <c r="F115" i="32"/>
  <c r="F139" i="32" s="1"/>
  <c r="E115" i="32"/>
  <c r="D115" i="32"/>
  <c r="D139" i="32" s="1"/>
  <c r="C115" i="32"/>
  <c r="C139" i="32" s="1"/>
  <c r="B115" i="32"/>
  <c r="B139" i="32" s="1"/>
  <c r="BA114" i="32"/>
  <c r="BA138" i="32" s="1"/>
  <c r="AZ114" i="32"/>
  <c r="AZ138" i="32" s="1"/>
  <c r="AY114" i="32"/>
  <c r="AY138" i="32" s="1"/>
  <c r="AX114" i="32"/>
  <c r="AX138" i="32" s="1"/>
  <c r="AW114" i="32"/>
  <c r="AV114" i="32"/>
  <c r="AV126" i="32" s="1"/>
  <c r="AU114" i="32"/>
  <c r="AU138" i="32" s="1"/>
  <c r="AT114" i="32"/>
  <c r="AT138" i="32" s="1"/>
  <c r="AS114" i="32"/>
  <c r="AS138" i="32" s="1"/>
  <c r="AR114" i="32"/>
  <c r="AR138" i="32" s="1"/>
  <c r="AQ114" i="32"/>
  <c r="AQ138" i="32" s="1"/>
  <c r="AP114" i="32"/>
  <c r="AP138" i="32" s="1"/>
  <c r="AO114" i="32"/>
  <c r="AN114" i="32"/>
  <c r="AN126" i="32" s="1"/>
  <c r="AM114" i="32"/>
  <c r="AM138" i="32" s="1"/>
  <c r="AL114" i="32"/>
  <c r="AL138" i="32" s="1"/>
  <c r="AK114" i="32"/>
  <c r="AK138" i="32" s="1"/>
  <c r="AJ114" i="32"/>
  <c r="AJ138" i="32" s="1"/>
  <c r="AI114" i="32"/>
  <c r="AI138" i="32" s="1"/>
  <c r="AH114" i="32"/>
  <c r="AH138" i="32" s="1"/>
  <c r="AG114" i="32"/>
  <c r="AF114" i="32"/>
  <c r="AF138" i="32" s="1"/>
  <c r="AE114" i="32"/>
  <c r="AE138" i="32" s="1"/>
  <c r="AD114" i="32"/>
  <c r="AD138" i="32" s="1"/>
  <c r="AC114" i="32"/>
  <c r="AC138" i="32" s="1"/>
  <c r="AB114" i="32"/>
  <c r="AB138" i="32" s="1"/>
  <c r="AA114" i="32"/>
  <c r="AA138" i="32" s="1"/>
  <c r="Z114" i="32"/>
  <c r="Z138" i="32" s="1"/>
  <c r="Y114" i="32"/>
  <c r="X114" i="32"/>
  <c r="X126" i="32" s="1"/>
  <c r="W114" i="32"/>
  <c r="W138" i="32" s="1"/>
  <c r="V114" i="32"/>
  <c r="V138" i="32" s="1"/>
  <c r="U114" i="32"/>
  <c r="U138" i="32" s="1"/>
  <c r="T114" i="32"/>
  <c r="T138" i="32" s="1"/>
  <c r="S114" i="32"/>
  <c r="S138" i="32" s="1"/>
  <c r="R114" i="32"/>
  <c r="R138" i="32" s="1"/>
  <c r="Q114" i="32"/>
  <c r="Q126" i="32" s="1"/>
  <c r="P114" i="32"/>
  <c r="P138" i="32" s="1"/>
  <c r="O114" i="32"/>
  <c r="O138" i="32" s="1"/>
  <c r="N114" i="32"/>
  <c r="N138" i="32" s="1"/>
  <c r="M114" i="32"/>
  <c r="M138" i="32" s="1"/>
  <c r="L114" i="32"/>
  <c r="L138" i="32" s="1"/>
  <c r="K114" i="32"/>
  <c r="K138" i="32" s="1"/>
  <c r="J114" i="32"/>
  <c r="J138" i="32" s="1"/>
  <c r="I114" i="32"/>
  <c r="H114" i="32"/>
  <c r="H138" i="32" s="1"/>
  <c r="G114" i="32"/>
  <c r="G138" i="32" s="1"/>
  <c r="F114" i="32"/>
  <c r="F138" i="32" s="1"/>
  <c r="E114" i="32"/>
  <c r="E138" i="32" s="1"/>
  <c r="D114" i="32"/>
  <c r="D138" i="32" s="1"/>
  <c r="C114" i="32"/>
  <c r="B114" i="32"/>
  <c r="B138" i="32" s="1"/>
  <c r="BA113" i="32"/>
  <c r="AZ113" i="32"/>
  <c r="AZ125" i="32" s="1"/>
  <c r="AY113" i="32"/>
  <c r="AY137" i="32" s="1"/>
  <c r="AX113" i="32"/>
  <c r="AX137" i="32" s="1"/>
  <c r="AW113" i="32"/>
  <c r="AW137" i="32" s="1"/>
  <c r="AV113" i="32"/>
  <c r="AU113" i="32"/>
  <c r="AT113" i="32"/>
  <c r="AT137" i="32" s="1"/>
  <c r="AS113" i="32"/>
  <c r="AR113" i="32"/>
  <c r="AR137" i="32" s="1"/>
  <c r="AQ113" i="32"/>
  <c r="AQ137" i="32" s="1"/>
  <c r="AP113" i="32"/>
  <c r="AP137" i="32" s="1"/>
  <c r="AO113" i="32"/>
  <c r="AO137" i="32" s="1"/>
  <c r="AN113" i="32"/>
  <c r="AN137" i="32" s="1"/>
  <c r="AM113" i="32"/>
  <c r="AL113" i="32"/>
  <c r="AL137" i="32" s="1"/>
  <c r="AK113" i="32"/>
  <c r="AJ113" i="32"/>
  <c r="AJ125" i="32" s="1"/>
  <c r="AI113" i="32"/>
  <c r="AI137" i="32" s="1"/>
  <c r="AH113" i="32"/>
  <c r="AH137" i="32" s="1"/>
  <c r="AG113" i="32"/>
  <c r="AG137" i="32" s="1"/>
  <c r="AF113" i="32"/>
  <c r="AE113" i="32"/>
  <c r="AD113" i="32"/>
  <c r="AD137" i="32" s="1"/>
  <c r="AC113" i="32"/>
  <c r="AB113" i="32"/>
  <c r="AB125" i="32" s="1"/>
  <c r="AA113" i="32"/>
  <c r="AA137" i="32" s="1"/>
  <c r="Z113" i="32"/>
  <c r="Z137" i="32" s="1"/>
  <c r="Y113" i="32"/>
  <c r="Y137" i="32" s="1"/>
  <c r="X113" i="32"/>
  <c r="X137" i="32" s="1"/>
  <c r="W113" i="32"/>
  <c r="V113" i="32"/>
  <c r="V137" i="32" s="1"/>
  <c r="U113" i="32"/>
  <c r="T113" i="32"/>
  <c r="T137" i="32" s="1"/>
  <c r="S113" i="32"/>
  <c r="R113" i="32"/>
  <c r="Q113" i="32"/>
  <c r="P113" i="32"/>
  <c r="P137" i="32" s="1"/>
  <c r="O113" i="32"/>
  <c r="N113" i="32"/>
  <c r="N137" i="32" s="1"/>
  <c r="M113" i="32"/>
  <c r="L113" i="32"/>
  <c r="L125" i="32" s="1"/>
  <c r="K113" i="32"/>
  <c r="J113" i="32"/>
  <c r="I113" i="32"/>
  <c r="H113" i="32"/>
  <c r="H125" i="32" s="1"/>
  <c r="G113" i="32"/>
  <c r="F113" i="32"/>
  <c r="F137" i="32" s="1"/>
  <c r="E113" i="32"/>
  <c r="BA108" i="32"/>
  <c r="AZ108" i="32"/>
  <c r="AY108" i="32"/>
  <c r="AX108" i="32"/>
  <c r="AW108" i="32"/>
  <c r="AV108" i="32"/>
  <c r="AU108" i="32"/>
  <c r="AT108" i="32"/>
  <c r="AS108" i="32"/>
  <c r="AR108" i="32"/>
  <c r="AQ108" i="32"/>
  <c r="AP108" i="32"/>
  <c r="AO108" i="32"/>
  <c r="AN108" i="32"/>
  <c r="AM108" i="32"/>
  <c r="AL108" i="32"/>
  <c r="AK108" i="32"/>
  <c r="AJ108" i="32"/>
  <c r="AI108" i="32"/>
  <c r="AH108" i="32"/>
  <c r="AG108" i="32"/>
  <c r="AF108" i="32"/>
  <c r="AE108" i="32"/>
  <c r="AD108" i="32"/>
  <c r="AC108" i="32"/>
  <c r="AB108" i="32"/>
  <c r="AA108" i="32"/>
  <c r="Z108" i="32"/>
  <c r="Y108" i="32"/>
  <c r="X108" i="32"/>
  <c r="W108" i="32"/>
  <c r="U108" i="32"/>
  <c r="T108" i="32"/>
  <c r="S108" i="32"/>
  <c r="R108" i="32"/>
  <c r="Q108" i="32"/>
  <c r="P108" i="32"/>
  <c r="O108" i="32"/>
  <c r="N108" i="32"/>
  <c r="M108" i="32"/>
  <c r="L108" i="32"/>
  <c r="K108" i="32"/>
  <c r="J108" i="32"/>
  <c r="I108" i="32"/>
  <c r="H108" i="32"/>
  <c r="G108" i="32"/>
  <c r="F108" i="32"/>
  <c r="E108" i="32"/>
  <c r="H93" i="32"/>
  <c r="E91" i="32"/>
  <c r="I90" i="32"/>
  <c r="D54" i="32"/>
  <c r="D66" i="32" s="1"/>
  <c r="D90" i="32" s="1"/>
  <c r="O47" i="32"/>
  <c r="O95" i="32" s="1"/>
  <c r="N47" i="32"/>
  <c r="N95" i="32" s="1"/>
  <c r="M47" i="32"/>
  <c r="M95" i="32" s="1"/>
  <c r="L47" i="32"/>
  <c r="L95" i="32" s="1"/>
  <c r="K47" i="32"/>
  <c r="K95" i="32" s="1"/>
  <c r="J47" i="32"/>
  <c r="J95" i="32" s="1"/>
  <c r="I47" i="32"/>
  <c r="I95" i="32" s="1"/>
  <c r="H47" i="32"/>
  <c r="H95" i="32" s="1"/>
  <c r="G47" i="32"/>
  <c r="G95" i="32" s="1"/>
  <c r="F47" i="32"/>
  <c r="F95" i="32" s="1"/>
  <c r="E47" i="32"/>
  <c r="E95" i="32" s="1"/>
  <c r="D47" i="32"/>
  <c r="D59" i="32" s="1"/>
  <c r="C47" i="32"/>
  <c r="C59" i="32" s="1"/>
  <c r="B47" i="32"/>
  <c r="B59" i="32" s="1"/>
  <c r="O46" i="32"/>
  <c r="O94" i="32" s="1"/>
  <c r="N46" i="32"/>
  <c r="N94" i="32" s="1"/>
  <c r="M46" i="32"/>
  <c r="M94" i="32" s="1"/>
  <c r="L46" i="32"/>
  <c r="L94" i="32" s="1"/>
  <c r="K46" i="32"/>
  <c r="K94" i="32" s="1"/>
  <c r="J46" i="32"/>
  <c r="J94" i="32" s="1"/>
  <c r="I46" i="32"/>
  <c r="I94" i="32" s="1"/>
  <c r="H46" i="32"/>
  <c r="H94" i="32" s="1"/>
  <c r="G46" i="32"/>
  <c r="G94" i="32" s="1"/>
  <c r="F46" i="32"/>
  <c r="F94" i="32" s="1"/>
  <c r="E46" i="32"/>
  <c r="E94" i="32" s="1"/>
  <c r="D46" i="32"/>
  <c r="D58" i="32" s="1"/>
  <c r="C46" i="32"/>
  <c r="C58" i="32" s="1"/>
  <c r="B46" i="32"/>
  <c r="B58" i="32" s="1"/>
  <c r="O45" i="32"/>
  <c r="O93" i="32" s="1"/>
  <c r="N45" i="32"/>
  <c r="N93" i="32" s="1"/>
  <c r="M45" i="32"/>
  <c r="M93" i="32" s="1"/>
  <c r="L45" i="32"/>
  <c r="L93" i="32" s="1"/>
  <c r="K45" i="32"/>
  <c r="K93" i="32" s="1"/>
  <c r="J45" i="32"/>
  <c r="J93" i="32" s="1"/>
  <c r="I45" i="32"/>
  <c r="I93" i="32" s="1"/>
  <c r="H45" i="32"/>
  <c r="G45" i="32"/>
  <c r="G93" i="32" s="1"/>
  <c r="F45" i="32"/>
  <c r="F93" i="32" s="1"/>
  <c r="E45" i="32"/>
  <c r="E93" i="32" s="1"/>
  <c r="D45" i="32"/>
  <c r="D57" i="32" s="1"/>
  <c r="C45" i="32"/>
  <c r="C57" i="32" s="1"/>
  <c r="C69" i="32" s="1"/>
  <c r="C93" i="32" s="1"/>
  <c r="B45" i="32"/>
  <c r="B57" i="32" s="1"/>
  <c r="O44" i="32"/>
  <c r="O92" i="32" s="1"/>
  <c r="N44" i="32"/>
  <c r="N92" i="32" s="1"/>
  <c r="M44" i="32"/>
  <c r="M92" i="32" s="1"/>
  <c r="L44" i="32"/>
  <c r="L92" i="32" s="1"/>
  <c r="K44" i="32"/>
  <c r="K92" i="32" s="1"/>
  <c r="J44" i="32"/>
  <c r="J92" i="32" s="1"/>
  <c r="I44" i="32"/>
  <c r="I92" i="32" s="1"/>
  <c r="H44" i="32"/>
  <c r="H92" i="32" s="1"/>
  <c r="G44" i="32"/>
  <c r="G92" i="32" s="1"/>
  <c r="F44" i="32"/>
  <c r="F92" i="32" s="1"/>
  <c r="E44" i="32"/>
  <c r="E92" i="32" s="1"/>
  <c r="D44" i="32"/>
  <c r="D56" i="32" s="1"/>
  <c r="C44" i="32"/>
  <c r="C56" i="32" s="1"/>
  <c r="B44" i="32"/>
  <c r="B56" i="32" s="1"/>
  <c r="O43" i="32"/>
  <c r="O91" i="32" s="1"/>
  <c r="N43" i="32"/>
  <c r="M43" i="32"/>
  <c r="M91" i="32" s="1"/>
  <c r="L43" i="32"/>
  <c r="L91" i="32" s="1"/>
  <c r="K43" i="32"/>
  <c r="K91" i="32" s="1"/>
  <c r="J43" i="32"/>
  <c r="J91" i="32" s="1"/>
  <c r="I43" i="32"/>
  <c r="I91" i="32" s="1"/>
  <c r="H43" i="32"/>
  <c r="H91" i="32" s="1"/>
  <c r="G43" i="32"/>
  <c r="G91" i="32" s="1"/>
  <c r="F43" i="32"/>
  <c r="F91" i="32" s="1"/>
  <c r="E43" i="32"/>
  <c r="D43" i="32"/>
  <c r="D55" i="32" s="1"/>
  <c r="C43" i="32"/>
  <c r="C55" i="32" s="1"/>
  <c r="B43" i="32"/>
  <c r="B55" i="32" s="1"/>
  <c r="O42" i="32"/>
  <c r="O90" i="32" s="1"/>
  <c r="N42" i="32"/>
  <c r="N90" i="32" s="1"/>
  <c r="M42" i="32"/>
  <c r="M90" i="32" s="1"/>
  <c r="L42" i="32"/>
  <c r="L90" i="32" s="1"/>
  <c r="K42" i="32"/>
  <c r="K90" i="32" s="1"/>
  <c r="J42" i="32"/>
  <c r="J90" i="32" s="1"/>
  <c r="I42" i="32"/>
  <c r="H42" i="32"/>
  <c r="H90" i="32" s="1"/>
  <c r="G42" i="32"/>
  <c r="G90" i="32" s="1"/>
  <c r="F42" i="32"/>
  <c r="F90" i="32" s="1"/>
  <c r="E42" i="32"/>
  <c r="E90" i="32" s="1"/>
  <c r="D42" i="32"/>
  <c r="C42" i="32"/>
  <c r="C54" i="32" s="1"/>
  <c r="B42" i="32"/>
  <c r="B54" i="32" s="1"/>
  <c r="O41" i="32"/>
  <c r="N41" i="32"/>
  <c r="N89" i="32" s="1"/>
  <c r="M41" i="32"/>
  <c r="M89" i="32" s="1"/>
  <c r="L41" i="32"/>
  <c r="L89" i="32" s="1"/>
  <c r="K41" i="32"/>
  <c r="K89" i="32" s="1"/>
  <c r="J41" i="32"/>
  <c r="J89" i="32" s="1"/>
  <c r="I41" i="32"/>
  <c r="H41" i="32"/>
  <c r="G41" i="32"/>
  <c r="F41" i="32"/>
  <c r="F89" i="32" s="1"/>
  <c r="E41" i="32"/>
  <c r="E89" i="32" s="1"/>
  <c r="D41" i="32"/>
  <c r="D53" i="32" s="1"/>
  <c r="C41" i="32"/>
  <c r="C53" i="32" s="1"/>
  <c r="B41" i="32"/>
  <c r="B53" i="32" s="1"/>
  <c r="BA36" i="32"/>
  <c r="AZ36" i="32"/>
  <c r="AY36" i="32"/>
  <c r="AX36" i="32"/>
  <c r="AW36" i="32"/>
  <c r="AV36" i="32"/>
  <c r="AU36" i="32"/>
  <c r="AT36" i="32"/>
  <c r="AS36" i="32"/>
  <c r="AR36" i="32"/>
  <c r="AQ36" i="32"/>
  <c r="AP36" i="32"/>
  <c r="AO36" i="32"/>
  <c r="AN36" i="32"/>
  <c r="AM36" i="32"/>
  <c r="AL36" i="32"/>
  <c r="AK36" i="32"/>
  <c r="AJ36" i="32"/>
  <c r="AI36" i="32"/>
  <c r="AH36" i="32"/>
  <c r="AG36" i="32"/>
  <c r="AF36" i="32"/>
  <c r="AE36" i="32"/>
  <c r="AD36" i="32"/>
  <c r="AC36" i="32"/>
  <c r="AB36" i="32"/>
  <c r="AA36" i="32"/>
  <c r="Z36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AO141" i="31"/>
  <c r="AC140" i="31"/>
  <c r="Q139" i="31"/>
  <c r="D137" i="31"/>
  <c r="C137" i="31"/>
  <c r="B137" i="31"/>
  <c r="BA131" i="31"/>
  <c r="AS131" i="31"/>
  <c r="AO131" i="31"/>
  <c r="AK131" i="31"/>
  <c r="Y131" i="31"/>
  <c r="M131" i="31"/>
  <c r="I131" i="31"/>
  <c r="E131" i="31"/>
  <c r="AW130" i="31"/>
  <c r="AO130" i="31"/>
  <c r="AG130" i="31"/>
  <c r="AC130" i="31"/>
  <c r="Y130" i="31"/>
  <c r="M130" i="31"/>
  <c r="L130" i="31"/>
  <c r="I130" i="31"/>
  <c r="E130" i="31"/>
  <c r="BA129" i="31"/>
  <c r="AO129" i="31"/>
  <c r="AK129" i="31"/>
  <c r="AG129" i="31"/>
  <c r="AC129" i="31"/>
  <c r="U129" i="31"/>
  <c r="I129" i="31"/>
  <c r="E129" i="31"/>
  <c r="AW128" i="31"/>
  <c r="AS128" i="31"/>
  <c r="Y128" i="31"/>
  <c r="U128" i="31"/>
  <c r="M128" i="31"/>
  <c r="I128" i="31"/>
  <c r="AW127" i="31"/>
  <c r="AO127" i="31"/>
  <c r="AK127" i="31"/>
  <c r="Y127" i="31"/>
  <c r="U127" i="31"/>
  <c r="I127" i="31"/>
  <c r="E127" i="31"/>
  <c r="AS126" i="31"/>
  <c r="AO126" i="31"/>
  <c r="AC126" i="31"/>
  <c r="Y126" i="31"/>
  <c r="M126" i="31"/>
  <c r="I126" i="31"/>
  <c r="AS125" i="31"/>
  <c r="D125" i="31"/>
  <c r="C125" i="31"/>
  <c r="B125" i="31"/>
  <c r="AS120" i="31"/>
  <c r="AC120" i="31"/>
  <c r="M120" i="31"/>
  <c r="BA119" i="31"/>
  <c r="BA143" i="31" s="1"/>
  <c r="AZ119" i="31"/>
  <c r="AY119" i="31"/>
  <c r="AY143" i="31" s="1"/>
  <c r="AX119" i="31"/>
  <c r="AX143" i="31" s="1"/>
  <c r="AW119" i="31"/>
  <c r="AV119" i="31"/>
  <c r="AU119" i="31"/>
  <c r="AU143" i="31" s="1"/>
  <c r="AT119" i="31"/>
  <c r="AT143" i="31" s="1"/>
  <c r="AS119" i="31"/>
  <c r="AS143" i="31" s="1"/>
  <c r="AR119" i="31"/>
  <c r="AQ119" i="31"/>
  <c r="AP119" i="31"/>
  <c r="AP143" i="31" s="1"/>
  <c r="AO119" i="31"/>
  <c r="AO143" i="31" s="1"/>
  <c r="AN119" i="31"/>
  <c r="AM119" i="31"/>
  <c r="AM143" i="31" s="1"/>
  <c r="AL119" i="31"/>
  <c r="AK119" i="31"/>
  <c r="AK143" i="31" s="1"/>
  <c r="AJ119" i="31"/>
  <c r="AI119" i="31"/>
  <c r="AI143" i="31" s="1"/>
  <c r="AH119" i="31"/>
  <c r="AH143" i="31" s="1"/>
  <c r="AG119" i="31"/>
  <c r="AF119" i="31"/>
  <c r="AE119" i="31"/>
  <c r="AE143" i="31" s="1"/>
  <c r="AD119" i="31"/>
  <c r="AD143" i="31" s="1"/>
  <c r="AC119" i="31"/>
  <c r="AC143" i="31" s="1"/>
  <c r="AB119" i="31"/>
  <c r="AA119" i="31"/>
  <c r="Z119" i="31"/>
  <c r="Z143" i="31" s="1"/>
  <c r="Y119" i="31"/>
  <c r="Y143" i="31" s="1"/>
  <c r="X119" i="31"/>
  <c r="W119" i="31"/>
  <c r="W143" i="31" s="1"/>
  <c r="V119" i="31"/>
  <c r="U119" i="31"/>
  <c r="U143" i="31" s="1"/>
  <c r="T119" i="31"/>
  <c r="S119" i="31"/>
  <c r="S143" i="31" s="1"/>
  <c r="R119" i="31"/>
  <c r="R143" i="31" s="1"/>
  <c r="Q119" i="31"/>
  <c r="P119" i="31"/>
  <c r="O119" i="31"/>
  <c r="O143" i="31" s="1"/>
  <c r="N119" i="31"/>
  <c r="N143" i="31" s="1"/>
  <c r="M119" i="31"/>
  <c r="M143" i="31" s="1"/>
  <c r="L119" i="31"/>
  <c r="K119" i="31"/>
  <c r="J119" i="31"/>
  <c r="J143" i="31" s="1"/>
  <c r="I119" i="31"/>
  <c r="I143" i="31" s="1"/>
  <c r="H119" i="31"/>
  <c r="G119" i="31"/>
  <c r="G143" i="31" s="1"/>
  <c r="F119" i="31"/>
  <c r="E119" i="31"/>
  <c r="E143" i="31" s="1"/>
  <c r="D119" i="31"/>
  <c r="C119" i="31"/>
  <c r="C143" i="31" s="1"/>
  <c r="B119" i="31"/>
  <c r="B143" i="31" s="1"/>
  <c r="BA118" i="31"/>
  <c r="AZ118" i="31"/>
  <c r="AY118" i="31"/>
  <c r="AY142" i="31" s="1"/>
  <c r="AX118" i="31"/>
  <c r="AX142" i="31" s="1"/>
  <c r="AW118" i="31"/>
  <c r="AW142" i="31" s="1"/>
  <c r="AV118" i="31"/>
  <c r="AU118" i="31"/>
  <c r="AT118" i="31"/>
  <c r="AT142" i="31" s="1"/>
  <c r="AS118" i="31"/>
  <c r="AS142" i="31" s="1"/>
  <c r="AR118" i="31"/>
  <c r="AQ118" i="31"/>
  <c r="AQ142" i="31" s="1"/>
  <c r="AP118" i="31"/>
  <c r="AO118" i="31"/>
  <c r="AO142" i="31" s="1"/>
  <c r="AN118" i="31"/>
  <c r="AM118" i="31"/>
  <c r="AM142" i="31" s="1"/>
  <c r="AL118" i="31"/>
  <c r="AL142" i="31" s="1"/>
  <c r="AK118" i="31"/>
  <c r="AJ118" i="31"/>
  <c r="AI118" i="31"/>
  <c r="AI142" i="31" s="1"/>
  <c r="AH118" i="31"/>
  <c r="AH142" i="31" s="1"/>
  <c r="AG118" i="31"/>
  <c r="AG142" i="31" s="1"/>
  <c r="AF118" i="31"/>
  <c r="AE118" i="31"/>
  <c r="AD118" i="31"/>
  <c r="AD142" i="31" s="1"/>
  <c r="AC118" i="31"/>
  <c r="AC142" i="31" s="1"/>
  <c r="AB118" i="31"/>
  <c r="AA118" i="31"/>
  <c r="AA142" i="31" s="1"/>
  <c r="Z118" i="31"/>
  <c r="Y118" i="31"/>
  <c r="Y142" i="31" s="1"/>
  <c r="X118" i="31"/>
  <c r="W118" i="31"/>
  <c r="W142" i="31" s="1"/>
  <c r="V118" i="31"/>
  <c r="V142" i="31" s="1"/>
  <c r="U118" i="31"/>
  <c r="T118" i="31"/>
  <c r="S118" i="31"/>
  <c r="S142" i="31" s="1"/>
  <c r="R118" i="31"/>
  <c r="R142" i="31" s="1"/>
  <c r="Q118" i="31"/>
  <c r="Q142" i="31" s="1"/>
  <c r="P118" i="31"/>
  <c r="O118" i="31"/>
  <c r="N118" i="31"/>
  <c r="N142" i="31" s="1"/>
  <c r="M118" i="31"/>
  <c r="M142" i="31" s="1"/>
  <c r="L118" i="31"/>
  <c r="L142" i="31" s="1"/>
  <c r="K118" i="31"/>
  <c r="J118" i="31"/>
  <c r="J142" i="31" s="1"/>
  <c r="I118" i="31"/>
  <c r="I142" i="31" s="1"/>
  <c r="H118" i="31"/>
  <c r="G118" i="31"/>
  <c r="G142" i="31" s="1"/>
  <c r="F118" i="31"/>
  <c r="E118" i="31"/>
  <c r="E142" i="31" s="1"/>
  <c r="D118" i="31"/>
  <c r="D142" i="31" s="1"/>
  <c r="C118" i="31"/>
  <c r="C142" i="31" s="1"/>
  <c r="B118" i="31"/>
  <c r="B130" i="31" s="1"/>
  <c r="BA117" i="31"/>
  <c r="BA141" i="31" s="1"/>
  <c r="AZ117" i="31"/>
  <c r="AY117" i="31"/>
  <c r="AY141" i="31" s="1"/>
  <c r="AX117" i="31"/>
  <c r="AX141" i="31" s="1"/>
  <c r="AW117" i="31"/>
  <c r="AV117" i="31"/>
  <c r="AV141" i="31" s="1"/>
  <c r="AU117" i="31"/>
  <c r="AU141" i="31" s="1"/>
  <c r="AT117" i="31"/>
  <c r="AT141" i="31" s="1"/>
  <c r="AS117" i="31"/>
  <c r="AR117" i="31"/>
  <c r="AQ117" i="31"/>
  <c r="AQ141" i="31" s="1"/>
  <c r="AP117" i="31"/>
  <c r="AP141" i="31" s="1"/>
  <c r="AO117" i="31"/>
  <c r="AN117" i="31"/>
  <c r="AM117" i="31"/>
  <c r="AM141" i="31" s="1"/>
  <c r="AL117" i="31"/>
  <c r="AL141" i="31" s="1"/>
  <c r="AK117" i="31"/>
  <c r="AK141" i="31" s="1"/>
  <c r="AJ117" i="31"/>
  <c r="AJ129" i="31" s="1"/>
  <c r="AI117" i="31"/>
  <c r="AH117" i="31"/>
  <c r="AH141" i="31" s="1"/>
  <c r="AG117" i="31"/>
  <c r="AG141" i="31" s="1"/>
  <c r="AF117" i="31"/>
  <c r="AF141" i="31" s="1"/>
  <c r="AE117" i="31"/>
  <c r="AD117" i="31"/>
  <c r="AD129" i="31" s="1"/>
  <c r="AC117" i="31"/>
  <c r="AC141" i="31" s="1"/>
  <c r="AB117" i="31"/>
  <c r="AA117" i="31"/>
  <c r="AA141" i="31" s="1"/>
  <c r="Z117" i="31"/>
  <c r="Y117" i="31"/>
  <c r="Y129" i="31" s="1"/>
  <c r="X117" i="31"/>
  <c r="X141" i="31" s="1"/>
  <c r="W117" i="31"/>
  <c r="W141" i="31" s="1"/>
  <c r="V117" i="31"/>
  <c r="U117" i="31"/>
  <c r="U141" i="31" s="1"/>
  <c r="T117" i="31"/>
  <c r="T129" i="31" s="1"/>
  <c r="S117" i="31"/>
  <c r="S141" i="31" s="1"/>
  <c r="R117" i="31"/>
  <c r="R141" i="31" s="1"/>
  <c r="Q117" i="31"/>
  <c r="P117" i="31"/>
  <c r="P141" i="31" s="1"/>
  <c r="O117" i="31"/>
  <c r="O141" i="31" s="1"/>
  <c r="N117" i="31"/>
  <c r="N141" i="31" s="1"/>
  <c r="M117" i="31"/>
  <c r="L117" i="31"/>
  <c r="K117" i="31"/>
  <c r="K141" i="31" s="1"/>
  <c r="J117" i="31"/>
  <c r="J141" i="31" s="1"/>
  <c r="I117" i="31"/>
  <c r="I141" i="31" s="1"/>
  <c r="H117" i="31"/>
  <c r="G117" i="31"/>
  <c r="G141" i="31" s="1"/>
  <c r="F117" i="31"/>
  <c r="F141" i="31" s="1"/>
  <c r="E117" i="31"/>
  <c r="E141" i="31" s="1"/>
  <c r="D117" i="31"/>
  <c r="D129" i="31" s="1"/>
  <c r="C117" i="31"/>
  <c r="B117" i="31"/>
  <c r="B141" i="31" s="1"/>
  <c r="BA116" i="31"/>
  <c r="BA140" i="31" s="1"/>
  <c r="AZ116" i="31"/>
  <c r="AZ140" i="31" s="1"/>
  <c r="AY116" i="31"/>
  <c r="AX116" i="31"/>
  <c r="AX140" i="31" s="1"/>
  <c r="AW116" i="31"/>
  <c r="AW140" i="31" s="1"/>
  <c r="AV116" i="31"/>
  <c r="AU116" i="31"/>
  <c r="AU140" i="31" s="1"/>
  <c r="AT116" i="31"/>
  <c r="AS116" i="31"/>
  <c r="AS140" i="31" s="1"/>
  <c r="AR116" i="31"/>
  <c r="AR140" i="31" s="1"/>
  <c r="AQ116" i="31"/>
  <c r="AQ140" i="31" s="1"/>
  <c r="AP116" i="31"/>
  <c r="AO116" i="31"/>
  <c r="AO140" i="31" s="1"/>
  <c r="AN116" i="31"/>
  <c r="AN128" i="31" s="1"/>
  <c r="AM116" i="31"/>
  <c r="AM140" i="31" s="1"/>
  <c r="AL116" i="31"/>
  <c r="AL140" i="31" s="1"/>
  <c r="AK116" i="31"/>
  <c r="AJ116" i="31"/>
  <c r="AJ140" i="31" s="1"/>
  <c r="AI116" i="31"/>
  <c r="AI140" i="31" s="1"/>
  <c r="AH116" i="31"/>
  <c r="AH128" i="31" s="1"/>
  <c r="AG116" i="31"/>
  <c r="AF116" i="31"/>
  <c r="AE116" i="31"/>
  <c r="AE140" i="31" s="1"/>
  <c r="AD116" i="31"/>
  <c r="AD140" i="31" s="1"/>
  <c r="AC116" i="31"/>
  <c r="AC128" i="31" s="1"/>
  <c r="AB116" i="31"/>
  <c r="AA116" i="31"/>
  <c r="AA140" i="31" s="1"/>
  <c r="Z116" i="31"/>
  <c r="Z140" i="31" s="1"/>
  <c r="Y116" i="31"/>
  <c r="Y140" i="31" s="1"/>
  <c r="X116" i="31"/>
  <c r="X128" i="31" s="1"/>
  <c r="W116" i="31"/>
  <c r="V116" i="31"/>
  <c r="V140" i="31" s="1"/>
  <c r="U116" i="31"/>
  <c r="U140" i="31" s="1"/>
  <c r="T116" i="31"/>
  <c r="T140" i="31" s="1"/>
  <c r="S116" i="31"/>
  <c r="R116" i="31"/>
  <c r="R140" i="31" s="1"/>
  <c r="Q116" i="31"/>
  <c r="Q140" i="31" s="1"/>
  <c r="P116" i="31"/>
  <c r="O116" i="31"/>
  <c r="O140" i="31" s="1"/>
  <c r="N116" i="31"/>
  <c r="M116" i="31"/>
  <c r="M140" i="31" s="1"/>
  <c r="L116" i="31"/>
  <c r="L140" i="31" s="1"/>
  <c r="K116" i="31"/>
  <c r="K140" i="31" s="1"/>
  <c r="J116" i="31"/>
  <c r="I116" i="31"/>
  <c r="I140" i="31" s="1"/>
  <c r="H116" i="31"/>
  <c r="H128" i="31" s="1"/>
  <c r="G116" i="31"/>
  <c r="G140" i="31" s="1"/>
  <c r="F116" i="31"/>
  <c r="F140" i="31" s="1"/>
  <c r="E116" i="31"/>
  <c r="D116" i="31"/>
  <c r="D140" i="31" s="1"/>
  <c r="C116" i="31"/>
  <c r="C140" i="31" s="1"/>
  <c r="B116" i="31"/>
  <c r="B140" i="31" s="1"/>
  <c r="BA115" i="31"/>
  <c r="AZ115" i="31"/>
  <c r="AY115" i="31"/>
  <c r="AY139" i="31" s="1"/>
  <c r="AX115" i="31"/>
  <c r="AX139" i="31" s="1"/>
  <c r="AW115" i="31"/>
  <c r="AW139" i="31" s="1"/>
  <c r="AV115" i="31"/>
  <c r="AU115" i="31"/>
  <c r="AU139" i="31" s="1"/>
  <c r="AT115" i="31"/>
  <c r="AT139" i="31" s="1"/>
  <c r="AS115" i="31"/>
  <c r="AS139" i="31" s="1"/>
  <c r="AR115" i="31"/>
  <c r="AR127" i="31" s="1"/>
  <c r="AQ115" i="31"/>
  <c r="AP115" i="31"/>
  <c r="AP139" i="31" s="1"/>
  <c r="AO115" i="31"/>
  <c r="AO139" i="31" s="1"/>
  <c r="AN115" i="31"/>
  <c r="AN139" i="31" s="1"/>
  <c r="AM115" i="31"/>
  <c r="AL115" i="31"/>
  <c r="AL139" i="31" s="1"/>
  <c r="AK115" i="31"/>
  <c r="AK139" i="31" s="1"/>
  <c r="AJ115" i="31"/>
  <c r="AJ139" i="31" s="1"/>
  <c r="AI115" i="31"/>
  <c r="AH115" i="31"/>
  <c r="AH139" i="31" s="1"/>
  <c r="AG115" i="31"/>
  <c r="AG139" i="31" s="1"/>
  <c r="AF115" i="31"/>
  <c r="AF139" i="31" s="1"/>
  <c r="AE115" i="31"/>
  <c r="AD115" i="31"/>
  <c r="AD139" i="31" s="1"/>
  <c r="AC115" i="31"/>
  <c r="AC139" i="31" s="1"/>
  <c r="AB115" i="31"/>
  <c r="AB139" i="31" s="1"/>
  <c r="AA115" i="31"/>
  <c r="Z115" i="31"/>
  <c r="Z139" i="31" s="1"/>
  <c r="Y115" i="31"/>
  <c r="Y139" i="31" s="1"/>
  <c r="X115" i="31"/>
  <c r="X139" i="31" s="1"/>
  <c r="W115" i="31"/>
  <c r="V115" i="31"/>
  <c r="V139" i="31" s="1"/>
  <c r="U115" i="31"/>
  <c r="U139" i="31" s="1"/>
  <c r="T115" i="31"/>
  <c r="T139" i="31" s="1"/>
  <c r="S115" i="31"/>
  <c r="R115" i="31"/>
  <c r="R139" i="31" s="1"/>
  <c r="Q115" i="31"/>
  <c r="Q127" i="31" s="1"/>
  <c r="P115" i="31"/>
  <c r="P139" i="31" s="1"/>
  <c r="O115" i="31"/>
  <c r="N115" i="31"/>
  <c r="N139" i="31" s="1"/>
  <c r="M115" i="31"/>
  <c r="M139" i="31" s="1"/>
  <c r="L115" i="31"/>
  <c r="L127" i="31" s="1"/>
  <c r="K115" i="31"/>
  <c r="J115" i="31"/>
  <c r="J139" i="31" s="1"/>
  <c r="I115" i="31"/>
  <c r="I139" i="31" s="1"/>
  <c r="H115" i="31"/>
  <c r="H139" i="31" s="1"/>
  <c r="G115" i="31"/>
  <c r="F115" i="31"/>
  <c r="F139" i="31" s="1"/>
  <c r="E115" i="31"/>
  <c r="E139" i="31" s="1"/>
  <c r="D115" i="31"/>
  <c r="D139" i="31" s="1"/>
  <c r="C115" i="31"/>
  <c r="B115" i="31"/>
  <c r="B139" i="31" s="1"/>
  <c r="BA114" i="31"/>
  <c r="BA126" i="31" s="1"/>
  <c r="AZ114" i="31"/>
  <c r="AZ138" i="31" s="1"/>
  <c r="AY114" i="31"/>
  <c r="AX114" i="31"/>
  <c r="AX138" i="31" s="1"/>
  <c r="AW114" i="31"/>
  <c r="AW138" i="31" s="1"/>
  <c r="AV114" i="31"/>
  <c r="AV138" i="31" s="1"/>
  <c r="AU114" i="31"/>
  <c r="AT114" i="31"/>
  <c r="AT138" i="31" s="1"/>
  <c r="AS114" i="31"/>
  <c r="AS138" i="31" s="1"/>
  <c r="AR114" i="31"/>
  <c r="AR138" i="31" s="1"/>
  <c r="AQ114" i="31"/>
  <c r="AP114" i="31"/>
  <c r="AP138" i="31" s="1"/>
  <c r="AO114" i="31"/>
  <c r="AO138" i="31" s="1"/>
  <c r="AN114" i="31"/>
  <c r="AN138" i="31" s="1"/>
  <c r="AM114" i="31"/>
  <c r="AL114" i="31"/>
  <c r="AL138" i="31" s="1"/>
  <c r="AK114" i="31"/>
  <c r="AK138" i="31" s="1"/>
  <c r="AJ114" i="31"/>
  <c r="AJ138" i="31" s="1"/>
  <c r="AI114" i="31"/>
  <c r="AH114" i="31"/>
  <c r="AH138" i="31" s="1"/>
  <c r="AG114" i="31"/>
  <c r="AG138" i="31" s="1"/>
  <c r="AF114" i="31"/>
  <c r="AF138" i="31" s="1"/>
  <c r="AE114" i="31"/>
  <c r="AD114" i="31"/>
  <c r="AD138" i="31" s="1"/>
  <c r="AC114" i="31"/>
  <c r="AC138" i="31" s="1"/>
  <c r="AB114" i="31"/>
  <c r="AB138" i="31" s="1"/>
  <c r="AA114" i="31"/>
  <c r="Z114" i="31"/>
  <c r="Z138" i="31" s="1"/>
  <c r="Y114" i="31"/>
  <c r="Y138" i="31" s="1"/>
  <c r="X114" i="31"/>
  <c r="X138" i="31" s="1"/>
  <c r="W114" i="31"/>
  <c r="V114" i="31"/>
  <c r="V138" i="31" s="1"/>
  <c r="U114" i="31"/>
  <c r="U126" i="31" s="1"/>
  <c r="T114" i="31"/>
  <c r="T138" i="31" s="1"/>
  <c r="S114" i="31"/>
  <c r="R114" i="31"/>
  <c r="R138" i="31" s="1"/>
  <c r="Q114" i="31"/>
  <c r="Q138" i="31" s="1"/>
  <c r="P114" i="31"/>
  <c r="P138" i="31" s="1"/>
  <c r="O114" i="31"/>
  <c r="N114" i="31"/>
  <c r="N138" i="31" s="1"/>
  <c r="M114" i="31"/>
  <c r="M138" i="31" s="1"/>
  <c r="L114" i="31"/>
  <c r="L138" i="31" s="1"/>
  <c r="K114" i="31"/>
  <c r="J114" i="31"/>
  <c r="J126" i="31" s="1"/>
  <c r="I114" i="31"/>
  <c r="I138" i="31" s="1"/>
  <c r="H114" i="31"/>
  <c r="H138" i="31" s="1"/>
  <c r="G114" i="31"/>
  <c r="F114" i="31"/>
  <c r="F138" i="31" s="1"/>
  <c r="E114" i="31"/>
  <c r="E138" i="31" s="1"/>
  <c r="D114" i="31"/>
  <c r="D138" i="31" s="1"/>
  <c r="C114" i="31"/>
  <c r="B114" i="31"/>
  <c r="B138" i="31" s="1"/>
  <c r="BA113" i="31"/>
  <c r="BA137" i="31" s="1"/>
  <c r="AZ113" i="31"/>
  <c r="AZ137" i="31" s="1"/>
  <c r="AY113" i="31"/>
  <c r="AX113" i="31"/>
  <c r="AX137" i="31" s="1"/>
  <c r="AW113" i="31"/>
  <c r="AW137" i="31" s="1"/>
  <c r="AV113" i="31"/>
  <c r="AV137" i="31" s="1"/>
  <c r="AU113" i="31"/>
  <c r="AT113" i="31"/>
  <c r="AT137" i="31" s="1"/>
  <c r="AS113" i="31"/>
  <c r="AS137" i="31" s="1"/>
  <c r="AR113" i="31"/>
  <c r="AR137" i="31" s="1"/>
  <c r="AQ113" i="31"/>
  <c r="AP113" i="31"/>
  <c r="AP137" i="31" s="1"/>
  <c r="AO113" i="31"/>
  <c r="AO137" i="31" s="1"/>
  <c r="AN113" i="31"/>
  <c r="AN137" i="31" s="1"/>
  <c r="AM113" i="31"/>
  <c r="AL113" i="31"/>
  <c r="AL137" i="31" s="1"/>
  <c r="AK113" i="31"/>
  <c r="AK137" i="31" s="1"/>
  <c r="AJ113" i="31"/>
  <c r="AJ137" i="31" s="1"/>
  <c r="AI113" i="31"/>
  <c r="AH113" i="31"/>
  <c r="AH137" i="31" s="1"/>
  <c r="AG113" i="31"/>
  <c r="AG137" i="31" s="1"/>
  <c r="AF113" i="31"/>
  <c r="AF137" i="31" s="1"/>
  <c r="AE113" i="31"/>
  <c r="AD113" i="31"/>
  <c r="AD125" i="31" s="1"/>
  <c r="AC113" i="31"/>
  <c r="AC137" i="31" s="1"/>
  <c r="AB113" i="31"/>
  <c r="AB137" i="31" s="1"/>
  <c r="AA113" i="31"/>
  <c r="Z113" i="31"/>
  <c r="Z137" i="31" s="1"/>
  <c r="Y113" i="31"/>
  <c r="Y137" i="31" s="1"/>
  <c r="X113" i="31"/>
  <c r="X137" i="31" s="1"/>
  <c r="W113" i="31"/>
  <c r="V113" i="31"/>
  <c r="V137" i="31" s="1"/>
  <c r="U113" i="31"/>
  <c r="U137" i="31" s="1"/>
  <c r="T113" i="31"/>
  <c r="T125" i="31" s="1"/>
  <c r="S113" i="31"/>
  <c r="R113" i="31"/>
  <c r="R137" i="31" s="1"/>
  <c r="Q113" i="31"/>
  <c r="Q137" i="31" s="1"/>
  <c r="P113" i="31"/>
  <c r="P137" i="31" s="1"/>
  <c r="O113" i="31"/>
  <c r="N113" i="31"/>
  <c r="N137" i="31" s="1"/>
  <c r="M113" i="31"/>
  <c r="M137" i="31" s="1"/>
  <c r="L113" i="31"/>
  <c r="L137" i="31" s="1"/>
  <c r="K113" i="31"/>
  <c r="J113" i="31"/>
  <c r="J137" i="31" s="1"/>
  <c r="I113" i="31"/>
  <c r="I137" i="31" s="1"/>
  <c r="H113" i="31"/>
  <c r="H137" i="31" s="1"/>
  <c r="G113" i="31"/>
  <c r="F113" i="31"/>
  <c r="F137" i="31" s="1"/>
  <c r="E113" i="31"/>
  <c r="E137" i="31" s="1"/>
  <c r="BA108" i="31"/>
  <c r="AZ108" i="31"/>
  <c r="AY108" i="31"/>
  <c r="AX108" i="31"/>
  <c r="AW108" i="31"/>
  <c r="AV108" i="31"/>
  <c r="AU108" i="31"/>
  <c r="AT108" i="31"/>
  <c r="AS108" i="31"/>
  <c r="AR108" i="31"/>
  <c r="AQ108" i="31"/>
  <c r="AP108" i="31"/>
  <c r="AO108" i="31"/>
  <c r="AN108" i="31"/>
  <c r="AM108" i="31"/>
  <c r="AL108" i="31"/>
  <c r="AK108" i="31"/>
  <c r="AJ108" i="31"/>
  <c r="AI108" i="31"/>
  <c r="AH108" i="31"/>
  <c r="AG108" i="31"/>
  <c r="AF108" i="31"/>
  <c r="AE108" i="31"/>
  <c r="AD108" i="31"/>
  <c r="AC108" i="31"/>
  <c r="AB108" i="31"/>
  <c r="AA108" i="31"/>
  <c r="Z108" i="31"/>
  <c r="Y108" i="31"/>
  <c r="X108" i="31"/>
  <c r="W108" i="31"/>
  <c r="V108" i="31"/>
  <c r="U108" i="31"/>
  <c r="T108" i="31"/>
  <c r="S108" i="31"/>
  <c r="Q108" i="31"/>
  <c r="P108" i="31"/>
  <c r="O108" i="31"/>
  <c r="N108" i="31"/>
  <c r="M108" i="31"/>
  <c r="L108" i="31"/>
  <c r="K108" i="31"/>
  <c r="J108" i="31"/>
  <c r="I108" i="31"/>
  <c r="H108" i="31"/>
  <c r="G108" i="31"/>
  <c r="F108" i="31"/>
  <c r="E108" i="31"/>
  <c r="D59" i="31"/>
  <c r="C59" i="31"/>
  <c r="C83" i="31" s="1"/>
  <c r="B59" i="31"/>
  <c r="D57" i="31"/>
  <c r="D69" i="31" s="1"/>
  <c r="D93" i="31" s="1"/>
  <c r="D56" i="31"/>
  <c r="D80" i="31" s="1"/>
  <c r="C56" i="31"/>
  <c r="C68" i="31" s="1"/>
  <c r="C92" i="31" s="1"/>
  <c r="D55" i="31"/>
  <c r="D67" i="31" s="1"/>
  <c r="D91" i="31" s="1"/>
  <c r="B54" i="31"/>
  <c r="B78" i="31" s="1"/>
  <c r="D58" i="31"/>
  <c r="D82" i="31" s="1"/>
  <c r="C58" i="31"/>
  <c r="B58" i="31"/>
  <c r="C57" i="31"/>
  <c r="C81" i="31" s="1"/>
  <c r="B57" i="31"/>
  <c r="B56" i="31"/>
  <c r="B80" i="31" s="1"/>
  <c r="C55" i="31"/>
  <c r="B55" i="31"/>
  <c r="D54" i="31"/>
  <c r="C54" i="31"/>
  <c r="D53" i="31"/>
  <c r="C53" i="31"/>
  <c r="B53" i="31"/>
  <c r="BA36" i="31"/>
  <c r="AZ36" i="31"/>
  <c r="AY36" i="31"/>
  <c r="AX36" i="31"/>
  <c r="AW36" i="31"/>
  <c r="AV36" i="31"/>
  <c r="AU36" i="31"/>
  <c r="AT36" i="31"/>
  <c r="AS36" i="31"/>
  <c r="AR36" i="31"/>
  <c r="AQ36" i="31"/>
  <c r="AP36" i="31"/>
  <c r="AO36" i="31"/>
  <c r="AN36" i="31"/>
  <c r="AM36" i="31"/>
  <c r="AL36" i="31"/>
  <c r="AK36" i="31"/>
  <c r="AJ36" i="31"/>
  <c r="AI36" i="31"/>
  <c r="AH36" i="31"/>
  <c r="AG36" i="31"/>
  <c r="AF36" i="31"/>
  <c r="AE36" i="31"/>
  <c r="AD36" i="31"/>
  <c r="AC36" i="31"/>
  <c r="AB36" i="31"/>
  <c r="AA36" i="31"/>
  <c r="Z36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C71" i="32" l="1"/>
  <c r="C95" i="32" s="1"/>
  <c r="C83" i="32"/>
  <c r="AJ143" i="32"/>
  <c r="D126" i="32"/>
  <c r="P127" i="32"/>
  <c r="AN128" i="32"/>
  <c r="AZ139" i="32"/>
  <c r="G48" i="32"/>
  <c r="G96" i="32" s="1"/>
  <c r="O48" i="32"/>
  <c r="O96" i="32" s="1"/>
  <c r="L120" i="32"/>
  <c r="L144" i="32" s="1"/>
  <c r="L126" i="32"/>
  <c r="X127" i="32"/>
  <c r="AY128" i="32"/>
  <c r="T140" i="32"/>
  <c r="H48" i="32"/>
  <c r="H96" i="32" s="1"/>
  <c r="T120" i="32"/>
  <c r="T126" i="32"/>
  <c r="AF127" i="32"/>
  <c r="I129" i="32"/>
  <c r="L141" i="32"/>
  <c r="I48" i="32"/>
  <c r="I96" i="32" s="1"/>
  <c r="H89" i="32"/>
  <c r="H120" i="32"/>
  <c r="H144" i="32" s="1"/>
  <c r="AF120" i="32"/>
  <c r="AV120" i="32"/>
  <c r="AB120" i="32"/>
  <c r="AB144" i="32" s="1"/>
  <c r="P125" i="32"/>
  <c r="AB126" i="32"/>
  <c r="AN127" i="32"/>
  <c r="T129" i="32"/>
  <c r="AF141" i="32"/>
  <c r="I89" i="32"/>
  <c r="AJ120" i="32"/>
  <c r="X125" i="32"/>
  <c r="AJ126" i="32"/>
  <c r="AW127" i="32"/>
  <c r="AE129" i="32"/>
  <c r="AB137" i="32"/>
  <c r="BA141" i="32"/>
  <c r="AR120" i="32"/>
  <c r="AF125" i="32"/>
  <c r="AR126" i="32"/>
  <c r="H128" i="32"/>
  <c r="AO129" i="32"/>
  <c r="AV137" i="32"/>
  <c r="X142" i="32"/>
  <c r="K48" i="32"/>
  <c r="K96" i="32" s="1"/>
  <c r="AB132" i="32"/>
  <c r="AZ120" i="32"/>
  <c r="AN125" i="32"/>
  <c r="AZ126" i="32"/>
  <c r="S128" i="32"/>
  <c r="Q130" i="32"/>
  <c r="AN138" i="32"/>
  <c r="AR142" i="32"/>
  <c r="R72" i="32"/>
  <c r="D79" i="31"/>
  <c r="C71" i="31"/>
  <c r="C95" i="31" s="1"/>
  <c r="C77" i="32"/>
  <c r="C65" i="32"/>
  <c r="C89" i="32" s="1"/>
  <c r="D79" i="32"/>
  <c r="D67" i="32"/>
  <c r="D91" i="32" s="1"/>
  <c r="B82" i="32"/>
  <c r="B70" i="32"/>
  <c r="B94" i="32" s="1"/>
  <c r="D65" i="32"/>
  <c r="D89" i="32" s="1"/>
  <c r="D77" i="32"/>
  <c r="B80" i="32"/>
  <c r="B68" i="32"/>
  <c r="B92" i="32" s="1"/>
  <c r="C82" i="32"/>
  <c r="C70" i="32"/>
  <c r="C94" i="32" s="1"/>
  <c r="B78" i="32"/>
  <c r="B66" i="32"/>
  <c r="B90" i="32" s="1"/>
  <c r="C68" i="32"/>
  <c r="C92" i="32" s="1"/>
  <c r="C80" i="32"/>
  <c r="D82" i="32"/>
  <c r="D70" i="32"/>
  <c r="D94" i="32" s="1"/>
  <c r="C66" i="32"/>
  <c r="C90" i="32" s="1"/>
  <c r="C78" i="32"/>
  <c r="D68" i="32"/>
  <c r="D92" i="32" s="1"/>
  <c r="D80" i="32"/>
  <c r="B71" i="32"/>
  <c r="B95" i="32" s="1"/>
  <c r="B83" i="32"/>
  <c r="B69" i="32"/>
  <c r="B93" i="32" s="1"/>
  <c r="B81" i="32"/>
  <c r="B67" i="32"/>
  <c r="B91" i="32" s="1"/>
  <c r="B79" i="32"/>
  <c r="D71" i="32"/>
  <c r="D95" i="32" s="1"/>
  <c r="D83" i="32"/>
  <c r="B65" i="32"/>
  <c r="B89" i="32" s="1"/>
  <c r="B77" i="32"/>
  <c r="C79" i="32"/>
  <c r="C67" i="32"/>
  <c r="C91" i="32" s="1"/>
  <c r="D69" i="32"/>
  <c r="D93" i="32" s="1"/>
  <c r="D81" i="32"/>
  <c r="J48" i="32"/>
  <c r="J96" i="32" s="1"/>
  <c r="G89" i="32"/>
  <c r="O89" i="32"/>
  <c r="N91" i="32"/>
  <c r="K137" i="32"/>
  <c r="K120" i="32"/>
  <c r="K125" i="32"/>
  <c r="S137" i="32"/>
  <c r="S120" i="32"/>
  <c r="S125" i="32"/>
  <c r="AZ144" i="32"/>
  <c r="AZ132" i="32"/>
  <c r="Q138" i="32"/>
  <c r="L48" i="32"/>
  <c r="L96" i="32" s="1"/>
  <c r="E125" i="32"/>
  <c r="E120" i="32"/>
  <c r="M125" i="32"/>
  <c r="M137" i="32"/>
  <c r="M120" i="32"/>
  <c r="U137" i="32"/>
  <c r="U125" i="32"/>
  <c r="U120" i="32"/>
  <c r="AC125" i="32"/>
  <c r="AC137" i="32"/>
  <c r="AC120" i="32"/>
  <c r="AK125" i="32"/>
  <c r="AK137" i="32"/>
  <c r="AK120" i="32"/>
  <c r="AS137" i="32"/>
  <c r="AS125" i="32"/>
  <c r="AS120" i="32"/>
  <c r="BA125" i="32"/>
  <c r="BA137" i="32"/>
  <c r="BA120" i="32"/>
  <c r="I138" i="32"/>
  <c r="I126" i="32"/>
  <c r="Y126" i="32"/>
  <c r="Y138" i="32"/>
  <c r="AG138" i="32"/>
  <c r="AG126" i="32"/>
  <c r="AO126" i="32"/>
  <c r="AO138" i="32"/>
  <c r="AW126" i="32"/>
  <c r="AW138" i="32"/>
  <c r="E139" i="32"/>
  <c r="E127" i="32"/>
  <c r="M127" i="32"/>
  <c r="M139" i="32"/>
  <c r="U139" i="32"/>
  <c r="U127" i="32"/>
  <c r="AK127" i="32"/>
  <c r="AK139" i="32"/>
  <c r="AS139" i="32"/>
  <c r="AS127" i="32"/>
  <c r="BA127" i="32"/>
  <c r="BA139" i="32"/>
  <c r="I140" i="32"/>
  <c r="I128" i="32"/>
  <c r="Q140" i="32"/>
  <c r="Q128" i="32"/>
  <c r="Y128" i="32"/>
  <c r="Y140" i="32"/>
  <c r="AG140" i="32"/>
  <c r="AG128" i="32"/>
  <c r="AW128" i="32"/>
  <c r="AW140" i="32"/>
  <c r="E141" i="32"/>
  <c r="E129" i="32"/>
  <c r="M129" i="32"/>
  <c r="M141" i="32"/>
  <c r="U141" i="32"/>
  <c r="U129" i="32"/>
  <c r="AC141" i="32"/>
  <c r="AC129" i="32"/>
  <c r="AK129" i="32"/>
  <c r="AK141" i="32"/>
  <c r="AS141" i="32"/>
  <c r="AS129" i="32"/>
  <c r="I130" i="32"/>
  <c r="I142" i="32"/>
  <c r="Y130" i="32"/>
  <c r="Y142" i="32"/>
  <c r="AO142" i="32"/>
  <c r="AO130" i="32"/>
  <c r="E143" i="32"/>
  <c r="E131" i="32"/>
  <c r="U131" i="32"/>
  <c r="U143" i="32"/>
  <c r="AK131" i="32"/>
  <c r="AK143" i="32"/>
  <c r="BA143" i="32"/>
  <c r="BA131" i="32"/>
  <c r="AG130" i="32"/>
  <c r="E48" i="32"/>
  <c r="E96" i="32" s="1"/>
  <c r="M48" i="32"/>
  <c r="M96" i="32" s="1"/>
  <c r="D78" i="32"/>
  <c r="C81" i="32"/>
  <c r="AC139" i="32"/>
  <c r="F48" i="32"/>
  <c r="F96" i="32" s="1"/>
  <c r="N48" i="32"/>
  <c r="N96" i="32" s="1"/>
  <c r="G137" i="32"/>
  <c r="G125" i="32"/>
  <c r="G120" i="32"/>
  <c r="O137" i="32"/>
  <c r="O125" i="32"/>
  <c r="O120" i="32"/>
  <c r="W137" i="32"/>
  <c r="W125" i="32"/>
  <c r="W120" i="32"/>
  <c r="AE137" i="32"/>
  <c r="AE125" i="32"/>
  <c r="AE120" i="32"/>
  <c r="AM137" i="32"/>
  <c r="AM125" i="32"/>
  <c r="AM120" i="32"/>
  <c r="AU137" i="32"/>
  <c r="AU125" i="32"/>
  <c r="AU120" i="32"/>
  <c r="C138" i="32"/>
  <c r="C126" i="32"/>
  <c r="T144" i="32"/>
  <c r="T132" i="32"/>
  <c r="M131" i="32"/>
  <c r="AF144" i="32"/>
  <c r="AF132" i="32"/>
  <c r="AV144" i="32"/>
  <c r="AV132" i="32"/>
  <c r="AC131" i="32"/>
  <c r="E137" i="32"/>
  <c r="I137" i="32"/>
  <c r="I120" i="32"/>
  <c r="I125" i="32"/>
  <c r="Q137" i="32"/>
  <c r="Q120" i="32"/>
  <c r="Q125" i="32"/>
  <c r="AJ132" i="32"/>
  <c r="AJ144" i="32"/>
  <c r="AS131" i="32"/>
  <c r="AO140" i="32"/>
  <c r="J137" i="32"/>
  <c r="J120" i="32"/>
  <c r="J125" i="32"/>
  <c r="R137" i="32"/>
  <c r="R120" i="32"/>
  <c r="R125" i="32"/>
  <c r="L132" i="32"/>
  <c r="AT139" i="32"/>
  <c r="AT127" i="32"/>
  <c r="B140" i="32"/>
  <c r="B128" i="32"/>
  <c r="J140" i="32"/>
  <c r="J128" i="32"/>
  <c r="R140" i="32"/>
  <c r="R128" i="32"/>
  <c r="Z140" i="32"/>
  <c r="Z128" i="32"/>
  <c r="AH140" i="32"/>
  <c r="AH128" i="32"/>
  <c r="AP140" i="32"/>
  <c r="AP128" i="32"/>
  <c r="AX140" i="32"/>
  <c r="AX128" i="32"/>
  <c r="F141" i="32"/>
  <c r="F129" i="32"/>
  <c r="N141" i="32"/>
  <c r="N129" i="32"/>
  <c r="V141" i="32"/>
  <c r="V129" i="32"/>
  <c r="AD141" i="32"/>
  <c r="AD129" i="32"/>
  <c r="AL141" i="32"/>
  <c r="AL129" i="32"/>
  <c r="AT141" i="32"/>
  <c r="AT129" i="32"/>
  <c r="B142" i="32"/>
  <c r="B130" i="32"/>
  <c r="J142" i="32"/>
  <c r="J130" i="32"/>
  <c r="R142" i="32"/>
  <c r="R130" i="32"/>
  <c r="Z142" i="32"/>
  <c r="Z130" i="32"/>
  <c r="AH142" i="32"/>
  <c r="AH130" i="32"/>
  <c r="AP142" i="32"/>
  <c r="AP130" i="32"/>
  <c r="AX142" i="32"/>
  <c r="AX130" i="32"/>
  <c r="F143" i="32"/>
  <c r="F131" i="32"/>
  <c r="N143" i="32"/>
  <c r="N131" i="32"/>
  <c r="V143" i="32"/>
  <c r="V131" i="32"/>
  <c r="AD143" i="32"/>
  <c r="AD131" i="32"/>
  <c r="AL143" i="32"/>
  <c r="AL131" i="32"/>
  <c r="AT143" i="32"/>
  <c r="AT131" i="32"/>
  <c r="Y125" i="32"/>
  <c r="AG125" i="32"/>
  <c r="AO125" i="32"/>
  <c r="AW125" i="32"/>
  <c r="E126" i="32"/>
  <c r="M126" i="32"/>
  <c r="U126" i="32"/>
  <c r="AC126" i="32"/>
  <c r="AK126" i="32"/>
  <c r="AS126" i="32"/>
  <c r="BA126" i="32"/>
  <c r="I127" i="32"/>
  <c r="Q127" i="32"/>
  <c r="Y127" i="32"/>
  <c r="AG127" i="32"/>
  <c r="AO127" i="32"/>
  <c r="AX127" i="32"/>
  <c r="AD128" i="32"/>
  <c r="AZ128" i="32"/>
  <c r="J129" i="32"/>
  <c r="AP129" i="32"/>
  <c r="E130" i="32"/>
  <c r="U130" i="32"/>
  <c r="AK130" i="32"/>
  <c r="BA130" i="32"/>
  <c r="Q131" i="32"/>
  <c r="AG131" i="32"/>
  <c r="AW131" i="32"/>
  <c r="H137" i="32"/>
  <c r="AZ137" i="32"/>
  <c r="L139" i="32"/>
  <c r="X140" i="32"/>
  <c r="AR140" i="32"/>
  <c r="AJ141" i="32"/>
  <c r="D142" i="32"/>
  <c r="AV142" i="32"/>
  <c r="P143" i="32"/>
  <c r="AU129" i="32"/>
  <c r="AU141" i="32"/>
  <c r="C130" i="32"/>
  <c r="C142" i="32"/>
  <c r="K130" i="32"/>
  <c r="K142" i="32"/>
  <c r="S130" i="32"/>
  <c r="S142" i="32"/>
  <c r="AA130" i="32"/>
  <c r="AA142" i="32"/>
  <c r="AI130" i="32"/>
  <c r="AI142" i="32"/>
  <c r="AQ130" i="32"/>
  <c r="AQ142" i="32"/>
  <c r="AY130" i="32"/>
  <c r="AY142" i="32"/>
  <c r="G131" i="32"/>
  <c r="G143" i="32"/>
  <c r="O131" i="32"/>
  <c r="O143" i="32"/>
  <c r="W131" i="32"/>
  <c r="W143" i="32"/>
  <c r="AE131" i="32"/>
  <c r="AE143" i="32"/>
  <c r="AM131" i="32"/>
  <c r="AM143" i="32"/>
  <c r="AU131" i="32"/>
  <c r="AU143" i="32"/>
  <c r="F120" i="32"/>
  <c r="N120" i="32"/>
  <c r="V120" i="32"/>
  <c r="AD120" i="32"/>
  <c r="AL120" i="32"/>
  <c r="AT120" i="32"/>
  <c r="Z125" i="32"/>
  <c r="AH125" i="32"/>
  <c r="AP125" i="32"/>
  <c r="AX125" i="32"/>
  <c r="F126" i="32"/>
  <c r="N126" i="32"/>
  <c r="V126" i="32"/>
  <c r="AD126" i="32"/>
  <c r="AL126" i="32"/>
  <c r="AT126" i="32"/>
  <c r="B127" i="32"/>
  <c r="J127" i="32"/>
  <c r="R127" i="32"/>
  <c r="Z127" i="32"/>
  <c r="AH127" i="32"/>
  <c r="AP127" i="32"/>
  <c r="K128" i="32"/>
  <c r="U128" i="32"/>
  <c r="AF128" i="32"/>
  <c r="AQ128" i="32"/>
  <c r="BA128" i="32"/>
  <c r="W129" i="32"/>
  <c r="AG129" i="32"/>
  <c r="AR129" i="32"/>
  <c r="F130" i="32"/>
  <c r="V130" i="32"/>
  <c r="AL130" i="32"/>
  <c r="B131" i="32"/>
  <c r="R131" i="32"/>
  <c r="AH131" i="32"/>
  <c r="AX131" i="32"/>
  <c r="L137" i="32"/>
  <c r="AF137" i="32"/>
  <c r="X138" i="32"/>
  <c r="AJ139" i="32"/>
  <c r="D140" i="32"/>
  <c r="AV140" i="32"/>
  <c r="P141" i="32"/>
  <c r="H142" i="32"/>
  <c r="AB142" i="32"/>
  <c r="T143" i="32"/>
  <c r="AN143" i="32"/>
  <c r="AA125" i="32"/>
  <c r="AI125" i="32"/>
  <c r="AQ125" i="32"/>
  <c r="AY125" i="32"/>
  <c r="G126" i="32"/>
  <c r="O126" i="32"/>
  <c r="W126" i="32"/>
  <c r="AE126" i="32"/>
  <c r="AM126" i="32"/>
  <c r="AU126" i="32"/>
  <c r="C127" i="32"/>
  <c r="K127" i="32"/>
  <c r="S127" i="32"/>
  <c r="AA127" i="32"/>
  <c r="AI127" i="32"/>
  <c r="AQ127" i="32"/>
  <c r="L128" i="32"/>
  <c r="V128" i="32"/>
  <c r="B129" i="32"/>
  <c r="X129" i="32"/>
  <c r="AH129" i="32"/>
  <c r="AN130" i="32"/>
  <c r="D131" i="32"/>
  <c r="AZ131" i="32"/>
  <c r="AJ137" i="32"/>
  <c r="AV138" i="32"/>
  <c r="AB140" i="32"/>
  <c r="AN141" i="32"/>
  <c r="AF142" i="32"/>
  <c r="AZ142" i="32"/>
  <c r="AR143" i="32"/>
  <c r="P120" i="32"/>
  <c r="X120" i="32"/>
  <c r="AN120" i="32"/>
  <c r="T125" i="32"/>
  <c r="AR125" i="32"/>
  <c r="H126" i="32"/>
  <c r="P126" i="32"/>
  <c r="AF126" i="32"/>
  <c r="D127" i="32"/>
  <c r="T127" i="32"/>
  <c r="AB127" i="32"/>
  <c r="AR127" i="32"/>
  <c r="C128" i="32"/>
  <c r="M128" i="32"/>
  <c r="AI128" i="32"/>
  <c r="AS128" i="32"/>
  <c r="D129" i="32"/>
  <c r="O129" i="32"/>
  <c r="Y129" i="32"/>
  <c r="AV129" i="32"/>
  <c r="L142" i="32"/>
  <c r="X143" i="32"/>
  <c r="Y120" i="32"/>
  <c r="AG120" i="32"/>
  <c r="AO120" i="32"/>
  <c r="AW120" i="32"/>
  <c r="N128" i="32"/>
  <c r="AJ128" i="32"/>
  <c r="AT128" i="32"/>
  <c r="Z129" i="32"/>
  <c r="AW129" i="32"/>
  <c r="M130" i="32"/>
  <c r="AC130" i="32"/>
  <c r="AS130" i="32"/>
  <c r="I131" i="32"/>
  <c r="Y131" i="32"/>
  <c r="AO131" i="32"/>
  <c r="P142" i="32"/>
  <c r="AJ142" i="32"/>
  <c r="AB143" i="32"/>
  <c r="AV143" i="32"/>
  <c r="AY127" i="32"/>
  <c r="AY139" i="32"/>
  <c r="G128" i="32"/>
  <c r="G140" i="32"/>
  <c r="O128" i="32"/>
  <c r="O140" i="32"/>
  <c r="W128" i="32"/>
  <c r="W140" i="32"/>
  <c r="AE128" i="32"/>
  <c r="AE140" i="32"/>
  <c r="AM128" i="32"/>
  <c r="AM140" i="32"/>
  <c r="AU128" i="32"/>
  <c r="AU140" i="32"/>
  <c r="C129" i="32"/>
  <c r="C141" i="32"/>
  <c r="K129" i="32"/>
  <c r="K141" i="32"/>
  <c r="S129" i="32"/>
  <c r="S141" i="32"/>
  <c r="AA129" i="32"/>
  <c r="AA141" i="32"/>
  <c r="AI129" i="32"/>
  <c r="AI141" i="32"/>
  <c r="AQ129" i="32"/>
  <c r="AQ141" i="32"/>
  <c r="AY129" i="32"/>
  <c r="AY141" i="32"/>
  <c r="G130" i="32"/>
  <c r="G142" i="32"/>
  <c r="O130" i="32"/>
  <c r="O142" i="32"/>
  <c r="W130" i="32"/>
  <c r="W142" i="32"/>
  <c r="AE130" i="32"/>
  <c r="AE142" i="32"/>
  <c r="AM130" i="32"/>
  <c r="AM142" i="32"/>
  <c r="AU130" i="32"/>
  <c r="AU142" i="32"/>
  <c r="C131" i="32"/>
  <c r="C143" i="32"/>
  <c r="K131" i="32"/>
  <c r="K143" i="32"/>
  <c r="S131" i="32"/>
  <c r="S143" i="32"/>
  <c r="AA131" i="32"/>
  <c r="AA143" i="32"/>
  <c r="AI131" i="32"/>
  <c r="AI143" i="32"/>
  <c r="AQ131" i="32"/>
  <c r="AQ143" i="32"/>
  <c r="AY131" i="32"/>
  <c r="AY143" i="32"/>
  <c r="Z120" i="32"/>
  <c r="AH120" i="32"/>
  <c r="AP120" i="32"/>
  <c r="AX120" i="32"/>
  <c r="F125" i="32"/>
  <c r="N125" i="32"/>
  <c r="V125" i="32"/>
  <c r="AD125" i="32"/>
  <c r="AL125" i="32"/>
  <c r="AT125" i="32"/>
  <c r="B126" i="32"/>
  <c r="J126" i="32"/>
  <c r="R126" i="32"/>
  <c r="Z126" i="32"/>
  <c r="AH126" i="32"/>
  <c r="AP126" i="32"/>
  <c r="AX126" i="32"/>
  <c r="F127" i="32"/>
  <c r="N127" i="32"/>
  <c r="V127" i="32"/>
  <c r="AD127" i="32"/>
  <c r="AL127" i="32"/>
  <c r="AU127" i="32"/>
  <c r="E128" i="32"/>
  <c r="P128" i="32"/>
  <c r="AA128" i="32"/>
  <c r="AK128" i="32"/>
  <c r="G129" i="32"/>
  <c r="Q129" i="32"/>
  <c r="AB129" i="32"/>
  <c r="AM129" i="32"/>
  <c r="AX129" i="32"/>
  <c r="N130" i="32"/>
  <c r="AD130" i="32"/>
  <c r="AT130" i="32"/>
  <c r="J131" i="32"/>
  <c r="Z131" i="32"/>
  <c r="AP131" i="32"/>
  <c r="H143" i="32"/>
  <c r="AA120" i="32"/>
  <c r="AI120" i="32"/>
  <c r="AQ120" i="32"/>
  <c r="AY120" i="32"/>
  <c r="K126" i="32"/>
  <c r="S126" i="32"/>
  <c r="AA126" i="32"/>
  <c r="AI126" i="32"/>
  <c r="AQ126" i="32"/>
  <c r="AY126" i="32"/>
  <c r="G127" i="32"/>
  <c r="O127" i="32"/>
  <c r="W127" i="32"/>
  <c r="AE127" i="32"/>
  <c r="AM127" i="32"/>
  <c r="AV127" i="32"/>
  <c r="F128" i="32"/>
  <c r="AL128" i="32"/>
  <c r="H129" i="32"/>
  <c r="R129" i="32"/>
  <c r="AZ129" i="32"/>
  <c r="L131" i="32"/>
  <c r="T142" i="32"/>
  <c r="AF143" i="32"/>
  <c r="D77" i="31"/>
  <c r="D65" i="31"/>
  <c r="D89" i="31" s="1"/>
  <c r="C66" i="31"/>
  <c r="C90" i="31" s="1"/>
  <c r="C78" i="31"/>
  <c r="B69" i="31"/>
  <c r="B93" i="31" s="1"/>
  <c r="B81" i="31"/>
  <c r="C79" i="31"/>
  <c r="C67" i="31"/>
  <c r="C91" i="31" s="1"/>
  <c r="B67" i="31"/>
  <c r="B91" i="31" s="1"/>
  <c r="B79" i="31"/>
  <c r="B82" i="31"/>
  <c r="B70" i="31"/>
  <c r="B94" i="31" s="1"/>
  <c r="B65" i="31"/>
  <c r="B89" i="31" s="1"/>
  <c r="B77" i="31"/>
  <c r="C70" i="31"/>
  <c r="C94" i="31" s="1"/>
  <c r="C82" i="31"/>
  <c r="D70" i="31"/>
  <c r="D94" i="31" s="1"/>
  <c r="C80" i="31"/>
  <c r="C69" i="31"/>
  <c r="C93" i="31" s="1"/>
  <c r="B83" i="31"/>
  <c r="B71" i="31"/>
  <c r="B95" i="31" s="1"/>
  <c r="B68" i="31"/>
  <c r="B92" i="31" s="1"/>
  <c r="D81" i="31"/>
  <c r="D71" i="31"/>
  <c r="D95" i="31" s="1"/>
  <c r="D83" i="31"/>
  <c r="D68" i="31"/>
  <c r="D92" i="31" s="1"/>
  <c r="C77" i="31"/>
  <c r="C65" i="31"/>
  <c r="C89" i="31" s="1"/>
  <c r="B66" i="31"/>
  <c r="B90" i="31" s="1"/>
  <c r="D78" i="31"/>
  <c r="D66" i="31"/>
  <c r="D90" i="31" s="1"/>
  <c r="BA139" i="31"/>
  <c r="BA127" i="31"/>
  <c r="AG140" i="31"/>
  <c r="AG128" i="31"/>
  <c r="M141" i="31"/>
  <c r="M129" i="31"/>
  <c r="AS141" i="31"/>
  <c r="AS129" i="31"/>
  <c r="N120" i="31"/>
  <c r="Y120" i="31"/>
  <c r="AJ120" i="31"/>
  <c r="AT120" i="31"/>
  <c r="N125" i="31"/>
  <c r="Y125" i="31"/>
  <c r="AJ125" i="31"/>
  <c r="AT125" i="31"/>
  <c r="E126" i="31"/>
  <c r="P126" i="31"/>
  <c r="Z126" i="31"/>
  <c r="AK126" i="31"/>
  <c r="AV126" i="31"/>
  <c r="F127" i="31"/>
  <c r="AB127" i="31"/>
  <c r="AL127" i="31"/>
  <c r="AX127" i="31"/>
  <c r="K128" i="31"/>
  <c r="V128" i="31"/>
  <c r="AI128" i="31"/>
  <c r="AU128" i="31"/>
  <c r="G129" i="31"/>
  <c r="S129" i="31"/>
  <c r="AF129" i="31"/>
  <c r="AQ129" i="31"/>
  <c r="D130" i="31"/>
  <c r="Q130" i="31"/>
  <c r="AD130" i="31"/>
  <c r="AS130" i="31"/>
  <c r="G131" i="31"/>
  <c r="U131" i="31"/>
  <c r="AI131" i="31"/>
  <c r="AX131" i="31"/>
  <c r="T137" i="31"/>
  <c r="J138" i="31"/>
  <c r="BA138" i="31"/>
  <c r="AR139" i="31"/>
  <c r="AH140" i="31"/>
  <c r="Y141" i="31"/>
  <c r="J140" i="31"/>
  <c r="J128" i="31"/>
  <c r="AP140" i="31"/>
  <c r="AP128" i="31"/>
  <c r="V141" i="31"/>
  <c r="V129" i="31"/>
  <c r="Z142" i="31"/>
  <c r="Z130" i="31"/>
  <c r="AP142" i="31"/>
  <c r="AP130" i="31"/>
  <c r="F143" i="31"/>
  <c r="F131" i="31"/>
  <c r="V143" i="31"/>
  <c r="V131" i="31"/>
  <c r="AL143" i="31"/>
  <c r="AL131" i="31"/>
  <c r="E120" i="31"/>
  <c r="P120" i="31"/>
  <c r="Z120" i="31"/>
  <c r="AK120" i="31"/>
  <c r="AV120" i="31"/>
  <c r="E125" i="31"/>
  <c r="P125" i="31"/>
  <c r="Z125" i="31"/>
  <c r="AK125" i="31"/>
  <c r="AV125" i="31"/>
  <c r="F126" i="31"/>
  <c r="Q126" i="31"/>
  <c r="AB126" i="31"/>
  <c r="AL126" i="31"/>
  <c r="AW126" i="31"/>
  <c r="H127" i="31"/>
  <c r="R127" i="31"/>
  <c r="AC127" i="31"/>
  <c r="AN127" i="31"/>
  <c r="AY127" i="31"/>
  <c r="L128" i="31"/>
  <c r="AJ128" i="31"/>
  <c r="AT129" i="31"/>
  <c r="R130" i="31"/>
  <c r="AT130" i="31"/>
  <c r="W131" i="31"/>
  <c r="AY131" i="31"/>
  <c r="AN140" i="31"/>
  <c r="AD141" i="31"/>
  <c r="G137" i="31"/>
  <c r="G125" i="31"/>
  <c r="G120" i="31"/>
  <c r="O137" i="31"/>
  <c r="O125" i="31"/>
  <c r="O120" i="31"/>
  <c r="W137" i="31"/>
  <c r="W125" i="31"/>
  <c r="W120" i="31"/>
  <c r="AE137" i="31"/>
  <c r="AE125" i="31"/>
  <c r="AE120" i="31"/>
  <c r="AM137" i="31"/>
  <c r="AM125" i="31"/>
  <c r="AM120" i="31"/>
  <c r="AU137" i="31"/>
  <c r="AU125" i="31"/>
  <c r="AU120" i="31"/>
  <c r="C138" i="31"/>
  <c r="C126" i="31"/>
  <c r="K138" i="31"/>
  <c r="K126" i="31"/>
  <c r="S138" i="31"/>
  <c r="S126" i="31"/>
  <c r="AA138" i="31"/>
  <c r="AA126" i="31"/>
  <c r="AI138" i="31"/>
  <c r="AI126" i="31"/>
  <c r="AQ138" i="31"/>
  <c r="AQ126" i="31"/>
  <c r="AY138" i="31"/>
  <c r="AY126" i="31"/>
  <c r="G139" i="31"/>
  <c r="G127" i="31"/>
  <c r="O139" i="31"/>
  <c r="O127" i="31"/>
  <c r="W139" i="31"/>
  <c r="W127" i="31"/>
  <c r="AE139" i="31"/>
  <c r="AE127" i="31"/>
  <c r="AM139" i="31"/>
  <c r="AM127" i="31"/>
  <c r="S140" i="31"/>
  <c r="S128" i="31"/>
  <c r="AY140" i="31"/>
  <c r="AY128" i="31"/>
  <c r="AE141" i="31"/>
  <c r="AE129" i="31"/>
  <c r="K142" i="31"/>
  <c r="K130" i="31"/>
  <c r="F120" i="31"/>
  <c r="Q120" i="31"/>
  <c r="AB120" i="31"/>
  <c r="AL120" i="31"/>
  <c r="AW120" i="31"/>
  <c r="F125" i="31"/>
  <c r="Q125" i="31"/>
  <c r="AB125" i="31"/>
  <c r="AL125" i="31"/>
  <c r="AW125" i="31"/>
  <c r="H126" i="31"/>
  <c r="R126" i="31"/>
  <c r="AN126" i="31"/>
  <c r="AX126" i="31"/>
  <c r="T127" i="31"/>
  <c r="AD127" i="31"/>
  <c r="B128" i="31"/>
  <c r="Z128" i="31"/>
  <c r="AL128" i="31"/>
  <c r="AX128" i="31"/>
  <c r="J129" i="31"/>
  <c r="W129" i="31"/>
  <c r="AH129" i="31"/>
  <c r="AU129" i="31"/>
  <c r="G130" i="31"/>
  <c r="S130" i="31"/>
  <c r="AH130" i="31"/>
  <c r="J131" i="31"/>
  <c r="AM131" i="31"/>
  <c r="AD137" i="31"/>
  <c r="U138" i="31"/>
  <c r="L139" i="31"/>
  <c r="AJ141" i="31"/>
  <c r="AV127" i="31"/>
  <c r="AV139" i="31"/>
  <c r="AB140" i="31"/>
  <c r="AB128" i="31"/>
  <c r="H129" i="31"/>
  <c r="H141" i="31"/>
  <c r="AN141" i="31"/>
  <c r="AN129" i="31"/>
  <c r="H120" i="31"/>
  <c r="R120" i="31"/>
  <c r="AC132" i="31"/>
  <c r="AC144" i="31"/>
  <c r="AN120" i="31"/>
  <c r="AX120" i="31"/>
  <c r="H125" i="31"/>
  <c r="R125" i="31"/>
  <c r="AC125" i="31"/>
  <c r="AN125" i="31"/>
  <c r="AX125" i="31"/>
  <c r="T126" i="31"/>
  <c r="AD126" i="31"/>
  <c r="AZ126" i="31"/>
  <c r="J127" i="31"/>
  <c r="AF127" i="31"/>
  <c r="AP127" i="31"/>
  <c r="C128" i="31"/>
  <c r="O128" i="31"/>
  <c r="AA128" i="31"/>
  <c r="AM128" i="31"/>
  <c r="AZ128" i="31"/>
  <c r="K129" i="31"/>
  <c r="X129" i="31"/>
  <c r="AV129" i="31"/>
  <c r="V130" i="31"/>
  <c r="AI130" i="31"/>
  <c r="AX130" i="31"/>
  <c r="Z131" i="31"/>
  <c r="H140" i="31"/>
  <c r="E128" i="31"/>
  <c r="E140" i="31"/>
  <c r="AK140" i="31"/>
  <c r="AK128" i="31"/>
  <c r="Q129" i="31"/>
  <c r="Q141" i="31"/>
  <c r="AW141" i="31"/>
  <c r="AW129" i="31"/>
  <c r="U142" i="31"/>
  <c r="U130" i="31"/>
  <c r="AK142" i="31"/>
  <c r="AK130" i="31"/>
  <c r="BA142" i="31"/>
  <c r="BA130" i="31"/>
  <c r="Q143" i="31"/>
  <c r="Q131" i="31"/>
  <c r="AG143" i="31"/>
  <c r="AG131" i="31"/>
  <c r="AW143" i="31"/>
  <c r="AW131" i="31"/>
  <c r="I120" i="31"/>
  <c r="T120" i="31"/>
  <c r="AD120" i="31"/>
  <c r="AO120" i="31"/>
  <c r="AZ120" i="31"/>
  <c r="I125" i="31"/>
  <c r="AO125" i="31"/>
  <c r="AZ125" i="31"/>
  <c r="AF126" i="31"/>
  <c r="AP126" i="31"/>
  <c r="V127" i="31"/>
  <c r="AG127" i="31"/>
  <c r="AS127" i="31"/>
  <c r="D128" i="31"/>
  <c r="Q128" i="31"/>
  <c r="AO128" i="31"/>
  <c r="BA128" i="31"/>
  <c r="N129" i="31"/>
  <c r="AL129" i="31"/>
  <c r="AX129" i="31"/>
  <c r="J130" i="31"/>
  <c r="W130" i="31"/>
  <c r="AL130" i="31"/>
  <c r="AY130" i="31"/>
  <c r="N131" i="31"/>
  <c r="AC131" i="31"/>
  <c r="AP131" i="31"/>
  <c r="D141" i="31"/>
  <c r="N128" i="31"/>
  <c r="N140" i="31"/>
  <c r="AT140" i="31"/>
  <c r="AT128" i="31"/>
  <c r="Z129" i="31"/>
  <c r="Z141" i="31"/>
  <c r="F142" i="31"/>
  <c r="F130" i="31"/>
  <c r="J120" i="31"/>
  <c r="U120" i="31"/>
  <c r="AF120" i="31"/>
  <c r="AP120" i="31"/>
  <c r="BA120" i="31"/>
  <c r="J125" i="31"/>
  <c r="U125" i="31"/>
  <c r="AF125" i="31"/>
  <c r="AP125" i="31"/>
  <c r="BA125" i="31"/>
  <c r="L126" i="31"/>
  <c r="V126" i="31"/>
  <c r="AG126" i="31"/>
  <c r="AR126" i="31"/>
  <c r="B127" i="31"/>
  <c r="M127" i="31"/>
  <c r="X127" i="31"/>
  <c r="AH127" i="31"/>
  <c r="AT127" i="31"/>
  <c r="F128" i="31"/>
  <c r="R128" i="31"/>
  <c r="AD128" i="31"/>
  <c r="AQ128" i="31"/>
  <c r="B129" i="31"/>
  <c r="O129" i="31"/>
  <c r="AA129" i="31"/>
  <c r="AM129" i="31"/>
  <c r="AY129" i="31"/>
  <c r="AM130" i="31"/>
  <c r="B131" i="31"/>
  <c r="O131" i="31"/>
  <c r="AD131" i="31"/>
  <c r="B142" i="31"/>
  <c r="K137" i="31"/>
  <c r="K120" i="31"/>
  <c r="K125" i="31"/>
  <c r="S137" i="31"/>
  <c r="S120" i="31"/>
  <c r="S125" i="31"/>
  <c r="AA137" i="31"/>
  <c r="AA120" i="31"/>
  <c r="AA125" i="31"/>
  <c r="AI137" i="31"/>
  <c r="AI120" i="31"/>
  <c r="AI125" i="31"/>
  <c r="AQ137" i="31"/>
  <c r="AQ120" i="31"/>
  <c r="AQ125" i="31"/>
  <c r="AY137" i="31"/>
  <c r="AY120" i="31"/>
  <c r="AY125" i="31"/>
  <c r="G138" i="31"/>
  <c r="G126" i="31"/>
  <c r="O138" i="31"/>
  <c r="O126" i="31"/>
  <c r="W138" i="31"/>
  <c r="W126" i="31"/>
  <c r="AE138" i="31"/>
  <c r="AE126" i="31"/>
  <c r="AM138" i="31"/>
  <c r="AM126" i="31"/>
  <c r="AU138" i="31"/>
  <c r="AU126" i="31"/>
  <c r="C139" i="31"/>
  <c r="C127" i="31"/>
  <c r="K139" i="31"/>
  <c r="K127" i="31"/>
  <c r="S139" i="31"/>
  <c r="S127" i="31"/>
  <c r="AA139" i="31"/>
  <c r="AA127" i="31"/>
  <c r="AI139" i="31"/>
  <c r="AI127" i="31"/>
  <c r="AQ139" i="31"/>
  <c r="AQ127" i="31"/>
  <c r="W140" i="31"/>
  <c r="W128" i="31"/>
  <c r="C141" i="31"/>
  <c r="C129" i="31"/>
  <c r="AI141" i="31"/>
  <c r="AI129" i="31"/>
  <c r="O142" i="31"/>
  <c r="O130" i="31"/>
  <c r="AE142" i="31"/>
  <c r="AE130" i="31"/>
  <c r="AU142" i="31"/>
  <c r="AU130" i="31"/>
  <c r="K143" i="31"/>
  <c r="K131" i="31"/>
  <c r="AA143" i="31"/>
  <c r="AA131" i="31"/>
  <c r="AQ143" i="31"/>
  <c r="AQ131" i="31"/>
  <c r="L120" i="31"/>
  <c r="V120" i="31"/>
  <c r="AG120" i="31"/>
  <c r="AR120" i="31"/>
  <c r="L125" i="31"/>
  <c r="V125" i="31"/>
  <c r="AG125" i="31"/>
  <c r="AR125" i="31"/>
  <c r="B126" i="31"/>
  <c r="X126" i="31"/>
  <c r="AH126" i="31"/>
  <c r="D127" i="31"/>
  <c r="N127" i="31"/>
  <c r="AJ127" i="31"/>
  <c r="AU127" i="31"/>
  <c r="G128" i="31"/>
  <c r="T128" i="31"/>
  <c r="AE128" i="31"/>
  <c r="AR128" i="31"/>
  <c r="P129" i="31"/>
  <c r="AA130" i="31"/>
  <c r="C131" i="31"/>
  <c r="R131" i="31"/>
  <c r="AE131" i="31"/>
  <c r="AT131" i="31"/>
  <c r="X140" i="31"/>
  <c r="AZ127" i="31"/>
  <c r="AZ139" i="31"/>
  <c r="P128" i="31"/>
  <c r="P140" i="31"/>
  <c r="AF128" i="31"/>
  <c r="AF140" i="31"/>
  <c r="AV128" i="31"/>
  <c r="AV140" i="31"/>
  <c r="L129" i="31"/>
  <c r="L141" i="31"/>
  <c r="AB129" i="31"/>
  <c r="AB141" i="31"/>
  <c r="AR129" i="31"/>
  <c r="AR141" i="31"/>
  <c r="M144" i="31"/>
  <c r="M132" i="31"/>
  <c r="X120" i="31"/>
  <c r="AH120" i="31"/>
  <c r="AS144" i="31"/>
  <c r="AS132" i="31"/>
  <c r="M125" i="31"/>
  <c r="X125" i="31"/>
  <c r="AH125" i="31"/>
  <c r="D126" i="31"/>
  <c r="N126" i="31"/>
  <c r="AJ126" i="31"/>
  <c r="AT126" i="31"/>
  <c r="P127" i="31"/>
  <c r="Z127" i="31"/>
  <c r="F129" i="31"/>
  <c r="R129" i="31"/>
  <c r="AP129" i="31"/>
  <c r="C130" i="31"/>
  <c r="N130" i="31"/>
  <c r="AQ130" i="31"/>
  <c r="S131" i="31"/>
  <c r="AH131" i="31"/>
  <c r="AU131" i="31"/>
  <c r="T141" i="31"/>
  <c r="T130" i="31"/>
  <c r="T142" i="31"/>
  <c r="AB130" i="31"/>
  <c r="AB142" i="31"/>
  <c r="AJ130" i="31"/>
  <c r="AJ142" i="31"/>
  <c r="AR130" i="31"/>
  <c r="AR142" i="31"/>
  <c r="AZ130" i="31"/>
  <c r="AZ142" i="31"/>
  <c r="H131" i="31"/>
  <c r="H143" i="31"/>
  <c r="P131" i="31"/>
  <c r="P143" i="31"/>
  <c r="X131" i="31"/>
  <c r="X143" i="31"/>
  <c r="AF131" i="31"/>
  <c r="AF143" i="31"/>
  <c r="AN131" i="31"/>
  <c r="AN143" i="31"/>
  <c r="AV131" i="31"/>
  <c r="AV143" i="31"/>
  <c r="AZ141" i="31"/>
  <c r="AZ129" i="31"/>
  <c r="H142" i="31"/>
  <c r="H130" i="31"/>
  <c r="P142" i="31"/>
  <c r="P130" i="31"/>
  <c r="X142" i="31"/>
  <c r="X130" i="31"/>
  <c r="AF142" i="31"/>
  <c r="AF130" i="31"/>
  <c r="AN142" i="31"/>
  <c r="AN130" i="31"/>
  <c r="AV142" i="31"/>
  <c r="AV130" i="31"/>
  <c r="D143" i="31"/>
  <c r="D131" i="31"/>
  <c r="L143" i="31"/>
  <c r="L131" i="31"/>
  <c r="T143" i="31"/>
  <c r="T131" i="31"/>
  <c r="AB143" i="31"/>
  <c r="AB131" i="31"/>
  <c r="AJ143" i="31"/>
  <c r="AJ131" i="31"/>
  <c r="AR143" i="31"/>
  <c r="AR131" i="31"/>
  <c r="AZ143" i="31"/>
  <c r="AZ131" i="31"/>
  <c r="BA110" i="28"/>
  <c r="AZ110" i="28"/>
  <c r="AY110" i="28"/>
  <c r="AX110" i="28"/>
  <c r="AW110" i="28"/>
  <c r="AV110" i="28"/>
  <c r="AU110" i="28"/>
  <c r="AT110" i="28"/>
  <c r="AS110" i="28"/>
  <c r="AR110" i="28"/>
  <c r="AQ110" i="28"/>
  <c r="AP110" i="28"/>
  <c r="AO110" i="28"/>
  <c r="AN110" i="28"/>
  <c r="AM110" i="28"/>
  <c r="AL110" i="28"/>
  <c r="AK110" i="28"/>
  <c r="AJ110" i="28"/>
  <c r="AI110" i="28"/>
  <c r="AH110" i="28"/>
  <c r="AG110" i="28"/>
  <c r="AF110" i="28"/>
  <c r="AE110" i="28"/>
  <c r="AD110" i="28"/>
  <c r="AC110" i="28"/>
  <c r="AB110" i="28"/>
  <c r="AA110" i="28"/>
  <c r="Z110" i="28"/>
  <c r="Y110" i="28"/>
  <c r="X110" i="28"/>
  <c r="W110" i="28"/>
  <c r="V110" i="28"/>
  <c r="U110" i="28"/>
  <c r="T110" i="28"/>
  <c r="S110" i="28"/>
  <c r="R110" i="28"/>
  <c r="Q110" i="28"/>
  <c r="P110" i="28"/>
  <c r="O110" i="28"/>
  <c r="N110" i="28"/>
  <c r="M110" i="28"/>
  <c r="L110" i="28"/>
  <c r="K110" i="28"/>
  <c r="J110" i="28"/>
  <c r="I110" i="28"/>
  <c r="H110" i="28"/>
  <c r="G110" i="28"/>
  <c r="F110" i="28"/>
  <c r="E110" i="28"/>
  <c r="E115" i="28"/>
  <c r="E127" i="28" s="1"/>
  <c r="E116" i="28"/>
  <c r="BA115" i="28"/>
  <c r="BA127" i="28" s="1"/>
  <c r="AZ115" i="28"/>
  <c r="AZ127" i="28" s="1"/>
  <c r="AY115" i="28"/>
  <c r="AX115" i="28"/>
  <c r="AX127" i="28" s="1"/>
  <c r="AW115" i="28"/>
  <c r="AW127" i="28" s="1"/>
  <c r="AV115" i="28"/>
  <c r="AU115" i="28"/>
  <c r="AT115" i="28"/>
  <c r="AT127" i="28" s="1"/>
  <c r="AS115" i="28"/>
  <c r="AS127" i="28" s="1"/>
  <c r="AR115" i="28"/>
  <c r="AR127" i="28" s="1"/>
  <c r="AQ115" i="28"/>
  <c r="AQ127" i="28" s="1"/>
  <c r="AP115" i="28"/>
  <c r="AP127" i="28" s="1"/>
  <c r="AO115" i="28"/>
  <c r="AO139" i="28" s="1"/>
  <c r="AN115" i="28"/>
  <c r="AM115" i="28"/>
  <c r="AM127" i="28" s="1"/>
  <c r="AL115" i="28"/>
  <c r="AL127" i="28" s="1"/>
  <c r="AK115" i="28"/>
  <c r="AK127" i="28" s="1"/>
  <c r="AJ115" i="28"/>
  <c r="AJ127" i="28" s="1"/>
  <c r="AI115" i="28"/>
  <c r="AH115" i="28"/>
  <c r="AH127" i="28" s="1"/>
  <c r="AG115" i="28"/>
  <c r="AG127" i="28" s="1"/>
  <c r="AF115" i="28"/>
  <c r="AE115" i="28"/>
  <c r="AE127" i="28" s="1"/>
  <c r="AD115" i="28"/>
  <c r="AD127" i="28" s="1"/>
  <c r="AC115" i="28"/>
  <c r="AB115" i="28"/>
  <c r="AB127" i="28" s="1"/>
  <c r="AA115" i="28"/>
  <c r="AA127" i="28" s="1"/>
  <c r="Z115" i="28"/>
  <c r="Z127" i="28" s="1"/>
  <c r="Y115" i="28"/>
  <c r="Y127" i="28" s="1"/>
  <c r="X115" i="28"/>
  <c r="W115" i="28"/>
  <c r="W127" i="28" s="1"/>
  <c r="V115" i="28"/>
  <c r="V127" i="28" s="1"/>
  <c r="U115" i="28"/>
  <c r="T115" i="28"/>
  <c r="T127" i="28" s="1"/>
  <c r="S115" i="28"/>
  <c r="S127" i="28" s="1"/>
  <c r="R115" i="28"/>
  <c r="R127" i="28" s="1"/>
  <c r="Q115" i="28"/>
  <c r="Q127" i="28" s="1"/>
  <c r="P115" i="28"/>
  <c r="P127" i="28" s="1"/>
  <c r="O115" i="28"/>
  <c r="N115" i="28"/>
  <c r="N127" i="28" s="1"/>
  <c r="M115" i="28"/>
  <c r="M127" i="28" s="1"/>
  <c r="L115" i="28"/>
  <c r="L127" i="28" s="1"/>
  <c r="K115" i="28"/>
  <c r="J115" i="28"/>
  <c r="J127" i="28" s="1"/>
  <c r="I115" i="28"/>
  <c r="I139" i="28" s="1"/>
  <c r="H115" i="28"/>
  <c r="G115" i="28"/>
  <c r="G127" i="28" s="1"/>
  <c r="F115" i="28"/>
  <c r="F127" i="28" s="1"/>
  <c r="G12" i="30"/>
  <c r="BA37" i="28"/>
  <c r="BA158" i="28" s="1"/>
  <c r="AZ37" i="28"/>
  <c r="AZ158" i="28" s="1"/>
  <c r="AY37" i="28"/>
  <c r="AY158" i="28" s="1"/>
  <c r="AX37" i="28"/>
  <c r="AX158" i="28" s="1"/>
  <c r="AW37" i="28"/>
  <c r="AW158" i="28" s="1"/>
  <c r="AV37" i="28"/>
  <c r="AV158" i="28" s="1"/>
  <c r="AU37" i="28"/>
  <c r="AU158" i="28" s="1"/>
  <c r="AT37" i="28"/>
  <c r="AT158" i="28" s="1"/>
  <c r="AS37" i="28"/>
  <c r="AS158" i="28" s="1"/>
  <c r="AR37" i="28"/>
  <c r="AR158" i="28" s="1"/>
  <c r="AQ37" i="28"/>
  <c r="AQ158" i="28" s="1"/>
  <c r="AP37" i="28"/>
  <c r="AP158" i="28" s="1"/>
  <c r="AO37" i="28"/>
  <c r="AO158" i="28" s="1"/>
  <c r="AN37" i="28"/>
  <c r="AN158" i="28" s="1"/>
  <c r="AM37" i="28"/>
  <c r="AM158" i="28" s="1"/>
  <c r="AL37" i="28"/>
  <c r="AL158" i="28" s="1"/>
  <c r="AK37" i="28"/>
  <c r="AK158" i="28" s="1"/>
  <c r="AJ37" i="28"/>
  <c r="AJ158" i="28" s="1"/>
  <c r="AI37" i="28"/>
  <c r="AI158" i="28" s="1"/>
  <c r="AH37" i="28"/>
  <c r="AH158" i="28" s="1"/>
  <c r="AG37" i="28"/>
  <c r="AG158" i="28" s="1"/>
  <c r="AF37" i="28"/>
  <c r="AF158" i="28" s="1"/>
  <c r="AE37" i="28"/>
  <c r="AE158" i="28" s="1"/>
  <c r="AD37" i="28"/>
  <c r="AD158" i="28" s="1"/>
  <c r="AC37" i="28"/>
  <c r="AC158" i="28" s="1"/>
  <c r="AB37" i="28"/>
  <c r="AB158" i="28" s="1"/>
  <c r="AA37" i="28"/>
  <c r="AA158" i="28" s="1"/>
  <c r="Z37" i="28"/>
  <c r="Z158" i="28" s="1"/>
  <c r="Y37" i="28"/>
  <c r="Y158" i="28" s="1"/>
  <c r="X37" i="28"/>
  <c r="X158" i="28" s="1"/>
  <c r="W37" i="28"/>
  <c r="W158" i="28" s="1"/>
  <c r="V37" i="28"/>
  <c r="V158" i="28" s="1"/>
  <c r="U37" i="28"/>
  <c r="U158" i="28" s="1"/>
  <c r="T37" i="28"/>
  <c r="T158" i="28" s="1"/>
  <c r="S37" i="28"/>
  <c r="S158" i="28" s="1"/>
  <c r="R37" i="28"/>
  <c r="R158" i="28" s="1"/>
  <c r="Q37" i="28"/>
  <c r="Q158" i="28" s="1"/>
  <c r="P37" i="28"/>
  <c r="P158" i="28" s="1"/>
  <c r="O37" i="28"/>
  <c r="O158" i="28" s="1"/>
  <c r="N37" i="28"/>
  <c r="N158" i="28" s="1"/>
  <c r="M37" i="28"/>
  <c r="M158" i="28" s="1"/>
  <c r="L37" i="28"/>
  <c r="L158" i="28" s="1"/>
  <c r="K37" i="28"/>
  <c r="K158" i="28" s="1"/>
  <c r="J37" i="28"/>
  <c r="J158" i="28" s="1"/>
  <c r="I37" i="28"/>
  <c r="I158" i="28" s="1"/>
  <c r="H37" i="28"/>
  <c r="H158" i="28" s="1"/>
  <c r="G37" i="28"/>
  <c r="G158" i="28" s="1"/>
  <c r="F37" i="28"/>
  <c r="F158" i="28" s="1"/>
  <c r="E37" i="28"/>
  <c r="E158" i="28" s="1"/>
  <c r="K5" i="30"/>
  <c r="G11" i="30"/>
  <c r="G10" i="30"/>
  <c r="G9" i="30"/>
  <c r="G8" i="30"/>
  <c r="G7" i="30"/>
  <c r="G6" i="30"/>
  <c r="G5" i="30"/>
  <c r="B127" i="28"/>
  <c r="AW121" i="28"/>
  <c r="AW133" i="28" s="1"/>
  <c r="BA121" i="28"/>
  <c r="BA133" i="28" s="1"/>
  <c r="AZ121" i="28"/>
  <c r="AZ133" i="28" s="1"/>
  <c r="AY121" i="28"/>
  <c r="AY133" i="28" s="1"/>
  <c r="AX121" i="28"/>
  <c r="AX133" i="28" s="1"/>
  <c r="AV121" i="28"/>
  <c r="AV133" i="28" s="1"/>
  <c r="AU121" i="28"/>
  <c r="AT121" i="28"/>
  <c r="AT133" i="28" s="1"/>
  <c r="AS121" i="28"/>
  <c r="AS133" i="28" s="1"/>
  <c r="AR121" i="28"/>
  <c r="AR133" i="28" s="1"/>
  <c r="AQ121" i="28"/>
  <c r="AQ145" i="28" s="1"/>
  <c r="AP121" i="28"/>
  <c r="AP133" i="28" s="1"/>
  <c r="AO121" i="28"/>
  <c r="AO145" i="28" s="1"/>
  <c r="AN121" i="28"/>
  <c r="AN133" i="28" s="1"/>
  <c r="AM121" i="28"/>
  <c r="AL121" i="28"/>
  <c r="AL133" i="28" s="1"/>
  <c r="AK121" i="28"/>
  <c r="AK133" i="28" s="1"/>
  <c r="AJ121" i="28"/>
  <c r="AJ133" i="28" s="1"/>
  <c r="AI121" i="28"/>
  <c r="AI133" i="28" s="1"/>
  <c r="AH121" i="28"/>
  <c r="AH133" i="28" s="1"/>
  <c r="AG121" i="28"/>
  <c r="AG133" i="28" s="1"/>
  <c r="AF121" i="28"/>
  <c r="AF133" i="28" s="1"/>
  <c r="AE121" i="28"/>
  <c r="AD121" i="28"/>
  <c r="AD133" i="28" s="1"/>
  <c r="AC121" i="28"/>
  <c r="AC133" i="28" s="1"/>
  <c r="AB121" i="28"/>
  <c r="AB133" i="28" s="1"/>
  <c r="AA121" i="28"/>
  <c r="AA145" i="28" s="1"/>
  <c r="Z121" i="28"/>
  <c r="Z133" i="28" s="1"/>
  <c r="Y121" i="28"/>
  <c r="Y133" i="28" s="1"/>
  <c r="X121" i="28"/>
  <c r="X133" i="28" s="1"/>
  <c r="W121" i="28"/>
  <c r="V121" i="28"/>
  <c r="V133" i="28" s="1"/>
  <c r="U121" i="28"/>
  <c r="U133" i="28" s="1"/>
  <c r="T121" i="28"/>
  <c r="T133" i="28" s="1"/>
  <c r="S121" i="28"/>
  <c r="S133" i="28" s="1"/>
  <c r="R121" i="28"/>
  <c r="R133" i="28" s="1"/>
  <c r="Q121" i="28"/>
  <c r="Q133" i="28" s="1"/>
  <c r="P121" i="28"/>
  <c r="P133" i="28" s="1"/>
  <c r="O121" i="28"/>
  <c r="N121" i="28"/>
  <c r="N133" i="28" s="1"/>
  <c r="M121" i="28"/>
  <c r="M133" i="28" s="1"/>
  <c r="L121" i="28"/>
  <c r="L133" i="28" s="1"/>
  <c r="K121" i="28"/>
  <c r="K145" i="28" s="1"/>
  <c r="J121" i="28"/>
  <c r="J133" i="28" s="1"/>
  <c r="I121" i="28"/>
  <c r="I133" i="28" s="1"/>
  <c r="H121" i="28"/>
  <c r="H133" i="28" s="1"/>
  <c r="G121" i="28"/>
  <c r="F121" i="28"/>
  <c r="F133" i="28" s="1"/>
  <c r="E121" i="28"/>
  <c r="E133" i="28" s="1"/>
  <c r="D121" i="28"/>
  <c r="D133" i="28" s="1"/>
  <c r="C121" i="28"/>
  <c r="C133" i="28" s="1"/>
  <c r="B121" i="28"/>
  <c r="B133" i="28" s="1"/>
  <c r="BA120" i="28"/>
  <c r="BA132" i="28" s="1"/>
  <c r="AZ120" i="28"/>
  <c r="AZ132" i="28" s="1"/>
  <c r="AY120" i="28"/>
  <c r="AX120" i="28"/>
  <c r="AX132" i="28" s="1"/>
  <c r="AW120" i="28"/>
  <c r="AW132" i="28" s="1"/>
  <c r="AV120" i="28"/>
  <c r="AV132" i="28" s="1"/>
  <c r="AU120" i="28"/>
  <c r="AU144" i="28" s="1"/>
  <c r="AT120" i="28"/>
  <c r="AT132" i="28" s="1"/>
  <c r="AS120" i="28"/>
  <c r="AS132" i="28" s="1"/>
  <c r="AR120" i="28"/>
  <c r="AR132" i="28" s="1"/>
  <c r="AQ120" i="28"/>
  <c r="AP120" i="28"/>
  <c r="AP132" i="28" s="1"/>
  <c r="AO120" i="28"/>
  <c r="AO132" i="28" s="1"/>
  <c r="AN120" i="28"/>
  <c r="AN132" i="28" s="1"/>
  <c r="AM120" i="28"/>
  <c r="AM132" i="28" s="1"/>
  <c r="AL120" i="28"/>
  <c r="AL132" i="28" s="1"/>
  <c r="AK120" i="28"/>
  <c r="AK132" i="28" s="1"/>
  <c r="AJ120" i="28"/>
  <c r="AJ132" i="28" s="1"/>
  <c r="AI120" i="28"/>
  <c r="AH120" i="28"/>
  <c r="AH132" i="28" s="1"/>
  <c r="AG120" i="28"/>
  <c r="AG132" i="28" s="1"/>
  <c r="AF120" i="28"/>
  <c r="AF132" i="28" s="1"/>
  <c r="AE120" i="28"/>
  <c r="AE144" i="28" s="1"/>
  <c r="AD120" i="28"/>
  <c r="AD132" i="28" s="1"/>
  <c r="AC120" i="28"/>
  <c r="AC144" i="28" s="1"/>
  <c r="AB120" i="28"/>
  <c r="AB132" i="28" s="1"/>
  <c r="AA120" i="28"/>
  <c r="Z120" i="28"/>
  <c r="Z132" i="28" s="1"/>
  <c r="Y120" i="28"/>
  <c r="Y132" i="28" s="1"/>
  <c r="X120" i="28"/>
  <c r="X132" i="28" s="1"/>
  <c r="W120" i="28"/>
  <c r="W132" i="28" s="1"/>
  <c r="V120" i="28"/>
  <c r="V132" i="28" s="1"/>
  <c r="U120" i="28"/>
  <c r="U132" i="28" s="1"/>
  <c r="T120" i="28"/>
  <c r="T132" i="28" s="1"/>
  <c r="S120" i="28"/>
  <c r="R120" i="28"/>
  <c r="R132" i="28" s="1"/>
  <c r="Q120" i="28"/>
  <c r="Q132" i="28" s="1"/>
  <c r="P120" i="28"/>
  <c r="P132" i="28" s="1"/>
  <c r="O120" i="28"/>
  <c r="O132" i="28" s="1"/>
  <c r="N120" i="28"/>
  <c r="N132" i="28" s="1"/>
  <c r="M120" i="28"/>
  <c r="M132" i="28" s="1"/>
  <c r="L120" i="28"/>
  <c r="L132" i="28" s="1"/>
  <c r="K120" i="28"/>
  <c r="J120" i="28"/>
  <c r="J132" i="28" s="1"/>
  <c r="I120" i="28"/>
  <c r="I132" i="28" s="1"/>
  <c r="H120" i="28"/>
  <c r="H132" i="28" s="1"/>
  <c r="G120" i="28"/>
  <c r="G132" i="28" s="1"/>
  <c r="F120" i="28"/>
  <c r="F132" i="28" s="1"/>
  <c r="E120" i="28"/>
  <c r="E132" i="28" s="1"/>
  <c r="D120" i="28"/>
  <c r="D132" i="28" s="1"/>
  <c r="C120" i="28"/>
  <c r="B120" i="28"/>
  <c r="B132" i="28" s="1"/>
  <c r="BA119" i="28"/>
  <c r="BA131" i="28" s="1"/>
  <c r="AZ119" i="28"/>
  <c r="AZ131" i="28" s="1"/>
  <c r="AY119" i="28"/>
  <c r="AY131" i="28" s="1"/>
  <c r="AX119" i="28"/>
  <c r="AX131" i="28" s="1"/>
  <c r="AW119" i="28"/>
  <c r="AW143" i="28" s="1"/>
  <c r="AV119" i="28"/>
  <c r="AV131" i="28" s="1"/>
  <c r="AU119" i="28"/>
  <c r="AT119" i="28"/>
  <c r="AT131" i="28" s="1"/>
  <c r="AS119" i="28"/>
  <c r="AS131" i="28" s="1"/>
  <c r="AR119" i="28"/>
  <c r="AR131" i="28" s="1"/>
  <c r="AQ119" i="28"/>
  <c r="AQ131" i="28" s="1"/>
  <c r="AP119" i="28"/>
  <c r="AP131" i="28" s="1"/>
  <c r="AO119" i="28"/>
  <c r="AO131" i="28" s="1"/>
  <c r="AN119" i="28"/>
  <c r="AN131" i="28" s="1"/>
  <c r="AM119" i="28"/>
  <c r="AL119" i="28"/>
  <c r="AL131" i="28" s="1"/>
  <c r="AK119" i="28"/>
  <c r="AK131" i="28" s="1"/>
  <c r="AJ119" i="28"/>
  <c r="AJ131" i="28" s="1"/>
  <c r="AI119" i="28"/>
  <c r="AI131" i="28" s="1"/>
  <c r="AH119" i="28"/>
  <c r="AH131" i="28" s="1"/>
  <c r="AG119" i="28"/>
  <c r="AG131" i="28" s="1"/>
  <c r="AF119" i="28"/>
  <c r="AF131" i="28" s="1"/>
  <c r="AE119" i="28"/>
  <c r="AD119" i="28"/>
  <c r="AD131" i="28" s="1"/>
  <c r="AC119" i="28"/>
  <c r="AC131" i="28" s="1"/>
  <c r="AB119" i="28"/>
  <c r="AB131" i="28" s="1"/>
  <c r="AA119" i="28"/>
  <c r="AA131" i="28" s="1"/>
  <c r="Z119" i="28"/>
  <c r="Z131" i="28" s="1"/>
  <c r="Y119" i="28"/>
  <c r="Y131" i="28" s="1"/>
  <c r="X119" i="28"/>
  <c r="X131" i="28" s="1"/>
  <c r="W119" i="28"/>
  <c r="V119" i="28"/>
  <c r="V131" i="28" s="1"/>
  <c r="U119" i="28"/>
  <c r="U131" i="28" s="1"/>
  <c r="T119" i="28"/>
  <c r="T131" i="28" s="1"/>
  <c r="S119" i="28"/>
  <c r="S143" i="28" s="1"/>
  <c r="R119" i="28"/>
  <c r="R131" i="28" s="1"/>
  <c r="Q119" i="28"/>
  <c r="Q131" i="28" s="1"/>
  <c r="P119" i="28"/>
  <c r="P131" i="28" s="1"/>
  <c r="O119" i="28"/>
  <c r="N119" i="28"/>
  <c r="N131" i="28" s="1"/>
  <c r="M119" i="28"/>
  <c r="M131" i="28" s="1"/>
  <c r="L119" i="28"/>
  <c r="L131" i="28" s="1"/>
  <c r="K119" i="28"/>
  <c r="K131" i="28" s="1"/>
  <c r="J119" i="28"/>
  <c r="J131" i="28" s="1"/>
  <c r="I119" i="28"/>
  <c r="I131" i="28" s="1"/>
  <c r="H119" i="28"/>
  <c r="H131" i="28" s="1"/>
  <c r="G119" i="28"/>
  <c r="F119" i="28"/>
  <c r="F131" i="28" s="1"/>
  <c r="E119" i="28"/>
  <c r="E131" i="28" s="1"/>
  <c r="D119" i="28"/>
  <c r="D131" i="28" s="1"/>
  <c r="C119" i="28"/>
  <c r="C131" i="28" s="1"/>
  <c r="B119" i="28"/>
  <c r="B131" i="28" s="1"/>
  <c r="BA118" i="28"/>
  <c r="BA130" i="28" s="1"/>
  <c r="AZ118" i="28"/>
  <c r="AZ130" i="28" s="1"/>
  <c r="AY118" i="28"/>
  <c r="AX118" i="28"/>
  <c r="AX130" i="28" s="1"/>
  <c r="AW118" i="28"/>
  <c r="AW142" i="28" s="1"/>
  <c r="AV118" i="28"/>
  <c r="AV130" i="28" s="1"/>
  <c r="AU118" i="28"/>
  <c r="AU130" i="28" s="1"/>
  <c r="AT118" i="28"/>
  <c r="AT130" i="28" s="1"/>
  <c r="AS118" i="28"/>
  <c r="AS130" i="28" s="1"/>
  <c r="AR118" i="28"/>
  <c r="AR130" i="28" s="1"/>
  <c r="AQ118" i="28"/>
  <c r="AP118" i="28"/>
  <c r="AP130" i="28" s="1"/>
  <c r="AO118" i="28"/>
  <c r="AO130" i="28" s="1"/>
  <c r="AN118" i="28"/>
  <c r="AN130" i="28" s="1"/>
  <c r="AM118" i="28"/>
  <c r="AM130" i="28" s="1"/>
  <c r="AL118" i="28"/>
  <c r="AL130" i="28" s="1"/>
  <c r="AK118" i="28"/>
  <c r="AK130" i="28" s="1"/>
  <c r="AJ118" i="28"/>
  <c r="AJ130" i="28" s="1"/>
  <c r="AI118" i="28"/>
  <c r="AH118" i="28"/>
  <c r="AH130" i="28" s="1"/>
  <c r="AG118" i="28"/>
  <c r="AG130" i="28" s="1"/>
  <c r="AF118" i="28"/>
  <c r="AF130" i="28" s="1"/>
  <c r="AE118" i="28"/>
  <c r="AE130" i="28" s="1"/>
  <c r="AD118" i="28"/>
  <c r="AD130" i="28" s="1"/>
  <c r="AC118" i="28"/>
  <c r="AC130" i="28" s="1"/>
  <c r="AB118" i="28"/>
  <c r="AB130" i="28" s="1"/>
  <c r="AA118" i="28"/>
  <c r="Z118" i="28"/>
  <c r="Z130" i="28" s="1"/>
  <c r="Y118" i="28"/>
  <c r="Y130" i="28" s="1"/>
  <c r="X118" i="28"/>
  <c r="X130" i="28" s="1"/>
  <c r="W118" i="28"/>
  <c r="W130" i="28" s="1"/>
  <c r="V118" i="28"/>
  <c r="V130" i="28" s="1"/>
  <c r="U118" i="28"/>
  <c r="U130" i="28" s="1"/>
  <c r="T118" i="28"/>
  <c r="T130" i="28" s="1"/>
  <c r="S118" i="28"/>
  <c r="R118" i="28"/>
  <c r="R130" i="28" s="1"/>
  <c r="Q118" i="28"/>
  <c r="Q130" i="28" s="1"/>
  <c r="P118" i="28"/>
  <c r="P130" i="28" s="1"/>
  <c r="O118" i="28"/>
  <c r="O130" i="28" s="1"/>
  <c r="N118" i="28"/>
  <c r="N130" i="28" s="1"/>
  <c r="M118" i="28"/>
  <c r="M130" i="28" s="1"/>
  <c r="L118" i="28"/>
  <c r="L130" i="28" s="1"/>
  <c r="K118" i="28"/>
  <c r="J118" i="28"/>
  <c r="J130" i="28" s="1"/>
  <c r="I118" i="28"/>
  <c r="I130" i="28" s="1"/>
  <c r="H118" i="28"/>
  <c r="H130" i="28" s="1"/>
  <c r="G118" i="28"/>
  <c r="G130" i="28" s="1"/>
  <c r="F118" i="28"/>
  <c r="F130" i="28" s="1"/>
  <c r="E118" i="28"/>
  <c r="E130" i="28" s="1"/>
  <c r="D118" i="28"/>
  <c r="D130" i="28" s="1"/>
  <c r="C118" i="28"/>
  <c r="B118" i="28"/>
  <c r="B130" i="28" s="1"/>
  <c r="BA117" i="28"/>
  <c r="BA129" i="28" s="1"/>
  <c r="AZ117" i="28"/>
  <c r="AZ129" i="28" s="1"/>
  <c r="AY117" i="28"/>
  <c r="AY129" i="28" s="1"/>
  <c r="AX117" i="28"/>
  <c r="AX129" i="28" s="1"/>
  <c r="AW117" i="28"/>
  <c r="AW129" i="28" s="1"/>
  <c r="AV117" i="28"/>
  <c r="AV129" i="28" s="1"/>
  <c r="AU117" i="28"/>
  <c r="AT117" i="28"/>
  <c r="AT129" i="28" s="1"/>
  <c r="AS117" i="28"/>
  <c r="AS129" i="28" s="1"/>
  <c r="AR117" i="28"/>
  <c r="AR129" i="28" s="1"/>
  <c r="AQ117" i="28"/>
  <c r="AQ129" i="28" s="1"/>
  <c r="AP117" i="28"/>
  <c r="AP129" i="28" s="1"/>
  <c r="AO117" i="28"/>
  <c r="AO129" i="28" s="1"/>
  <c r="AN117" i="28"/>
  <c r="AN129" i="28" s="1"/>
  <c r="AM117" i="28"/>
  <c r="AL117" i="28"/>
  <c r="AL129" i="28" s="1"/>
  <c r="AK117" i="28"/>
  <c r="AK141" i="28" s="1"/>
  <c r="AJ117" i="28"/>
  <c r="AJ129" i="28" s="1"/>
  <c r="AI117" i="28"/>
  <c r="AI129" i="28" s="1"/>
  <c r="AH117" i="28"/>
  <c r="AH129" i="28" s="1"/>
  <c r="AG117" i="28"/>
  <c r="AG129" i="28" s="1"/>
  <c r="AF117" i="28"/>
  <c r="AF129" i="28" s="1"/>
  <c r="AE117" i="28"/>
  <c r="AD117" i="28"/>
  <c r="AD129" i="28" s="1"/>
  <c r="AC117" i="28"/>
  <c r="AC129" i="28" s="1"/>
  <c r="AB117" i="28"/>
  <c r="AB129" i="28" s="1"/>
  <c r="AA117" i="28"/>
  <c r="AA129" i="28" s="1"/>
  <c r="Z117" i="28"/>
  <c r="Z129" i="28" s="1"/>
  <c r="Y117" i="28"/>
  <c r="Y129" i="28" s="1"/>
  <c r="X117" i="28"/>
  <c r="X129" i="28" s="1"/>
  <c r="W117" i="28"/>
  <c r="V117" i="28"/>
  <c r="V129" i="28" s="1"/>
  <c r="U117" i="28"/>
  <c r="U129" i="28" s="1"/>
  <c r="T117" i="28"/>
  <c r="T129" i="28" s="1"/>
  <c r="S117" i="28"/>
  <c r="S129" i="28" s="1"/>
  <c r="R117" i="28"/>
  <c r="R129" i="28" s="1"/>
  <c r="Q117" i="28"/>
  <c r="Q129" i="28" s="1"/>
  <c r="P117" i="28"/>
  <c r="P129" i="28" s="1"/>
  <c r="O117" i="28"/>
  <c r="N117" i="28"/>
  <c r="N129" i="28" s="1"/>
  <c r="M117" i="28"/>
  <c r="M129" i="28" s="1"/>
  <c r="L117" i="28"/>
  <c r="L129" i="28" s="1"/>
  <c r="K117" i="28"/>
  <c r="K129" i="28" s="1"/>
  <c r="J117" i="28"/>
  <c r="J129" i="28" s="1"/>
  <c r="I117" i="28"/>
  <c r="I129" i="28" s="1"/>
  <c r="H117" i="28"/>
  <c r="H129" i="28" s="1"/>
  <c r="G117" i="28"/>
  <c r="F117" i="28"/>
  <c r="F129" i="28" s="1"/>
  <c r="E117" i="28"/>
  <c r="E129" i="28" s="1"/>
  <c r="D117" i="28"/>
  <c r="D129" i="28" s="1"/>
  <c r="C117" i="28"/>
  <c r="C129" i="28" s="1"/>
  <c r="B117" i="28"/>
  <c r="B129" i="28" s="1"/>
  <c r="BA116" i="28"/>
  <c r="BA128" i="28" s="1"/>
  <c r="AZ116" i="28"/>
  <c r="AZ128" i="28" s="1"/>
  <c r="AY116" i="28"/>
  <c r="AX116" i="28"/>
  <c r="AX128" i="28" s="1"/>
  <c r="AW116" i="28"/>
  <c r="AW128" i="28" s="1"/>
  <c r="AV116" i="28"/>
  <c r="AV128" i="28" s="1"/>
  <c r="AU116" i="28"/>
  <c r="AU128" i="28" s="1"/>
  <c r="AT116" i="28"/>
  <c r="AT128" i="28" s="1"/>
  <c r="AS116" i="28"/>
  <c r="AS128" i="28" s="1"/>
  <c r="AR116" i="28"/>
  <c r="AR128" i="28" s="1"/>
  <c r="AQ116" i="28"/>
  <c r="AP116" i="28"/>
  <c r="AP128" i="28" s="1"/>
  <c r="AO116" i="28"/>
  <c r="AO128" i="28" s="1"/>
  <c r="AN116" i="28"/>
  <c r="AN128" i="28" s="1"/>
  <c r="AM116" i="28"/>
  <c r="AM128" i="28" s="1"/>
  <c r="AL116" i="28"/>
  <c r="AL140" i="28" s="1"/>
  <c r="AK116" i="28"/>
  <c r="AK128" i="28" s="1"/>
  <c r="AJ116" i="28"/>
  <c r="AJ128" i="28" s="1"/>
  <c r="AI116" i="28"/>
  <c r="AH116" i="28"/>
  <c r="AH128" i="28" s="1"/>
  <c r="AG116" i="28"/>
  <c r="AG128" i="28" s="1"/>
  <c r="AF116" i="28"/>
  <c r="AF128" i="28" s="1"/>
  <c r="AE116" i="28"/>
  <c r="AE128" i="28" s="1"/>
  <c r="AD116" i="28"/>
  <c r="AD128" i="28" s="1"/>
  <c r="AC116" i="28"/>
  <c r="AC128" i="28" s="1"/>
  <c r="AB116" i="28"/>
  <c r="AB128" i="28" s="1"/>
  <c r="AA116" i="28"/>
  <c r="Z116" i="28"/>
  <c r="Z128" i="28" s="1"/>
  <c r="Y116" i="28"/>
  <c r="Y128" i="28" s="1"/>
  <c r="X116" i="28"/>
  <c r="X128" i="28" s="1"/>
  <c r="W116" i="28"/>
  <c r="W128" i="28" s="1"/>
  <c r="V116" i="28"/>
  <c r="V128" i="28" s="1"/>
  <c r="U116" i="28"/>
  <c r="U128" i="28" s="1"/>
  <c r="T116" i="28"/>
  <c r="T128" i="28" s="1"/>
  <c r="S116" i="28"/>
  <c r="R116" i="28"/>
  <c r="R128" i="28" s="1"/>
  <c r="Q116" i="28"/>
  <c r="Q128" i="28" s="1"/>
  <c r="P116" i="28"/>
  <c r="P128" i="28" s="1"/>
  <c r="O116" i="28"/>
  <c r="O128" i="28" s="1"/>
  <c r="N116" i="28"/>
  <c r="N128" i="28" s="1"/>
  <c r="M116" i="28"/>
  <c r="M128" i="28" s="1"/>
  <c r="L116" i="28"/>
  <c r="L128" i="28" s="1"/>
  <c r="K116" i="28"/>
  <c r="K128" i="28" s="1"/>
  <c r="J116" i="28"/>
  <c r="J128" i="28" s="1"/>
  <c r="I116" i="28"/>
  <c r="I128" i="28" s="1"/>
  <c r="H116" i="28"/>
  <c r="H128" i="28" s="1"/>
  <c r="G116" i="28"/>
  <c r="G128" i="28" s="1"/>
  <c r="F116" i="28"/>
  <c r="F128" i="28" s="1"/>
  <c r="E128" i="28"/>
  <c r="D116" i="28"/>
  <c r="D128" i="28" s="1"/>
  <c r="C116" i="28"/>
  <c r="C128" i="28" s="1"/>
  <c r="B116" i="28"/>
  <c r="B128" i="28" s="1"/>
  <c r="AU127" i="28"/>
  <c r="AC127" i="28"/>
  <c r="U127" i="28"/>
  <c r="O127" i="28"/>
  <c r="D127" i="28"/>
  <c r="C127" i="28"/>
  <c r="BA49" i="28"/>
  <c r="BA47" i="32" s="1"/>
  <c r="AZ49" i="28"/>
  <c r="AZ47" i="32" s="1"/>
  <c r="AY49" i="28"/>
  <c r="AY47" i="32" s="1"/>
  <c r="AX49" i="28"/>
  <c r="AX47" i="32" s="1"/>
  <c r="AW49" i="28"/>
  <c r="AW47" i="32" s="1"/>
  <c r="AV49" i="28"/>
  <c r="AV47" i="32" s="1"/>
  <c r="AU49" i="28"/>
  <c r="AU47" i="32" s="1"/>
  <c r="AT49" i="28"/>
  <c r="AT47" i="32" s="1"/>
  <c r="AS49" i="28"/>
  <c r="AS47" i="32" s="1"/>
  <c r="AR49" i="28"/>
  <c r="AR47" i="32" s="1"/>
  <c r="AQ49" i="28"/>
  <c r="AQ47" i="32" s="1"/>
  <c r="AP49" i="28"/>
  <c r="AP47" i="32" s="1"/>
  <c r="AO49" i="28"/>
  <c r="AO47" i="32" s="1"/>
  <c r="AN49" i="28"/>
  <c r="AN47" i="32" s="1"/>
  <c r="AM49" i="28"/>
  <c r="AM47" i="32" s="1"/>
  <c r="AL49" i="28"/>
  <c r="AL47" i="32" s="1"/>
  <c r="AK49" i="28"/>
  <c r="AK47" i="32" s="1"/>
  <c r="AJ49" i="28"/>
  <c r="AJ47" i="32" s="1"/>
  <c r="AI49" i="28"/>
  <c r="AI47" i="32" s="1"/>
  <c r="AH49" i="28"/>
  <c r="AH47" i="32" s="1"/>
  <c r="AG49" i="28"/>
  <c r="AG47" i="32" s="1"/>
  <c r="AF49" i="28"/>
  <c r="AF47" i="32" s="1"/>
  <c r="AE49" i="28"/>
  <c r="AE47" i="32" s="1"/>
  <c r="AD47" i="32"/>
  <c r="AC47" i="32"/>
  <c r="AB47" i="32"/>
  <c r="AA47" i="32"/>
  <c r="Z47" i="32"/>
  <c r="Y47" i="32"/>
  <c r="X47" i="32"/>
  <c r="W47" i="32"/>
  <c r="V47" i="32"/>
  <c r="U47" i="32"/>
  <c r="T47" i="32"/>
  <c r="O49" i="28"/>
  <c r="N49" i="28"/>
  <c r="M49" i="28"/>
  <c r="L49" i="28"/>
  <c r="K49" i="28"/>
  <c r="J49" i="28"/>
  <c r="I49" i="28"/>
  <c r="H49" i="28"/>
  <c r="G49" i="28"/>
  <c r="F49" i="28"/>
  <c r="E49" i="28"/>
  <c r="D49" i="28"/>
  <c r="D61" i="28" s="1"/>
  <c r="D85" i="28" s="1"/>
  <c r="C49" i="28"/>
  <c r="C61" i="28" s="1"/>
  <c r="C73" i="28" s="1"/>
  <c r="BA48" i="28"/>
  <c r="BA46" i="32" s="1"/>
  <c r="AZ48" i="28"/>
  <c r="AZ46" i="32" s="1"/>
  <c r="AY48" i="28"/>
  <c r="AY46" i="32" s="1"/>
  <c r="AX48" i="28"/>
  <c r="AX46" i="32" s="1"/>
  <c r="AW48" i="28"/>
  <c r="AW46" i="32" s="1"/>
  <c r="AV48" i="28"/>
  <c r="AV46" i="32" s="1"/>
  <c r="AU48" i="28"/>
  <c r="AU46" i="32" s="1"/>
  <c r="AT48" i="28"/>
  <c r="AT46" i="32" s="1"/>
  <c r="AS48" i="28"/>
  <c r="AS46" i="32" s="1"/>
  <c r="AR48" i="28"/>
  <c r="AR46" i="32" s="1"/>
  <c r="AQ48" i="28"/>
  <c r="AQ46" i="32" s="1"/>
  <c r="AP48" i="28"/>
  <c r="AP46" i="32" s="1"/>
  <c r="AO48" i="28"/>
  <c r="AO46" i="32" s="1"/>
  <c r="AN48" i="28"/>
  <c r="AN46" i="32" s="1"/>
  <c r="AM48" i="28"/>
  <c r="AM46" i="32" s="1"/>
  <c r="AL48" i="28"/>
  <c r="AL46" i="32" s="1"/>
  <c r="AK48" i="28"/>
  <c r="AK46" i="32" s="1"/>
  <c r="AJ48" i="28"/>
  <c r="AJ46" i="32" s="1"/>
  <c r="AI48" i="28"/>
  <c r="AI46" i="32" s="1"/>
  <c r="AH48" i="28"/>
  <c r="AH46" i="32" s="1"/>
  <c r="AG48" i="28"/>
  <c r="AG46" i="32" s="1"/>
  <c r="AF48" i="28"/>
  <c r="AF46" i="32" s="1"/>
  <c r="AE48" i="28"/>
  <c r="AE46" i="32" s="1"/>
  <c r="AD46" i="32"/>
  <c r="AC46" i="32"/>
  <c r="AB46" i="32"/>
  <c r="AA46" i="32"/>
  <c r="Z46" i="32"/>
  <c r="Y46" i="32"/>
  <c r="X46" i="32"/>
  <c r="W46" i="32"/>
  <c r="V46" i="32"/>
  <c r="U46" i="32"/>
  <c r="T46" i="32"/>
  <c r="O48" i="28"/>
  <c r="N48" i="28"/>
  <c r="M48" i="28"/>
  <c r="L48" i="28"/>
  <c r="K48" i="28"/>
  <c r="J48" i="28"/>
  <c r="I48" i="28"/>
  <c r="H48" i="28"/>
  <c r="G48" i="28"/>
  <c r="F48" i="28"/>
  <c r="E48" i="28"/>
  <c r="D48" i="28"/>
  <c r="D60" i="28" s="1"/>
  <c r="D84" i="28" s="1"/>
  <c r="C48" i="28"/>
  <c r="C60" i="28" s="1"/>
  <c r="C84" i="28" s="1"/>
  <c r="BA47" i="28"/>
  <c r="BA45" i="32" s="1"/>
  <c r="AZ47" i="28"/>
  <c r="AZ45" i="32" s="1"/>
  <c r="AY47" i="28"/>
  <c r="AY45" i="32" s="1"/>
  <c r="AX47" i="28"/>
  <c r="AX45" i="32" s="1"/>
  <c r="AW47" i="28"/>
  <c r="AW45" i="32" s="1"/>
  <c r="AV47" i="28"/>
  <c r="AV45" i="32" s="1"/>
  <c r="AU47" i="28"/>
  <c r="AU45" i="32" s="1"/>
  <c r="AT47" i="28"/>
  <c r="AT45" i="32" s="1"/>
  <c r="AS47" i="28"/>
  <c r="AS45" i="32" s="1"/>
  <c r="AR47" i="28"/>
  <c r="AR45" i="32" s="1"/>
  <c r="AQ47" i="28"/>
  <c r="AQ45" i="32" s="1"/>
  <c r="AP47" i="28"/>
  <c r="AP45" i="32" s="1"/>
  <c r="AO47" i="28"/>
  <c r="AO45" i="32" s="1"/>
  <c r="AN47" i="28"/>
  <c r="AN45" i="32" s="1"/>
  <c r="AM47" i="28"/>
  <c r="AM45" i="32" s="1"/>
  <c r="AL47" i="28"/>
  <c r="AL45" i="32" s="1"/>
  <c r="AK47" i="28"/>
  <c r="AK45" i="32" s="1"/>
  <c r="AJ47" i="28"/>
  <c r="AJ45" i="32" s="1"/>
  <c r="AI47" i="28"/>
  <c r="AI45" i="32" s="1"/>
  <c r="AH47" i="28"/>
  <c r="AH45" i="32" s="1"/>
  <c r="AG47" i="28"/>
  <c r="AG45" i="32" s="1"/>
  <c r="AF47" i="28"/>
  <c r="AF45" i="32" s="1"/>
  <c r="AE47" i="28"/>
  <c r="AE45" i="32" s="1"/>
  <c r="AD45" i="32"/>
  <c r="AC45" i="32"/>
  <c r="AB45" i="32"/>
  <c r="AA45" i="32"/>
  <c r="Z45" i="32"/>
  <c r="Y45" i="32"/>
  <c r="X45" i="32"/>
  <c r="W45" i="32"/>
  <c r="V45" i="32"/>
  <c r="U45" i="32"/>
  <c r="T45" i="32"/>
  <c r="O47" i="28"/>
  <c r="N47" i="28"/>
  <c r="M47" i="28"/>
  <c r="L47" i="28"/>
  <c r="K47" i="28"/>
  <c r="J47" i="28"/>
  <c r="I47" i="28"/>
  <c r="H47" i="28"/>
  <c r="G47" i="28"/>
  <c r="F47" i="28"/>
  <c r="E47" i="28"/>
  <c r="D47" i="28"/>
  <c r="D59" i="28" s="1"/>
  <c r="D71" i="28" s="1"/>
  <c r="C47" i="28"/>
  <c r="C59" i="28" s="1"/>
  <c r="C83" i="28" s="1"/>
  <c r="BA46" i="28"/>
  <c r="BA44" i="32" s="1"/>
  <c r="AZ46" i="28"/>
  <c r="AZ44" i="32" s="1"/>
  <c r="AY46" i="28"/>
  <c r="AY44" i="32" s="1"/>
  <c r="AX46" i="28"/>
  <c r="AX44" i="32" s="1"/>
  <c r="AW46" i="28"/>
  <c r="AW44" i="32" s="1"/>
  <c r="AV46" i="28"/>
  <c r="AV44" i="32" s="1"/>
  <c r="AU46" i="28"/>
  <c r="AU44" i="32" s="1"/>
  <c r="AT46" i="28"/>
  <c r="AT44" i="32" s="1"/>
  <c r="AS46" i="28"/>
  <c r="AS44" i="32" s="1"/>
  <c r="AR46" i="28"/>
  <c r="AR44" i="32" s="1"/>
  <c r="AQ46" i="28"/>
  <c r="AQ44" i="32" s="1"/>
  <c r="AP46" i="28"/>
  <c r="AP44" i="32" s="1"/>
  <c r="AO46" i="28"/>
  <c r="AO44" i="32" s="1"/>
  <c r="AN46" i="28"/>
  <c r="AN44" i="32" s="1"/>
  <c r="AM46" i="28"/>
  <c r="AM44" i="32" s="1"/>
  <c r="AL46" i="28"/>
  <c r="AL44" i="32" s="1"/>
  <c r="AK46" i="28"/>
  <c r="AK44" i="32" s="1"/>
  <c r="AJ46" i="28"/>
  <c r="AJ44" i="32" s="1"/>
  <c r="AI46" i="28"/>
  <c r="AI44" i="32" s="1"/>
  <c r="AH46" i="28"/>
  <c r="AH44" i="32" s="1"/>
  <c r="AG46" i="28"/>
  <c r="AG44" i="32" s="1"/>
  <c r="AF46" i="28"/>
  <c r="AF44" i="32" s="1"/>
  <c r="AE46" i="28"/>
  <c r="AE44" i="32" s="1"/>
  <c r="AD44" i="32"/>
  <c r="AC44" i="32"/>
  <c r="AB44" i="32"/>
  <c r="AA44" i="32"/>
  <c r="Z44" i="32"/>
  <c r="Y44" i="32"/>
  <c r="X44" i="32"/>
  <c r="W44" i="32"/>
  <c r="V44" i="32"/>
  <c r="U44" i="32"/>
  <c r="T44" i="32"/>
  <c r="O46" i="28"/>
  <c r="N46" i="28"/>
  <c r="M46" i="28"/>
  <c r="L46" i="28"/>
  <c r="K46" i="28"/>
  <c r="J46" i="28"/>
  <c r="I46" i="28"/>
  <c r="H46" i="28"/>
  <c r="G46" i="28"/>
  <c r="F46" i="28"/>
  <c r="E46" i="28"/>
  <c r="D46" i="28"/>
  <c r="D58" i="28" s="1"/>
  <c r="D82" i="28" s="1"/>
  <c r="C46" i="28"/>
  <c r="C58" i="28" s="1"/>
  <c r="C70" i="28" s="1"/>
  <c r="BA45" i="28"/>
  <c r="BA43" i="32" s="1"/>
  <c r="AZ45" i="28"/>
  <c r="AZ43" i="32" s="1"/>
  <c r="AY45" i="28"/>
  <c r="AY43" i="32" s="1"/>
  <c r="AX45" i="28"/>
  <c r="AX43" i="32" s="1"/>
  <c r="AW45" i="28"/>
  <c r="AW43" i="32" s="1"/>
  <c r="AV45" i="28"/>
  <c r="AV43" i="32" s="1"/>
  <c r="AU45" i="28"/>
  <c r="AU43" i="32" s="1"/>
  <c r="AT45" i="28"/>
  <c r="AT43" i="32" s="1"/>
  <c r="AS45" i="28"/>
  <c r="AS43" i="32" s="1"/>
  <c r="AR45" i="28"/>
  <c r="AR43" i="32" s="1"/>
  <c r="AQ45" i="28"/>
  <c r="AQ43" i="32" s="1"/>
  <c r="AP45" i="28"/>
  <c r="AP43" i="32" s="1"/>
  <c r="AO45" i="28"/>
  <c r="AO43" i="32" s="1"/>
  <c r="AN45" i="28"/>
  <c r="AN43" i="32" s="1"/>
  <c r="AM45" i="28"/>
  <c r="AM43" i="32" s="1"/>
  <c r="AL45" i="28"/>
  <c r="AL43" i="32" s="1"/>
  <c r="AK45" i="28"/>
  <c r="AK43" i="32" s="1"/>
  <c r="AJ45" i="28"/>
  <c r="AJ43" i="32" s="1"/>
  <c r="AI45" i="28"/>
  <c r="AI43" i="32" s="1"/>
  <c r="AH45" i="28"/>
  <c r="AH43" i="32" s="1"/>
  <c r="AG45" i="28"/>
  <c r="AG43" i="32" s="1"/>
  <c r="AF45" i="28"/>
  <c r="AF43" i="32" s="1"/>
  <c r="AE45" i="28"/>
  <c r="AE43" i="32" s="1"/>
  <c r="AD43" i="32"/>
  <c r="AC43" i="32"/>
  <c r="AB43" i="32"/>
  <c r="AA43" i="32"/>
  <c r="Z43" i="32"/>
  <c r="Y43" i="32"/>
  <c r="X43" i="32"/>
  <c r="W43" i="32"/>
  <c r="V43" i="32"/>
  <c r="U43" i="32"/>
  <c r="T43" i="32"/>
  <c r="O45" i="28"/>
  <c r="N45" i="28"/>
  <c r="M45" i="28"/>
  <c r="L45" i="28"/>
  <c r="K45" i="28"/>
  <c r="J45" i="28"/>
  <c r="I45" i="28"/>
  <c r="H45" i="28"/>
  <c r="G45" i="28"/>
  <c r="F45" i="28"/>
  <c r="E45" i="28"/>
  <c r="D45" i="28"/>
  <c r="D57" i="28" s="1"/>
  <c r="D81" i="28" s="1"/>
  <c r="C45" i="28"/>
  <c r="C57" i="28" s="1"/>
  <c r="BA44" i="28"/>
  <c r="BA42" i="32" s="1"/>
  <c r="AZ44" i="28"/>
  <c r="AZ42" i="32" s="1"/>
  <c r="AY44" i="28"/>
  <c r="AY42" i="32" s="1"/>
  <c r="AX44" i="28"/>
  <c r="AX42" i="32" s="1"/>
  <c r="AW44" i="28"/>
  <c r="AW42" i="32" s="1"/>
  <c r="AV44" i="28"/>
  <c r="AV42" i="32" s="1"/>
  <c r="AU44" i="28"/>
  <c r="AU42" i="32" s="1"/>
  <c r="AT44" i="28"/>
  <c r="AT42" i="32" s="1"/>
  <c r="AS44" i="28"/>
  <c r="AS42" i="32" s="1"/>
  <c r="AR44" i="28"/>
  <c r="AR42" i="32" s="1"/>
  <c r="AQ44" i="28"/>
  <c r="AQ42" i="32" s="1"/>
  <c r="AP44" i="28"/>
  <c r="AP42" i="32" s="1"/>
  <c r="AO44" i="28"/>
  <c r="AO42" i="32" s="1"/>
  <c r="AN44" i="28"/>
  <c r="AN42" i="32" s="1"/>
  <c r="AM44" i="28"/>
  <c r="AM42" i="32" s="1"/>
  <c r="AL44" i="28"/>
  <c r="AL42" i="32" s="1"/>
  <c r="AK44" i="28"/>
  <c r="AK42" i="32" s="1"/>
  <c r="AJ44" i="28"/>
  <c r="AJ42" i="32" s="1"/>
  <c r="AI44" i="28"/>
  <c r="AI42" i="32" s="1"/>
  <c r="AH44" i="28"/>
  <c r="AH42" i="32" s="1"/>
  <c r="AG44" i="28"/>
  <c r="AG42" i="32" s="1"/>
  <c r="AF44" i="28"/>
  <c r="AF42" i="32" s="1"/>
  <c r="AE44" i="28"/>
  <c r="AE42" i="32" s="1"/>
  <c r="AD42" i="32"/>
  <c r="AC42" i="32"/>
  <c r="AB42" i="32"/>
  <c r="AA42" i="32"/>
  <c r="Z42" i="32"/>
  <c r="Y42" i="32"/>
  <c r="X42" i="32"/>
  <c r="W42" i="32"/>
  <c r="V42" i="32"/>
  <c r="U42" i="32"/>
  <c r="T42" i="32"/>
  <c r="O44" i="28"/>
  <c r="N44" i="28"/>
  <c r="M44" i="28"/>
  <c r="L44" i="28"/>
  <c r="K44" i="28"/>
  <c r="J44" i="28"/>
  <c r="I44" i="28"/>
  <c r="H44" i="28"/>
  <c r="G44" i="28"/>
  <c r="F44" i="28"/>
  <c r="E44" i="28"/>
  <c r="D44" i="28"/>
  <c r="D56" i="28" s="1"/>
  <c r="D80" i="28" s="1"/>
  <c r="C44" i="28"/>
  <c r="C56" i="28" s="1"/>
  <c r="C80" i="28" s="1"/>
  <c r="BA43" i="28"/>
  <c r="BA41" i="32" s="1"/>
  <c r="AZ43" i="28"/>
  <c r="AZ41" i="32" s="1"/>
  <c r="AY43" i="28"/>
  <c r="AY41" i="32" s="1"/>
  <c r="AX43" i="28"/>
  <c r="AX41" i="32" s="1"/>
  <c r="AW43" i="28"/>
  <c r="AW41" i="32" s="1"/>
  <c r="AV43" i="28"/>
  <c r="AV41" i="32" s="1"/>
  <c r="AU43" i="28"/>
  <c r="AU41" i="32" s="1"/>
  <c r="AT43" i="28"/>
  <c r="AT41" i="32" s="1"/>
  <c r="AS43" i="28"/>
  <c r="AS41" i="32" s="1"/>
  <c r="AR43" i="28"/>
  <c r="AR41" i="32" s="1"/>
  <c r="AQ43" i="28"/>
  <c r="AQ41" i="32" s="1"/>
  <c r="AP43" i="28"/>
  <c r="AP41" i="32" s="1"/>
  <c r="AO43" i="28"/>
  <c r="AO41" i="32" s="1"/>
  <c r="AN43" i="28"/>
  <c r="AN41" i="32" s="1"/>
  <c r="AM43" i="28"/>
  <c r="AM41" i="32" s="1"/>
  <c r="AL43" i="28"/>
  <c r="AL41" i="32" s="1"/>
  <c r="AK43" i="28"/>
  <c r="AK41" i="32" s="1"/>
  <c r="AJ43" i="28"/>
  <c r="AJ41" i="32" s="1"/>
  <c r="AI43" i="28"/>
  <c r="AI41" i="32" s="1"/>
  <c r="AH43" i="28"/>
  <c r="AH41" i="32" s="1"/>
  <c r="AG43" i="28"/>
  <c r="AG41" i="32" s="1"/>
  <c r="AF43" i="28"/>
  <c r="AF41" i="32" s="1"/>
  <c r="AE43" i="28"/>
  <c r="AE41" i="32" s="1"/>
  <c r="AD41" i="32"/>
  <c r="AC41" i="32"/>
  <c r="AB41" i="32"/>
  <c r="AA41" i="32"/>
  <c r="Z41" i="32"/>
  <c r="Y41" i="32"/>
  <c r="X41" i="32"/>
  <c r="W41" i="32"/>
  <c r="V41" i="32"/>
  <c r="U41" i="32"/>
  <c r="T41" i="32"/>
  <c r="O43" i="28"/>
  <c r="N43" i="28"/>
  <c r="M43" i="28"/>
  <c r="L43" i="28"/>
  <c r="K43" i="28"/>
  <c r="J43" i="28"/>
  <c r="I43" i="28"/>
  <c r="H43" i="28"/>
  <c r="G43" i="28"/>
  <c r="F43" i="28"/>
  <c r="E43" i="28"/>
  <c r="E91" i="28" s="1"/>
  <c r="D43" i="28"/>
  <c r="C43" i="28"/>
  <c r="B49" i="28"/>
  <c r="B61" i="28" s="1"/>
  <c r="B85" i="28" s="1"/>
  <c r="B48" i="28"/>
  <c r="B60" i="28" s="1"/>
  <c r="B84" i="28" s="1"/>
  <c r="B47" i="28"/>
  <c r="B59" i="28" s="1"/>
  <c r="B83" i="28" s="1"/>
  <c r="B46" i="28"/>
  <c r="B58" i="28" s="1"/>
  <c r="B70" i="28" s="1"/>
  <c r="B45" i="28"/>
  <c r="B57" i="28" s="1"/>
  <c r="B81" i="28" s="1"/>
  <c r="B56" i="28"/>
  <c r="B43" i="28"/>
  <c r="AR144" i="32" l="1"/>
  <c r="AR132" i="32"/>
  <c r="H132" i="32"/>
  <c r="C55" i="28"/>
  <c r="C50" i="28"/>
  <c r="D55" i="28"/>
  <c r="D50" i="28"/>
  <c r="B55" i="28"/>
  <c r="B79" i="28" s="1"/>
  <c r="B50" i="28"/>
  <c r="B80" i="28"/>
  <c r="B62" i="28"/>
  <c r="K57" i="28"/>
  <c r="K81" i="28" s="1"/>
  <c r="K69" i="28"/>
  <c r="K93" i="28"/>
  <c r="I59" i="28"/>
  <c r="I83" i="28" s="1"/>
  <c r="I95" i="28"/>
  <c r="I71" i="28"/>
  <c r="H60" i="28"/>
  <c r="H84" i="28" s="1"/>
  <c r="H72" i="28"/>
  <c r="H96" i="28"/>
  <c r="G61" i="28"/>
  <c r="G85" i="28" s="1"/>
  <c r="G73" i="28"/>
  <c r="G97" i="28"/>
  <c r="O73" i="28"/>
  <c r="O61" i="28"/>
  <c r="O85" i="28" s="1"/>
  <c r="O97" i="28"/>
  <c r="E56" i="28"/>
  <c r="E80" i="28" s="1"/>
  <c r="E68" i="28"/>
  <c r="L57" i="28"/>
  <c r="L81" i="28" s="1"/>
  <c r="L69" i="28"/>
  <c r="L93" i="28"/>
  <c r="K58" i="28"/>
  <c r="K82" i="28" s="1"/>
  <c r="K70" i="28"/>
  <c r="K94" i="28"/>
  <c r="J59" i="28"/>
  <c r="J83" i="28" s="1"/>
  <c r="J95" i="28"/>
  <c r="J71" i="28"/>
  <c r="I60" i="28"/>
  <c r="I84" i="28" s="1"/>
  <c r="I72" i="28"/>
  <c r="I96" i="28"/>
  <c r="H61" i="28"/>
  <c r="H85" i="28" s="1"/>
  <c r="H73" i="28"/>
  <c r="H97" i="28"/>
  <c r="L56" i="28"/>
  <c r="L80" i="28" s="1"/>
  <c r="L68" i="28"/>
  <c r="L92" i="28"/>
  <c r="J58" i="28"/>
  <c r="J82" i="28" s="1"/>
  <c r="J70" i="28"/>
  <c r="J94" i="28"/>
  <c r="M56" i="28"/>
  <c r="M80" i="28" s="1"/>
  <c r="M92" i="28"/>
  <c r="M68" i="28"/>
  <c r="F56" i="28"/>
  <c r="F80" i="28" s="1"/>
  <c r="F92" i="28"/>
  <c r="F68" i="28"/>
  <c r="N56" i="28"/>
  <c r="N80" i="28" s="1"/>
  <c r="N92" i="28"/>
  <c r="N68" i="28"/>
  <c r="E57" i="28"/>
  <c r="E81" i="28" s="1"/>
  <c r="E69" i="28"/>
  <c r="M57" i="28"/>
  <c r="M81" i="28" s="1"/>
  <c r="M69" i="28"/>
  <c r="M93" i="28"/>
  <c r="L58" i="28"/>
  <c r="L82" i="28" s="1"/>
  <c r="L70" i="28"/>
  <c r="L94" i="28"/>
  <c r="K59" i="28"/>
  <c r="K83" i="28" s="1"/>
  <c r="K71" i="28"/>
  <c r="K95" i="28"/>
  <c r="J60" i="28"/>
  <c r="J84" i="28" s="1"/>
  <c r="J72" i="28"/>
  <c r="J96" i="28"/>
  <c r="I61" i="28"/>
  <c r="I85" i="28" s="1"/>
  <c r="I97" i="28"/>
  <c r="I73" i="28"/>
  <c r="G56" i="28"/>
  <c r="G80" i="28" s="1"/>
  <c r="G68" i="28"/>
  <c r="G92" i="28"/>
  <c r="O56" i="28"/>
  <c r="O80" i="28" s="1"/>
  <c r="O92" i="28"/>
  <c r="O68" i="28"/>
  <c r="F57" i="28"/>
  <c r="F81" i="28" s="1"/>
  <c r="F69" i="28"/>
  <c r="F93" i="28"/>
  <c r="N57" i="28"/>
  <c r="N81" i="28" s="1"/>
  <c r="N69" i="28"/>
  <c r="N93" i="28"/>
  <c r="E58" i="28"/>
  <c r="E82" i="28" s="1"/>
  <c r="E70" i="28"/>
  <c r="M58" i="28"/>
  <c r="M82" i="28" s="1"/>
  <c r="M94" i="28"/>
  <c r="M70" i="28"/>
  <c r="L59" i="28"/>
  <c r="L83" i="28" s="1"/>
  <c r="L71" i="28"/>
  <c r="L95" i="28"/>
  <c r="K60" i="28"/>
  <c r="K84" i="28" s="1"/>
  <c r="K72" i="28"/>
  <c r="K96" i="28"/>
  <c r="J61" i="28"/>
  <c r="J85" i="28" s="1"/>
  <c r="J97" i="28"/>
  <c r="J73" i="28"/>
  <c r="G57" i="28"/>
  <c r="G81" i="28" s="1"/>
  <c r="G69" i="28"/>
  <c r="G93" i="28"/>
  <c r="O69" i="28"/>
  <c r="O93" i="28"/>
  <c r="O57" i="28"/>
  <c r="O81" i="28" s="1"/>
  <c r="F58" i="28"/>
  <c r="F82" i="28" s="1"/>
  <c r="F70" i="28"/>
  <c r="F94" i="28"/>
  <c r="N58" i="28"/>
  <c r="N82" i="28" s="1"/>
  <c r="N94" i="28"/>
  <c r="N70" i="28"/>
  <c r="E59" i="28"/>
  <c r="E83" i="28" s="1"/>
  <c r="E71" i="28"/>
  <c r="M59" i="28"/>
  <c r="M83" i="28" s="1"/>
  <c r="M71" i="28"/>
  <c r="M95" i="28"/>
  <c r="L60" i="28"/>
  <c r="L84" i="28" s="1"/>
  <c r="L72" i="28"/>
  <c r="L96" i="28"/>
  <c r="K61" i="28"/>
  <c r="K85" i="28" s="1"/>
  <c r="K73" i="28"/>
  <c r="K97" i="28"/>
  <c r="H56" i="28"/>
  <c r="H80" i="28" s="1"/>
  <c r="H68" i="28"/>
  <c r="H92" i="28"/>
  <c r="I56" i="28"/>
  <c r="I80" i="28" s="1"/>
  <c r="I68" i="28"/>
  <c r="I92" i="28"/>
  <c r="H57" i="28"/>
  <c r="H81" i="28" s="1"/>
  <c r="H69" i="28"/>
  <c r="H93" i="28"/>
  <c r="G58" i="28"/>
  <c r="G82" i="28" s="1"/>
  <c r="G70" i="28"/>
  <c r="G94" i="28"/>
  <c r="O58" i="28"/>
  <c r="O82" i="28" s="1"/>
  <c r="O70" i="28"/>
  <c r="O94" i="28"/>
  <c r="F59" i="28"/>
  <c r="F83" i="28" s="1"/>
  <c r="F71" i="28"/>
  <c r="F95" i="28"/>
  <c r="N59" i="28"/>
  <c r="N83" i="28" s="1"/>
  <c r="N71" i="28"/>
  <c r="N95" i="28"/>
  <c r="E60" i="28"/>
  <c r="E84" i="28" s="1"/>
  <c r="E72" i="28"/>
  <c r="M60" i="28"/>
  <c r="M84" i="28" s="1"/>
  <c r="M96" i="28"/>
  <c r="M72" i="28"/>
  <c r="L61" i="28"/>
  <c r="L85" i="28" s="1"/>
  <c r="L73" i="28"/>
  <c r="L97" i="28"/>
  <c r="J56" i="28"/>
  <c r="J80" i="28" s="1"/>
  <c r="J68" i="28"/>
  <c r="J92" i="28"/>
  <c r="I57" i="28"/>
  <c r="I81" i="28" s="1"/>
  <c r="I93" i="28"/>
  <c r="I69" i="28"/>
  <c r="H58" i="28"/>
  <c r="H82" i="28" s="1"/>
  <c r="H70" i="28"/>
  <c r="H94" i="28"/>
  <c r="G59" i="28"/>
  <c r="G83" i="28" s="1"/>
  <c r="G71" i="28"/>
  <c r="G95" i="28"/>
  <c r="O71" i="28"/>
  <c r="O95" i="28"/>
  <c r="O59" i="28"/>
  <c r="O83" i="28" s="1"/>
  <c r="F60" i="28"/>
  <c r="F84" i="28" s="1"/>
  <c r="F96" i="28"/>
  <c r="F72" i="28"/>
  <c r="N60" i="28"/>
  <c r="N84" i="28" s="1"/>
  <c r="N96" i="28"/>
  <c r="N72" i="28"/>
  <c r="E61" i="28"/>
  <c r="E85" i="28" s="1"/>
  <c r="E73" i="28"/>
  <c r="M61" i="28"/>
  <c r="M85" i="28" s="1"/>
  <c r="M73" i="28"/>
  <c r="M97" i="28"/>
  <c r="K56" i="28"/>
  <c r="K80" i="28" s="1"/>
  <c r="K68" i="28"/>
  <c r="K92" i="28"/>
  <c r="J57" i="28"/>
  <c r="J81" i="28" s="1"/>
  <c r="J93" i="28"/>
  <c r="J69" i="28"/>
  <c r="I58" i="28"/>
  <c r="I82" i="28" s="1"/>
  <c r="I70" i="28"/>
  <c r="I94" i="28"/>
  <c r="H59" i="28"/>
  <c r="H83" i="28" s="1"/>
  <c r="H71" i="28"/>
  <c r="H95" i="28"/>
  <c r="G60" i="28"/>
  <c r="G84" i="28" s="1"/>
  <c r="G72" i="28"/>
  <c r="G96" i="28"/>
  <c r="O60" i="28"/>
  <c r="O84" i="28" s="1"/>
  <c r="O72" i="28"/>
  <c r="O96" i="28"/>
  <c r="F61" i="28"/>
  <c r="F85" i="28" s="1"/>
  <c r="F73" i="28"/>
  <c r="F97" i="28"/>
  <c r="N61" i="28"/>
  <c r="N85" i="28" s="1"/>
  <c r="N73" i="28"/>
  <c r="N97" i="28"/>
  <c r="M55" i="28"/>
  <c r="M79" i="28" s="1"/>
  <c r="M91" i="28"/>
  <c r="M67" i="28"/>
  <c r="O55" i="28"/>
  <c r="O79" i="28" s="1"/>
  <c r="O91" i="28"/>
  <c r="O67" i="28"/>
  <c r="AA48" i="32"/>
  <c r="AI50" i="28"/>
  <c r="AI48" i="32" s="1"/>
  <c r="G55" i="28"/>
  <c r="G79" i="28" s="1"/>
  <c r="G91" i="28"/>
  <c r="G67" i="28"/>
  <c r="I55" i="28"/>
  <c r="I79" i="28" s="1"/>
  <c r="I91" i="28"/>
  <c r="I67" i="28"/>
  <c r="J55" i="28"/>
  <c r="J79" i="28" s="1"/>
  <c r="J91" i="28"/>
  <c r="J67" i="28"/>
  <c r="E55" i="28"/>
  <c r="E79" i="28" s="1"/>
  <c r="E67" i="28"/>
  <c r="F55" i="28"/>
  <c r="F79" i="28" s="1"/>
  <c r="F91" i="28"/>
  <c r="F67" i="28"/>
  <c r="H55" i="28"/>
  <c r="H79" i="28" s="1"/>
  <c r="H91" i="28"/>
  <c r="H67" i="28"/>
  <c r="K55" i="28"/>
  <c r="K79" i="28" s="1"/>
  <c r="K67" i="28"/>
  <c r="K91" i="28"/>
  <c r="N55" i="28"/>
  <c r="N79" i="28" s="1"/>
  <c r="N91" i="28"/>
  <c r="N67" i="28"/>
  <c r="L55" i="28"/>
  <c r="L79" i="28" s="1"/>
  <c r="L91" i="28"/>
  <c r="L67" i="28"/>
  <c r="M144" i="32"/>
  <c r="M132" i="32"/>
  <c r="AA144" i="32"/>
  <c r="AA132" i="32"/>
  <c r="Y144" i="32"/>
  <c r="Y132" i="32"/>
  <c r="AT132" i="32"/>
  <c r="AT144" i="32"/>
  <c r="AK144" i="32"/>
  <c r="AK132" i="32"/>
  <c r="AD132" i="32"/>
  <c r="AD144" i="32"/>
  <c r="J132" i="32"/>
  <c r="J144" i="32"/>
  <c r="O132" i="32"/>
  <c r="O144" i="32"/>
  <c r="BA144" i="32"/>
  <c r="BA132" i="32"/>
  <c r="AL132" i="32"/>
  <c r="AL144" i="32"/>
  <c r="V132" i="32"/>
  <c r="V144" i="32"/>
  <c r="AC144" i="32"/>
  <c r="AC132" i="32"/>
  <c r="S144" i="32"/>
  <c r="S132" i="32"/>
  <c r="AX132" i="32"/>
  <c r="AX144" i="32"/>
  <c r="AN144" i="32"/>
  <c r="AN132" i="32"/>
  <c r="N132" i="32"/>
  <c r="N144" i="32"/>
  <c r="I144" i="32"/>
  <c r="I132" i="32"/>
  <c r="AE132" i="32"/>
  <c r="AE144" i="32"/>
  <c r="E144" i="32"/>
  <c r="E132" i="32"/>
  <c r="AY144" i="32"/>
  <c r="AY132" i="32"/>
  <c r="AP132" i="32"/>
  <c r="AP144" i="32"/>
  <c r="AW144" i="32"/>
  <c r="AW132" i="32"/>
  <c r="X144" i="32"/>
  <c r="X132" i="32"/>
  <c r="F132" i="32"/>
  <c r="F144" i="32"/>
  <c r="G132" i="32"/>
  <c r="G144" i="32"/>
  <c r="AS144" i="32"/>
  <c r="AS132" i="32"/>
  <c r="Q144" i="32"/>
  <c r="Q132" i="32"/>
  <c r="AM132" i="32"/>
  <c r="AM144" i="32"/>
  <c r="AQ132" i="32"/>
  <c r="AQ144" i="32"/>
  <c r="AH132" i="32"/>
  <c r="AH144" i="32"/>
  <c r="AO144" i="32"/>
  <c r="AO132" i="32"/>
  <c r="P144" i="32"/>
  <c r="P132" i="32"/>
  <c r="AU132" i="32"/>
  <c r="AU144" i="32"/>
  <c r="U144" i="32"/>
  <c r="U132" i="32"/>
  <c r="K132" i="32"/>
  <c r="K144" i="32"/>
  <c r="AI132" i="32"/>
  <c r="AI144" i="32"/>
  <c r="Z132" i="32"/>
  <c r="Z144" i="32"/>
  <c r="AG144" i="32"/>
  <c r="AG132" i="32"/>
  <c r="R132" i="32"/>
  <c r="R144" i="32"/>
  <c r="W132" i="32"/>
  <c r="W144" i="32"/>
  <c r="AG144" i="31"/>
  <c r="AG132" i="31"/>
  <c r="V144" i="31"/>
  <c r="V132" i="31"/>
  <c r="AQ144" i="31"/>
  <c r="AQ132" i="31"/>
  <c r="AD144" i="31"/>
  <c r="AD132" i="31"/>
  <c r="AN144" i="31"/>
  <c r="AN132" i="31"/>
  <c r="AV144" i="31"/>
  <c r="AV132" i="31"/>
  <c r="AT144" i="31"/>
  <c r="AT132" i="31"/>
  <c r="L144" i="31"/>
  <c r="L132" i="31"/>
  <c r="S144" i="31"/>
  <c r="S132" i="31"/>
  <c r="T144" i="31"/>
  <c r="T132" i="31"/>
  <c r="AW144" i="31"/>
  <c r="AW132" i="31"/>
  <c r="AM132" i="31"/>
  <c r="AM144" i="31"/>
  <c r="AK144" i="31"/>
  <c r="AK132" i="31"/>
  <c r="AJ144" i="31"/>
  <c r="AJ132" i="31"/>
  <c r="BA144" i="31"/>
  <c r="BA132" i="31"/>
  <c r="I144" i="31"/>
  <c r="I132" i="31"/>
  <c r="AL144" i="31"/>
  <c r="AL132" i="31"/>
  <c r="O132" i="31"/>
  <c r="O144" i="31"/>
  <c r="Z144" i="31"/>
  <c r="Z132" i="31"/>
  <c r="Y144" i="31"/>
  <c r="Y132" i="31"/>
  <c r="AI144" i="31"/>
  <c r="AI132" i="31"/>
  <c r="AP144" i="31"/>
  <c r="AP132" i="31"/>
  <c r="R144" i="31"/>
  <c r="R132" i="31"/>
  <c r="AB144" i="31"/>
  <c r="AB132" i="31"/>
  <c r="P144" i="31"/>
  <c r="P132" i="31"/>
  <c r="N144" i="31"/>
  <c r="N132" i="31"/>
  <c r="K144" i="31"/>
  <c r="K132" i="31"/>
  <c r="AF144" i="31"/>
  <c r="AF132" i="31"/>
  <c r="H144" i="31"/>
  <c r="H132" i="31"/>
  <c r="Q144" i="31"/>
  <c r="Q132" i="31"/>
  <c r="AE132" i="31"/>
  <c r="AE144" i="31"/>
  <c r="E144" i="31"/>
  <c r="E132" i="31"/>
  <c r="AY144" i="31"/>
  <c r="AY132" i="31"/>
  <c r="U144" i="31"/>
  <c r="U132" i="31"/>
  <c r="F144" i="31"/>
  <c r="F132" i="31"/>
  <c r="G132" i="31"/>
  <c r="G144" i="31"/>
  <c r="AH144" i="31"/>
  <c r="AH132" i="31"/>
  <c r="AR144" i="31"/>
  <c r="AR132" i="31"/>
  <c r="AA144" i="31"/>
  <c r="AA132" i="31"/>
  <c r="J144" i="31"/>
  <c r="J132" i="31"/>
  <c r="AZ144" i="31"/>
  <c r="AZ132" i="31"/>
  <c r="AU132" i="31"/>
  <c r="AU144" i="31"/>
  <c r="X144" i="31"/>
  <c r="X132" i="31"/>
  <c r="AO144" i="31"/>
  <c r="AO132" i="31"/>
  <c r="AX144" i="31"/>
  <c r="AX132" i="31"/>
  <c r="W132" i="31"/>
  <c r="W144" i="31"/>
  <c r="AQ50" i="28"/>
  <c r="AQ48" i="32" s="1"/>
  <c r="AY50" i="28"/>
  <c r="AY48" i="32" s="1"/>
  <c r="T48" i="32"/>
  <c r="AB48" i="32"/>
  <c r="AJ50" i="28"/>
  <c r="AJ48" i="32" s="1"/>
  <c r="AR50" i="28"/>
  <c r="AR48" i="32" s="1"/>
  <c r="AZ50" i="28"/>
  <c r="AZ48" i="32" s="1"/>
  <c r="S122" i="28"/>
  <c r="S146" i="28" s="1"/>
  <c r="AQ122" i="28"/>
  <c r="AQ134" i="28" s="1"/>
  <c r="U48" i="32"/>
  <c r="AC48" i="32"/>
  <c r="AK50" i="28"/>
  <c r="AK48" i="32" s="1"/>
  <c r="AS50" i="28"/>
  <c r="AS48" i="32" s="1"/>
  <c r="BA50" i="28"/>
  <c r="BA48" i="32" s="1"/>
  <c r="W48" i="32"/>
  <c r="AE50" i="28"/>
  <c r="AE48" i="32" s="1"/>
  <c r="AM50" i="28"/>
  <c r="AM48" i="32" s="1"/>
  <c r="AU50" i="28"/>
  <c r="AU48" i="32" s="1"/>
  <c r="Y48" i="32"/>
  <c r="AG50" i="28"/>
  <c r="AG48" i="32" s="1"/>
  <c r="AO50" i="28"/>
  <c r="AO48" i="32" s="1"/>
  <c r="AW50" i="28"/>
  <c r="AW48" i="32" s="1"/>
  <c r="V48" i="32"/>
  <c r="AD48" i="32"/>
  <c r="AL50" i="28"/>
  <c r="AL48" i="32" s="1"/>
  <c r="AT50" i="28"/>
  <c r="AT48" i="32" s="1"/>
  <c r="X48" i="32"/>
  <c r="AF50" i="28"/>
  <c r="AF48" i="32" s="1"/>
  <c r="AN50" i="28"/>
  <c r="AN48" i="32" s="1"/>
  <c r="AV50" i="28"/>
  <c r="AV48" i="32" s="1"/>
  <c r="Z48" i="32"/>
  <c r="AH50" i="28"/>
  <c r="AH48" i="32" s="1"/>
  <c r="AP50" i="28"/>
  <c r="AP48" i="32" s="1"/>
  <c r="AX50" i="28"/>
  <c r="AX48" i="32" s="1"/>
  <c r="E122" i="28"/>
  <c r="E134" i="28" s="1"/>
  <c r="H122" i="28"/>
  <c r="X122" i="28"/>
  <c r="AF122" i="28"/>
  <c r="AF134" i="28" s="1"/>
  <c r="AN122" i="28"/>
  <c r="AN134" i="28" s="1"/>
  <c r="AV122" i="28"/>
  <c r="Y122" i="28"/>
  <c r="AW122" i="28"/>
  <c r="AH122" i="28"/>
  <c r="AH134" i="28" s="1"/>
  <c r="K122" i="28"/>
  <c r="AA122" i="28"/>
  <c r="AI122" i="28"/>
  <c r="AY122" i="28"/>
  <c r="AK122" i="28"/>
  <c r="AK134" i="28" s="1"/>
  <c r="G122" i="28"/>
  <c r="AU122" i="28"/>
  <c r="AU134" i="28" s="1"/>
  <c r="P122" i="28"/>
  <c r="P134" i="28" s="1"/>
  <c r="AZ122" i="28"/>
  <c r="H127" i="28"/>
  <c r="AI127" i="28"/>
  <c r="Q122" i="28"/>
  <c r="Z122" i="28"/>
  <c r="Z134" i="28" s="1"/>
  <c r="AR122" i="28"/>
  <c r="BA122" i="28"/>
  <c r="BA134" i="28" s="1"/>
  <c r="I122" i="28"/>
  <c r="R122" i="28"/>
  <c r="R134" i="28" s="1"/>
  <c r="AJ122" i="28"/>
  <c r="AS122" i="28"/>
  <c r="AS134" i="28" s="1"/>
  <c r="J122" i="28"/>
  <c r="J134" i="28" s="1"/>
  <c r="K127" i="28"/>
  <c r="AV127" i="28"/>
  <c r="T122" i="28"/>
  <c r="AC122" i="28"/>
  <c r="AC134" i="28" s="1"/>
  <c r="AM122" i="28"/>
  <c r="AN127" i="28"/>
  <c r="L122" i="28"/>
  <c r="U122" i="28"/>
  <c r="U134" i="28" s="1"/>
  <c r="AE122" i="28"/>
  <c r="AB122" i="28"/>
  <c r="AF127" i="28"/>
  <c r="M122" i="28"/>
  <c r="M134" i="28" s="1"/>
  <c r="W122" i="28"/>
  <c r="AO122" i="28"/>
  <c r="AX122" i="28"/>
  <c r="AX134" i="28" s="1"/>
  <c r="X127" i="28"/>
  <c r="AY127" i="28"/>
  <c r="O122" i="28"/>
  <c r="AG122" i="28"/>
  <c r="AP122" i="28"/>
  <c r="AP134" i="28" s="1"/>
  <c r="F122" i="28"/>
  <c r="F134" i="28" s="1"/>
  <c r="N122" i="28"/>
  <c r="N134" i="28" s="1"/>
  <c r="V122" i="28"/>
  <c r="V134" i="28" s="1"/>
  <c r="AD122" i="28"/>
  <c r="AD134" i="28" s="1"/>
  <c r="AL122" i="28"/>
  <c r="AL134" i="28" s="1"/>
  <c r="AT122" i="28"/>
  <c r="AT134" i="28" s="1"/>
  <c r="F50" i="28"/>
  <c r="N50" i="28"/>
  <c r="G50" i="28"/>
  <c r="O50" i="28"/>
  <c r="H50" i="28"/>
  <c r="I50" i="28"/>
  <c r="J50" i="28"/>
  <c r="L50" i="28"/>
  <c r="E50" i="28"/>
  <c r="M50" i="28"/>
  <c r="I127" i="28"/>
  <c r="S131" i="28"/>
  <c r="K133" i="28"/>
  <c r="AO133" i="28"/>
  <c r="B139" i="28"/>
  <c r="G139" i="28"/>
  <c r="O139" i="28"/>
  <c r="W139" i="28"/>
  <c r="S128" i="28"/>
  <c r="S140" i="28"/>
  <c r="AA128" i="28"/>
  <c r="AA140" i="28"/>
  <c r="AI128" i="28"/>
  <c r="AI140" i="28"/>
  <c r="AQ128" i="28"/>
  <c r="AQ140" i="28"/>
  <c r="AY128" i="28"/>
  <c r="AY140" i="28"/>
  <c r="G129" i="28"/>
  <c r="G141" i="28"/>
  <c r="O129" i="28"/>
  <c r="O141" i="28"/>
  <c r="W129" i="28"/>
  <c r="W141" i="28"/>
  <c r="AE129" i="28"/>
  <c r="AE141" i="28"/>
  <c r="AM129" i="28"/>
  <c r="AM141" i="28"/>
  <c r="AU129" i="28"/>
  <c r="AU141" i="28"/>
  <c r="C130" i="28"/>
  <c r="C142" i="28"/>
  <c r="K130" i="28"/>
  <c r="K142" i="28"/>
  <c r="S130" i="28"/>
  <c r="S142" i="28"/>
  <c r="AA130" i="28"/>
  <c r="AA142" i="28"/>
  <c r="AI130" i="28"/>
  <c r="AI142" i="28"/>
  <c r="AQ130" i="28"/>
  <c r="AQ142" i="28"/>
  <c r="AY130" i="28"/>
  <c r="AY142" i="28"/>
  <c r="G131" i="28"/>
  <c r="G143" i="28"/>
  <c r="O131" i="28"/>
  <c r="O143" i="28"/>
  <c r="W131" i="28"/>
  <c r="W143" i="28"/>
  <c r="AE131" i="28"/>
  <c r="AE143" i="28"/>
  <c r="AM131" i="28"/>
  <c r="AM143" i="28"/>
  <c r="AU131" i="28"/>
  <c r="AU143" i="28"/>
  <c r="C132" i="28"/>
  <c r="C144" i="28"/>
  <c r="K132" i="28"/>
  <c r="K144" i="28"/>
  <c r="S132" i="28"/>
  <c r="S144" i="28"/>
  <c r="AA132" i="28"/>
  <c r="AA144" i="28"/>
  <c r="AI132" i="28"/>
  <c r="AI144" i="28"/>
  <c r="AQ132" i="28"/>
  <c r="AQ144" i="28"/>
  <c r="AY132" i="28"/>
  <c r="AY144" i="28"/>
  <c r="G133" i="28"/>
  <c r="G145" i="28"/>
  <c r="O133" i="28"/>
  <c r="O145" i="28"/>
  <c r="W133" i="28"/>
  <c r="W145" i="28"/>
  <c r="AE133" i="28"/>
  <c r="AE145" i="28"/>
  <c r="AM133" i="28"/>
  <c r="AM145" i="28"/>
  <c r="AU133" i="28"/>
  <c r="AU145" i="28"/>
  <c r="AE139" i="28"/>
  <c r="AM139" i="28"/>
  <c r="AU139" i="28"/>
  <c r="C140" i="28"/>
  <c r="C81" i="28"/>
  <c r="C69" i="28"/>
  <c r="K140" i="28"/>
  <c r="AW130" i="28"/>
  <c r="AA133" i="28"/>
  <c r="F139" i="28"/>
  <c r="N139" i="28"/>
  <c r="V139" i="28"/>
  <c r="AD139" i="28"/>
  <c r="AL139" i="28"/>
  <c r="AT139" i="28"/>
  <c r="B140" i="28"/>
  <c r="J140" i="28"/>
  <c r="R140" i="28"/>
  <c r="Z140" i="28"/>
  <c r="AH140" i="28"/>
  <c r="AP140" i="28"/>
  <c r="AX140" i="28"/>
  <c r="F141" i="28"/>
  <c r="N141" i="28"/>
  <c r="V141" i="28"/>
  <c r="AD141" i="28"/>
  <c r="AL141" i="28"/>
  <c r="AT141" i="28"/>
  <c r="B142" i="28"/>
  <c r="J142" i="28"/>
  <c r="R142" i="28"/>
  <c r="Z142" i="28"/>
  <c r="AH142" i="28"/>
  <c r="AP142" i="28"/>
  <c r="AX142" i="28"/>
  <c r="F143" i="28"/>
  <c r="N143" i="28"/>
  <c r="V143" i="28"/>
  <c r="AD143" i="28"/>
  <c r="AL143" i="28"/>
  <c r="AT143" i="28"/>
  <c r="B144" i="28"/>
  <c r="J144" i="28"/>
  <c r="R144" i="28"/>
  <c r="Z144" i="28"/>
  <c r="AH144" i="28"/>
  <c r="AP144" i="28"/>
  <c r="AX144" i="28"/>
  <c r="F145" i="28"/>
  <c r="N145" i="28"/>
  <c r="V145" i="28"/>
  <c r="AD145" i="28"/>
  <c r="AL145" i="28"/>
  <c r="AT145" i="28"/>
  <c r="AO127" i="28"/>
  <c r="AW131" i="28"/>
  <c r="AQ133" i="28"/>
  <c r="H139" i="28"/>
  <c r="P139" i="28"/>
  <c r="X139" i="28"/>
  <c r="AF139" i="28"/>
  <c r="AN139" i="28"/>
  <c r="AV139" i="28"/>
  <c r="D140" i="28"/>
  <c r="L140" i="28"/>
  <c r="T140" i="28"/>
  <c r="AB140" i="28"/>
  <c r="AJ140" i="28"/>
  <c r="AR140" i="28"/>
  <c r="AZ140" i="28"/>
  <c r="H141" i="28"/>
  <c r="P141" i="28"/>
  <c r="X141" i="28"/>
  <c r="AF141" i="28"/>
  <c r="AN141" i="28"/>
  <c r="AV141" i="28"/>
  <c r="D142" i="28"/>
  <c r="L142" i="28"/>
  <c r="T142" i="28"/>
  <c r="AB142" i="28"/>
  <c r="AJ142" i="28"/>
  <c r="AR142" i="28"/>
  <c r="AZ142" i="28"/>
  <c r="H143" i="28"/>
  <c r="P143" i="28"/>
  <c r="X143" i="28"/>
  <c r="AF143" i="28"/>
  <c r="AN143" i="28"/>
  <c r="AV143" i="28"/>
  <c r="D144" i="28"/>
  <c r="L144" i="28"/>
  <c r="T144" i="28"/>
  <c r="AB144" i="28"/>
  <c r="AJ144" i="28"/>
  <c r="AR144" i="28"/>
  <c r="AZ144" i="28"/>
  <c r="H145" i="28"/>
  <c r="P145" i="28"/>
  <c r="X145" i="28"/>
  <c r="AF145" i="28"/>
  <c r="AN145" i="28"/>
  <c r="AV145" i="28"/>
  <c r="AL128" i="28"/>
  <c r="AC132" i="28"/>
  <c r="Q139" i="28"/>
  <c r="Y139" i="28"/>
  <c r="AG139" i="28"/>
  <c r="AW139" i="28"/>
  <c r="E140" i="28"/>
  <c r="M140" i="28"/>
  <c r="U140" i="28"/>
  <c r="AC140" i="28"/>
  <c r="AK140" i="28"/>
  <c r="AS140" i="28"/>
  <c r="BA140" i="28"/>
  <c r="I141" i="28"/>
  <c r="Q141" i="28"/>
  <c r="Y141" i="28"/>
  <c r="AG141" i="28"/>
  <c r="AO141" i="28"/>
  <c r="AW141" i="28"/>
  <c r="E142" i="28"/>
  <c r="M142" i="28"/>
  <c r="U142" i="28"/>
  <c r="AC142" i="28"/>
  <c r="AK142" i="28"/>
  <c r="AS142" i="28"/>
  <c r="BA142" i="28"/>
  <c r="I143" i="28"/>
  <c r="Q143" i="28"/>
  <c r="Y143" i="28"/>
  <c r="AG143" i="28"/>
  <c r="AO143" i="28"/>
  <c r="E144" i="28"/>
  <c r="M144" i="28"/>
  <c r="U144" i="28"/>
  <c r="AK144" i="28"/>
  <c r="AS144" i="28"/>
  <c r="BA144" i="28"/>
  <c r="I145" i="28"/>
  <c r="Q145" i="28"/>
  <c r="Y145" i="28"/>
  <c r="AG145" i="28"/>
  <c r="AW145" i="28"/>
  <c r="AE132" i="28"/>
  <c r="J139" i="28"/>
  <c r="R139" i="28"/>
  <c r="Z139" i="28"/>
  <c r="AH139" i="28"/>
  <c r="AP139" i="28"/>
  <c r="AX139" i="28"/>
  <c r="F140" i="28"/>
  <c r="N140" i="28"/>
  <c r="V140" i="28"/>
  <c r="AD140" i="28"/>
  <c r="AT140" i="28"/>
  <c r="B141" i="28"/>
  <c r="J141" i="28"/>
  <c r="R141" i="28"/>
  <c r="Z141" i="28"/>
  <c r="AH141" i="28"/>
  <c r="AP141" i="28"/>
  <c r="AX141" i="28"/>
  <c r="F142" i="28"/>
  <c r="N142" i="28"/>
  <c r="V142" i="28"/>
  <c r="AD142" i="28"/>
  <c r="AL142" i="28"/>
  <c r="AT142" i="28"/>
  <c r="B143" i="28"/>
  <c r="J143" i="28"/>
  <c r="R143" i="28"/>
  <c r="Z143" i="28"/>
  <c r="AH143" i="28"/>
  <c r="AP143" i="28"/>
  <c r="AX143" i="28"/>
  <c r="F144" i="28"/>
  <c r="N144" i="28"/>
  <c r="V144" i="28"/>
  <c r="AD144" i="28"/>
  <c r="AL144" i="28"/>
  <c r="AT144" i="28"/>
  <c r="B145" i="28"/>
  <c r="J145" i="28"/>
  <c r="R145" i="28"/>
  <c r="Z145" i="28"/>
  <c r="AH145" i="28"/>
  <c r="AP145" i="28"/>
  <c r="AX145" i="28"/>
  <c r="AK129" i="28"/>
  <c r="AU132" i="28"/>
  <c r="C139" i="28"/>
  <c r="K139" i="28"/>
  <c r="S139" i="28"/>
  <c r="AA139" i="28"/>
  <c r="AI139" i="28"/>
  <c r="AQ139" i="28"/>
  <c r="AY139" i="28"/>
  <c r="G140" i="28"/>
  <c r="O140" i="28"/>
  <c r="W140" i="28"/>
  <c r="AE140" i="28"/>
  <c r="AM140" i="28"/>
  <c r="AU140" i="28"/>
  <c r="C141" i="28"/>
  <c r="K141" i="28"/>
  <c r="S141" i="28"/>
  <c r="AA141" i="28"/>
  <c r="AI141" i="28"/>
  <c r="AQ141" i="28"/>
  <c r="AY141" i="28"/>
  <c r="G142" i="28"/>
  <c r="O142" i="28"/>
  <c r="W142" i="28"/>
  <c r="AE142" i="28"/>
  <c r="AM142" i="28"/>
  <c r="AU142" i="28"/>
  <c r="C143" i="28"/>
  <c r="K143" i="28"/>
  <c r="AA143" i="28"/>
  <c r="AI143" i="28"/>
  <c r="AQ143" i="28"/>
  <c r="AY143" i="28"/>
  <c r="G144" i="28"/>
  <c r="O144" i="28"/>
  <c r="W144" i="28"/>
  <c r="AM144" i="28"/>
  <c r="C145" i="28"/>
  <c r="S145" i="28"/>
  <c r="AI145" i="28"/>
  <c r="AY145" i="28"/>
  <c r="D139" i="28"/>
  <c r="L139" i="28"/>
  <c r="T139" i="28"/>
  <c r="AB139" i="28"/>
  <c r="AJ139" i="28"/>
  <c r="AR139" i="28"/>
  <c r="AZ139" i="28"/>
  <c r="H140" i="28"/>
  <c r="P140" i="28"/>
  <c r="X140" i="28"/>
  <c r="AF140" i="28"/>
  <c r="AN140" i="28"/>
  <c r="AV140" i="28"/>
  <c r="D141" i="28"/>
  <c r="L141" i="28"/>
  <c r="T141" i="28"/>
  <c r="AB141" i="28"/>
  <c r="AJ141" i="28"/>
  <c r="AR141" i="28"/>
  <c r="AZ141" i="28"/>
  <c r="H142" i="28"/>
  <c r="P142" i="28"/>
  <c r="X142" i="28"/>
  <c r="AF142" i="28"/>
  <c r="AN142" i="28"/>
  <c r="AV142" i="28"/>
  <c r="D143" i="28"/>
  <c r="L143" i="28"/>
  <c r="T143" i="28"/>
  <c r="AB143" i="28"/>
  <c r="AJ143" i="28"/>
  <c r="AR143" i="28"/>
  <c r="AZ143" i="28"/>
  <c r="H144" i="28"/>
  <c r="P144" i="28"/>
  <c r="X144" i="28"/>
  <c r="AF144" i="28"/>
  <c r="AN144" i="28"/>
  <c r="AV144" i="28"/>
  <c r="D145" i="28"/>
  <c r="L145" i="28"/>
  <c r="T145" i="28"/>
  <c r="AB145" i="28"/>
  <c r="AJ145" i="28"/>
  <c r="AR145" i="28"/>
  <c r="AZ145" i="28"/>
  <c r="E139" i="28"/>
  <c r="M139" i="28"/>
  <c r="U139" i="28"/>
  <c r="AC139" i="28"/>
  <c r="AK139" i="28"/>
  <c r="AS139" i="28"/>
  <c r="BA139" i="28"/>
  <c r="I140" i="28"/>
  <c r="Q140" i="28"/>
  <c r="Y140" i="28"/>
  <c r="AG140" i="28"/>
  <c r="AO140" i="28"/>
  <c r="AW140" i="28"/>
  <c r="E141" i="28"/>
  <c r="M141" i="28"/>
  <c r="U141" i="28"/>
  <c r="AC141" i="28"/>
  <c r="AS141" i="28"/>
  <c r="BA141" i="28"/>
  <c r="I142" i="28"/>
  <c r="Q142" i="28"/>
  <c r="Y142" i="28"/>
  <c r="AG142" i="28"/>
  <c r="AO142" i="28"/>
  <c r="E143" i="28"/>
  <c r="M143" i="28"/>
  <c r="U143" i="28"/>
  <c r="AC143" i="28"/>
  <c r="AK143" i="28"/>
  <c r="AS143" i="28"/>
  <c r="BA143" i="28"/>
  <c r="I144" i="28"/>
  <c r="Q144" i="28"/>
  <c r="Y144" i="28"/>
  <c r="AG144" i="28"/>
  <c r="AO144" i="28"/>
  <c r="AW144" i="28"/>
  <c r="E145" i="28"/>
  <c r="M145" i="28"/>
  <c r="U145" i="28"/>
  <c r="AC145" i="28"/>
  <c r="AK145" i="28"/>
  <c r="AS145" i="28"/>
  <c r="BA145" i="28"/>
  <c r="C82" i="28"/>
  <c r="C72" i="28"/>
  <c r="B69" i="28"/>
  <c r="D70" i="28"/>
  <c r="B73" i="28"/>
  <c r="D79" i="28"/>
  <c r="B82" i="28"/>
  <c r="D83" i="28"/>
  <c r="B68" i="28"/>
  <c r="D69" i="28"/>
  <c r="B72" i="28"/>
  <c r="D73" i="28"/>
  <c r="C68" i="28"/>
  <c r="C85" i="28"/>
  <c r="B67" i="28"/>
  <c r="D68" i="28"/>
  <c r="B71" i="28"/>
  <c r="D72" i="28"/>
  <c r="C67" i="28"/>
  <c r="C71" i="28"/>
  <c r="B10" i="8"/>
  <c r="B9" i="8"/>
  <c r="B8" i="8"/>
  <c r="B7" i="8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H2" i="26"/>
  <c r="G2" i="26"/>
  <c r="F2" i="26"/>
  <c r="E2" i="26"/>
  <c r="D2" i="26"/>
  <c r="C2" i="26"/>
  <c r="B2" i="26"/>
  <c r="H1" i="26"/>
  <c r="G1" i="26"/>
  <c r="F1" i="26"/>
  <c r="E1" i="26"/>
  <c r="D1" i="26"/>
  <c r="C1" i="26"/>
  <c r="B1" i="26"/>
  <c r="P41" i="32" l="1"/>
  <c r="P45" i="32"/>
  <c r="P47" i="32"/>
  <c r="P46" i="32"/>
  <c r="P44" i="32"/>
  <c r="D67" i="28"/>
  <c r="D62" i="28"/>
  <c r="P43" i="32"/>
  <c r="P42" i="32"/>
  <c r="G62" i="28"/>
  <c r="G86" i="28" s="1"/>
  <c r="C79" i="28"/>
  <c r="C62" i="28"/>
  <c r="F27" i="26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N62" i="28"/>
  <c r="N86" i="28" s="1"/>
  <c r="K62" i="28"/>
  <c r="K86" i="28" s="1"/>
  <c r="AH146" i="28"/>
  <c r="M62" i="28"/>
  <c r="M86" i="28" s="1"/>
  <c r="L62" i="28"/>
  <c r="L86" i="28" s="1"/>
  <c r="P56" i="28"/>
  <c r="P68" i="28"/>
  <c r="P92" i="28"/>
  <c r="P97" i="28"/>
  <c r="P73" i="28"/>
  <c r="P61" i="28"/>
  <c r="P85" i="28" s="1"/>
  <c r="P71" i="28"/>
  <c r="P95" i="28"/>
  <c r="P59" i="28"/>
  <c r="P60" i="28"/>
  <c r="P72" i="28"/>
  <c r="P96" i="28"/>
  <c r="E62" i="28"/>
  <c r="E86" i="28" s="1"/>
  <c r="P70" i="28"/>
  <c r="P94" i="28"/>
  <c r="P58" i="28"/>
  <c r="P69" i="28"/>
  <c r="P57" i="28"/>
  <c r="P93" i="28"/>
  <c r="K74" i="28"/>
  <c r="K98" i="28"/>
  <c r="H74" i="28"/>
  <c r="H98" i="28"/>
  <c r="H62" i="28"/>
  <c r="H86" i="28" s="1"/>
  <c r="P91" i="28"/>
  <c r="P67" i="28"/>
  <c r="P55" i="28"/>
  <c r="J74" i="28"/>
  <c r="J98" i="28"/>
  <c r="M74" i="28"/>
  <c r="M98" i="28"/>
  <c r="O62" i="28"/>
  <c r="O86" i="28" s="1"/>
  <c r="O74" i="28"/>
  <c r="O98" i="28"/>
  <c r="E74" i="28"/>
  <c r="E98" i="28"/>
  <c r="G74" i="28"/>
  <c r="G98" i="28"/>
  <c r="J62" i="28"/>
  <c r="J86" i="28" s="1"/>
  <c r="I74" i="28"/>
  <c r="I98" i="28"/>
  <c r="L74" i="28"/>
  <c r="L98" i="28"/>
  <c r="N74" i="28"/>
  <c r="N98" i="28"/>
  <c r="I62" i="28"/>
  <c r="I86" i="28" s="1"/>
  <c r="F62" i="28"/>
  <c r="F86" i="28" s="1"/>
  <c r="F74" i="28"/>
  <c r="F98" i="28"/>
  <c r="B29" i="26"/>
  <c r="C19" i="26"/>
  <c r="E40" i="26"/>
  <c r="G28" i="26"/>
  <c r="H23" i="26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1" i="26" s="1"/>
  <c r="D43" i="26"/>
  <c r="AQ146" i="28"/>
  <c r="S134" i="28"/>
  <c r="AC146" i="28"/>
  <c r="Z146" i="28"/>
  <c r="P146" i="28"/>
  <c r="AK146" i="28"/>
  <c r="AU146" i="28"/>
  <c r="Q146" i="28"/>
  <c r="Q134" i="28"/>
  <c r="G146" i="28"/>
  <c r="G134" i="28"/>
  <c r="Y146" i="28"/>
  <c r="Y134" i="28"/>
  <c r="L146" i="28"/>
  <c r="L134" i="28"/>
  <c r="AV146" i="28"/>
  <c r="AV134" i="28"/>
  <c r="J146" i="28"/>
  <c r="W146" i="28"/>
  <c r="W134" i="28"/>
  <c r="AM146" i="28"/>
  <c r="AM134" i="28"/>
  <c r="AZ146" i="28"/>
  <c r="AZ134" i="28"/>
  <c r="AI146" i="28"/>
  <c r="AI134" i="28"/>
  <c r="AO146" i="28"/>
  <c r="AO134" i="28"/>
  <c r="AJ146" i="28"/>
  <c r="AJ134" i="28"/>
  <c r="AY146" i="28"/>
  <c r="AY134" i="28"/>
  <c r="I146" i="28"/>
  <c r="I134" i="28"/>
  <c r="AA146" i="28"/>
  <c r="AA134" i="28"/>
  <c r="X146" i="28"/>
  <c r="X134" i="28"/>
  <c r="AG146" i="28"/>
  <c r="AG134" i="28"/>
  <c r="T146" i="28"/>
  <c r="T134" i="28"/>
  <c r="K146" i="28"/>
  <c r="K134" i="28"/>
  <c r="H146" i="28"/>
  <c r="H134" i="28"/>
  <c r="AN146" i="28"/>
  <c r="O146" i="28"/>
  <c r="O134" i="28"/>
  <c r="AB146" i="28"/>
  <c r="AB134" i="28"/>
  <c r="AR146" i="28"/>
  <c r="AR134" i="28"/>
  <c r="AF146" i="28"/>
  <c r="AE146" i="28"/>
  <c r="AE134" i="28"/>
  <c r="AW146" i="28"/>
  <c r="AW134" i="28"/>
  <c r="E146" i="28"/>
  <c r="BA146" i="28"/>
  <c r="U146" i="28"/>
  <c r="R146" i="28"/>
  <c r="M146" i="28"/>
  <c r="AX146" i="28"/>
  <c r="AS146" i="28"/>
  <c r="AP146" i="28"/>
  <c r="AL146" i="28"/>
  <c r="AD146" i="28"/>
  <c r="V146" i="28"/>
  <c r="N146" i="28"/>
  <c r="F146" i="28"/>
  <c r="AT146" i="28"/>
  <c r="P48" i="32"/>
  <c r="D7" i="26"/>
  <c r="D9" i="26"/>
  <c r="D11" i="26"/>
  <c r="D13" i="26"/>
  <c r="D15" i="26"/>
  <c r="D18" i="26"/>
  <c r="D20" i="26"/>
  <c r="D22" i="26"/>
  <c r="E25" i="26"/>
  <c r="B28" i="26"/>
  <c r="E31" i="26"/>
  <c r="E33" i="26"/>
  <c r="E41" i="26"/>
  <c r="G5" i="26"/>
  <c r="G7" i="26"/>
  <c r="G9" i="26"/>
  <c r="G11" i="26"/>
  <c r="G1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C25" i="26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E26" i="26"/>
  <c r="G27" i="26"/>
  <c r="D29" i="26"/>
  <c r="B31" i="26"/>
  <c r="B33" i="26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E35" i="26"/>
  <c r="D38" i="26"/>
  <c r="C5" i="26"/>
  <c r="C6" i="26"/>
  <c r="C8" i="26"/>
  <c r="C9" i="26"/>
  <c r="C10" i="26"/>
  <c r="C13" i="26"/>
  <c r="C16" i="26"/>
  <c r="C18" i="26"/>
  <c r="C20" i="26"/>
  <c r="C21" i="26"/>
  <c r="C22" i="26"/>
  <c r="C23" i="26"/>
  <c r="C24" i="26"/>
  <c r="D25" i="26"/>
  <c r="F26" i="26"/>
  <c r="E29" i="26"/>
  <c r="D31" i="26"/>
  <c r="D33" i="26"/>
  <c r="E38" i="26"/>
  <c r="D41" i="26"/>
  <c r="D44" i="26"/>
  <c r="C7" i="26"/>
  <c r="C11" i="26"/>
  <c r="C12" i="26"/>
  <c r="C14" i="26"/>
  <c r="C15" i="26"/>
  <c r="C17" i="26"/>
  <c r="D5" i="26"/>
  <c r="D6" i="26"/>
  <c r="D8" i="26"/>
  <c r="D10" i="26"/>
  <c r="D12" i="26"/>
  <c r="D14" i="26"/>
  <c r="D16" i="26"/>
  <c r="D17" i="26"/>
  <c r="D19" i="26"/>
  <c r="D21" i="26"/>
  <c r="D23" i="26"/>
  <c r="D24" i="26"/>
  <c r="G26" i="26"/>
  <c r="G29" i="26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D36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F25" i="26"/>
  <c r="D28" i="26"/>
  <c r="E36" i="26"/>
  <c r="D39" i="26"/>
  <c r="D45" i="26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D58" i="26" s="1"/>
  <c r="D59" i="26" s="1"/>
  <c r="D60" i="26" s="1"/>
  <c r="D61" i="26" s="1"/>
  <c r="D62" i="26" s="1"/>
  <c r="D63" i="26" s="1"/>
  <c r="D64" i="26" s="1"/>
  <c r="D65" i="26" s="1"/>
  <c r="D66" i="26" s="1"/>
  <c r="D67" i="26" s="1"/>
  <c r="D68" i="26" s="1"/>
  <c r="D69" i="26" s="1"/>
  <c r="D70" i="26" s="1"/>
  <c r="D71" i="26" s="1"/>
  <c r="D72" i="26" s="1"/>
  <c r="D73" i="26" s="1"/>
  <c r="D74" i="26" s="1"/>
  <c r="D75" i="26" s="1"/>
  <c r="D76" i="26" s="1"/>
  <c r="D77" i="26" s="1"/>
  <c r="D78" i="26" s="1"/>
  <c r="D79" i="26" s="1"/>
  <c r="D80" i="26" s="1"/>
  <c r="D81" i="2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G25" i="26"/>
  <c r="B27" i="26"/>
  <c r="E28" i="26"/>
  <c r="B30" i="26"/>
  <c r="B32" i="26"/>
  <c r="D34" i="26"/>
  <c r="E39" i="26"/>
  <c r="D42" i="26"/>
  <c r="G6" i="26"/>
  <c r="G8" i="26"/>
  <c r="G10" i="26"/>
  <c r="G12" i="26"/>
  <c r="G13" i="26"/>
  <c r="G15" i="26"/>
  <c r="G16" i="26"/>
  <c r="G17" i="26"/>
  <c r="G18" i="26"/>
  <c r="G19" i="26"/>
  <c r="G20" i="26"/>
  <c r="G21" i="26"/>
  <c r="G22" i="26"/>
  <c r="G23" i="26"/>
  <c r="G24" i="26"/>
  <c r="D27" i="26"/>
  <c r="D30" i="26"/>
  <c r="D32" i="26"/>
  <c r="E34" i="26"/>
  <c r="D37" i="26"/>
  <c r="E42" i="26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B26" i="26"/>
  <c r="E27" i="26"/>
  <c r="E30" i="26"/>
  <c r="E32" i="26"/>
  <c r="E37" i="26"/>
  <c r="D40" i="26"/>
  <c r="B25" i="26"/>
  <c r="D26" i="26"/>
  <c r="D35" i="26"/>
  <c r="R56" i="28" l="1"/>
  <c r="R54" i="32" s="1"/>
  <c r="S42" i="32"/>
  <c r="R60" i="28"/>
  <c r="R58" i="32" s="1"/>
  <c r="S46" i="32"/>
  <c r="R57" i="28"/>
  <c r="R55" i="32" s="1"/>
  <c r="S43" i="32"/>
  <c r="Q97" i="28"/>
  <c r="S48" i="32"/>
  <c r="R59" i="28"/>
  <c r="R57" i="32" s="1"/>
  <c r="S45" i="32"/>
  <c r="R58" i="28"/>
  <c r="R56" i="32" s="1"/>
  <c r="S44" i="32"/>
  <c r="S41" i="32"/>
  <c r="R55" i="28"/>
  <c r="Q46" i="32"/>
  <c r="Q96" i="28"/>
  <c r="Q72" i="28"/>
  <c r="Q60" i="28"/>
  <c r="R46" i="32"/>
  <c r="Q68" i="28"/>
  <c r="Q56" i="28"/>
  <c r="Q42" i="32"/>
  <c r="Q92" i="28"/>
  <c r="R42" i="32"/>
  <c r="Q69" i="28"/>
  <c r="Q57" i="28"/>
  <c r="Q93" i="28"/>
  <c r="Q43" i="32"/>
  <c r="R43" i="32"/>
  <c r="Q47" i="32"/>
  <c r="Q73" i="28"/>
  <c r="Q61" i="28"/>
  <c r="Q59" i="32" s="1"/>
  <c r="Q95" i="28"/>
  <c r="Q45" i="32"/>
  <c r="Q71" i="28"/>
  <c r="Q59" i="28"/>
  <c r="R45" i="32"/>
  <c r="P62" i="28"/>
  <c r="P86" i="28" s="1"/>
  <c r="P84" i="32" s="1"/>
  <c r="Q70" i="28"/>
  <c r="Q58" i="28"/>
  <c r="Q94" i="28"/>
  <c r="Q44" i="32"/>
  <c r="R44" i="32"/>
  <c r="Q41" i="32"/>
  <c r="Q67" i="28"/>
  <c r="Q55" i="28"/>
  <c r="Q91" i="28"/>
  <c r="R41" i="32"/>
  <c r="P55" i="32"/>
  <c r="P81" i="28"/>
  <c r="P59" i="32"/>
  <c r="P67" i="32"/>
  <c r="P70" i="32"/>
  <c r="P71" i="32"/>
  <c r="P58" i="32"/>
  <c r="P84" i="28"/>
  <c r="P56" i="32"/>
  <c r="P82" i="28"/>
  <c r="P83" i="28"/>
  <c r="P57" i="32"/>
  <c r="P68" i="32"/>
  <c r="P66" i="32"/>
  <c r="P69" i="32"/>
  <c r="P54" i="32"/>
  <c r="P80" i="28"/>
  <c r="P53" i="32"/>
  <c r="P79" i="28"/>
  <c r="P65" i="32"/>
  <c r="P74" i="28"/>
  <c r="P98" i="28"/>
  <c r="R79" i="28" l="1"/>
  <c r="R53" i="32"/>
  <c r="R81" i="28"/>
  <c r="R84" i="28"/>
  <c r="R82" i="28"/>
  <c r="R83" i="28"/>
  <c r="R80" i="28"/>
  <c r="S47" i="32"/>
  <c r="P60" i="32"/>
  <c r="R47" i="32"/>
  <c r="Q69" i="32"/>
  <c r="Q80" i="28"/>
  <c r="Q54" i="32"/>
  <c r="Q66" i="32"/>
  <c r="Q48" i="32"/>
  <c r="Q74" i="28"/>
  <c r="Q98" i="28"/>
  <c r="R48" i="32"/>
  <c r="Q82" i="28"/>
  <c r="Q56" i="32"/>
  <c r="Q81" i="28"/>
  <c r="Q55" i="32"/>
  <c r="Q68" i="32"/>
  <c r="Q67" i="32"/>
  <c r="Q84" i="28"/>
  <c r="Q58" i="32"/>
  <c r="Q79" i="28"/>
  <c r="Q53" i="32"/>
  <c r="Q62" i="28"/>
  <c r="Q85" i="28"/>
  <c r="Q70" i="32"/>
  <c r="Q65" i="32"/>
  <c r="Q71" i="32"/>
  <c r="Q57" i="32"/>
  <c r="Q83" i="28"/>
  <c r="P79" i="32"/>
  <c r="P80" i="32"/>
  <c r="P78" i="32"/>
  <c r="P82" i="32"/>
  <c r="P81" i="32"/>
  <c r="P83" i="32"/>
  <c r="P77" i="32"/>
  <c r="P72" i="32"/>
  <c r="R78" i="32" l="1"/>
  <c r="R80" i="32"/>
  <c r="R79" i="32"/>
  <c r="R81" i="32"/>
  <c r="R82" i="32"/>
  <c r="R77" i="32"/>
  <c r="R62" i="28"/>
  <c r="R60" i="32" s="1"/>
  <c r="Q83" i="32"/>
  <c r="Q81" i="32"/>
  <c r="Q80" i="32"/>
  <c r="Q86" i="28"/>
  <c r="Q84" i="32" s="1"/>
  <c r="Q60" i="32"/>
  <c r="Q78" i="32"/>
  <c r="Q82" i="32"/>
  <c r="Q79" i="32"/>
  <c r="Q77" i="32"/>
  <c r="Q72" i="32"/>
  <c r="R86" i="28" l="1"/>
  <c r="R84" i="32" s="1"/>
  <c r="I28" i="36" l="1"/>
  <c r="I29" i="36"/>
</calcChain>
</file>

<file path=xl/sharedStrings.xml><?xml version="1.0" encoding="utf-8"?>
<sst xmlns="http://schemas.openxmlformats.org/spreadsheetml/2006/main" count="617" uniqueCount="110">
  <si>
    <t>France</t>
  </si>
  <si>
    <t>Germany</t>
  </si>
  <si>
    <t>Italy</t>
  </si>
  <si>
    <t>Spain</t>
  </si>
  <si>
    <t>Sweden</t>
  </si>
  <si>
    <t>US</t>
  </si>
  <si>
    <t>Date</t>
  </si>
  <si>
    <t>Adjustment</t>
  </si>
  <si>
    <t>Days</t>
  </si>
  <si>
    <t>Col_Offset</t>
  </si>
  <si>
    <t>Rebase_Offset</t>
  </si>
  <si>
    <t>Update process:</t>
  </si>
  <si>
    <t>Main charts are "Adj Pop Chart/Mavg/Poly"</t>
  </si>
  <si>
    <t>Covid-19 Simple Analysis</t>
  </si>
  <si>
    <t>UK</t>
  </si>
  <si>
    <t>New York</t>
  </si>
  <si>
    <t>Belgium</t>
  </si>
  <si>
    <t>Run Pandas script to generate source data</t>
  </si>
  <si>
    <t>Copy pandas output data to Adj Daily Deaths sheet</t>
  </si>
  <si>
    <t>If not updated, check chart data range</t>
  </si>
  <si>
    <t>X-axis may need updating to extend to cover full range</t>
  </si>
  <si>
    <t>All data processing now done in Python Pandas script</t>
  </si>
  <si>
    <t>Deaths by age group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</si>
  <si>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</si>
  <si>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</si>
  <si>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</si>
  <si>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</si>
  <si>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</si>
  <si>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</si>
  <si>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</si>
  <si>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</si>
  <si>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</si>
  <si>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</si>
  <si>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</si>
  <si>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</si>
  <si>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</si>
  <si>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</si>
  <si>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</si>
  <si>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</si>
  <si>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</si>
  <si>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</si>
  <si>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</si>
  <si>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</si>
  <si>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Under 1 year</t>
  </si>
  <si>
    <t>01-14</t>
  </si>
  <si>
    <t>15-44</t>
  </si>
  <si>
    <t>45-64</t>
  </si>
  <si>
    <t>65-74</t>
  </si>
  <si>
    <t>75-84</t>
  </si>
  <si>
    <t>85+</t>
  </si>
  <si>
    <t>Week</t>
  </si>
  <si>
    <t>&lt;1 year</t>
  </si>
  <si>
    <t>ending</t>
  </si>
  <si>
    <t>Figure 3: Population pyramid for UK, mid-2018, single year of age 0 to 89</t>
  </si>
  <si>
    <t>Age</t>
  </si>
  <si>
    <t>Population Male Mid-2018</t>
  </si>
  <si>
    <t>Population Female Mid-2018</t>
  </si>
  <si>
    <t>Check</t>
  </si>
  <si>
    <t>Death reporting groups</t>
  </si>
  <si>
    <t>Increased mortality risk 2019 vs. 2018</t>
  </si>
  <si>
    <t>2020 Death data</t>
  </si>
  <si>
    <t>2019 Death data</t>
  </si>
  <si>
    <t>Difference in recorded UK deaths 2019 - 2018 (i.e. increase Y-on-Y)</t>
  </si>
  <si>
    <t>Relative diff in recorded UK deaths 2019 - 2019 (i.e. increase Y-on-Y)</t>
  </si>
  <si>
    <t>(Weekly figures annualized for equivalent additional deaths as a proportion of the age group)</t>
  </si>
  <si>
    <t>TOTAL</t>
  </si>
  <si>
    <t>2019 Deaths Data for noise analysis</t>
  </si>
  <si>
    <t>Annual mortality risk (2020)</t>
  </si>
  <si>
    <t>2020 deaths normalized to 2019</t>
  </si>
  <si>
    <t>Chance of death in the next 12m based if this weekly rate were to continue)</t>
  </si>
  <si>
    <t>Absolute mortality increase annualised (2020 vs. 2019)</t>
  </si>
  <si>
    <t>Relative mortality risk increase (2020 vs. 2019)</t>
  </si>
  <si>
    <t xml:space="preserve">UK deaths (2020 vs. 2019) </t>
  </si>
  <si>
    <t>Increase Y-on-Y (negative numbers green in parentheses)</t>
  </si>
  <si>
    <t>Annual mortality risk (2019)</t>
  </si>
  <si>
    <t>DD adj factor</t>
  </si>
  <si>
    <t>UK Hospital Deaths (mavg 5)</t>
  </si>
  <si>
    <t>W/e</t>
  </si>
  <si>
    <t>Weekly Hospital Deaths</t>
  </si>
  <si>
    <t>UpperB</t>
  </si>
  <si>
    <t>LowerB</t>
  </si>
  <si>
    <t>Covid-19 Deaths</t>
  </si>
  <si>
    <t>Total Deaths</t>
  </si>
  <si>
    <t>Non Covid-19 Deaths</t>
  </si>
  <si>
    <t>Covid-19 proportion (RH axis)</t>
  </si>
  <si>
    <t>Week ending</t>
  </si>
  <si>
    <t>2020 Death data Ex-Covid-19</t>
  </si>
  <si>
    <t>Ending</t>
  </si>
  <si>
    <t>2020 XCV deaths normalized to 2019</t>
  </si>
  <si>
    <t>2020 CV deaths normalized to 2019</t>
  </si>
  <si>
    <t>2020 Covid-19 Death data</t>
  </si>
  <si>
    <t>UK deaths (2020 vs. 2019) CV19 Deaths Stripped Out</t>
  </si>
  <si>
    <t>Death difference to 2019, weekly</t>
  </si>
  <si>
    <t>https://www.ons.gov.uk/peoplepopulationandcommunity/birthsdeathsandmarriages/deaths/datasets/weeklyprovisionalfiguresondeathsregisteredinenglandandwales</t>
  </si>
  <si>
    <t>E&amp;W</t>
  </si>
  <si>
    <t>Y-on-Y diff</t>
  </si>
  <si>
    <t>Unexplained Y-on-Y</t>
  </si>
  <si>
    <t>Expected non-CV</t>
  </si>
  <si>
    <t>Weekly Deaths</t>
  </si>
  <si>
    <t>Brazil</t>
  </si>
  <si>
    <t>Relative diff in recorded UK deaths 2019 - 2018 (i.e. increase Y-on-Y)</t>
  </si>
  <si>
    <t>Daily count</t>
  </si>
  <si>
    <t>Off vs. Daily</t>
  </si>
  <si>
    <t>Covid-19 % (RH axis)</t>
  </si>
  <si>
    <t>Red = overestimate, Green = underestimate</t>
  </si>
  <si>
    <t>Respiratory deaths</t>
  </si>
  <si>
    <t>Covid-19 on Cert</t>
  </si>
  <si>
    <t>Death with CV-19</t>
  </si>
  <si>
    <t>India</t>
  </si>
  <si>
    <t>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</si>
</sst>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yyyy\-mm\-dd;@"/>
    <numFmt numFmtId="165" formatCode="yyyy\-mm\-dd\ hh:mm:ss"/>
    <numFmt numFmtId="166" formatCode="General_)"/>
    <numFmt numFmtId="167" formatCode="[Color9]#,##0_ ;[Color10]\(#,##0\)"/>
    <numFmt numFmtId="168" formatCode="[Color9]\+#,##0_ %;[Color10]\-#,##0%"/>
    <numFmt numFmtId="169" formatCode="[Color9]\+0.000%;[Color10]\-0.000%"/>
    <numFmt numFmtId="170" formatCode="[Color9]0.000%;[Color10]\-0.000%"/>
    <numFmt numFmtId="171" formatCode="_-* #,##0_-;\-* #,##0_-;_-* &quot;-&quot;??_-;_-@_-"/>
    <numFmt numFmtId="172" formatCode="#,##0_ ;[Red]\-#,##0\ "/>
    <numFmt numFmtId="173" formatCode="[Color9]0.000%;[Color10]0.000%"/>
    <numFmt numFmtId="174" formatCode="0.0%"/>
  </numFmts>
  <fonts count="3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92929"/>
      <name val="Arial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21">
    <xf numFmtId="0" fontId="0" fillId="0" borderId="0"/>
    <xf numFmtId="0" fontId="9" fillId="0" borderId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6" fontId="13" fillId="0" borderId="0"/>
    <xf numFmtId="166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6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10" fillId="0" borderId="0"/>
    <xf numFmtId="0" fontId="8" fillId="0" borderId="0"/>
    <xf numFmtId="0" fontId="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0" fillId="0" borderId="0"/>
    <xf numFmtId="43" fontId="1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6" fillId="0" borderId="0" applyNumberFormat="0" applyFill="0" applyBorder="0" applyAlignment="0" applyProtection="0"/>
    <xf numFmtId="0" fontId="10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0" fillId="0" borderId="0"/>
    <xf numFmtId="0" fontId="8" fillId="3" borderId="19" applyNumberFormat="0" applyFont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" borderId="19" applyNumberFormat="0" applyFont="0" applyAlignment="0" applyProtection="0"/>
    <xf numFmtId="0" fontId="16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" fillId="0" borderId="0"/>
    <xf numFmtId="0" fontId="27" fillId="0" borderId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" fillId="0" borderId="0"/>
    <xf numFmtId="0" fontId="9" fillId="0" borderId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" fillId="0" borderId="0"/>
    <xf numFmtId="0" fontId="29" fillId="0" borderId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</cellStyleXfs>
  <cellXfs count="215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top"/>
    </xf>
    <xf numFmtId="14" fontId="0" fillId="0" borderId="0" xfId="0" applyNumberFormat="1"/>
    <xf numFmtId="1" fontId="6" fillId="0" borderId="1" xfId="0" applyNumberFormat="1" applyFont="1" applyBorder="1" applyAlignment="1">
      <alignment horizontal="center" vertical="top"/>
    </xf>
    <xf numFmtId="0" fontId="7" fillId="0" borderId="0" xfId="0" applyFont="1"/>
    <xf numFmtId="165" fontId="6" fillId="0" borderId="1" xfId="0" applyNumberFormat="1" applyFont="1" applyBorder="1" applyAlignment="1">
      <alignment horizontal="center" vertical="top"/>
    </xf>
    <xf numFmtId="0" fontId="9" fillId="0" borderId="0" xfId="1"/>
    <xf numFmtId="3" fontId="10" fillId="0" borderId="0" xfId="5" applyNumberFormat="1" applyFont="1" applyFill="1" applyAlignment="1">
      <alignment horizontal="right"/>
    </xf>
    <xf numFmtId="166" fontId="10" fillId="0" borderId="0" xfId="10" applyFont="1" applyFill="1" applyAlignment="1">
      <alignment wrapText="1"/>
    </xf>
    <xf numFmtId="166" fontId="11" fillId="0" borderId="0" xfId="10" applyFont="1" applyFill="1" applyAlignment="1">
      <alignment wrapText="1"/>
    </xf>
    <xf numFmtId="166" fontId="10" fillId="0" borderId="0" xfId="10" quotePrefix="1" applyFont="1" applyFill="1" applyAlignment="1">
      <alignment wrapText="1"/>
    </xf>
    <xf numFmtId="0" fontId="9" fillId="0" borderId="0" xfId="1" applyAlignment="1">
      <alignment horizontal="left"/>
    </xf>
    <xf numFmtId="0" fontId="18" fillId="0" borderId="8" xfId="0" applyFont="1" applyBorder="1"/>
    <xf numFmtId="16" fontId="10" fillId="0" borderId="6" xfId="10" applyNumberFormat="1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3" xfId="0" applyBorder="1"/>
    <xf numFmtId="0" fontId="18" fillId="0" borderId="0" xfId="0" applyFont="1"/>
    <xf numFmtId="3" fontId="0" fillId="0" borderId="0" xfId="0" applyNumberFormat="1"/>
    <xf numFmtId="166" fontId="10" fillId="0" borderId="0" xfId="10" quotePrefix="1" applyFont="1" applyAlignment="1">
      <alignment wrapText="1"/>
    </xf>
    <xf numFmtId="166" fontId="10" fillId="0" borderId="0" xfId="10" applyFont="1" applyAlignment="1">
      <alignment wrapText="1"/>
    </xf>
    <xf numFmtId="3" fontId="10" fillId="0" borderId="0" xfId="12" applyNumberFormat="1" applyAlignment="1">
      <alignment horizontal="right"/>
    </xf>
    <xf numFmtId="3" fontId="10" fillId="0" borderId="0" xfId="5" applyNumberFormat="1" applyFont="1" applyAlignment="1">
      <alignment horizontal="right"/>
    </xf>
    <xf numFmtId="166" fontId="10" fillId="0" borderId="3" xfId="10" quotePrefix="1" applyFont="1" applyBorder="1" applyAlignment="1">
      <alignment horizontal="right"/>
    </xf>
    <xf numFmtId="166" fontId="11" fillId="0" borderId="0" xfId="10" applyFont="1" applyAlignment="1">
      <alignment wrapText="1"/>
    </xf>
    <xf numFmtId="166" fontId="10" fillId="0" borderId="3" xfId="10" quotePrefix="1" applyFont="1" applyBorder="1" applyAlignment="1">
      <alignment horizontal="right"/>
    </xf>
    <xf numFmtId="166" fontId="10" fillId="0" borderId="5" xfId="10" quotePrefix="1" applyFont="1" applyBorder="1" applyAlignment="1">
      <alignment wrapText="1"/>
    </xf>
    <xf numFmtId="0" fontId="0" fillId="0" borderId="5" xfId="0" applyBorder="1"/>
    <xf numFmtId="166" fontId="10" fillId="0" borderId="5" xfId="10" applyFont="1" applyBorder="1" applyAlignment="1">
      <alignment wrapText="1"/>
    </xf>
    <xf numFmtId="0" fontId="0" fillId="0" borderId="0" xfId="0" applyBorder="1"/>
    <xf numFmtId="166" fontId="11" fillId="0" borderId="5" xfId="10" applyFont="1" applyBorder="1" applyAlignment="1">
      <alignment horizontal="right" wrapText="1"/>
    </xf>
    <xf numFmtId="3" fontId="10" fillId="0" borderId="0" xfId="12" applyNumberFormat="1" applyBorder="1" applyAlignment="1">
      <alignment horizontal="right"/>
    </xf>
    <xf numFmtId="166" fontId="11" fillId="0" borderId="5" xfId="10" applyFont="1" applyBorder="1" applyAlignment="1">
      <alignment wrapText="1"/>
    </xf>
    <xf numFmtId="0" fontId="0" fillId="0" borderId="7" xfId="0" applyBorder="1"/>
    <xf numFmtId="16" fontId="10" fillId="0" borderId="0" xfId="10" applyNumberFormat="1" applyFont="1" applyBorder="1" applyAlignment="1">
      <alignment horizontal="center" vertical="top"/>
    </xf>
    <xf numFmtId="16" fontId="10" fillId="0" borderId="0" xfId="10" applyNumberFormat="1" applyFont="1" applyFill="1" applyBorder="1" applyAlignment="1">
      <alignment horizontal="center" vertical="top"/>
    </xf>
    <xf numFmtId="3" fontId="10" fillId="0" borderId="0" xfId="5" applyNumberFormat="1" applyFont="1" applyBorder="1" applyAlignment="1">
      <alignment horizontal="right"/>
    </xf>
    <xf numFmtId="16" fontId="10" fillId="0" borderId="0" xfId="10" applyNumberFormat="1" applyFont="1" applyAlignment="1">
      <alignment horizontal="right"/>
    </xf>
    <xf numFmtId="166" fontId="10" fillId="0" borderId="0" xfId="10" applyFont="1" applyFill="1" applyAlignment="1">
      <alignment wrapText="1"/>
    </xf>
    <xf numFmtId="166" fontId="10" fillId="0" borderId="0" xfId="10" quotePrefix="1" applyFont="1" applyAlignment="1">
      <alignment wrapText="1"/>
    </xf>
    <xf numFmtId="3" fontId="10" fillId="0" borderId="0" xfId="5" applyNumberFormat="1" applyFont="1" applyAlignment="1">
      <alignment horizontal="right"/>
    </xf>
    <xf numFmtId="166" fontId="11" fillId="0" borderId="0" xfId="10" applyFont="1" applyAlignment="1"/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6" fontId="10" fillId="0" borderId="9" xfId="10" applyFont="1" applyBorder="1" applyAlignment="1">
      <alignment wrapText="1"/>
    </xf>
    <xf numFmtId="167" fontId="0" fillId="0" borderId="4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6" fontId="10" fillId="0" borderId="0" xfId="10" applyFont="1" applyBorder="1" applyAlignment="1">
      <alignment wrapText="1"/>
    </xf>
    <xf numFmtId="168" fontId="0" fillId="0" borderId="0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0" borderId="4" xfId="0" applyBorder="1"/>
    <xf numFmtId="166" fontId="19" fillId="0" borderId="0" xfId="10" applyFont="1"/>
    <xf numFmtId="166" fontId="15" fillId="0" borderId="0" xfId="10" applyFont="1"/>
    <xf numFmtId="0" fontId="20" fillId="0" borderId="0" xfId="10" applyNumberFormat="1" applyFont="1"/>
    <xf numFmtId="0" fontId="21" fillId="0" borderId="0" xfId="0" applyFont="1"/>
    <xf numFmtId="166" fontId="11" fillId="0" borderId="11" xfId="10" applyFont="1" applyBorder="1" applyAlignment="1">
      <alignment horizontal="right" wrapText="1"/>
    </xf>
    <xf numFmtId="3" fontId="15" fillId="0" borderId="0" xfId="10" applyNumberFormat="1" applyFont="1" applyAlignment="1">
      <alignment wrapText="1"/>
    </xf>
    <xf numFmtId="3" fontId="10" fillId="0" borderId="0" xfId="31" applyNumberFormat="1" applyFont="1" applyBorder="1" applyAlignment="1">
      <alignment horizontal="right" wrapText="1"/>
    </xf>
    <xf numFmtId="3" fontId="15" fillId="0" borderId="0" xfId="0" applyNumberFormat="1" applyFont="1"/>
    <xf numFmtId="166" fontId="10" fillId="0" borderId="8" xfId="10" quotePrefix="1" applyFont="1" applyBorder="1" applyAlignment="1">
      <alignment wrapText="1"/>
    </xf>
    <xf numFmtId="3" fontId="0" fillId="0" borderId="7" xfId="0" applyNumberFormat="1" applyBorder="1"/>
    <xf numFmtId="3" fontId="0" fillId="0" borderId="6" xfId="0" applyNumberFormat="1" applyBorder="1"/>
    <xf numFmtId="3" fontId="0" fillId="0" borderId="10" xfId="0" applyNumberFormat="1" applyBorder="1"/>
    <xf numFmtId="169" fontId="0" fillId="0" borderId="0" xfId="0" applyNumberFormat="1" applyBorder="1" applyAlignment="1">
      <alignment horizontal="center"/>
    </xf>
    <xf numFmtId="0" fontId="11" fillId="0" borderId="0" xfId="10" applyNumberFormat="1" applyFont="1" applyFill="1" applyAlignment="1"/>
    <xf numFmtId="0" fontId="10" fillId="0" borderId="0" xfId="5" applyNumberFormat="1" applyFont="1" applyFill="1" applyAlignment="1">
      <alignment horizontal="right"/>
    </xf>
    <xf numFmtId="166" fontId="10" fillId="0" borderId="8" xfId="10" quotePrefix="1" applyFont="1" applyFill="1" applyBorder="1" applyAlignment="1">
      <alignment wrapText="1"/>
    </xf>
    <xf numFmtId="168" fontId="0" fillId="0" borderId="3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166" fontId="10" fillId="0" borderId="9" xfId="10" applyFont="1" applyFill="1" applyBorder="1" applyAlignment="1">
      <alignment wrapText="1"/>
    </xf>
    <xf numFmtId="166" fontId="10" fillId="0" borderId="12" xfId="10" applyFont="1" applyBorder="1" applyAlignment="1">
      <alignment wrapText="1"/>
    </xf>
    <xf numFmtId="168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69" fontId="0" fillId="0" borderId="6" xfId="0" applyNumberFormat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6" fontId="10" fillId="0" borderId="12" xfId="10" applyFont="1" applyFill="1" applyBorder="1" applyAlignment="1">
      <alignment wrapText="1"/>
    </xf>
    <xf numFmtId="0" fontId="0" fillId="0" borderId="2" xfId="0" applyBorder="1"/>
    <xf numFmtId="169" fontId="0" fillId="0" borderId="13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0" fontId="0" fillId="0" borderId="14" xfId="0" applyBorder="1" applyAlignment="1">
      <alignment horizontal="center" vertical="top"/>
    </xf>
    <xf numFmtId="16" fontId="10" fillId="0" borderId="15" xfId="10" applyNumberFormat="1" applyFont="1" applyBorder="1" applyAlignment="1">
      <alignment horizontal="center" vertical="top"/>
    </xf>
    <xf numFmtId="169" fontId="0" fillId="0" borderId="17" xfId="0" applyNumberFormat="1" applyBorder="1" applyAlignment="1">
      <alignment horizontal="center"/>
    </xf>
    <xf numFmtId="170" fontId="0" fillId="2" borderId="15" xfId="0" applyNumberFormat="1" applyFill="1" applyBorder="1" applyAlignment="1">
      <alignment horizontal="center"/>
    </xf>
    <xf numFmtId="170" fontId="0" fillId="2" borderId="18" xfId="0" applyNumberFormat="1" applyFill="1" applyBorder="1" applyAlignment="1">
      <alignment horizontal="center"/>
    </xf>
    <xf numFmtId="0" fontId="22" fillId="0" borderId="14" xfId="0" applyFont="1" applyBorder="1" applyAlignment="1">
      <alignment horizontal="center" vertical="top"/>
    </xf>
    <xf numFmtId="16" fontId="23" fillId="0" borderId="15" xfId="10" applyNumberFormat="1" applyFont="1" applyBorder="1" applyAlignment="1">
      <alignment horizontal="center" vertical="top"/>
    </xf>
    <xf numFmtId="167" fontId="22" fillId="0" borderId="15" xfId="0" applyNumberFormat="1" applyFont="1" applyBorder="1" applyAlignment="1">
      <alignment horizontal="center"/>
    </xf>
    <xf numFmtId="167" fontId="22" fillId="0" borderId="16" xfId="0" applyNumberFormat="1" applyFont="1" applyBorder="1" applyAlignment="1">
      <alignment horizontal="center"/>
    </xf>
    <xf numFmtId="168" fontId="22" fillId="0" borderId="15" xfId="0" applyNumberFormat="1" applyFont="1" applyBorder="1" applyAlignment="1">
      <alignment horizontal="center"/>
    </xf>
    <xf numFmtId="168" fontId="22" fillId="0" borderId="17" xfId="0" applyNumberFormat="1" applyFont="1" applyBorder="1" applyAlignment="1">
      <alignment horizontal="center"/>
    </xf>
    <xf numFmtId="169" fontId="22" fillId="0" borderId="15" xfId="0" applyNumberFormat="1" applyFont="1" applyBorder="1" applyAlignment="1">
      <alignment horizontal="center"/>
    </xf>
    <xf numFmtId="169" fontId="22" fillId="0" borderId="17" xfId="0" applyNumberFormat="1" applyFont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22" fillId="0" borderId="18" xfId="0" applyNumberFormat="1" applyFont="1" applyBorder="1" applyAlignment="1">
      <alignment horizontal="center"/>
    </xf>
    <xf numFmtId="0" fontId="9" fillId="0" borderId="0" xfId="1"/>
    <xf numFmtId="166" fontId="10" fillId="0" borderId="0" xfId="10" applyFont="1" applyAlignment="1">
      <alignment wrapText="1"/>
    </xf>
    <xf numFmtId="166" fontId="10" fillId="0" borderId="0" xfId="10" applyFont="1" applyFill="1" applyAlignment="1">
      <alignment wrapText="1"/>
    </xf>
    <xf numFmtId="166" fontId="11" fillId="0" borderId="0" xfId="10" applyFont="1" applyFill="1" applyAlignment="1">
      <alignment wrapText="1"/>
    </xf>
    <xf numFmtId="166" fontId="10" fillId="0" borderId="0" xfId="10" quotePrefix="1" applyFont="1" applyFill="1" applyAlignment="1">
      <alignment wrapText="1"/>
    </xf>
    <xf numFmtId="0" fontId="9" fillId="0" borderId="0" xfId="1" applyAlignment="1">
      <alignment horizontal="left"/>
    </xf>
    <xf numFmtId="166" fontId="10" fillId="0" borderId="3" xfId="10" quotePrefix="1" applyFont="1" applyBorder="1" applyAlignment="1">
      <alignment horizontal="right"/>
    </xf>
    <xf numFmtId="166" fontId="11" fillId="0" borderId="0" xfId="10" applyFont="1" applyAlignment="1">
      <alignment wrapText="1"/>
    </xf>
    <xf numFmtId="166" fontId="10" fillId="0" borderId="0" xfId="10" quotePrefix="1" applyFont="1" applyAlignment="1">
      <alignment wrapText="1"/>
    </xf>
    <xf numFmtId="3" fontId="9" fillId="0" borderId="0" xfId="1" applyNumberFormat="1"/>
    <xf numFmtId="3" fontId="10" fillId="0" borderId="0" xfId="12" applyNumberFormat="1" applyAlignment="1">
      <alignment horizontal="right"/>
    </xf>
    <xf numFmtId="166" fontId="10" fillId="0" borderId="3" xfId="10" quotePrefix="1" applyFont="1" applyBorder="1" applyAlignment="1">
      <alignment horizontal="center"/>
    </xf>
    <xf numFmtId="0" fontId="0" fillId="0" borderId="0" xfId="0" applyAlignment="1">
      <alignment horizontal="center"/>
    </xf>
    <xf numFmtId="166" fontId="11" fillId="0" borderId="8" xfId="10" applyFont="1" applyBorder="1" applyAlignment="1">
      <alignment horizontal="center" wrapText="1"/>
    </xf>
    <xf numFmtId="166" fontId="10" fillId="0" borderId="7" xfId="10" quotePrefix="1" applyFont="1" applyBorder="1" applyAlignment="1">
      <alignment horizontal="center"/>
    </xf>
    <xf numFmtId="166" fontId="10" fillId="0" borderId="5" xfId="10" quotePrefix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6" fontId="10" fillId="0" borderId="5" xfId="10" applyFont="1" applyBorder="1" applyAlignment="1">
      <alignment horizontal="center" wrapText="1"/>
    </xf>
    <xf numFmtId="166" fontId="10" fillId="0" borderId="12" xfId="1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166" fontId="11" fillId="0" borderId="5" xfId="10" applyFont="1" applyBorder="1" applyAlignment="1">
      <alignment horizontal="center" wrapText="1"/>
    </xf>
    <xf numFmtId="166" fontId="10" fillId="0" borderId="9" xfId="10" applyFont="1" applyBorder="1" applyAlignment="1">
      <alignment horizontal="center" wrapText="1"/>
    </xf>
    <xf numFmtId="166" fontId="10" fillId="0" borderId="12" xfId="10" applyFont="1" applyBorder="1" applyAlignment="1">
      <alignment horizontal="center" wrapText="1"/>
    </xf>
    <xf numFmtId="166" fontId="11" fillId="0" borderId="0" xfId="10" applyFont="1" applyBorder="1" applyAlignment="1">
      <alignment horizontal="right" wrapText="1"/>
    </xf>
    <xf numFmtId="0" fontId="22" fillId="0" borderId="0" xfId="0" applyFont="1"/>
    <xf numFmtId="164" fontId="0" fillId="0" borderId="0" xfId="0" applyNumberFormat="1"/>
    <xf numFmtId="168" fontId="0" fillId="0" borderId="17" xfId="0" applyNumberFormat="1" applyBorder="1" applyAlignment="1">
      <alignment horizontal="center"/>
    </xf>
    <xf numFmtId="0" fontId="9" fillId="0" borderId="0" xfId="1" applyAlignment="1">
      <alignment horizontal="left"/>
    </xf>
    <xf numFmtId="166" fontId="10" fillId="0" borderId="3" xfId="10" quotePrefix="1" applyFont="1" applyBorder="1" applyAlignment="1">
      <alignment horizontal="center"/>
    </xf>
    <xf numFmtId="166" fontId="10" fillId="0" borderId="0" xfId="10" quotePrefix="1" applyFont="1" applyBorder="1" applyAlignment="1">
      <alignment wrapText="1"/>
    </xf>
    <xf numFmtId="15" fontId="10" fillId="0" borderId="0" xfId="10" quotePrefix="1" applyNumberFormat="1" applyFont="1" applyBorder="1" applyAlignment="1">
      <alignment horizontal="right"/>
    </xf>
    <xf numFmtId="0" fontId="6" fillId="0" borderId="0" xfId="0" applyFont="1" applyBorder="1" applyAlignment="1">
      <alignment horizontal="center" vertical="top"/>
    </xf>
    <xf numFmtId="171" fontId="0" fillId="0" borderId="0" xfId="0" applyNumberFormat="1"/>
    <xf numFmtId="9" fontId="0" fillId="0" borderId="0" xfId="0" applyNumberFormat="1"/>
    <xf numFmtId="166" fontId="10" fillId="0" borderId="0" xfId="10" applyFont="1" applyFill="1" applyAlignment="1">
      <alignment wrapText="1"/>
    </xf>
    <xf numFmtId="166" fontId="11" fillId="0" borderId="0" xfId="10" applyFont="1" applyFill="1" applyAlignment="1">
      <alignment wrapText="1"/>
    </xf>
    <xf numFmtId="166" fontId="10" fillId="0" borderId="0" xfId="10" quotePrefix="1" applyFont="1" applyFill="1" applyAlignment="1">
      <alignment wrapText="1"/>
    </xf>
    <xf numFmtId="171" fontId="15" fillId="0" borderId="0" xfId="138" applyNumberFormat="1" applyFont="1" applyAlignment="1">
      <alignment horizontal="right" indent="1"/>
    </xf>
    <xf numFmtId="171" fontId="15" fillId="0" borderId="0" xfId="138" applyNumberFormat="1" applyFont="1"/>
    <xf numFmtId="3" fontId="10" fillId="0" borderId="0" xfId="106" applyNumberFormat="1" applyFont="1" applyFill="1" applyAlignment="1">
      <alignment horizontal="right"/>
    </xf>
    <xf numFmtId="166" fontId="10" fillId="0" borderId="0" xfId="10" applyFont="1" applyFill="1" applyAlignment="1">
      <alignment wrapText="1"/>
    </xf>
    <xf numFmtId="166" fontId="11" fillId="0" borderId="0" xfId="10" applyFont="1" applyFill="1" applyAlignment="1">
      <alignment wrapText="1"/>
    </xf>
    <xf numFmtId="166" fontId="10" fillId="0" borderId="0" xfId="10" quotePrefix="1" applyFont="1" applyFill="1" applyAlignment="1">
      <alignment wrapText="1"/>
    </xf>
    <xf numFmtId="166" fontId="10" fillId="0" borderId="3" xfId="10" quotePrefix="1" applyFont="1" applyBorder="1" applyAlignment="1">
      <alignment horizontal="right"/>
    </xf>
    <xf numFmtId="3" fontId="10" fillId="0" borderId="0" xfId="106" applyNumberFormat="1" applyFont="1" applyFill="1" applyAlignment="1">
      <alignment horizontal="right"/>
    </xf>
    <xf numFmtId="3" fontId="10" fillId="0" borderId="0" xfId="10" applyNumberFormat="1" applyFont="1"/>
    <xf numFmtId="3" fontId="10" fillId="0" borderId="0" xfId="10" applyNumberFormat="1" applyFont="1" applyFill="1" applyBorder="1"/>
    <xf numFmtId="3" fontId="10" fillId="0" borderId="0" xfId="106" applyNumberFormat="1" applyFont="1" applyFill="1" applyBorder="1" applyAlignment="1">
      <alignment horizontal="right"/>
    </xf>
    <xf numFmtId="3" fontId="10" fillId="0" borderId="0" xfId="67" applyNumberFormat="1"/>
    <xf numFmtId="3" fontId="10" fillId="0" borderId="0" xfId="67" applyNumberFormat="1" applyBorder="1"/>
    <xf numFmtId="166" fontId="10" fillId="0" borderId="3" xfId="10" quotePrefix="1" applyFont="1" applyBorder="1" applyAlignment="1">
      <alignment horizontal="center"/>
    </xf>
    <xf numFmtId="3" fontId="10" fillId="0" borderId="0" xfId="201" applyNumberFormat="1" applyAlignment="1">
      <alignment horizontal="right"/>
    </xf>
    <xf numFmtId="0" fontId="16" fillId="0" borderId="0" xfId="218"/>
    <xf numFmtId="3" fontId="10" fillId="0" borderId="0" xfId="222" applyNumberFormat="1" applyFill="1" applyAlignment="1">
      <alignment horizontal="right"/>
    </xf>
    <xf numFmtId="3" fontId="10" fillId="0" borderId="0" xfId="222" applyNumberFormat="1" applyAlignment="1">
      <alignment horizontal="right"/>
    </xf>
    <xf numFmtId="3" fontId="9" fillId="0" borderId="0" xfId="1" applyNumberFormat="1" applyAlignment="1">
      <alignment horizontal="right"/>
    </xf>
    <xf numFmtId="3" fontId="10" fillId="0" borderId="0" xfId="10" applyNumberFormat="1" applyFont="1" applyAlignment="1">
      <alignment horizontal="right"/>
    </xf>
    <xf numFmtId="3" fontId="10" fillId="0" borderId="0" xfId="222" applyNumberFormat="1" applyAlignment="1">
      <alignment horizontal="right" vertical="top"/>
    </xf>
    <xf numFmtId="3" fontId="9" fillId="0" borderId="0" xfId="1" applyNumberFormat="1" applyAlignment="1">
      <alignment horizontal="right" vertical="top"/>
    </xf>
    <xf numFmtId="3" fontId="9" fillId="0" borderId="0" xfId="1" applyNumberFormat="1"/>
    <xf numFmtId="166" fontId="10" fillId="0" borderId="3" xfId="10" quotePrefix="1" applyFont="1" applyBorder="1" applyAlignment="1">
      <alignment horizontal="center"/>
    </xf>
    <xf numFmtId="164" fontId="10" fillId="0" borderId="0" xfId="10" applyNumberFormat="1" applyFont="1" applyFill="1" applyBorder="1" applyAlignment="1">
      <alignment horizontal="center" vertical="top"/>
    </xf>
    <xf numFmtId="172" fontId="0" fillId="5" borderId="0" xfId="0" applyNumberFormat="1" applyFill="1"/>
    <xf numFmtId="3" fontId="10" fillId="4" borderId="0" xfId="319" applyNumberFormat="1" applyFill="1" applyAlignment="1">
      <alignment horizontal="right"/>
    </xf>
    <xf numFmtId="0" fontId="6" fillId="5" borderId="0" xfId="0" applyFont="1" applyFill="1"/>
    <xf numFmtId="3" fontId="0" fillId="5" borderId="0" xfId="0" applyNumberFormat="1" applyFill="1"/>
    <xf numFmtId="3" fontId="10" fillId="0" borderId="0" xfId="370" applyNumberFormat="1" applyAlignment="1">
      <alignment horizontal="right"/>
    </xf>
    <xf numFmtId="0" fontId="0" fillId="5" borderId="0" xfId="0" applyFill="1"/>
    <xf numFmtId="3" fontId="10" fillId="4" borderId="0" xfId="201" applyNumberFormat="1" applyFill="1" applyAlignment="1">
      <alignment horizontal="right"/>
    </xf>
    <xf numFmtId="166" fontId="22" fillId="0" borderId="14" xfId="0" applyNumberFormat="1" applyFont="1" applyBorder="1" applyAlignment="1">
      <alignment horizontal="center" vertical="top"/>
    </xf>
    <xf numFmtId="3" fontId="10" fillId="4" borderId="0" xfId="201" applyNumberFormat="1" applyFont="1" applyFill="1" applyAlignment="1">
      <alignment horizontal="right"/>
    </xf>
    <xf numFmtId="3" fontId="10" fillId="4" borderId="0" xfId="10" applyNumberFormat="1" applyFont="1" applyFill="1"/>
    <xf numFmtId="0" fontId="28" fillId="4" borderId="0" xfId="0" applyFont="1" applyFill="1"/>
    <xf numFmtId="3" fontId="10" fillId="5" borderId="0" xfId="201" applyNumberFormat="1" applyFont="1" applyFill="1" applyAlignment="1">
      <alignment horizontal="right"/>
    </xf>
    <xf numFmtId="3" fontId="10" fillId="4" borderId="0" xfId="467" applyNumberFormat="1" applyFill="1" applyAlignment="1">
      <alignment horizontal="right"/>
    </xf>
    <xf numFmtId="0" fontId="0" fillId="4" borderId="0" xfId="0" applyFill="1"/>
    <xf numFmtId="3" fontId="10" fillId="0" borderId="0" xfId="467" applyNumberFormat="1" applyAlignment="1">
      <alignment horizontal="right"/>
    </xf>
    <xf numFmtId="166" fontId="10" fillId="0" borderId="3" xfId="10" quotePrefix="1" applyFont="1" applyBorder="1" applyAlignment="1">
      <alignment horizontal="center"/>
    </xf>
    <xf numFmtId="166" fontId="10" fillId="0" borderId="3" xfId="10" quotePrefix="1" applyFont="1" applyBorder="1" applyAlignment="1">
      <alignment horizontal="center"/>
    </xf>
    <xf numFmtId="3" fontId="10" fillId="0" borderId="0" xfId="467" applyNumberFormat="1" applyAlignment="1">
      <alignment horizontal="right"/>
    </xf>
    <xf numFmtId="2" fontId="10" fillId="0" borderId="0" xfId="5" applyNumberFormat="1" applyFont="1" applyAlignment="1">
      <alignment horizontal="right"/>
    </xf>
    <xf numFmtId="2" fontId="0" fillId="0" borderId="0" xfId="0" applyNumberFormat="1"/>
    <xf numFmtId="3" fontId="10" fillId="0" borderId="0" xfId="520" applyNumberFormat="1" applyAlignment="1">
      <alignment horizontal="right"/>
    </xf>
    <xf numFmtId="166" fontId="10" fillId="0" borderId="3" xfId="10" quotePrefix="1" applyFont="1" applyBorder="1" applyAlignment="1">
      <alignment horizontal="center"/>
    </xf>
    <xf numFmtId="3" fontId="10" fillId="0" borderId="0" xfId="16" applyNumberFormat="1" applyFont="1" applyFill="1" applyAlignment="1">
      <alignment horizontal="right" vertical="top"/>
    </xf>
    <xf numFmtId="3" fontId="10" fillId="0" borderId="0" xfId="617" applyNumberFormat="1" applyAlignment="1">
      <alignment horizontal="right" vertical="top"/>
    </xf>
    <xf numFmtId="3" fontId="10" fillId="0" borderId="0" xfId="5" applyNumberFormat="1" applyAlignment="1">
      <alignment horizontal="right"/>
    </xf>
    <xf numFmtId="173" fontId="0" fillId="0" borderId="2" xfId="0" applyNumberFormat="1" applyBorder="1" applyAlignment="1">
      <alignment horizontal="center"/>
    </xf>
    <xf numFmtId="173" fontId="0" fillId="0" borderId="17" xfId="0" applyNumberFormat="1" applyBorder="1" applyAlignment="1">
      <alignment horizontal="center"/>
    </xf>
    <xf numFmtId="3" fontId="10" fillId="0" borderId="0" xfId="668" applyNumberFormat="1" applyAlignment="1">
      <alignment horizontal="right"/>
    </xf>
    <xf numFmtId="166" fontId="10" fillId="0" borderId="3" xfId="10" quotePrefix="1" applyFont="1" applyBorder="1" applyAlignment="1">
      <alignment horizontal="center"/>
    </xf>
    <xf numFmtId="3" fontId="10" fillId="0" borderId="0" xfId="913" applyNumberFormat="1" applyAlignment="1">
      <alignment horizontal="right"/>
    </xf>
    <xf numFmtId="166" fontId="10" fillId="0" borderId="3" xfId="10" quotePrefix="1" applyFont="1" applyBorder="1" applyAlignment="1">
      <alignment horizontal="center"/>
    </xf>
    <xf numFmtId="3" fontId="10" fillId="0" borderId="0" xfId="964" applyNumberFormat="1" applyAlignment="1">
      <alignment horizontal="right"/>
    </xf>
    <xf numFmtId="166" fontId="10" fillId="0" borderId="3" xfId="10" quotePrefix="1" applyFont="1" applyBorder="1" applyAlignment="1">
      <alignment horizontal="center"/>
    </xf>
    <xf numFmtId="174" fontId="0" fillId="5" borderId="0" xfId="0" applyNumberFormat="1" applyFill="1"/>
    <xf numFmtId="3" fontId="10" fillId="0" borderId="0" xfId="1209" applyNumberFormat="1" applyAlignment="1">
      <alignment horizontal="right"/>
    </xf>
    <xf numFmtId="3" fontId="10" fillId="0" borderId="0" xfId="1209" applyNumberFormat="1" applyAlignment="1">
      <alignment horizontal="right"/>
    </xf>
    <xf numFmtId="3" fontId="9" fillId="0" borderId="0" xfId="1260" applyNumberFormat="1" applyAlignment="1">
      <alignment horizontal="right"/>
    </xf>
    <xf numFmtId="3" fontId="9" fillId="0" borderId="0" xfId="1428" applyNumberFormat="1" applyAlignment="1">
      <alignment horizontal="right"/>
    </xf>
    <xf numFmtId="3" fontId="9" fillId="0" borderId="0" xfId="1577" applyNumberFormat="1" applyAlignment="1">
      <alignment horizontal="right"/>
    </xf>
    <xf numFmtId="165" fontId="0" fillId="0" borderId="0" xfId="0" applyNumberFormat="1"/>
    <xf numFmtId="3" fontId="9" fillId="0" borderId="0" xfId="1267" applyNumberFormat="1" applyAlignment="1">
      <alignment horizontal="right" vertical="top"/>
    </xf>
    <xf numFmtId="3" fontId="15" fillId="0" borderId="0" xfId="19" applyNumberFormat="1" applyFont="1"/>
    <xf numFmtId="3" fontId="15" fillId="0" borderId="0" xfId="19" applyNumberFormat="1" applyFont="1" applyFill="1"/>
    <xf numFmtId="3" fontId="15" fillId="0" borderId="0" xfId="19" applyNumberFormat="1" applyFont="1"/>
    <xf numFmtId="3" fontId="15" fillId="0" borderId="0" xfId="19" applyNumberFormat="1" applyFont="1" applyFill="1"/>
    <xf numFmtId="3" fontId="9" fillId="0" borderId="0" xfId="1875" applyNumberFormat="1" applyAlignment="1">
      <alignment horizontal="right"/>
    </xf>
    <xf numFmtId="3" fontId="15" fillId="0" borderId="0" xfId="19" applyNumberFormat="1" applyFont="1" applyFill="1"/>
  </cellXfs>
  <cellStyles count="2021">
    <cellStyle name="Comma 10" xfId="219" xr:uid="{06391942-BC4E-49FD-AA28-78267AC0D067}"/>
    <cellStyle name="Comma 11" xfId="367" xr:uid="{873A7B45-CCA3-4D4D-A396-2D838B59EBD6}"/>
    <cellStyle name="Comma 12" xfId="517" xr:uid="{891A305D-B472-4F6B-BCEF-B453A8237327}"/>
    <cellStyle name="Comma 13" xfId="665" xr:uid="{CDF48294-A831-41CE-851B-C9636E5BC4A4}"/>
    <cellStyle name="Comma 14" xfId="813" xr:uid="{B208FE6A-6ECC-401E-9C3B-B4C8CEA8DEFE}"/>
    <cellStyle name="Comma 15" xfId="961" xr:uid="{20711224-25CD-483B-96E7-C11EB2759865}"/>
    <cellStyle name="Comma 16" xfId="1109" xr:uid="{34701A87-5F1D-4848-9DBD-BD9BD407B804}"/>
    <cellStyle name="Comma 17" xfId="1257" xr:uid="{91E3CBD3-2D0F-4979-947A-A58391B9B472}"/>
    <cellStyle name="Comma 18" xfId="1425" xr:uid="{AB679E43-5DE7-4177-A322-82677AAD3C74}"/>
    <cellStyle name="Comma 19" xfId="1574" xr:uid="{F4FD831F-307A-40E2-AB70-DC848C669118}"/>
    <cellStyle name="Comma 2" xfId="3" xr:uid="{B645A2AB-35F7-46F1-B893-8C183BC53542}"/>
    <cellStyle name="Comma 2 10" xfId="104" xr:uid="{FD45618F-AF8F-4BD2-B819-D9A87046727D}"/>
    <cellStyle name="Comma 2 10 10" xfId="1477" xr:uid="{084AB6B3-7512-4467-A19E-69923EB2C95C}"/>
    <cellStyle name="Comma 2 10 11" xfId="1626" xr:uid="{319081FB-E2B5-4CC6-98E3-17E1A5E11C3F}"/>
    <cellStyle name="Comma 2 10 12" xfId="1776" xr:uid="{CEC7A554-D610-40F1-9967-CE8981E49260}"/>
    <cellStyle name="Comma 2 10 13" xfId="1924" xr:uid="{E55E0976-251E-46B9-BE02-EB6002264C04}"/>
    <cellStyle name="Comma 2 10 2" xfId="271" xr:uid="{0B761BCE-1411-4150-8AE4-4210FCCB6C34}"/>
    <cellStyle name="Comma 2 10 3" xfId="419" xr:uid="{66DFD5EA-1A7E-4F76-A83B-AE1A438B8F64}"/>
    <cellStyle name="Comma 2 10 4" xfId="569" xr:uid="{4927A8E5-5D5F-40F7-B60B-DF899E0799CD}"/>
    <cellStyle name="Comma 2 10 5" xfId="717" xr:uid="{30C4DE8B-5BE5-4BFB-902F-CD1B2B21FA99}"/>
    <cellStyle name="Comma 2 10 6" xfId="865" xr:uid="{83F6204C-EFDE-4C31-B158-0C93F022CB92}"/>
    <cellStyle name="Comma 2 10 7" xfId="1013" xr:uid="{FC4C084E-CDAD-44EB-9051-80A0DBBB1AA8}"/>
    <cellStyle name="Comma 2 10 8" xfId="1161" xr:uid="{F011CF17-A62A-486C-A366-BD212243F406}"/>
    <cellStyle name="Comma 2 10 9" xfId="1325" xr:uid="{E4DC0FE5-B84A-4A8C-8E24-1E126D407D7B}"/>
    <cellStyle name="Comma 2 11" xfId="220" xr:uid="{1CBFD315-39EE-43FF-BC81-2C08ED81B328}"/>
    <cellStyle name="Comma 2 12" xfId="368" xr:uid="{E84B58DA-E3FC-489C-8E8F-EA5AD698ADA0}"/>
    <cellStyle name="Comma 2 13" xfId="518" xr:uid="{2898A127-C322-45AA-88DF-EB5CCE82C11E}"/>
    <cellStyle name="Comma 2 14" xfId="666" xr:uid="{3B35A3E8-2025-4E92-A407-FB207CD95C67}"/>
    <cellStyle name="Comma 2 15" xfId="814" xr:uid="{6A1AF6E7-DCC3-4504-A71A-032D3BACCD7A}"/>
    <cellStyle name="Comma 2 16" xfId="962" xr:uid="{20C39008-25C8-44EC-9304-F04868E7A452}"/>
    <cellStyle name="Comma 2 17" xfId="1110" xr:uid="{4B6C03FB-FE7C-4472-91EB-19686157446C}"/>
    <cellStyle name="Comma 2 18" xfId="1258" xr:uid="{4AF8EC18-19D6-419F-9D67-33BCDE069BD8}"/>
    <cellStyle name="Comma 2 19" xfId="1426" xr:uid="{EC31FAFA-73D0-4F52-AECA-E23B9CF9F5E8}"/>
    <cellStyle name="Comma 2 2" xfId="4" xr:uid="{798CB0EE-60E5-4381-9FDE-4D0FF86C10A5}"/>
    <cellStyle name="Comma 2 2 10" xfId="369" xr:uid="{CF7863A6-096E-41A2-AED4-8B6DFED36E33}"/>
    <cellStyle name="Comma 2 2 11" xfId="519" xr:uid="{00664AF1-B774-448D-9EC8-AB61D05D04ED}"/>
    <cellStyle name="Comma 2 2 12" xfId="667" xr:uid="{B5E81ED1-B376-4362-A5D0-15F222989A61}"/>
    <cellStyle name="Comma 2 2 13" xfId="815" xr:uid="{4C6E7CD6-89BD-479C-BF97-660310900D9E}"/>
    <cellStyle name="Comma 2 2 14" xfId="963" xr:uid="{CE17A517-DEAD-4C42-B356-8F9A50345A67}"/>
    <cellStyle name="Comma 2 2 15" xfId="1111" xr:uid="{130EA0DB-1240-4BB1-90DC-096D400E8E51}"/>
    <cellStyle name="Comma 2 2 16" xfId="1259" xr:uid="{B5278A00-1BD0-4A70-94EE-52835EA251EF}"/>
    <cellStyle name="Comma 2 2 17" xfId="1427" xr:uid="{170EAD0D-3EF8-41A6-A3F9-6508361F8F82}"/>
    <cellStyle name="Comma 2 2 18" xfId="1576" xr:uid="{80CE112A-0D61-42D8-8F8A-4D1C50B9083D}"/>
    <cellStyle name="Comma 2 2 19" xfId="1726" xr:uid="{15801742-BC5A-4F80-8DA1-39B0C1A90D26}"/>
    <cellStyle name="Comma 2 2 2" xfId="26" xr:uid="{E818BE3A-E396-4051-891F-094621BC18A4}"/>
    <cellStyle name="Comma 2 2 2 10" xfId="822" xr:uid="{1884754C-A876-415A-99A5-A14627CC3196}"/>
    <cellStyle name="Comma 2 2 2 11" xfId="970" xr:uid="{4C6AFF29-26CA-4B94-99DF-785381EE2A3C}"/>
    <cellStyle name="Comma 2 2 2 12" xfId="1118" xr:uid="{FD449F52-A557-487D-BB27-1E15547F5D0A}"/>
    <cellStyle name="Comma 2 2 2 13" xfId="1273" xr:uid="{85308879-3B64-4ACA-841B-B75D5BFE21CF}"/>
    <cellStyle name="Comma 2 2 2 14" xfId="1434" xr:uid="{A40CA770-874C-4BF5-8879-C6ADB32D1379}"/>
    <cellStyle name="Comma 2 2 2 15" xfId="1583" xr:uid="{B8754BE7-4CAF-4376-B6B2-D0714903CFE7}"/>
    <cellStyle name="Comma 2 2 2 16" xfId="1733" xr:uid="{2A7A3E4A-882A-4323-A596-7496BFBA8E72}"/>
    <cellStyle name="Comma 2 2 2 17" xfId="1881" xr:uid="{E1A369E8-3234-431E-BD7A-4745354B7A9D}"/>
    <cellStyle name="Comma 2 2 2 2" xfId="55" xr:uid="{639063A7-E60D-4B11-8E54-B279CA515038}"/>
    <cellStyle name="Comma 2 2 2 2 10" xfId="1131" xr:uid="{DF47AEE3-D1F5-4631-B508-31BE9F48120F}"/>
    <cellStyle name="Comma 2 2 2 2 11" xfId="1286" xr:uid="{FF23E1DA-B73D-49EA-8F89-6C2A6EB13191}"/>
    <cellStyle name="Comma 2 2 2 2 12" xfId="1447" xr:uid="{2539FBBB-A440-4F9D-99AF-AD25B90FAB17}"/>
    <cellStyle name="Comma 2 2 2 2 13" xfId="1596" xr:uid="{DA812594-DBED-4552-9948-1A9329D77795}"/>
    <cellStyle name="Comma 2 2 2 2 14" xfId="1746" xr:uid="{4CE6FEB9-219B-445B-B502-46F0B3347566}"/>
    <cellStyle name="Comma 2 2 2 2 15" xfId="1894" xr:uid="{7C927F42-F438-4051-87AD-9E1E62430496}"/>
    <cellStyle name="Comma 2 2 2 2 2" xfId="125" xr:uid="{585E6EB2-5452-451D-B914-0CAD6CF07BCB}"/>
    <cellStyle name="Comma 2 2 2 2 2 10" xfId="1544" xr:uid="{DDC8382F-1944-4D8D-A184-910AC2F8CACF}"/>
    <cellStyle name="Comma 2 2 2 2 2 11" xfId="1693" xr:uid="{6DC9455F-59D6-4108-BFF0-68BE37FB39EC}"/>
    <cellStyle name="Comma 2 2 2 2 2 12" xfId="1843" xr:uid="{69D293A1-03E7-4B41-BBA9-86EE08239253}"/>
    <cellStyle name="Comma 2 2 2 2 2 13" xfId="1991" xr:uid="{CBD7AB8F-CBBD-4D26-A6ED-346A91C295A4}"/>
    <cellStyle name="Comma 2 2 2 2 2 2" xfId="338" xr:uid="{9BECB16B-CCED-4491-9BF1-39C4F93D7ED2}"/>
    <cellStyle name="Comma 2 2 2 2 2 3" xfId="486" xr:uid="{3F5327D3-B8D8-4C04-89C5-6C042901A3A7}"/>
    <cellStyle name="Comma 2 2 2 2 2 4" xfId="636" xr:uid="{9C3E3FCE-4D96-4096-A8CA-9B7A407FDFA2}"/>
    <cellStyle name="Comma 2 2 2 2 2 5" xfId="784" xr:uid="{61440DE1-6D24-493D-8048-F55DAE153858}"/>
    <cellStyle name="Comma 2 2 2 2 2 6" xfId="932" xr:uid="{5CCBDD48-4671-405B-8E9D-CA724EDEE8B7}"/>
    <cellStyle name="Comma 2 2 2 2 2 7" xfId="1080" xr:uid="{F2A97D73-34FB-4535-9105-77989BAD1D48}"/>
    <cellStyle name="Comma 2 2 2 2 2 8" xfId="1228" xr:uid="{198AB65B-C5AF-4EAE-977D-4E9ECDAD63EF}"/>
    <cellStyle name="Comma 2 2 2 2 2 9" xfId="1394" xr:uid="{778EB4DC-E7F9-4AE4-8196-C1B5C4AF320D}"/>
    <cellStyle name="Comma 2 2 2 2 3" xfId="172" xr:uid="{257C7D14-9CC8-491A-A077-A44561681DE7}"/>
    <cellStyle name="Comma 2 2 2 2 3 10" xfId="1497" xr:uid="{D1FC84FA-31D1-4468-9DFC-1094BD5B7AC3}"/>
    <cellStyle name="Comma 2 2 2 2 3 11" xfId="1646" xr:uid="{B9BD5CBE-36BB-497B-BEEB-5564D20D7775}"/>
    <cellStyle name="Comma 2 2 2 2 3 12" xfId="1796" xr:uid="{5BF33488-C71B-4D0F-B0F4-63B448025004}"/>
    <cellStyle name="Comma 2 2 2 2 3 13" xfId="1944" xr:uid="{3D4E1549-95F7-42B0-BB78-BA00A54E1C8B}"/>
    <cellStyle name="Comma 2 2 2 2 3 2" xfId="291" xr:uid="{A5F67EDF-3E95-4826-8906-C3C5FA59DCDE}"/>
    <cellStyle name="Comma 2 2 2 2 3 3" xfId="439" xr:uid="{1DCB2338-6995-4FAC-B072-542E66D09A39}"/>
    <cellStyle name="Comma 2 2 2 2 3 4" xfId="589" xr:uid="{5FFE1488-DADF-41FB-882F-2B8F1771DE79}"/>
    <cellStyle name="Comma 2 2 2 2 3 5" xfId="737" xr:uid="{FB76D12C-DCCD-441A-B461-FB215D71F9FD}"/>
    <cellStyle name="Comma 2 2 2 2 3 6" xfId="885" xr:uid="{E6A673F8-40CE-40F1-B064-7AE18078BAB8}"/>
    <cellStyle name="Comma 2 2 2 2 3 7" xfId="1033" xr:uid="{955F8D05-50E0-4A90-8E87-2190CFD17805}"/>
    <cellStyle name="Comma 2 2 2 2 3 8" xfId="1181" xr:uid="{BFB990A7-5BF3-476D-83F7-DA414BF2B6B1}"/>
    <cellStyle name="Comma 2 2 2 2 3 9" xfId="1346" xr:uid="{55EF6F8E-A539-4AC1-A4CE-2815606C51CF}"/>
    <cellStyle name="Comma 2 2 2 2 4" xfId="241" xr:uid="{1CA15C9B-7BEC-43BF-B63B-B140D8462D2C}"/>
    <cellStyle name="Comma 2 2 2 2 5" xfId="389" xr:uid="{DE5E8A5C-A002-4FCD-88B2-3F32F29FC1CF}"/>
    <cellStyle name="Comma 2 2 2 2 6" xfId="539" xr:uid="{5DDFB192-5B67-4D76-9CD8-814AFF3E3674}"/>
    <cellStyle name="Comma 2 2 2 2 7" xfId="687" xr:uid="{8E518A03-336E-4493-B1D4-C626D6971FCC}"/>
    <cellStyle name="Comma 2 2 2 2 8" xfId="835" xr:uid="{301DD749-949D-489E-86D1-0E77B47B9BB3}"/>
    <cellStyle name="Comma 2 2 2 2 9" xfId="983" xr:uid="{0377F8BB-A054-4034-9287-154E77A765F2}"/>
    <cellStyle name="Comma 2 2 2 3" xfId="87" xr:uid="{C6A654E2-E993-4F7F-99B2-A1E6B0D771AC}"/>
    <cellStyle name="Comma 2 2 2 3 10" xfId="1144" xr:uid="{E3A769E3-0B31-4906-A644-ABA6B8664DA2}"/>
    <cellStyle name="Comma 2 2 2 3 11" xfId="1307" xr:uid="{BCEBF0F0-B923-490B-AB66-CB842079A671}"/>
    <cellStyle name="Comma 2 2 2 3 12" xfId="1460" xr:uid="{E3AF50E3-56D7-4A6D-A302-251AFF62CB45}"/>
    <cellStyle name="Comma 2 2 2 3 13" xfId="1609" xr:uid="{6BE88826-8CDB-4B4A-963D-417C156A9DE5}"/>
    <cellStyle name="Comma 2 2 2 3 14" xfId="1759" xr:uid="{070EDA65-769E-4B1A-A97A-2501C954A8A4}"/>
    <cellStyle name="Comma 2 2 2 3 15" xfId="1907" xr:uid="{04ED4A95-8100-4883-AC4D-5318F8A171E2}"/>
    <cellStyle name="Comma 2 2 2 3 2" xfId="138" xr:uid="{763C57B1-C1A9-42FE-AD35-9094E77E2555}"/>
    <cellStyle name="Comma 2 2 2 3 2 10" xfId="1557" xr:uid="{5B4A3EFB-0ED5-4164-88DB-42E8F655A3F8}"/>
    <cellStyle name="Comma 2 2 2 3 2 11" xfId="1706" xr:uid="{58F7B251-8182-455D-B055-9FF1B1E29BEC}"/>
    <cellStyle name="Comma 2 2 2 3 2 12" xfId="1856" xr:uid="{94669A4A-91F3-4D2F-86F5-A18D0C62E797}"/>
    <cellStyle name="Comma 2 2 2 3 2 13" xfId="2004" xr:uid="{43516614-2B3E-4319-9131-62FF73EC40CE}"/>
    <cellStyle name="Comma 2 2 2 3 2 2" xfId="351" xr:uid="{72930370-7DFF-4E6C-ACAB-2CA89A6DC557}"/>
    <cellStyle name="Comma 2 2 2 3 2 3" xfId="499" xr:uid="{CC07451F-5D58-46B3-9AE5-6D400FA328C2}"/>
    <cellStyle name="Comma 2 2 2 3 2 4" xfId="649" xr:uid="{BDDED9D1-A382-4C8E-AB48-80FF3EA055E3}"/>
    <cellStyle name="Comma 2 2 2 3 2 5" xfId="797" xr:uid="{A043817E-BE7A-426B-8EEA-FB519DCA08C8}"/>
    <cellStyle name="Comma 2 2 2 3 2 6" xfId="945" xr:uid="{8A36E23A-C344-40A4-AC73-1068CD5F09C4}"/>
    <cellStyle name="Comma 2 2 2 3 2 7" xfId="1093" xr:uid="{439507C2-25BF-4D1B-A134-A21788115BCE}"/>
    <cellStyle name="Comma 2 2 2 3 2 8" xfId="1241" xr:uid="{63DB1A58-1391-4C8B-A153-93E1332E0542}"/>
    <cellStyle name="Comma 2 2 2 3 2 9" xfId="1407" xr:uid="{0C3F116C-316B-4CEC-A672-3848C2D2BDBC}"/>
    <cellStyle name="Comma 2 2 2 3 3" xfId="185" xr:uid="{96565282-72A1-4D17-BBC9-10F72EF3FFEA}"/>
    <cellStyle name="Comma 2 2 2 3 3 10" xfId="1510" xr:uid="{C5D31C3C-B5AD-437F-A742-A0CBE10DA100}"/>
    <cellStyle name="Comma 2 2 2 3 3 11" xfId="1659" xr:uid="{C15A1D01-A202-4611-9D5C-64F26D3543F2}"/>
    <cellStyle name="Comma 2 2 2 3 3 12" xfId="1809" xr:uid="{B0D67FAE-963A-42BC-932D-7D418452BC47}"/>
    <cellStyle name="Comma 2 2 2 3 3 13" xfId="1957" xr:uid="{F237E402-A865-4C0E-957F-847A05214CAD}"/>
    <cellStyle name="Comma 2 2 2 3 3 2" xfId="304" xr:uid="{FC6B526D-E3EC-4C61-9A47-B3F4426B5590}"/>
    <cellStyle name="Comma 2 2 2 3 3 3" xfId="452" xr:uid="{4E12B8B1-6C44-4B53-9FB3-0EBF891E1318}"/>
    <cellStyle name="Comma 2 2 2 3 3 4" xfId="602" xr:uid="{B822BF87-B4B8-4E60-B137-E627ECA5FB34}"/>
    <cellStyle name="Comma 2 2 2 3 3 5" xfId="750" xr:uid="{3050110C-7BB0-41B2-9E16-D4681D7E8FDD}"/>
    <cellStyle name="Comma 2 2 2 3 3 6" xfId="898" xr:uid="{171E939C-0DE7-4F40-8538-B30F6EB181F4}"/>
    <cellStyle name="Comma 2 2 2 3 3 7" xfId="1046" xr:uid="{F7D2CB6E-1388-4ADE-8C84-5943BBA65298}"/>
    <cellStyle name="Comma 2 2 2 3 3 8" xfId="1194" xr:uid="{A1DD636A-DD68-4529-9E66-3BF2FCBAA159}"/>
    <cellStyle name="Comma 2 2 2 3 3 9" xfId="1359" xr:uid="{5292D112-C587-491D-9398-05D084515E6D}"/>
    <cellStyle name="Comma 2 2 2 3 4" xfId="254" xr:uid="{F91E3B0B-3E62-4F91-B6E4-4A8E9893378E}"/>
    <cellStyle name="Comma 2 2 2 3 5" xfId="402" xr:uid="{E5D36616-E3E7-4BC7-B9E9-C1DDD3873124}"/>
    <cellStyle name="Comma 2 2 2 3 6" xfId="552" xr:uid="{9085BD14-D7AF-414A-BFAC-27EE2A67075F}"/>
    <cellStyle name="Comma 2 2 2 3 7" xfId="700" xr:uid="{7714AFD8-4899-41E3-A6C5-A1A1065D9DC1}"/>
    <cellStyle name="Comma 2 2 2 3 8" xfId="848" xr:uid="{3CC29EF0-7065-4E96-A7DC-F2861F7960B0}"/>
    <cellStyle name="Comma 2 2 2 3 9" xfId="996" xr:uid="{17E9D89D-095D-4A2D-9FDD-1A76411E16C1}"/>
    <cellStyle name="Comma 2 2 2 4" xfId="41" xr:uid="{01F81625-6767-4545-A2A4-85D23599815C}"/>
    <cellStyle name="Comma 2 2 2 4 10" xfId="1381" xr:uid="{F38BE42C-C1B0-4E95-8A35-D369E80DA65F}"/>
    <cellStyle name="Comma 2 2 2 4 11" xfId="1531" xr:uid="{7E05BAF3-4E05-419E-8D15-30CF0EFB8648}"/>
    <cellStyle name="Comma 2 2 2 4 12" xfId="1680" xr:uid="{5331B66E-6FDF-4F60-9408-A169A214901E}"/>
    <cellStyle name="Comma 2 2 2 4 13" xfId="1830" xr:uid="{B96C8E5C-B5F0-495C-AF58-18F0ECAB1658}"/>
    <cellStyle name="Comma 2 2 2 4 14" xfId="1978" xr:uid="{B5F62166-A15C-4911-84E5-1782E3D459C5}"/>
    <cellStyle name="Comma 2 2 2 4 2" xfId="207" xr:uid="{B72578E3-E562-4FDE-9DC1-1252288520FF}"/>
    <cellStyle name="Comma 2 2 2 4 3" xfId="325" xr:uid="{4D1D1216-8421-46E0-8B26-46399E21059F}"/>
    <cellStyle name="Comma 2 2 2 4 4" xfId="473" xr:uid="{4CA0419E-A2FE-4141-9884-D574CA46208D}"/>
    <cellStyle name="Comma 2 2 2 4 5" xfId="623" xr:uid="{827C4E61-BBD0-4FED-9FED-66392BCAAFB0}"/>
    <cellStyle name="Comma 2 2 2 4 6" xfId="771" xr:uid="{5E3E682B-80C7-40DD-A8DA-AA494DBF665C}"/>
    <cellStyle name="Comma 2 2 2 4 7" xfId="919" xr:uid="{6DC1D46D-FB53-4131-9C19-999F3824885E}"/>
    <cellStyle name="Comma 2 2 2 4 8" xfId="1067" xr:uid="{B0895979-739C-4E66-A721-0C0D59C22555}"/>
    <cellStyle name="Comma 2 2 2 4 9" xfId="1215" xr:uid="{3B1EE83A-18E1-44E9-AF17-35503BF47AF8}"/>
    <cellStyle name="Comma 2 2 2 5" xfId="112" xr:uid="{0BF003CA-637E-4D05-AB0E-FCF12154B556}"/>
    <cellStyle name="Comma 2 2 2 5 10" xfId="1484" xr:uid="{4CEF1D91-C6A6-42BE-BC12-17AC6FA65B02}"/>
    <cellStyle name="Comma 2 2 2 5 11" xfId="1633" xr:uid="{C91CDC20-DC1B-4A49-9C04-A41858EC964D}"/>
    <cellStyle name="Comma 2 2 2 5 12" xfId="1783" xr:uid="{EFCC6C0F-463F-4B55-ACB3-A8CC37C898D8}"/>
    <cellStyle name="Comma 2 2 2 5 13" xfId="1931" xr:uid="{9E6615F0-84FC-478B-BFA9-BE81E39C77D3}"/>
    <cellStyle name="Comma 2 2 2 5 2" xfId="278" xr:uid="{29081E44-157C-42AF-8DB3-6FC54B8DD458}"/>
    <cellStyle name="Comma 2 2 2 5 3" xfId="426" xr:uid="{197AEEF3-50E6-497C-83E5-147C25C9E861}"/>
    <cellStyle name="Comma 2 2 2 5 4" xfId="576" xr:uid="{8581FED5-3944-4C25-9C88-6FF4E48C0B17}"/>
    <cellStyle name="Comma 2 2 2 5 5" xfId="724" xr:uid="{DA772217-5D6B-432E-849C-A565C769A8C3}"/>
    <cellStyle name="Comma 2 2 2 5 6" xfId="872" xr:uid="{BC7F2567-9DB1-4ACE-ACE5-D1C52E3AB60A}"/>
    <cellStyle name="Comma 2 2 2 5 7" xfId="1020" xr:uid="{42B17433-AE84-4FC4-A0ED-6D63EB9533F6}"/>
    <cellStyle name="Comma 2 2 2 5 8" xfId="1168" xr:uid="{91948968-4AB7-4262-B007-975FE56F21C0}"/>
    <cellStyle name="Comma 2 2 2 5 9" xfId="1332" xr:uid="{90DD0710-9B6F-4880-B6EE-D17E09F055B1}"/>
    <cellStyle name="Comma 2 2 2 6" xfId="228" xr:uid="{66F64F1A-8405-480F-AABB-38227B48AF71}"/>
    <cellStyle name="Comma 2 2 2 7" xfId="376" xr:uid="{C0BCD999-460B-40E2-8C8F-428ED80CFCF8}"/>
    <cellStyle name="Comma 2 2 2 8" xfId="526" xr:uid="{2E558E78-4A97-4ABB-81D5-3D194584629A}"/>
    <cellStyle name="Comma 2 2 2 9" xfId="674" xr:uid="{B7E97DF7-0537-4975-BA8B-7C32E61F84C5}"/>
    <cellStyle name="Comma 2 2 20" xfId="1874" xr:uid="{AA54A0E0-1A11-40E2-B2F0-A64C9E17F1EB}"/>
    <cellStyle name="Comma 2 2 3" xfId="47" xr:uid="{465DC0F0-DEB9-4B97-AC81-07C2E65EB2BF}"/>
    <cellStyle name="Comma 2 2 3 10" xfId="976" xr:uid="{33652CAA-4E3C-4087-B758-DF7316128209}"/>
    <cellStyle name="Comma 2 2 3 11" xfId="1124" xr:uid="{1AB8AD33-A18B-48BE-BBEA-430272224F14}"/>
    <cellStyle name="Comma 2 2 3 12" xfId="1279" xr:uid="{B1D271C8-0943-4A45-8FB9-49FD05ADFF78}"/>
    <cellStyle name="Comma 2 2 3 13" xfId="1440" xr:uid="{95205A80-49F6-4F19-9BF8-29E5130484D4}"/>
    <cellStyle name="Comma 2 2 3 14" xfId="1589" xr:uid="{D848F3E9-EC64-48A2-AEC2-5E1C9C2BA05C}"/>
    <cellStyle name="Comma 2 2 3 15" xfId="1739" xr:uid="{BCDB85F3-3A7E-41C8-8D3E-752E762A4F4F}"/>
    <cellStyle name="Comma 2 2 3 16" xfId="1887" xr:uid="{E287EED2-F3DB-404C-885C-59422852FA95}"/>
    <cellStyle name="Comma 2 2 3 2" xfId="91" xr:uid="{93B40C08-A621-4C93-8A88-493C0545991F}"/>
    <cellStyle name="Comma 2 2 3 2 10" xfId="1311" xr:uid="{3664BAC8-96A5-4FAB-A75C-CDB6CC843A2B}"/>
    <cellStyle name="Comma 2 2 3 2 11" xfId="1464" xr:uid="{C14205BC-B621-4533-9C95-7607FEBC8C8E}"/>
    <cellStyle name="Comma 2 2 3 2 12" xfId="1613" xr:uid="{8E46C463-A71D-4B96-A22B-135134E283F0}"/>
    <cellStyle name="Comma 2 2 3 2 13" xfId="1763" xr:uid="{FB0F3DB1-F2A6-477D-A2B3-4FFE06340D5D}"/>
    <cellStyle name="Comma 2 2 3 2 14" xfId="1911" xr:uid="{AC910246-B797-4181-A3E8-77DD419B8C77}"/>
    <cellStyle name="Comma 2 2 3 2 2" xfId="142" xr:uid="{B7499359-6CC5-4B39-BC8B-63F96E00CF26}"/>
    <cellStyle name="Comma 2 2 3 2 2 10" xfId="1561" xr:uid="{9B6BD591-CD23-42AA-BB09-A55AEBB85B97}"/>
    <cellStyle name="Comma 2 2 3 2 2 11" xfId="1710" xr:uid="{3D1AAA33-7D4E-4C49-AFCF-AB75ABD8580E}"/>
    <cellStyle name="Comma 2 2 3 2 2 12" xfId="1860" xr:uid="{88A63CA4-954E-489E-B014-EE90BAECADD0}"/>
    <cellStyle name="Comma 2 2 3 2 2 13" xfId="2008" xr:uid="{A9821A1E-ADE8-4726-9CC8-FFFEC7D3E4EA}"/>
    <cellStyle name="Comma 2 2 3 2 2 2" xfId="355" xr:uid="{1D29114E-4518-4856-8128-B460600BA4BE}"/>
    <cellStyle name="Comma 2 2 3 2 2 3" xfId="503" xr:uid="{EB542AA3-C7E4-4943-A3CC-2B8646025D7C}"/>
    <cellStyle name="Comma 2 2 3 2 2 4" xfId="653" xr:uid="{F2FE6EB6-A2D9-4AC6-89C7-ED4ABB0D5C6C}"/>
    <cellStyle name="Comma 2 2 3 2 2 5" xfId="801" xr:uid="{43B1AFFE-C7B3-40C1-848B-C48B6DAD34FB}"/>
    <cellStyle name="Comma 2 2 3 2 2 6" xfId="949" xr:uid="{9BA5475A-8B2C-4A09-8825-6C93994AC7B7}"/>
    <cellStyle name="Comma 2 2 3 2 2 7" xfId="1097" xr:uid="{84A7B724-0649-4753-98A6-CA03DEACC43A}"/>
    <cellStyle name="Comma 2 2 3 2 2 8" xfId="1245" xr:uid="{44532303-A256-4E8E-8AEE-BDEE236CDFE7}"/>
    <cellStyle name="Comma 2 2 3 2 2 9" xfId="1411" xr:uid="{621188D2-F8D2-40CE-9452-93D0D128D1B4}"/>
    <cellStyle name="Comma 2 2 3 2 3" xfId="258" xr:uid="{06082B85-3ACE-4AE4-AAF3-507ECF034D69}"/>
    <cellStyle name="Comma 2 2 3 2 4" xfId="406" xr:uid="{A7EF6021-B643-41AC-AF82-FCE4D3674457}"/>
    <cellStyle name="Comma 2 2 3 2 5" xfId="556" xr:uid="{C4DBD913-7235-43E3-9F47-4350D31C099F}"/>
    <cellStyle name="Comma 2 2 3 2 6" xfId="704" xr:uid="{2797C8C2-B4A5-438D-ABCC-06CD8F955B50}"/>
    <cellStyle name="Comma 2 2 3 2 7" xfId="852" xr:uid="{95B65112-B869-4634-989A-F6133E48BCFD}"/>
    <cellStyle name="Comma 2 2 3 2 8" xfId="1000" xr:uid="{23B5C5E2-8A74-4595-8A0D-288B8C8F8482}"/>
    <cellStyle name="Comma 2 2 3 2 9" xfId="1148" xr:uid="{9ADCF6A9-B33A-401A-88FE-B2C6CF7A8110}"/>
    <cellStyle name="Comma 2 2 3 3" xfId="118" xr:uid="{68151194-27BD-47FC-84E1-C3EFF190FE8F}"/>
    <cellStyle name="Comma 2 2 3 3 10" xfId="1537" xr:uid="{D430DF85-F3F2-448B-898E-BECC543E04DE}"/>
    <cellStyle name="Comma 2 2 3 3 11" xfId="1686" xr:uid="{C7801135-C449-43BB-AE06-3C63EF2E5FD0}"/>
    <cellStyle name="Comma 2 2 3 3 12" xfId="1836" xr:uid="{831CE450-4A9F-4E6B-B8FE-2B579E049203}"/>
    <cellStyle name="Comma 2 2 3 3 13" xfId="1984" xr:uid="{C2D967F9-D699-4F32-BF49-79D0614E7743}"/>
    <cellStyle name="Comma 2 2 3 3 2" xfId="331" xr:uid="{D3EF6416-0D76-4C48-A281-328263305997}"/>
    <cellStyle name="Comma 2 2 3 3 3" xfId="479" xr:uid="{46C4B1EA-B57E-4254-A0DD-2972B3471400}"/>
    <cellStyle name="Comma 2 2 3 3 4" xfId="629" xr:uid="{5C6B393A-054A-411C-ACB6-C869FDB3C260}"/>
    <cellStyle name="Comma 2 2 3 3 5" xfId="777" xr:uid="{FD04DF3D-53CA-4925-8D56-DEE65BAB04D0}"/>
    <cellStyle name="Comma 2 2 3 3 6" xfId="925" xr:uid="{18B96107-7C8F-4B66-B39A-065394D4C06E}"/>
    <cellStyle name="Comma 2 2 3 3 7" xfId="1073" xr:uid="{841F764F-8AD6-4BEB-9E59-87975FED1E25}"/>
    <cellStyle name="Comma 2 2 3 3 8" xfId="1221" xr:uid="{E2A6A43F-C39B-42D6-B886-F4CA0845DA1A}"/>
    <cellStyle name="Comma 2 2 3 3 9" xfId="1387" xr:uid="{ED7AEAF1-7E6D-4948-9F2F-4F29E3CD3EB3}"/>
    <cellStyle name="Comma 2 2 3 4" xfId="164" xr:uid="{428906D8-A2E7-49A4-BB5D-77712EF3C82C}"/>
    <cellStyle name="Comma 2 2 3 4 10" xfId="1490" xr:uid="{1F251C90-6E82-4BDD-9CDE-CB4FC047DD70}"/>
    <cellStyle name="Comma 2 2 3 4 11" xfId="1639" xr:uid="{D578522E-335F-4981-86EC-0065C3B09820}"/>
    <cellStyle name="Comma 2 2 3 4 12" xfId="1789" xr:uid="{7568FABE-7C3B-4D1A-9066-C044C269976B}"/>
    <cellStyle name="Comma 2 2 3 4 13" xfId="1937" xr:uid="{42BA0094-6528-43BC-898F-2A0BD5B80415}"/>
    <cellStyle name="Comma 2 2 3 4 2" xfId="284" xr:uid="{468DD450-71AF-4A80-9422-8812068A69C4}"/>
    <cellStyle name="Comma 2 2 3 4 3" xfId="432" xr:uid="{45B271F0-BD8B-4343-80EC-7E526B800E06}"/>
    <cellStyle name="Comma 2 2 3 4 4" xfId="582" xr:uid="{F359632C-8208-4086-A8DB-336CAB06D967}"/>
    <cellStyle name="Comma 2 2 3 4 5" xfId="730" xr:uid="{164EC752-946C-42E2-B694-F086FD0E6DF4}"/>
    <cellStyle name="Comma 2 2 3 4 6" xfId="878" xr:uid="{788CAB61-03A7-4983-90B7-D840FD265D38}"/>
    <cellStyle name="Comma 2 2 3 4 7" xfId="1026" xr:uid="{83EFD674-4F12-43FC-B996-39706FCA0D30}"/>
    <cellStyle name="Comma 2 2 3 4 8" xfId="1174" xr:uid="{812FC4C0-5828-4A6D-B0E1-304739B15850}"/>
    <cellStyle name="Comma 2 2 3 4 9" xfId="1339" xr:uid="{918F3DF3-AA53-4E87-8B44-EA8E67E3D240}"/>
    <cellStyle name="Comma 2 2 3 5" xfId="234" xr:uid="{58AF5DAA-A3F8-46B0-9EC0-4C3EE6C0F34A}"/>
    <cellStyle name="Comma 2 2 3 6" xfId="382" xr:uid="{C494EBEE-EF94-4433-A121-F5257242BA03}"/>
    <cellStyle name="Comma 2 2 3 7" xfId="532" xr:uid="{8CB55523-DD58-4379-9930-F739E1BDE31B}"/>
    <cellStyle name="Comma 2 2 3 8" xfId="680" xr:uid="{90ECDCD7-11EA-4653-AD0F-9044F5913198}"/>
    <cellStyle name="Comma 2 2 3 9" xfId="828" xr:uid="{854B4829-1D7A-4AEE-82DC-150E6B04E6EC}"/>
    <cellStyle name="Comma 2 2 4" xfId="96" xr:uid="{340D0A0E-84C6-4E94-910C-DCE76E1B9C99}"/>
    <cellStyle name="Comma 2 2 4 10" xfId="1152" xr:uid="{4096E7FA-A6A5-4B91-AAB0-576B16B12925}"/>
    <cellStyle name="Comma 2 2 4 11" xfId="1316" xr:uid="{B8C057A4-74E0-4E56-AC01-2B8A23F90600}"/>
    <cellStyle name="Comma 2 2 4 12" xfId="1468" xr:uid="{1390C01A-DBE7-46B1-A4E4-B25B2979AA05}"/>
    <cellStyle name="Comma 2 2 4 13" xfId="1617" xr:uid="{963C9315-28D6-45E3-A66F-3F76ED0AFD7D}"/>
    <cellStyle name="Comma 2 2 4 14" xfId="1767" xr:uid="{881A3AE0-0197-40E3-AE92-86C50743A390}"/>
    <cellStyle name="Comma 2 2 4 15" xfId="1915" xr:uid="{EC444309-F2C8-4530-ACD9-068BC1F064D7}"/>
    <cellStyle name="Comma 2 2 4 2" xfId="146" xr:uid="{4EC805D0-C1FF-4B74-BD14-FD109B08272F}"/>
    <cellStyle name="Comma 2 2 4 2 10" xfId="1565" xr:uid="{5FF3AF4C-10ED-4FB8-901B-3D8983E76E98}"/>
    <cellStyle name="Comma 2 2 4 2 11" xfId="1714" xr:uid="{AB2E3749-1A68-4DBD-BD94-90489A939D4A}"/>
    <cellStyle name="Comma 2 2 4 2 12" xfId="1864" xr:uid="{89C25803-4F81-40FB-A27E-14505D6E2935}"/>
    <cellStyle name="Comma 2 2 4 2 13" xfId="2012" xr:uid="{786BA168-C51A-43DA-8006-E5D4226F020B}"/>
    <cellStyle name="Comma 2 2 4 2 2" xfId="359" xr:uid="{AC61BC50-B458-4261-AE87-FD8D132DF2F6}"/>
    <cellStyle name="Comma 2 2 4 2 3" xfId="507" xr:uid="{DDD80BCB-7D4F-4FD7-A5C4-C235F395A797}"/>
    <cellStyle name="Comma 2 2 4 2 4" xfId="657" xr:uid="{62621B8C-645A-45C1-A055-AE51FF383A8C}"/>
    <cellStyle name="Comma 2 2 4 2 5" xfId="805" xr:uid="{D1853F12-FEED-4B0C-BCB8-52F9C61AE754}"/>
    <cellStyle name="Comma 2 2 4 2 6" xfId="953" xr:uid="{6609E84B-E99D-4A66-A9EC-E5D2E311BA82}"/>
    <cellStyle name="Comma 2 2 4 2 7" xfId="1101" xr:uid="{7AC626C5-6AA4-46B5-9859-F993D0370B0B}"/>
    <cellStyle name="Comma 2 2 4 2 8" xfId="1249" xr:uid="{D788ECCD-9C81-496E-BD41-65217155D2E7}"/>
    <cellStyle name="Comma 2 2 4 2 9" xfId="1415" xr:uid="{935798F1-5242-46E2-AA2C-FA13C88C8F00}"/>
    <cellStyle name="Comma 2 2 4 3" xfId="178" xr:uid="{95EAA012-248B-4C3C-9455-2B0C8253CA42}"/>
    <cellStyle name="Comma 2 2 4 3 10" xfId="1503" xr:uid="{164FBF6D-EB6A-4D6B-A540-D29ADBC8487D}"/>
    <cellStyle name="Comma 2 2 4 3 11" xfId="1652" xr:uid="{59C04D63-5EF9-412E-BBD3-5B0BBEF3542D}"/>
    <cellStyle name="Comma 2 2 4 3 12" xfId="1802" xr:uid="{3E4000EF-1896-455B-8560-D0B8F52BD4DD}"/>
    <cellStyle name="Comma 2 2 4 3 13" xfId="1950" xr:uid="{FE9BFE63-3E59-42E6-BED5-B6B0A6E92F0F}"/>
    <cellStyle name="Comma 2 2 4 3 2" xfId="297" xr:uid="{5D41F5E2-8FB1-4C46-89B5-7C30D156FAF3}"/>
    <cellStyle name="Comma 2 2 4 3 3" xfId="445" xr:uid="{3D68A009-4B66-414C-8604-2A9C08E665E3}"/>
    <cellStyle name="Comma 2 2 4 3 4" xfId="595" xr:uid="{BB63AE5A-1C38-4C03-89E6-5FD0C6F90C20}"/>
    <cellStyle name="Comma 2 2 4 3 5" xfId="743" xr:uid="{FCF571DE-5750-41A8-B57B-E2AC7AD8E1A7}"/>
    <cellStyle name="Comma 2 2 4 3 6" xfId="891" xr:uid="{3C3862F0-8FB7-468A-98CD-5F5C3754A452}"/>
    <cellStyle name="Comma 2 2 4 3 7" xfId="1039" xr:uid="{F5F27CC6-067B-4F0C-9124-592A4AAE7A9D}"/>
    <cellStyle name="Comma 2 2 4 3 8" xfId="1187" xr:uid="{57648B73-0C01-4E41-80B6-4670BD7A90ED}"/>
    <cellStyle name="Comma 2 2 4 3 9" xfId="1352" xr:uid="{97C7DC03-6C18-46B4-B49C-33FB610220D1}"/>
    <cellStyle name="Comma 2 2 4 4" xfId="262" xr:uid="{30F55882-41DD-4D29-B1C8-60CB0520C2D6}"/>
    <cellStyle name="Comma 2 2 4 5" xfId="410" xr:uid="{9D169563-A8CD-4622-B685-C5BD8D85C0A7}"/>
    <cellStyle name="Comma 2 2 4 6" xfId="560" xr:uid="{AE626282-D661-405F-924A-469A273980F3}"/>
    <cellStyle name="Comma 2 2 4 7" xfId="708" xr:uid="{498DCF37-66D6-4E82-9EE2-2D9E3CAEDBE2}"/>
    <cellStyle name="Comma 2 2 4 8" xfId="856" xr:uid="{23A5E9A3-0481-4BEF-83CB-9502272129F2}"/>
    <cellStyle name="Comma 2 2 4 9" xfId="1004" xr:uid="{63B9CCB8-A459-4A31-A3F0-DCCB845F0EF7}"/>
    <cellStyle name="Comma 2 2 5" xfId="100" xr:uid="{FEB208ED-ADDD-4588-ABEF-CA4E82B31E5A}"/>
    <cellStyle name="Comma 2 2 5 10" xfId="1156" xr:uid="{A85736CA-4BF6-43C4-9131-F9F4E4F677E0}"/>
    <cellStyle name="Comma 2 2 5 11" xfId="1320" xr:uid="{63FBD105-57C4-4B36-8948-2BCCA3211CEE}"/>
    <cellStyle name="Comma 2 2 5 12" xfId="1472" xr:uid="{F725579E-8B60-40C1-BBCA-6FECEBBDF2CD}"/>
    <cellStyle name="Comma 2 2 5 13" xfId="1621" xr:uid="{19436BA5-BAB5-4AD7-A772-ADE889A8F7FD}"/>
    <cellStyle name="Comma 2 2 5 14" xfId="1771" xr:uid="{88211A14-5211-4C14-BDC2-5202FDB336EA}"/>
    <cellStyle name="Comma 2 2 5 15" xfId="1919" xr:uid="{8A78D2BF-4C24-4B3D-B427-681F11C01DD7}"/>
    <cellStyle name="Comma 2 2 5 2" xfId="150" xr:uid="{8290B217-8160-44CF-AA12-4E702308DDA2}"/>
    <cellStyle name="Comma 2 2 5 2 10" xfId="1569" xr:uid="{BF9F4143-7CCB-4AB1-9EB7-FB66C0C7ED63}"/>
    <cellStyle name="Comma 2 2 5 2 11" xfId="1718" xr:uid="{42F75EEA-6CA4-444B-8DBD-CB77565FBD71}"/>
    <cellStyle name="Comma 2 2 5 2 12" xfId="1868" xr:uid="{7A8BE43B-B6F1-4148-8685-CE70191E336B}"/>
    <cellStyle name="Comma 2 2 5 2 13" xfId="2016" xr:uid="{0327B1AA-87CC-4339-8C1B-22A27220BCF7}"/>
    <cellStyle name="Comma 2 2 5 2 2" xfId="363" xr:uid="{5C78E2A5-12CF-4E5B-8C72-B79C9306F271}"/>
    <cellStyle name="Comma 2 2 5 2 3" xfId="511" xr:uid="{1F77B7BC-05F1-4D5E-9A36-F2B614F63096}"/>
    <cellStyle name="Comma 2 2 5 2 4" xfId="661" xr:uid="{33D44584-7D0D-4A9A-BD6D-D468A9C08F51}"/>
    <cellStyle name="Comma 2 2 5 2 5" xfId="809" xr:uid="{B3E230EF-CBF2-4E04-AD13-1DFE52B2EF89}"/>
    <cellStyle name="Comma 2 2 5 2 6" xfId="957" xr:uid="{AAF4A647-3E02-4420-8EE4-98136E037C4A}"/>
    <cellStyle name="Comma 2 2 5 2 7" xfId="1105" xr:uid="{3D8D5685-B49D-47EC-935D-3A9693196A00}"/>
    <cellStyle name="Comma 2 2 5 2 8" xfId="1253" xr:uid="{0067CEFD-102E-44D8-9DA1-3CD67D2CD6B2}"/>
    <cellStyle name="Comma 2 2 5 2 9" xfId="1419" xr:uid="{D5DD3F78-2814-4DA9-8325-295F1CDD55BA}"/>
    <cellStyle name="Comma 2 2 5 3" xfId="190" xr:uid="{14A9D5B5-C199-413B-8A91-6975FCC45798}"/>
    <cellStyle name="Comma 2 2 5 3 10" xfId="1516" xr:uid="{E6EE8448-A315-4826-B7E6-F2FDC8EF93B9}"/>
    <cellStyle name="Comma 2 2 5 3 11" xfId="1665" xr:uid="{D34D2E0E-31F0-4102-B223-7269677FF78D}"/>
    <cellStyle name="Comma 2 2 5 3 12" xfId="1815" xr:uid="{0B334274-6897-49AD-854D-415652E6FF79}"/>
    <cellStyle name="Comma 2 2 5 3 13" xfId="1963" xr:uid="{C38D231E-B71C-47B3-A40E-6DB47CE33F05}"/>
    <cellStyle name="Comma 2 2 5 3 2" xfId="310" xr:uid="{7884B87D-FAF0-4882-9D4B-508FE9E31A7F}"/>
    <cellStyle name="Comma 2 2 5 3 3" xfId="458" xr:uid="{E64E872E-4171-466D-9E53-9940DCBC1DF1}"/>
    <cellStyle name="Comma 2 2 5 3 4" xfId="608" xr:uid="{04D025A8-25CD-4908-8818-E6B5C2B8E8CC}"/>
    <cellStyle name="Comma 2 2 5 3 5" xfId="756" xr:uid="{AB6E74A5-F707-4684-866A-E6E0931F11D1}"/>
    <cellStyle name="Comma 2 2 5 3 6" xfId="904" xr:uid="{F5233E38-DA2C-4493-9A62-E895F4EF9A9C}"/>
    <cellStyle name="Comma 2 2 5 3 7" xfId="1052" xr:uid="{5B4F3D04-159C-4E90-B664-BE4725EDBB70}"/>
    <cellStyle name="Comma 2 2 5 3 8" xfId="1200" xr:uid="{EC3A606D-B3A9-4C6C-8D34-23BF3ACE90C2}"/>
    <cellStyle name="Comma 2 2 5 3 9" xfId="1365" xr:uid="{227D93A8-9D95-4984-845F-A70BD63F79C8}"/>
    <cellStyle name="Comma 2 2 5 4" xfId="266" xr:uid="{1D66286F-03BA-457F-94A5-406A059D5813}"/>
    <cellStyle name="Comma 2 2 5 5" xfId="414" xr:uid="{F8E8D8C1-0401-4DDB-9DB1-AC53CBCED076}"/>
    <cellStyle name="Comma 2 2 5 6" xfId="564" xr:uid="{E5109FA1-D02D-40FE-98BD-CF6A72B11D39}"/>
    <cellStyle name="Comma 2 2 5 7" xfId="712" xr:uid="{75C7F9A5-F453-4F36-98D0-F833E394E59B}"/>
    <cellStyle name="Comma 2 2 5 8" xfId="860" xr:uid="{09539257-1F75-4F77-989A-DA5148D38B00}"/>
    <cellStyle name="Comma 2 2 5 9" xfId="1008" xr:uid="{9E2EB6D6-6A70-4B5D-8FA8-23E24160BDBD}"/>
    <cellStyle name="Comma 2 2 6" xfId="78" xr:uid="{9C15C42A-9381-471F-AD40-7E760BD588C5}"/>
    <cellStyle name="Comma 2 2 6 10" xfId="1301" xr:uid="{0D4EA17F-6825-4ABC-AD7B-23D5A6C63BD2}"/>
    <cellStyle name="Comma 2 2 6 11" xfId="1456" xr:uid="{7BBA1B4C-6B09-4A1F-A65E-D075EB7EABC2}"/>
    <cellStyle name="Comma 2 2 6 12" xfId="1605" xr:uid="{9A786E6E-3E27-48B8-AC01-3A9C2F700280}"/>
    <cellStyle name="Comma 2 2 6 13" xfId="1755" xr:uid="{780AF91F-9BAB-4037-94C3-3CA4A54644AC}"/>
    <cellStyle name="Comma 2 2 6 14" xfId="1903" xr:uid="{74035721-15A1-43F3-B793-198F0457D610}"/>
    <cellStyle name="Comma 2 2 6 2" xfId="134" xr:uid="{EE19F716-3FC0-44B6-8EE2-825B018D081B}"/>
    <cellStyle name="Comma 2 2 6 2 10" xfId="1553" xr:uid="{7BFC2227-4189-4AF9-A07A-F5309FE1BC59}"/>
    <cellStyle name="Comma 2 2 6 2 11" xfId="1702" xr:uid="{62552D5E-08F0-409E-BECF-BD0DBC90AF54}"/>
    <cellStyle name="Comma 2 2 6 2 12" xfId="1852" xr:uid="{C05DCC51-4C79-4960-B947-31538AD699C4}"/>
    <cellStyle name="Comma 2 2 6 2 13" xfId="2000" xr:uid="{EF1F5F3E-EBB1-4121-9EE5-EA916783AEE5}"/>
    <cellStyle name="Comma 2 2 6 2 2" xfId="347" xr:uid="{F129C627-3053-4E84-92B3-5E0CD0B9C054}"/>
    <cellStyle name="Comma 2 2 6 2 3" xfId="495" xr:uid="{93F7765D-038C-4DEA-ACDA-DA85997B829E}"/>
    <cellStyle name="Comma 2 2 6 2 4" xfId="645" xr:uid="{BBD45E89-29EC-4D59-8223-6B7848966681}"/>
    <cellStyle name="Comma 2 2 6 2 5" xfId="793" xr:uid="{22920AAA-9F52-4D3E-A064-250973AEE96F}"/>
    <cellStyle name="Comma 2 2 6 2 6" xfId="941" xr:uid="{8EA5380A-1F44-484B-AB68-1A6667DD68A0}"/>
    <cellStyle name="Comma 2 2 6 2 7" xfId="1089" xr:uid="{1A4003FE-710B-408F-899A-3E4BA8E4832D}"/>
    <cellStyle name="Comma 2 2 6 2 8" xfId="1237" xr:uid="{8BFDF031-AD13-4237-AEB8-82BC0F3CB163}"/>
    <cellStyle name="Comma 2 2 6 2 9" xfId="1403" xr:uid="{8CA53C19-F9CE-44DC-9A89-89893D6D85FD}"/>
    <cellStyle name="Comma 2 2 6 3" xfId="250" xr:uid="{E1E30B18-096A-4EA2-A71A-EEB7C63826D0}"/>
    <cellStyle name="Comma 2 2 6 4" xfId="398" xr:uid="{35BFBFBC-1AD6-4095-AEB2-2989124971FA}"/>
    <cellStyle name="Comma 2 2 6 5" xfId="548" xr:uid="{4C6F5736-9F5B-4C02-A29C-EC25A2943CB7}"/>
    <cellStyle name="Comma 2 2 6 6" xfId="696" xr:uid="{5FDFDF28-8E58-4EDB-ABEF-C236542A6A43}"/>
    <cellStyle name="Comma 2 2 6 7" xfId="844" xr:uid="{E7A88C99-CD6C-4914-83BD-415F0718B627}"/>
    <cellStyle name="Comma 2 2 6 8" xfId="992" xr:uid="{7E715BBB-A89E-409B-8BBF-95BFEF1D51A6}"/>
    <cellStyle name="Comma 2 2 6 9" xfId="1140" xr:uid="{AEAFE07C-138E-4834-9803-4EBF510A3A61}"/>
    <cellStyle name="Comma 2 2 7" xfId="34" xr:uid="{C482A225-D85F-4C48-8120-4ACFA6490202}"/>
    <cellStyle name="Comma 2 2 7 10" xfId="1374" xr:uid="{B87A67F5-E9BE-4EE8-87C4-A71CE3CB4A20}"/>
    <cellStyle name="Comma 2 2 7 11" xfId="1524" xr:uid="{7B64F76A-583F-47E0-8993-44651286E615}"/>
    <cellStyle name="Comma 2 2 7 12" xfId="1673" xr:uid="{41CAB4AD-539B-42B1-B0C6-D76BAAB054E2}"/>
    <cellStyle name="Comma 2 2 7 13" xfId="1823" xr:uid="{A8033DB0-8EF7-474E-AFEC-2B7CAAE11C0A}"/>
    <cellStyle name="Comma 2 2 7 14" xfId="1971" xr:uid="{452A0857-BF00-4BBE-81E9-EB801D704998}"/>
    <cellStyle name="Comma 2 2 7 2" xfId="200" xr:uid="{8660C35C-864E-4D58-8F66-173F70D09677}"/>
    <cellStyle name="Comma 2 2 7 3" xfId="318" xr:uid="{031A08AE-D009-4C7F-AA86-3AEB4B8256FD}"/>
    <cellStyle name="Comma 2 2 7 4" xfId="466" xr:uid="{6561D79C-EB82-4938-8AEA-6F205914F8D5}"/>
    <cellStyle name="Comma 2 2 7 5" xfId="616" xr:uid="{C8B237FD-727D-4D5E-AC71-9BBCF775B9F8}"/>
    <cellStyle name="Comma 2 2 7 6" xfId="764" xr:uid="{58512933-9528-4B4A-9F05-7FC4B8A1D889}"/>
    <cellStyle name="Comma 2 2 7 7" xfId="912" xr:uid="{FD8CA3F4-D116-45B8-847C-8B4707C84C8B}"/>
    <cellStyle name="Comma 2 2 7 8" xfId="1060" xr:uid="{40AA99B7-318D-4AD9-94A1-7631CEC71E3B}"/>
    <cellStyle name="Comma 2 2 7 9" xfId="1208" xr:uid="{43E1E7A4-FB8B-4EAC-AFB9-F5255B038452}"/>
    <cellStyle name="Comma 2 2 8" xfId="105" xr:uid="{7ABD9D4E-1EFE-4D5E-A0E6-061FF44D8503}"/>
    <cellStyle name="Comma 2 2 8 10" xfId="1478" xr:uid="{E0208559-8F6A-4455-B7A8-A4E2E78E65E2}"/>
    <cellStyle name="Comma 2 2 8 11" xfId="1627" xr:uid="{3E793DCE-8858-4578-9C52-5D8D2CA15557}"/>
    <cellStyle name="Comma 2 2 8 12" xfId="1777" xr:uid="{E3B6E205-1D9C-4B20-A1A1-36C5934B7163}"/>
    <cellStyle name="Comma 2 2 8 13" xfId="1925" xr:uid="{C3B121F8-4B74-4C31-BFA3-70C12EE983F1}"/>
    <cellStyle name="Comma 2 2 8 2" xfId="272" xr:uid="{A8320BF8-7F33-4EB8-852E-B4804A47434B}"/>
    <cellStyle name="Comma 2 2 8 3" xfId="420" xr:uid="{BE609E7F-F172-483D-B861-1A6701FA32A4}"/>
    <cellStyle name="Comma 2 2 8 4" xfId="570" xr:uid="{CE9971B5-F615-4C03-8A43-E129BE2A4F4D}"/>
    <cellStyle name="Comma 2 2 8 5" xfId="718" xr:uid="{5AB535A0-8D73-4BFB-89E0-C1C202D6B709}"/>
    <cellStyle name="Comma 2 2 8 6" xfId="866" xr:uid="{501A5D0D-D8FF-447B-94E0-76DFDFA79276}"/>
    <cellStyle name="Comma 2 2 8 7" xfId="1014" xr:uid="{466BDF9E-4FA1-4662-9DC1-AF5F8B155F02}"/>
    <cellStyle name="Comma 2 2 8 8" xfId="1162" xr:uid="{03BBEEA3-3D83-4141-86CA-49F42AE04A50}"/>
    <cellStyle name="Comma 2 2 8 9" xfId="1326" xr:uid="{1588D96D-6455-42C5-83AB-7790196B96EC}"/>
    <cellStyle name="Comma 2 2 9" xfId="221" xr:uid="{A794B763-2434-4020-AD97-ECBFC9B9EC57}"/>
    <cellStyle name="Comma 2 20" xfId="1575" xr:uid="{A7337FBE-B1C1-4E18-8B80-CA1DCD9680D5}"/>
    <cellStyle name="Comma 2 21" xfId="1725" xr:uid="{3EEE36DC-560E-4D35-9701-573836FB961D}"/>
    <cellStyle name="Comma 2 22" xfId="1873" xr:uid="{9769E904-13E8-465A-A476-BA4C0014053F}"/>
    <cellStyle name="Comma 2 3" xfId="25" xr:uid="{63EF529E-5063-4878-8DBC-281ABDE0676E}"/>
    <cellStyle name="Comma 2 3 10" xfId="821" xr:uid="{8215D4AA-9629-482A-8FC1-557CD8BC6E67}"/>
    <cellStyle name="Comma 2 3 11" xfId="969" xr:uid="{12A135D9-A69A-45E8-9F5A-B7A31F1B5ED5}"/>
    <cellStyle name="Comma 2 3 12" xfId="1117" xr:uid="{09CB3FD8-AD20-4D44-ABC2-A6FD50D9C452}"/>
    <cellStyle name="Comma 2 3 13" xfId="1272" xr:uid="{9B3EAB3B-26CA-45EB-9330-835371D3F61A}"/>
    <cellStyle name="Comma 2 3 14" xfId="1433" xr:uid="{B88B1188-B06F-4F39-80B6-20E04522B836}"/>
    <cellStyle name="Comma 2 3 15" xfId="1582" xr:uid="{66E199E9-DC29-4C24-AA72-3B2AF71E16C9}"/>
    <cellStyle name="Comma 2 3 16" xfId="1732" xr:uid="{E1738E44-70F2-419F-99C6-F3E518A712B3}"/>
    <cellStyle name="Comma 2 3 17" xfId="1880" xr:uid="{6EA5743A-7DEC-4608-954A-41D881650C56}"/>
    <cellStyle name="Comma 2 3 2" xfId="54" xr:uid="{71E01FBC-054D-4E15-8EF1-622C055BF360}"/>
    <cellStyle name="Comma 2 3 2 10" xfId="1130" xr:uid="{AEA9372A-DFAB-413E-BF4D-64C69E530D08}"/>
    <cellStyle name="Comma 2 3 2 11" xfId="1285" xr:uid="{145B2CE4-2D94-4D04-9D8C-C72104EC46A4}"/>
    <cellStyle name="Comma 2 3 2 12" xfId="1446" xr:uid="{0F440CFB-240D-4BFB-B138-2D20695325D9}"/>
    <cellStyle name="Comma 2 3 2 13" xfId="1595" xr:uid="{BE383E7A-6EB5-4A4C-ABE0-9349A43FFBBC}"/>
    <cellStyle name="Comma 2 3 2 14" xfId="1745" xr:uid="{16A56F8E-6FF7-4E43-BE30-EE36B24ABB08}"/>
    <cellStyle name="Comma 2 3 2 15" xfId="1893" xr:uid="{6E9578B8-86CD-42CD-AFAB-43FE83BEBA05}"/>
    <cellStyle name="Comma 2 3 2 2" xfId="124" xr:uid="{0BB9E107-A585-44E2-8364-0229957EE134}"/>
    <cellStyle name="Comma 2 3 2 2 10" xfId="1543" xr:uid="{A126BA6B-C8D2-4253-95B6-767C8B078FA5}"/>
    <cellStyle name="Comma 2 3 2 2 11" xfId="1692" xr:uid="{63079628-9F4D-4685-9BBD-08CF57442889}"/>
    <cellStyle name="Comma 2 3 2 2 12" xfId="1842" xr:uid="{041B9F0E-DC3D-4782-A1EF-58B15DBCF0E3}"/>
    <cellStyle name="Comma 2 3 2 2 13" xfId="1990" xr:uid="{17B535A3-A194-4F14-945A-7CED40469D1B}"/>
    <cellStyle name="Comma 2 3 2 2 2" xfId="337" xr:uid="{B58E8E7C-A5D8-458E-A90C-70D9C24ACD92}"/>
    <cellStyle name="Comma 2 3 2 2 3" xfId="485" xr:uid="{B21656C9-75A3-4C17-AD13-A5D207BE2E6B}"/>
    <cellStyle name="Comma 2 3 2 2 4" xfId="635" xr:uid="{B0574342-A122-4603-8EE1-D39A2A6E4422}"/>
    <cellStyle name="Comma 2 3 2 2 5" xfId="783" xr:uid="{049F0C91-D978-41D9-A9AB-4177869B939F}"/>
    <cellStyle name="Comma 2 3 2 2 6" xfId="931" xr:uid="{93591693-F93D-40B9-86B0-FEBDEC863F35}"/>
    <cellStyle name="Comma 2 3 2 2 7" xfId="1079" xr:uid="{FBE2B71E-D9BE-4DC5-B05F-64E58298EFCF}"/>
    <cellStyle name="Comma 2 3 2 2 8" xfId="1227" xr:uid="{988B9EE1-57D9-4DB7-8D4D-B4C2362D741C}"/>
    <cellStyle name="Comma 2 3 2 2 9" xfId="1393" xr:uid="{4AEC9BC5-6B22-42A4-A58C-72CDBB828EFF}"/>
    <cellStyle name="Comma 2 3 2 3" xfId="171" xr:uid="{66F505A1-0286-45A0-AA9A-309B4C0A922C}"/>
    <cellStyle name="Comma 2 3 2 3 10" xfId="1496" xr:uid="{9C8AE3B5-992B-4D3F-97EE-299D313D017C}"/>
    <cellStyle name="Comma 2 3 2 3 11" xfId="1645" xr:uid="{53AF1F94-96A7-4A01-9F7D-4F7C44D475AC}"/>
    <cellStyle name="Comma 2 3 2 3 12" xfId="1795" xr:uid="{95F61571-18BC-4890-A21F-2570750B9B12}"/>
    <cellStyle name="Comma 2 3 2 3 13" xfId="1943" xr:uid="{12E7A58E-960A-4B3E-95A7-23EABA6E0256}"/>
    <cellStyle name="Comma 2 3 2 3 2" xfId="290" xr:uid="{C31BF944-5801-4222-BF5A-AB27270AFDCE}"/>
    <cellStyle name="Comma 2 3 2 3 3" xfId="438" xr:uid="{224999EC-6766-4884-9B4F-559B8B8A8962}"/>
    <cellStyle name="Comma 2 3 2 3 4" xfId="588" xr:uid="{4536815F-0015-4CCB-9DE7-30F7F22AB532}"/>
    <cellStyle name="Comma 2 3 2 3 5" xfId="736" xr:uid="{A429F6C6-F340-434A-B65D-AA26237DC7AD}"/>
    <cellStyle name="Comma 2 3 2 3 6" xfId="884" xr:uid="{BA0135FA-0F85-4BA8-9599-CA9E20F236B3}"/>
    <cellStyle name="Comma 2 3 2 3 7" xfId="1032" xr:uid="{4AAB1D4B-AC4B-429F-8286-657A37B91FC9}"/>
    <cellStyle name="Comma 2 3 2 3 8" xfId="1180" xr:uid="{2D3651F9-DA64-4417-93E0-5D08963C2BD5}"/>
    <cellStyle name="Comma 2 3 2 3 9" xfId="1345" xr:uid="{8E18B13C-5A5F-4ABF-94F5-CBB0C5F75F58}"/>
    <cellStyle name="Comma 2 3 2 4" xfId="240" xr:uid="{15ECD3A7-BCE8-4E4E-ABB0-2642C777913A}"/>
    <cellStyle name="Comma 2 3 2 5" xfId="388" xr:uid="{E8947769-B8D7-4CCA-A296-838D86DFF40B}"/>
    <cellStyle name="Comma 2 3 2 6" xfId="538" xr:uid="{18A52292-F953-4741-B5A0-1C379C68F2D8}"/>
    <cellStyle name="Comma 2 3 2 7" xfId="686" xr:uid="{AD6C1127-B6F5-4202-ABF2-E94A66EDA4ED}"/>
    <cellStyle name="Comma 2 3 2 8" xfId="834" xr:uid="{50366C84-9E5B-4674-9D27-626CAF6D3512}"/>
    <cellStyle name="Comma 2 3 2 9" xfId="982" xr:uid="{D9657B99-6170-4C7F-ADC3-C5D9D101B0B9}"/>
    <cellStyle name="Comma 2 3 3" xfId="77" xr:uid="{E52DB6BA-5A17-4F53-82C9-510926EE0149}"/>
    <cellStyle name="Comma 2 3 3 10" xfId="1139" xr:uid="{64BEE7D2-75F4-44B8-89CF-DF22DF2A0A4E}"/>
    <cellStyle name="Comma 2 3 3 11" xfId="1300" xr:uid="{8A37DD40-D2DD-446D-A859-ACFBA9E7A558}"/>
    <cellStyle name="Comma 2 3 3 12" xfId="1455" xr:uid="{5C45B0FF-239E-4386-8750-9A7415B3EDBE}"/>
    <cellStyle name="Comma 2 3 3 13" xfId="1604" xr:uid="{E3341295-E4B3-4912-9983-B44DA2A73147}"/>
    <cellStyle name="Comma 2 3 3 14" xfId="1754" xr:uid="{9B93B37B-8CD1-47B0-9E20-E04A59EDCA09}"/>
    <cellStyle name="Comma 2 3 3 15" xfId="1902" xr:uid="{A9F2B0AE-005C-468A-8FFA-8FC25286AA14}"/>
    <cellStyle name="Comma 2 3 3 2" xfId="133" xr:uid="{C3207251-15B1-4B36-A1AD-8948939AE9F0}"/>
    <cellStyle name="Comma 2 3 3 2 10" xfId="1552" xr:uid="{7CC946C7-B360-4D99-94A4-77DC39622E93}"/>
    <cellStyle name="Comma 2 3 3 2 11" xfId="1701" xr:uid="{60149A67-3A2C-45C7-ADDA-765B5AAAE894}"/>
    <cellStyle name="Comma 2 3 3 2 12" xfId="1851" xr:uid="{96AD2DA3-F2F2-4428-BADC-E8FA5492B354}"/>
    <cellStyle name="Comma 2 3 3 2 13" xfId="1999" xr:uid="{7B53D0B7-A790-49BE-A00D-B705228CBC0B}"/>
    <cellStyle name="Comma 2 3 3 2 2" xfId="346" xr:uid="{433487F2-4D9C-479D-889C-CA56E7CB7F4C}"/>
    <cellStyle name="Comma 2 3 3 2 3" xfId="494" xr:uid="{4EA11A0F-E7FA-41DE-A5F4-19066F9DEDA2}"/>
    <cellStyle name="Comma 2 3 3 2 4" xfId="644" xr:uid="{93C4BABD-188F-4C66-9213-BB9E617CDE98}"/>
    <cellStyle name="Comma 2 3 3 2 5" xfId="792" xr:uid="{E484A77B-015F-466B-8D47-CA06119299E5}"/>
    <cellStyle name="Comma 2 3 3 2 6" xfId="940" xr:uid="{DBEB1C04-8F15-4359-B174-E11A4F25C71E}"/>
    <cellStyle name="Comma 2 3 3 2 7" xfId="1088" xr:uid="{7C404909-DA9F-4AF7-A379-B9895E42B2B5}"/>
    <cellStyle name="Comma 2 3 3 2 8" xfId="1236" xr:uid="{D661925C-CFE1-4795-B902-2A2A70E09B67}"/>
    <cellStyle name="Comma 2 3 3 2 9" xfId="1402" xr:uid="{D6249937-57A5-4DF9-8989-D88CEEEDEE68}"/>
    <cellStyle name="Comma 2 3 3 3" xfId="184" xr:uid="{600729A1-1B18-4DAB-A80B-E510CC150D17}"/>
    <cellStyle name="Comma 2 3 3 3 10" xfId="1509" xr:uid="{E5B933EF-6B5B-49BB-BFBB-342EE1E62181}"/>
    <cellStyle name="Comma 2 3 3 3 11" xfId="1658" xr:uid="{3141454F-744C-4B76-B4DE-6DB8B9057257}"/>
    <cellStyle name="Comma 2 3 3 3 12" xfId="1808" xr:uid="{A75FC516-F1F3-4573-B324-D377A7F0934A}"/>
    <cellStyle name="Comma 2 3 3 3 13" xfId="1956" xr:uid="{D3052FA6-906F-4EEC-B723-71302F1CF5F0}"/>
    <cellStyle name="Comma 2 3 3 3 2" xfId="303" xr:uid="{762DA795-CCC2-48B5-B021-4339BD777E7A}"/>
    <cellStyle name="Comma 2 3 3 3 3" xfId="451" xr:uid="{C0744592-F039-4A09-84B5-A44FEA91A069}"/>
    <cellStyle name="Comma 2 3 3 3 4" xfId="601" xr:uid="{768E5C4E-DAF7-41AD-875F-C34A0321E7BC}"/>
    <cellStyle name="Comma 2 3 3 3 5" xfId="749" xr:uid="{728B3025-ACC4-47F7-89F8-33118D431970}"/>
    <cellStyle name="Comma 2 3 3 3 6" xfId="897" xr:uid="{FE22EBA9-93CC-4A48-A38E-4CDB419A02C1}"/>
    <cellStyle name="Comma 2 3 3 3 7" xfId="1045" xr:uid="{C4966272-0768-43F5-B77B-070BB187DA04}"/>
    <cellStyle name="Comma 2 3 3 3 8" xfId="1193" xr:uid="{73942034-DF7B-48E0-9120-4F4921F99D24}"/>
    <cellStyle name="Comma 2 3 3 3 9" xfId="1358" xr:uid="{08F3A522-9A2D-46EA-9842-C51A5425CF4A}"/>
    <cellStyle name="Comma 2 3 3 4" xfId="249" xr:uid="{6E001A30-32F0-4BB1-B57F-E9B640B1CAA0}"/>
    <cellStyle name="Comma 2 3 3 5" xfId="397" xr:uid="{0415C1B7-6044-4E21-B76F-AF805A94DF2B}"/>
    <cellStyle name="Comma 2 3 3 6" xfId="547" xr:uid="{8F9B65AC-85AD-4C81-B23C-0DB92C7ECDE1}"/>
    <cellStyle name="Comma 2 3 3 7" xfId="695" xr:uid="{4741FA09-1E21-49F2-A7E2-285226A75274}"/>
    <cellStyle name="Comma 2 3 3 8" xfId="843" xr:uid="{95171CD4-5A48-4C1A-9A6C-299B680BB8C4}"/>
    <cellStyle name="Comma 2 3 3 9" xfId="991" xr:uid="{726DB939-5F3C-40D3-A2EA-8282AB987F02}"/>
    <cellStyle name="Comma 2 3 4" xfId="40" xr:uid="{C303486F-EEEB-43A0-8588-432A258761F8}"/>
    <cellStyle name="Comma 2 3 4 10" xfId="1380" xr:uid="{D47B7902-2650-4414-8D44-503A35AA497E}"/>
    <cellStyle name="Comma 2 3 4 11" xfId="1530" xr:uid="{6C02F54E-78A2-4E1E-BA15-7612E0C2F43A}"/>
    <cellStyle name="Comma 2 3 4 12" xfId="1679" xr:uid="{60275304-1B2C-4D0A-B87F-6405738EB5B4}"/>
    <cellStyle name="Comma 2 3 4 13" xfId="1829" xr:uid="{00722187-5265-4D70-9CBF-AF2861983C84}"/>
    <cellStyle name="Comma 2 3 4 14" xfId="1977" xr:uid="{B67D2603-4A8D-42B0-A0EF-343CE1E1C35F}"/>
    <cellStyle name="Comma 2 3 4 2" xfId="206" xr:uid="{554417E5-DDF8-4B09-8700-3E4523819F5E}"/>
    <cellStyle name="Comma 2 3 4 3" xfId="324" xr:uid="{63571F04-FAA6-4E6D-8519-777628A1D060}"/>
    <cellStyle name="Comma 2 3 4 4" xfId="472" xr:uid="{78A9047F-28F7-41C7-AF3A-928670DAA5E3}"/>
    <cellStyle name="Comma 2 3 4 5" xfId="622" xr:uid="{9F825E9B-CCBF-4E86-B7F1-62B21EB06E6B}"/>
    <cellStyle name="Comma 2 3 4 6" xfId="770" xr:uid="{87298F9C-08E3-4D53-B9B2-74BF4FF31BB6}"/>
    <cellStyle name="Comma 2 3 4 7" xfId="918" xr:uid="{FD75C4E8-B321-4A83-91DD-D04D79EE307B}"/>
    <cellStyle name="Comma 2 3 4 8" xfId="1066" xr:uid="{E9463919-3749-4641-8066-FCE4BDE1374E}"/>
    <cellStyle name="Comma 2 3 4 9" xfId="1214" xr:uid="{35B9FA16-C080-4760-B159-1A59B57598D7}"/>
    <cellStyle name="Comma 2 3 5" xfId="111" xr:uid="{833B5721-3CFB-43B9-B112-6DBAA63FA292}"/>
    <cellStyle name="Comma 2 3 5 10" xfId="1483" xr:uid="{F5BF44CF-1C25-42CC-9086-15EBFE9F0D32}"/>
    <cellStyle name="Comma 2 3 5 11" xfId="1632" xr:uid="{8866EC59-7144-462E-AE60-9F46343E4BA1}"/>
    <cellStyle name="Comma 2 3 5 12" xfId="1782" xr:uid="{3C8E6E0F-B0F5-42D7-90B8-298862C8DBB4}"/>
    <cellStyle name="Comma 2 3 5 13" xfId="1930" xr:uid="{A03F5A60-44F9-4EF5-A8B5-E03234732A24}"/>
    <cellStyle name="Comma 2 3 5 2" xfId="277" xr:uid="{5334783D-96F2-4155-BF5D-03CEDA933A69}"/>
    <cellStyle name="Comma 2 3 5 3" xfId="425" xr:uid="{8FAFC27C-E150-4D71-A952-231A819FDC08}"/>
    <cellStyle name="Comma 2 3 5 4" xfId="575" xr:uid="{F10F284D-D520-4C99-9B1F-DD860C96F38B}"/>
    <cellStyle name="Comma 2 3 5 5" xfId="723" xr:uid="{68D83EFC-024B-4A11-A1A6-E23ACC111000}"/>
    <cellStyle name="Comma 2 3 5 6" xfId="871" xr:uid="{AF661AD5-4A07-4096-BB34-A59CE540E047}"/>
    <cellStyle name="Comma 2 3 5 7" xfId="1019" xr:uid="{6025BEFB-7246-4C4D-A16C-BBAAF47C7A82}"/>
    <cellStyle name="Comma 2 3 5 8" xfId="1167" xr:uid="{53035D07-53C0-440D-BB6A-038CDD0BDB02}"/>
    <cellStyle name="Comma 2 3 5 9" xfId="1331" xr:uid="{A009F6B9-C5EA-4992-B633-4EC89C6A305D}"/>
    <cellStyle name="Comma 2 3 6" xfId="227" xr:uid="{ECE518EE-0636-4270-BC2A-20E8118A06B3}"/>
    <cellStyle name="Comma 2 3 7" xfId="375" xr:uid="{4B808401-F554-4384-9DF3-0BCDEED057CE}"/>
    <cellStyle name="Comma 2 3 8" xfId="525" xr:uid="{6EBFBCD2-4672-4A13-8332-386C80F93093}"/>
    <cellStyle name="Comma 2 3 9" xfId="673" xr:uid="{6E99DE59-D9D0-4D43-8E5B-5662BF5335D1}"/>
    <cellStyle name="Comma 2 4" xfId="46" xr:uid="{C03159B1-88ED-45EC-A134-48C43FECBA4B}"/>
    <cellStyle name="Comma 2 4 10" xfId="975" xr:uid="{171ECF1A-DBA7-44CD-BBE8-B86360632D11}"/>
    <cellStyle name="Comma 2 4 11" xfId="1123" xr:uid="{B63BCB95-50B3-4453-BE2F-D38F5CB1E704}"/>
    <cellStyle name="Comma 2 4 12" xfId="1278" xr:uid="{FA668E91-AB10-4FF0-8DD0-CA48E5ADD751}"/>
    <cellStyle name="Comma 2 4 13" xfId="1439" xr:uid="{E6AF1726-8EA5-44FA-AC54-AC567BFB9B1F}"/>
    <cellStyle name="Comma 2 4 14" xfId="1588" xr:uid="{E06998D2-6E29-4ABD-A99B-5A49C194D839}"/>
    <cellStyle name="Comma 2 4 15" xfId="1738" xr:uid="{386EF9C0-A742-405C-A8B8-13A37ABDA2D8}"/>
    <cellStyle name="Comma 2 4 16" xfId="1886" xr:uid="{06E9F850-5892-459A-9FE7-651AB39FA365}"/>
    <cellStyle name="Comma 2 4 2" xfId="86" xr:uid="{061E3255-86BA-4F26-BE1B-D27E9D827EC3}"/>
    <cellStyle name="Comma 2 4 2 10" xfId="1306" xr:uid="{EFB5CC13-0A6C-4AC8-B13D-ED2BA60EF04F}"/>
    <cellStyle name="Comma 2 4 2 11" xfId="1459" xr:uid="{795E56D7-B6A3-4FA8-8D97-0D1239BB3F2B}"/>
    <cellStyle name="Comma 2 4 2 12" xfId="1608" xr:uid="{73564E1B-1BDD-4D4E-90D3-2B3C7A521FDC}"/>
    <cellStyle name="Comma 2 4 2 13" xfId="1758" xr:uid="{39FADFDA-CB49-4A60-B804-3CB0143F441F}"/>
    <cellStyle name="Comma 2 4 2 14" xfId="1906" xr:uid="{1508F51E-A24B-4065-912F-9C8C0BFAE504}"/>
    <cellStyle name="Comma 2 4 2 2" xfId="137" xr:uid="{F7530D9D-2463-4338-9AF2-529343D31154}"/>
    <cellStyle name="Comma 2 4 2 2 10" xfId="1556" xr:uid="{A97C297E-222A-4C27-9A7C-4A1546FEC851}"/>
    <cellStyle name="Comma 2 4 2 2 11" xfId="1705" xr:uid="{CE8E5597-58F9-49A6-86F7-AFBCF32175EB}"/>
    <cellStyle name="Comma 2 4 2 2 12" xfId="1855" xr:uid="{F42EF5E4-BB72-41DB-8F1D-885ABA89D79C}"/>
    <cellStyle name="Comma 2 4 2 2 13" xfId="2003" xr:uid="{3AA21D23-0F60-42EA-8339-70E2CAF95FEF}"/>
    <cellStyle name="Comma 2 4 2 2 2" xfId="350" xr:uid="{83E26A72-2A76-47F8-B340-36BE5647D4CB}"/>
    <cellStyle name="Comma 2 4 2 2 3" xfId="498" xr:uid="{01CDB5C3-68B8-429A-ACEF-7C22A8A784E7}"/>
    <cellStyle name="Comma 2 4 2 2 4" xfId="648" xr:uid="{567C7FFA-7C2B-46CA-A27A-8D1A766344C5}"/>
    <cellStyle name="Comma 2 4 2 2 5" xfId="796" xr:uid="{5A3EB4ED-35C7-48D1-B955-396B096AF492}"/>
    <cellStyle name="Comma 2 4 2 2 6" xfId="944" xr:uid="{5B2472E1-C8E7-4F12-ACF0-F407CE235FD6}"/>
    <cellStyle name="Comma 2 4 2 2 7" xfId="1092" xr:uid="{B6418884-A564-491B-A86C-18C01F453D7B}"/>
    <cellStyle name="Comma 2 4 2 2 8" xfId="1240" xr:uid="{108CAFDA-A05D-4267-8154-910DE26CA06D}"/>
    <cellStyle name="Comma 2 4 2 2 9" xfId="1406" xr:uid="{433F6D7F-4F2B-4B06-8D3F-C94F10C9A5D0}"/>
    <cellStyle name="Comma 2 4 2 3" xfId="253" xr:uid="{085934AB-0A2D-4784-B03E-21ABD3C77880}"/>
    <cellStyle name="Comma 2 4 2 4" xfId="401" xr:uid="{804F822A-A5AF-4862-92D9-A8097BF78168}"/>
    <cellStyle name="Comma 2 4 2 5" xfId="551" xr:uid="{9EC12505-7F52-4997-ACA2-366FABAB2162}"/>
    <cellStyle name="Comma 2 4 2 6" xfId="699" xr:uid="{A1D7002C-0568-44E3-A890-88F19E0C16F2}"/>
    <cellStyle name="Comma 2 4 2 7" xfId="847" xr:uid="{208F5AC1-E2D0-4E34-A559-9817B6285998}"/>
    <cellStyle name="Comma 2 4 2 8" xfId="995" xr:uid="{F3F50BBF-BC02-4EF6-BB36-78EB140902BD}"/>
    <cellStyle name="Comma 2 4 2 9" xfId="1143" xr:uid="{806BE3E5-0BA6-473D-B7B4-0069AC399588}"/>
    <cellStyle name="Comma 2 4 3" xfId="117" xr:uid="{3507BC80-7070-4F79-987F-32D77C6D3973}"/>
    <cellStyle name="Comma 2 4 3 10" xfId="1536" xr:uid="{A9F0AFA3-45AA-4EB8-886B-FC374EEFCCB8}"/>
    <cellStyle name="Comma 2 4 3 11" xfId="1685" xr:uid="{1D5FEEA9-B377-416B-A7C6-E6277A7C8215}"/>
    <cellStyle name="Comma 2 4 3 12" xfId="1835" xr:uid="{35BE1C68-87C4-41CD-A9F5-0C3B0E2AF968}"/>
    <cellStyle name="Comma 2 4 3 13" xfId="1983" xr:uid="{EFA38C35-4F5E-4D11-9675-8F69CADB2257}"/>
    <cellStyle name="Comma 2 4 3 2" xfId="330" xr:uid="{A4FF8A12-349C-41AD-991E-9741412BD451}"/>
    <cellStyle name="Comma 2 4 3 3" xfId="478" xr:uid="{A00FA145-ED49-443C-A26D-2DB8B6DDF1B5}"/>
    <cellStyle name="Comma 2 4 3 4" xfId="628" xr:uid="{D4D6CF9E-610E-4F6F-B7B2-14727101DA76}"/>
    <cellStyle name="Comma 2 4 3 5" xfId="776" xr:uid="{8EE437D5-CAB5-4C42-B9CA-2843CA030A4A}"/>
    <cellStyle name="Comma 2 4 3 6" xfId="924" xr:uid="{564F7FC9-DC10-402D-919E-F40AF0281B76}"/>
    <cellStyle name="Comma 2 4 3 7" xfId="1072" xr:uid="{7A09DCC0-8D9A-436A-980A-B67A18216583}"/>
    <cellStyle name="Comma 2 4 3 8" xfId="1220" xr:uid="{B4751AB4-9372-4495-A6A7-BF5A8A3DB246}"/>
    <cellStyle name="Comma 2 4 3 9" xfId="1386" xr:uid="{918C8360-F5B3-4D25-AAAF-7F1E30B80661}"/>
    <cellStyle name="Comma 2 4 4" xfId="163" xr:uid="{F4AE5A43-0261-490C-B58F-C31965AD1CCE}"/>
    <cellStyle name="Comma 2 4 4 10" xfId="1489" xr:uid="{F33E4BCC-4722-4426-95E3-F2E5920BBD78}"/>
    <cellStyle name="Comma 2 4 4 11" xfId="1638" xr:uid="{78C9298E-09F5-48F9-99F9-32047CC3A19D}"/>
    <cellStyle name="Comma 2 4 4 12" xfId="1788" xr:uid="{004B32FC-9F9B-4CCF-A51E-B827B9D49E01}"/>
    <cellStyle name="Comma 2 4 4 13" xfId="1936" xr:uid="{3E805587-28E6-470A-951A-0BB2E67CC170}"/>
    <cellStyle name="Comma 2 4 4 2" xfId="283" xr:uid="{7AB246B2-713E-44C2-8595-CFF210FE9C77}"/>
    <cellStyle name="Comma 2 4 4 3" xfId="431" xr:uid="{775CECF0-4DE2-4526-85DC-EE011D11A199}"/>
    <cellStyle name="Comma 2 4 4 4" xfId="581" xr:uid="{26697540-2D7B-409F-A855-D315DADE27C1}"/>
    <cellStyle name="Comma 2 4 4 5" xfId="729" xr:uid="{FEB1CA3C-581D-412F-8EB2-BD347F8890DB}"/>
    <cellStyle name="Comma 2 4 4 6" xfId="877" xr:uid="{36C81298-ED35-4F28-B474-F43747CEF4BC}"/>
    <cellStyle name="Comma 2 4 4 7" xfId="1025" xr:uid="{8DD0D668-CAD8-4C16-B103-AAC4419A7517}"/>
    <cellStyle name="Comma 2 4 4 8" xfId="1173" xr:uid="{2D3ECB31-0984-457A-9F7E-FB9B6E42F55E}"/>
    <cellStyle name="Comma 2 4 4 9" xfId="1338" xr:uid="{ABA45CF8-B55D-40F2-9E59-C716ABC11075}"/>
    <cellStyle name="Comma 2 4 5" xfId="233" xr:uid="{47A2BD4F-65E9-4D62-82A3-40FD66D0481F}"/>
    <cellStyle name="Comma 2 4 6" xfId="381" xr:uid="{26AF9D7F-EEE1-4898-8EF3-E76DCBEF1502}"/>
    <cellStyle name="Comma 2 4 7" xfId="531" xr:uid="{3EBCB149-F2AB-4803-8492-4F36711214AC}"/>
    <cellStyle name="Comma 2 4 8" xfId="679" xr:uid="{162B5646-6EF4-49BC-B990-7EC2D3950FDB}"/>
    <cellStyle name="Comma 2 4 9" xfId="827" xr:uid="{6B5878F9-E9D7-4F0F-AD60-F9A90C98701C}"/>
    <cellStyle name="Comma 2 5" xfId="90" xr:uid="{88E5E0A1-DE0E-4C9E-867B-40ADEC195D8D}"/>
    <cellStyle name="Comma 2 5 10" xfId="1147" xr:uid="{4B0B08D9-96C2-4247-B62B-F4E7444BFBE2}"/>
    <cellStyle name="Comma 2 5 11" xfId="1310" xr:uid="{8A4748D8-698D-4958-BBA6-0C65D4886CB8}"/>
    <cellStyle name="Comma 2 5 12" xfId="1463" xr:uid="{237210C0-E299-49BA-8BDC-C779A3DB1D93}"/>
    <cellStyle name="Comma 2 5 13" xfId="1612" xr:uid="{D61641AE-E282-4CCA-B590-6A97552C157C}"/>
    <cellStyle name="Comma 2 5 14" xfId="1762" xr:uid="{5AE50413-4865-4743-935E-8234090ACBBA}"/>
    <cellStyle name="Comma 2 5 15" xfId="1910" xr:uid="{E5864BA5-DD2F-457E-887A-3B18106BD648}"/>
    <cellStyle name="Comma 2 5 2" xfId="141" xr:uid="{D792877F-C0F7-4AA1-8840-192BE2C073C2}"/>
    <cellStyle name="Comma 2 5 2 10" xfId="1560" xr:uid="{CF0E3949-FE62-4AD8-B704-83DDC098CF2C}"/>
    <cellStyle name="Comma 2 5 2 11" xfId="1709" xr:uid="{8FC0AD24-10B6-40F9-8585-98B38F36BDDA}"/>
    <cellStyle name="Comma 2 5 2 12" xfId="1859" xr:uid="{5F769959-C437-483A-B26E-BE0957B5E69F}"/>
    <cellStyle name="Comma 2 5 2 13" xfId="2007" xr:uid="{2010A2E3-C29E-4E34-83FF-53F1A6642062}"/>
    <cellStyle name="Comma 2 5 2 2" xfId="354" xr:uid="{1B3B3B2E-65FE-47D6-9A30-A56213145468}"/>
    <cellStyle name="Comma 2 5 2 3" xfId="502" xr:uid="{55D67967-C02C-4EC9-9A10-8C93CF8C949D}"/>
    <cellStyle name="Comma 2 5 2 4" xfId="652" xr:uid="{3767FA48-98ED-4BB7-91E3-06D42F4A673C}"/>
    <cellStyle name="Comma 2 5 2 5" xfId="800" xr:uid="{E73A84F7-5C39-40C9-A93C-62A9A548DF03}"/>
    <cellStyle name="Comma 2 5 2 6" xfId="948" xr:uid="{CD2343EF-6B83-4C75-B6B6-D2A67B526911}"/>
    <cellStyle name="Comma 2 5 2 7" xfId="1096" xr:uid="{B8E9B3C2-99EE-40B9-BB02-48C3CD5B6144}"/>
    <cellStyle name="Comma 2 5 2 8" xfId="1244" xr:uid="{968E5AED-658E-4FF9-B856-0957290B354E}"/>
    <cellStyle name="Comma 2 5 2 9" xfId="1410" xr:uid="{A24F7DE2-9621-4BE2-BD79-6797F07153DB}"/>
    <cellStyle name="Comma 2 5 3" xfId="177" xr:uid="{5603F53D-DCEF-4401-A22F-F406A877633C}"/>
    <cellStyle name="Comma 2 5 3 10" xfId="1502" xr:uid="{A1C10755-80CF-4130-8D81-1C862C97F977}"/>
    <cellStyle name="Comma 2 5 3 11" xfId="1651" xr:uid="{FA532249-FA17-44B8-9354-DEA4E197C813}"/>
    <cellStyle name="Comma 2 5 3 12" xfId="1801" xr:uid="{E000D865-AA19-41EA-ADE8-AE91B6AB457E}"/>
    <cellStyle name="Comma 2 5 3 13" xfId="1949" xr:uid="{5CBFAE72-3424-4187-AB05-E6B4414F4A79}"/>
    <cellStyle name="Comma 2 5 3 2" xfId="296" xr:uid="{E2529CC1-2EBE-467A-A1BA-AE2C2D7395C4}"/>
    <cellStyle name="Comma 2 5 3 3" xfId="444" xr:uid="{C40A26C9-C818-4C5B-B596-9088F55F7014}"/>
    <cellStyle name="Comma 2 5 3 4" xfId="594" xr:uid="{739B5152-6D3F-4AAB-9BE2-2F54843197A4}"/>
    <cellStyle name="Comma 2 5 3 5" xfId="742" xr:uid="{BD85D617-58A3-4DF0-A30B-28733E29EFF8}"/>
    <cellStyle name="Comma 2 5 3 6" xfId="890" xr:uid="{C67A83DC-F6C2-4811-AC03-F8A327AD509A}"/>
    <cellStyle name="Comma 2 5 3 7" xfId="1038" xr:uid="{2A83BD03-0F31-4FFB-BA16-CB80BD1300D9}"/>
    <cellStyle name="Comma 2 5 3 8" xfId="1186" xr:uid="{62676C1B-667F-465D-B481-BCB16CC40453}"/>
    <cellStyle name="Comma 2 5 3 9" xfId="1351" xr:uid="{DC10339A-621D-4AB3-974F-B224E0553DA1}"/>
    <cellStyle name="Comma 2 5 4" xfId="257" xr:uid="{37622B03-F27A-402C-A1F8-E9CB8F80E103}"/>
    <cellStyle name="Comma 2 5 5" xfId="405" xr:uid="{3AFFB52C-8A95-44A8-B6BE-922E00C47722}"/>
    <cellStyle name="Comma 2 5 6" xfId="555" xr:uid="{479559E8-A38E-494A-807D-356B80C7F572}"/>
    <cellStyle name="Comma 2 5 7" xfId="703" xr:uid="{FBD2C92C-1575-4623-8918-FF84BAB1E27A}"/>
    <cellStyle name="Comma 2 5 8" xfId="851" xr:uid="{21A1E161-6A74-4539-9763-132A89795110}"/>
    <cellStyle name="Comma 2 5 9" xfId="999" xr:uid="{5D47DD77-212E-4C60-932D-9C27ED1B58F7}"/>
    <cellStyle name="Comma 2 6" xfId="95" xr:uid="{24585B64-C0EF-4638-96D9-652633535E5D}"/>
    <cellStyle name="Comma 2 6 10" xfId="1151" xr:uid="{AACC1B95-DFE5-405C-92CB-79135546B020}"/>
    <cellStyle name="Comma 2 6 11" xfId="1315" xr:uid="{D8337234-FBD3-4BC6-9586-D688B6AA1129}"/>
    <cellStyle name="Comma 2 6 12" xfId="1467" xr:uid="{B9A15E16-F8A2-4A1A-A3B2-02D8E6495290}"/>
    <cellStyle name="Comma 2 6 13" xfId="1616" xr:uid="{83735B21-29E1-4D12-AB45-F502A7E0073B}"/>
    <cellStyle name="Comma 2 6 14" xfId="1766" xr:uid="{C5DB07A0-57DA-423C-8DDD-75E1DD71462A}"/>
    <cellStyle name="Comma 2 6 15" xfId="1914" xr:uid="{66F5CBB5-80CF-49FB-92EA-39DD0C8899FA}"/>
    <cellStyle name="Comma 2 6 2" xfId="145" xr:uid="{EEC077ED-AD7D-4FC1-A8C6-AD3468DA572D}"/>
    <cellStyle name="Comma 2 6 2 10" xfId="1564" xr:uid="{F6710402-8C26-4577-998F-DD8AE2DB11C3}"/>
    <cellStyle name="Comma 2 6 2 11" xfId="1713" xr:uid="{520B92AB-B62C-4C9B-B341-998FA0B7F440}"/>
    <cellStyle name="Comma 2 6 2 12" xfId="1863" xr:uid="{CC09B2FC-3711-4854-B6A1-3821D856E3C1}"/>
    <cellStyle name="Comma 2 6 2 13" xfId="2011" xr:uid="{48241BC6-4086-47FF-BB5C-F914AC0B4C7E}"/>
    <cellStyle name="Comma 2 6 2 2" xfId="358" xr:uid="{30D4A9EB-FE2B-41A0-A6BB-5611F69270CB}"/>
    <cellStyle name="Comma 2 6 2 3" xfId="506" xr:uid="{5FEF76B7-F894-4C7A-B0D1-D764061E0292}"/>
    <cellStyle name="Comma 2 6 2 4" xfId="656" xr:uid="{81ABB3D7-3659-4535-8A8E-94B4C23A3E43}"/>
    <cellStyle name="Comma 2 6 2 5" xfId="804" xr:uid="{C515F0DA-7CA4-403A-94F5-E6D21050D737}"/>
    <cellStyle name="Comma 2 6 2 6" xfId="952" xr:uid="{8CAC7B4F-EE69-4285-9823-F0756AAD5854}"/>
    <cellStyle name="Comma 2 6 2 7" xfId="1100" xr:uid="{5B35604A-00A9-48EA-8BAE-DC512DC475E3}"/>
    <cellStyle name="Comma 2 6 2 8" xfId="1248" xr:uid="{36FC6900-EF31-46A0-A993-781E60C7372E}"/>
    <cellStyle name="Comma 2 6 2 9" xfId="1414" xr:uid="{8CB8A3E5-53BE-4E8B-A28C-73BA30C3BF19}"/>
    <cellStyle name="Comma 2 6 3" xfId="189" xr:uid="{C79883F3-8BA1-4E6E-BBDC-4DF1EF8E5AB4}"/>
    <cellStyle name="Comma 2 6 3 10" xfId="1515" xr:uid="{C5955DA8-AE4A-4353-BD4C-A7717601893D}"/>
    <cellStyle name="Comma 2 6 3 11" xfId="1664" xr:uid="{8F4D4C8F-8103-454E-AB7D-00B4756C9473}"/>
    <cellStyle name="Comma 2 6 3 12" xfId="1814" xr:uid="{215B54D5-4BBB-4AF8-9727-1E49B3B55683}"/>
    <cellStyle name="Comma 2 6 3 13" xfId="1962" xr:uid="{6AAB90CC-983A-4703-9C34-4717DD0A0D8C}"/>
    <cellStyle name="Comma 2 6 3 2" xfId="309" xr:uid="{870C4785-3D45-41D7-8745-C8F3B28C6EDA}"/>
    <cellStyle name="Comma 2 6 3 3" xfId="457" xr:uid="{D45B48D8-B054-4965-81F9-8F1DF0F1046A}"/>
    <cellStyle name="Comma 2 6 3 4" xfId="607" xr:uid="{CC2A0E94-4DA2-4CC6-AA9C-7850054FEDAB}"/>
    <cellStyle name="Comma 2 6 3 5" xfId="755" xr:uid="{28C7DDE5-BDF1-4041-9BDC-7F4DCC257DA7}"/>
    <cellStyle name="Comma 2 6 3 6" xfId="903" xr:uid="{F4D28167-DB36-4CE5-9C9E-DBC677E754D2}"/>
    <cellStyle name="Comma 2 6 3 7" xfId="1051" xr:uid="{A9DC0387-D688-4D54-BE25-8E31D22BFCC6}"/>
    <cellStyle name="Comma 2 6 3 8" xfId="1199" xr:uid="{543A9A3B-6564-4D78-B707-2C570B8433FE}"/>
    <cellStyle name="Comma 2 6 3 9" xfId="1364" xr:uid="{F877DF57-F5F8-445A-A40D-DE3454C5B2FF}"/>
    <cellStyle name="Comma 2 6 4" xfId="261" xr:uid="{594D93E4-D636-4821-8C26-E679B11042A3}"/>
    <cellStyle name="Comma 2 6 5" xfId="409" xr:uid="{ED5BE816-242C-46A4-9EDA-9A4578609664}"/>
    <cellStyle name="Comma 2 6 6" xfId="559" xr:uid="{39036B16-F34C-4279-9B17-618A9DB06847}"/>
    <cellStyle name="Comma 2 6 7" xfId="707" xr:uid="{30277FF8-09C2-430E-ABCA-026815C9D2CE}"/>
    <cellStyle name="Comma 2 6 8" xfId="855" xr:uid="{21DBC065-62FB-40CD-8A09-0937CFA6BC4C}"/>
    <cellStyle name="Comma 2 6 9" xfId="1003" xr:uid="{7F5AAD5B-71D4-4D26-AA4E-4FBC9ABF0DC7}"/>
    <cellStyle name="Comma 2 7" xfId="99" xr:uid="{82E8B73C-164A-4307-BE1D-D556703C0842}"/>
    <cellStyle name="Comma 2 7 10" xfId="1319" xr:uid="{5EF32993-838A-4382-96E8-D478B3C6BD94}"/>
    <cellStyle name="Comma 2 7 11" xfId="1471" xr:uid="{648DF5E6-DCB3-4E0A-83DE-A153EF3AEB10}"/>
    <cellStyle name="Comma 2 7 12" xfId="1620" xr:uid="{08DEBAA5-2590-4A0C-BC1D-D2CDE4540F29}"/>
    <cellStyle name="Comma 2 7 13" xfId="1770" xr:uid="{C5AE9CF0-17AC-44D8-ACD8-4FF262E568A5}"/>
    <cellStyle name="Comma 2 7 14" xfId="1918" xr:uid="{B4287406-1B27-423C-9AFA-480B4BD0AAA8}"/>
    <cellStyle name="Comma 2 7 2" xfId="149" xr:uid="{9B730DCC-A9E7-4978-A944-DF127C70B253}"/>
    <cellStyle name="Comma 2 7 2 10" xfId="1568" xr:uid="{091628E8-F9A3-4048-87F4-47DB9852CCA8}"/>
    <cellStyle name="Comma 2 7 2 11" xfId="1717" xr:uid="{4C166381-EBCA-44C8-B0FE-29B6ED195D4C}"/>
    <cellStyle name="Comma 2 7 2 12" xfId="1867" xr:uid="{DFBACE30-3ED4-4E33-BB34-EE9EDD6BDB40}"/>
    <cellStyle name="Comma 2 7 2 13" xfId="2015" xr:uid="{1DC7A93A-651A-4E81-B053-950DFB552FEB}"/>
    <cellStyle name="Comma 2 7 2 2" xfId="362" xr:uid="{689FEF05-65EB-46E7-B41A-0C7FFA947673}"/>
    <cellStyle name="Comma 2 7 2 3" xfId="510" xr:uid="{23134C51-882F-4E6A-A295-7AFB34A0A6FA}"/>
    <cellStyle name="Comma 2 7 2 4" xfId="660" xr:uid="{68ABAA73-F435-41EE-89D2-065026656F04}"/>
    <cellStyle name="Comma 2 7 2 5" xfId="808" xr:uid="{1D0D06EB-4ECB-4E09-9CB4-890107847215}"/>
    <cellStyle name="Comma 2 7 2 6" xfId="956" xr:uid="{3C8F6D75-21C6-4A2B-B629-CE9349CAB7A9}"/>
    <cellStyle name="Comma 2 7 2 7" xfId="1104" xr:uid="{08FCFD97-98D6-44EA-A3EE-7788EC29DA63}"/>
    <cellStyle name="Comma 2 7 2 8" xfId="1252" xr:uid="{30314690-552E-44D9-99EB-FF496F2E428F}"/>
    <cellStyle name="Comma 2 7 2 9" xfId="1418" xr:uid="{1F3F0551-C3F9-457A-B193-D51C076149BB}"/>
    <cellStyle name="Comma 2 7 3" xfId="265" xr:uid="{416FC829-A5AF-4469-BA4A-E1C7B09EF757}"/>
    <cellStyle name="Comma 2 7 4" xfId="413" xr:uid="{A0841FD3-C3C0-4D33-9A79-8FE847A2214D}"/>
    <cellStyle name="Comma 2 7 5" xfId="563" xr:uid="{F7BC3B55-A0A8-4FB8-AD84-33D253DCF434}"/>
    <cellStyle name="Comma 2 7 6" xfId="711" xr:uid="{C756A22A-BA8E-46C8-AEA6-CA6E7D920E6E}"/>
    <cellStyle name="Comma 2 7 7" xfId="859" xr:uid="{F2CAB918-76A8-4629-A83B-9C66CAA29DE3}"/>
    <cellStyle name="Comma 2 7 8" xfId="1007" xr:uid="{41FDAFAE-AA82-4432-B635-2BB9A4ADF49B}"/>
    <cellStyle name="Comma 2 7 9" xfId="1155" xr:uid="{F155EF3A-AD3F-4FA6-9FA4-5357184D942B}"/>
    <cellStyle name="Comma 2 8" xfId="68" xr:uid="{C353877C-E28A-4A38-A17D-8A23BB2A400A}"/>
    <cellStyle name="Comma 2 8 10" xfId="1293" xr:uid="{66470015-434D-4D62-8841-12EB964C4623}"/>
    <cellStyle name="Comma 2 8 11" xfId="1452" xr:uid="{32731C19-16F0-410A-AC3F-1E682B7621DD}"/>
    <cellStyle name="Comma 2 8 12" xfId="1601" xr:uid="{37D291F2-6512-4A32-A86E-341CE248F454}"/>
    <cellStyle name="Comma 2 8 13" xfId="1751" xr:uid="{E8938229-E4E3-4FCA-B12C-696E6FB64942}"/>
    <cellStyle name="Comma 2 8 14" xfId="1899" xr:uid="{3DF58504-5E99-4483-AEB0-43BB23AF6D15}"/>
    <cellStyle name="Comma 2 8 2" xfId="130" xr:uid="{FE6CA122-E7C6-46A6-B6EB-46F7E376C7C9}"/>
    <cellStyle name="Comma 2 8 2 10" xfId="1549" xr:uid="{A2623BCE-87EA-478A-9E47-4E68C70FD271}"/>
    <cellStyle name="Comma 2 8 2 11" xfId="1698" xr:uid="{208ACCF5-D17C-4CC8-9B9F-C69952D44ADB}"/>
    <cellStyle name="Comma 2 8 2 12" xfId="1848" xr:uid="{F85EEC6F-3D07-4536-BE16-8B48F1CF0294}"/>
    <cellStyle name="Comma 2 8 2 13" xfId="1996" xr:uid="{DEC9562F-4074-4A4E-AAB1-4445967FE5DF}"/>
    <cellStyle name="Comma 2 8 2 2" xfId="343" xr:uid="{D66C67BB-B60C-4ADC-8D59-1A99B91D9970}"/>
    <cellStyle name="Comma 2 8 2 3" xfId="491" xr:uid="{397810EC-3183-4966-9254-8E6D218939D0}"/>
    <cellStyle name="Comma 2 8 2 4" xfId="641" xr:uid="{C27C95E7-5FBA-4878-B2B0-A5F051C7D558}"/>
    <cellStyle name="Comma 2 8 2 5" xfId="789" xr:uid="{8DE0D43D-8293-4D16-9F62-8F9020436DAA}"/>
    <cellStyle name="Comma 2 8 2 6" xfId="937" xr:uid="{D6F38211-AB0D-4F4A-AAD9-03086E42A59E}"/>
    <cellStyle name="Comma 2 8 2 7" xfId="1085" xr:uid="{634D59D2-6524-4A23-AA22-B884E70490FC}"/>
    <cellStyle name="Comma 2 8 2 8" xfId="1233" xr:uid="{F42AC2BE-3705-416F-BD73-37F9A6C157E9}"/>
    <cellStyle name="Comma 2 8 2 9" xfId="1399" xr:uid="{9EB98C89-6117-491D-9322-B00E02F25933}"/>
    <cellStyle name="Comma 2 8 3" xfId="246" xr:uid="{F2BF2114-EAF2-4FCE-B554-3D3DCA29AB57}"/>
    <cellStyle name="Comma 2 8 4" xfId="394" xr:uid="{568A99B1-6A2F-493B-9740-7A3201BD479B}"/>
    <cellStyle name="Comma 2 8 5" xfId="544" xr:uid="{AB4EAE16-C26D-4FA6-8FBB-746AEF25FD7A}"/>
    <cellStyle name="Comma 2 8 6" xfId="692" xr:uid="{217E8FE9-CBFC-4343-99D6-173CD3D7AE2F}"/>
    <cellStyle name="Comma 2 8 7" xfId="840" xr:uid="{D6BCAC03-399B-4A6F-A307-5DF16493773D}"/>
    <cellStyle name="Comma 2 8 8" xfId="988" xr:uid="{81158C0C-A144-44B5-A5E0-249EBBBB2731}"/>
    <cellStyle name="Comma 2 8 9" xfId="1136" xr:uid="{10EF0117-6FDA-4EFD-9295-77DE3E57623B}"/>
    <cellStyle name="Comma 2 9" xfId="33" xr:uid="{334E176A-BD43-4A8D-80EB-E3AB4C2B48F4}"/>
    <cellStyle name="Comma 2 9 10" xfId="1373" xr:uid="{C9908D59-8753-498F-87BB-23A9BCBEF137}"/>
    <cellStyle name="Comma 2 9 11" xfId="1523" xr:uid="{717B6F83-461D-416D-B3F0-CC73CB47B4AC}"/>
    <cellStyle name="Comma 2 9 12" xfId="1672" xr:uid="{5DFE71A3-6230-4E3C-9479-6A248832C1DF}"/>
    <cellStyle name="Comma 2 9 13" xfId="1822" xr:uid="{5AEA1752-40B6-455E-BBE8-5C6CB3E7B638}"/>
    <cellStyle name="Comma 2 9 14" xfId="1970" xr:uid="{396593FB-0D7D-43EC-92D4-B95A991B4CD9}"/>
    <cellStyle name="Comma 2 9 2" xfId="199" xr:uid="{F190411F-D564-4C6F-A863-893F03DD505C}"/>
    <cellStyle name="Comma 2 9 3" xfId="317" xr:uid="{C51E35F4-B93F-4984-8585-9331ED5A6AAC}"/>
    <cellStyle name="Comma 2 9 4" xfId="465" xr:uid="{3EACAAF0-AF62-41D0-8DA8-0F88CD42C130}"/>
    <cellStyle name="Comma 2 9 5" xfId="615" xr:uid="{6022AB4B-2232-4DC7-B3F9-6BA58DB21C7B}"/>
    <cellStyle name="Comma 2 9 6" xfId="763" xr:uid="{2DD21A54-3C71-4DE2-A7CC-B021B522AE0C}"/>
    <cellStyle name="Comma 2 9 7" xfId="911" xr:uid="{512C5052-C25B-44D6-B224-F47A37988AF3}"/>
    <cellStyle name="Comma 2 9 8" xfId="1059" xr:uid="{64AEFCB8-F466-43BF-BF1C-35AB60B6E19B}"/>
    <cellStyle name="Comma 2 9 9" xfId="1207" xr:uid="{CD991708-E346-4E9B-8348-59297C9DA786}"/>
    <cellStyle name="Comma 20" xfId="1724" xr:uid="{13899EB2-7D26-4C98-842F-F6F893647361}"/>
    <cellStyle name="Comma 21" xfId="1872" xr:uid="{B9EB19F0-0C26-4D9C-9BC1-E33E8E7A4D04}"/>
    <cellStyle name="Comma 3" xfId="5" xr:uid="{DA644861-B0C8-4E6C-91EF-6DBC5D5047E6}"/>
    <cellStyle name="Comma 3 10" xfId="35" xr:uid="{266FAE95-0705-48FF-B4D6-439922710BA3}"/>
    <cellStyle name="Comma 3 10 10" xfId="1375" xr:uid="{76A963A4-7E3E-4754-BC36-FB3FCF5CDEA7}"/>
    <cellStyle name="Comma 3 10 11" xfId="1525" xr:uid="{D1C0A7F8-F0B8-40E7-ADD7-389FBBEB0CB4}"/>
    <cellStyle name="Comma 3 10 12" xfId="1674" xr:uid="{10F9FE3E-2188-408E-8A40-18638B7C1657}"/>
    <cellStyle name="Comma 3 10 13" xfId="1824" xr:uid="{2373EC72-719A-4B84-BB27-2F154507EC55}"/>
    <cellStyle name="Comma 3 10 14" xfId="1972" xr:uid="{D035D69A-F96C-411E-8662-A13845613D87}"/>
    <cellStyle name="Comma 3 10 2" xfId="201" xr:uid="{87E130CA-C0FD-4207-ACF2-7A61A512F133}"/>
    <cellStyle name="Comma 3 10 3" xfId="319" xr:uid="{0A4055BA-4300-4242-83C4-666369EAEF83}"/>
    <cellStyle name="Comma 3 10 4" xfId="467" xr:uid="{A33097FC-D00A-4CD4-A25E-E0F577A2E81B}"/>
    <cellStyle name="Comma 3 10 5" xfId="617" xr:uid="{7B02B07A-1C00-484F-B1E2-64B18BC8A6DB}"/>
    <cellStyle name="Comma 3 10 6" xfId="765" xr:uid="{63D2109D-5718-42A4-B787-8577A1273D90}"/>
    <cellStyle name="Comma 3 10 7" xfId="913" xr:uid="{73C2663A-96EC-4CC4-9C8E-0744574348CF}"/>
    <cellStyle name="Comma 3 10 8" xfId="1061" xr:uid="{E707D5CC-D081-4A4E-AD64-E9AA326AEBEF}"/>
    <cellStyle name="Comma 3 10 9" xfId="1209" xr:uid="{A0EC7B5F-6B42-494F-AD82-743CDB252786}"/>
    <cellStyle name="Comma 3 11" xfId="106" xr:uid="{F4653F08-E74C-438E-B5FF-00CC77909B00}"/>
    <cellStyle name="Comma 3 11 10" xfId="1479" xr:uid="{068A450D-03D6-42DC-B65D-E573222F833E}"/>
    <cellStyle name="Comma 3 11 11" xfId="1628" xr:uid="{BD7068FD-AB75-447F-9C39-EBEF872CB5D5}"/>
    <cellStyle name="Comma 3 11 12" xfId="1778" xr:uid="{99520E9B-BEE0-46F3-AFB4-CE51D96C7AE4}"/>
    <cellStyle name="Comma 3 11 13" xfId="1926" xr:uid="{C40B7044-0826-4A81-901D-F0ADF167CC37}"/>
    <cellStyle name="Comma 3 11 2" xfId="273" xr:uid="{51A32ADC-80B8-4008-B528-94BC5DDFA1CB}"/>
    <cellStyle name="Comma 3 11 3" xfId="421" xr:uid="{38BF4DD6-1CB7-4B78-8345-57D8D2928322}"/>
    <cellStyle name="Comma 3 11 4" xfId="571" xr:uid="{0F917507-333B-4794-9FAB-D49B249A4DE7}"/>
    <cellStyle name="Comma 3 11 5" xfId="719" xr:uid="{46713E8D-1B9A-4632-A090-9F0F9B753B7E}"/>
    <cellStyle name="Comma 3 11 6" xfId="867" xr:uid="{23FAFE08-394E-4B49-BDDF-82749954BF67}"/>
    <cellStyle name="Comma 3 11 7" xfId="1015" xr:uid="{4B3E06E0-B3F5-4854-AB8E-AF6462869CE6}"/>
    <cellStyle name="Comma 3 11 8" xfId="1163" xr:uid="{6DB00255-6918-44CC-A573-D4C685BDEDD3}"/>
    <cellStyle name="Comma 3 11 9" xfId="1327" xr:uid="{D32E10EA-64C7-44B5-836E-70FC26221C8D}"/>
    <cellStyle name="Comma 3 12" xfId="222" xr:uid="{7B80455F-11E5-4109-9E2F-0925FD617F21}"/>
    <cellStyle name="Comma 3 13" xfId="370" xr:uid="{7E47E1A0-AEFE-47E4-8C73-96CC2F183787}"/>
    <cellStyle name="Comma 3 14" xfId="520" xr:uid="{AA12FE5D-1233-43CF-AF74-55623B7BA93F}"/>
    <cellStyle name="Comma 3 15" xfId="668" xr:uid="{6EEF4E01-1110-4FE6-9F09-AF57F3280FB4}"/>
    <cellStyle name="Comma 3 16" xfId="816" xr:uid="{843EB4AB-B7CC-41EA-87FC-656CBE236A3D}"/>
    <cellStyle name="Comma 3 17" xfId="964" xr:uid="{D4E03A96-A342-49A5-8E9D-06FD581F7A42}"/>
    <cellStyle name="Comma 3 18" xfId="1112" xr:uid="{F4DBA1D8-AB5D-40F7-96D1-A5E94B748916}"/>
    <cellStyle name="Comma 3 19" xfId="1260" xr:uid="{FA767E0B-023D-43D3-A8B3-35CA45DBD191}"/>
    <cellStyle name="Comma 3 2" xfId="6" xr:uid="{6AB7CCE2-CC39-44E2-96EE-CD5A35D974BE}"/>
    <cellStyle name="Comma 3 2 10" xfId="371" xr:uid="{900077AF-E64D-41F1-99C7-843D5332BD82}"/>
    <cellStyle name="Comma 3 2 11" xfId="521" xr:uid="{B0470D6A-CF66-41E4-A4B0-99723938ECDE}"/>
    <cellStyle name="Comma 3 2 12" xfId="669" xr:uid="{865B8EFB-0E47-4907-8706-953F4C5F79D8}"/>
    <cellStyle name="Comma 3 2 13" xfId="817" xr:uid="{2BC98825-DD1F-4087-8A75-394662FE0618}"/>
    <cellStyle name="Comma 3 2 14" xfId="965" xr:uid="{149BC5C5-2E3A-46BB-9D3D-B3C2ACE4728C}"/>
    <cellStyle name="Comma 3 2 15" xfId="1113" xr:uid="{5C5EC9D2-9114-4844-81BF-FA3F15AD6EBF}"/>
    <cellStyle name="Comma 3 2 16" xfId="1261" xr:uid="{A2BB9BA5-A770-41CC-935B-F0BF050A88FD}"/>
    <cellStyle name="Comma 3 2 17" xfId="1429" xr:uid="{2B0FA5FD-486B-44FD-9A8B-3F04B9EE2F51}"/>
    <cellStyle name="Comma 3 2 18" xfId="1578" xr:uid="{8E404781-D2DE-4955-B4BD-6A4DE9B40309}"/>
    <cellStyle name="Comma 3 2 19" xfId="1728" xr:uid="{A74B55A6-78CA-4984-9173-24374B0D2AF6}"/>
    <cellStyle name="Comma 3 2 2" xfId="23" xr:uid="{D393D7C4-7B94-4ACB-AC0F-061DDE6C187E}"/>
    <cellStyle name="Comma 3 2 2 10" xfId="819" xr:uid="{3E6BEAB4-1738-42D1-B708-852368AF18DF}"/>
    <cellStyle name="Comma 3 2 2 11" xfId="967" xr:uid="{1B53091A-721B-438E-B6DA-B6005446B246}"/>
    <cellStyle name="Comma 3 2 2 12" xfId="1115" xr:uid="{00758F3E-15E9-4D35-8FDA-5FCF03613DED}"/>
    <cellStyle name="Comma 3 2 2 13" xfId="1270" xr:uid="{6C0C3E04-9F64-4D27-A989-4AEF3DD85583}"/>
    <cellStyle name="Comma 3 2 2 14" xfId="1431" xr:uid="{58031502-F354-4C5F-BC52-A3ABACAE6436}"/>
    <cellStyle name="Comma 3 2 2 15" xfId="1580" xr:uid="{981E7731-48D4-411C-BA4D-D93A241379DE}"/>
    <cellStyle name="Comma 3 2 2 16" xfId="1730" xr:uid="{E3D24FB3-206F-41F0-B683-3D3401BB3A95}"/>
    <cellStyle name="Comma 3 2 2 17" xfId="1878" xr:uid="{E9970053-7E92-47EA-9CDC-E98DF4299955}"/>
    <cellStyle name="Comma 3 2 2 2" xfId="52" xr:uid="{5B7AD391-42A2-4ECB-B6C0-4BF33E089040}"/>
    <cellStyle name="Comma 3 2 2 2 10" xfId="1128" xr:uid="{05125405-A517-44A7-BAC6-96CE23F33A06}"/>
    <cellStyle name="Comma 3 2 2 2 11" xfId="1283" xr:uid="{7081C149-8DF5-495B-9B64-94A41FB258DF}"/>
    <cellStyle name="Comma 3 2 2 2 12" xfId="1444" xr:uid="{C87134B2-4C3D-4976-80C7-0DE1747E0F02}"/>
    <cellStyle name="Comma 3 2 2 2 13" xfId="1593" xr:uid="{7C55E391-2BE1-43BB-85C6-FA4E1B22E753}"/>
    <cellStyle name="Comma 3 2 2 2 14" xfId="1743" xr:uid="{E031E462-A58F-4046-86D6-97ED3536610A}"/>
    <cellStyle name="Comma 3 2 2 2 15" xfId="1891" xr:uid="{6D22AECC-C795-4296-883A-104781D2CD4C}"/>
    <cellStyle name="Comma 3 2 2 2 2" xfId="122" xr:uid="{1075557A-CD3E-4FA9-B4F4-AB3DFC6AF02B}"/>
    <cellStyle name="Comma 3 2 2 2 2 10" xfId="1541" xr:uid="{18936A5F-9E89-4088-AE7C-627E361D01F6}"/>
    <cellStyle name="Comma 3 2 2 2 2 11" xfId="1690" xr:uid="{07126DE6-ECB9-4254-94BF-C3E68A4B8E72}"/>
    <cellStyle name="Comma 3 2 2 2 2 12" xfId="1840" xr:uid="{7E979F47-47A9-4449-B1DA-D31158DFCBE7}"/>
    <cellStyle name="Comma 3 2 2 2 2 13" xfId="1988" xr:uid="{883F9B5D-CC89-45F3-B5F8-E3EFE24CD31D}"/>
    <cellStyle name="Comma 3 2 2 2 2 2" xfId="335" xr:uid="{F1E2C76E-98F2-4F17-A6DB-219902F66F88}"/>
    <cellStyle name="Comma 3 2 2 2 2 3" xfId="483" xr:uid="{7406606A-6972-4E0E-A752-62596CAFA025}"/>
    <cellStyle name="Comma 3 2 2 2 2 4" xfId="633" xr:uid="{60962F04-F4BB-4311-BE21-6C1727310322}"/>
    <cellStyle name="Comma 3 2 2 2 2 5" xfId="781" xr:uid="{4897CB31-D45F-48F7-A0F8-090750A464B8}"/>
    <cellStyle name="Comma 3 2 2 2 2 6" xfId="929" xr:uid="{194DCC7B-6E19-4550-A41B-F0A7D6E1C7FB}"/>
    <cellStyle name="Comma 3 2 2 2 2 7" xfId="1077" xr:uid="{B4B63E9B-85F9-4D39-9B2F-C912693244DA}"/>
    <cellStyle name="Comma 3 2 2 2 2 8" xfId="1225" xr:uid="{3B4D9C80-53F9-4462-B620-5901FF468472}"/>
    <cellStyle name="Comma 3 2 2 2 2 9" xfId="1391" xr:uid="{BF8259F5-B094-4F2D-B1D0-6D78C60DEEA5}"/>
    <cellStyle name="Comma 3 2 2 2 3" xfId="169" xr:uid="{F2A7312F-E352-4367-BE19-CA6A67DCBE7F}"/>
    <cellStyle name="Comma 3 2 2 2 3 10" xfId="1494" xr:uid="{54CF18DB-23E3-45F3-B584-E9A906474546}"/>
    <cellStyle name="Comma 3 2 2 2 3 11" xfId="1643" xr:uid="{8837AD42-CA90-4A52-BE4D-1F683CAFB6E7}"/>
    <cellStyle name="Comma 3 2 2 2 3 12" xfId="1793" xr:uid="{D7BBCF54-5143-4F56-B231-225C547397FB}"/>
    <cellStyle name="Comma 3 2 2 2 3 13" xfId="1941" xr:uid="{D5DD1A46-313B-4B71-AC30-0BDA4FF89687}"/>
    <cellStyle name="Comma 3 2 2 2 3 2" xfId="288" xr:uid="{C73747EF-747D-4C38-921C-DD4DC883387B}"/>
    <cellStyle name="Comma 3 2 2 2 3 3" xfId="436" xr:uid="{F2C1F754-0384-4257-BAA2-6DE05E0AF30C}"/>
    <cellStyle name="Comma 3 2 2 2 3 4" xfId="586" xr:uid="{9821F6DB-3AC8-4606-A7DA-D4A5521C4878}"/>
    <cellStyle name="Comma 3 2 2 2 3 5" xfId="734" xr:uid="{745B6C16-9573-45E2-B96D-F76B4C3D87F7}"/>
    <cellStyle name="Comma 3 2 2 2 3 6" xfId="882" xr:uid="{20C7A40B-3BA3-4311-BACC-B57E16157F9B}"/>
    <cellStyle name="Comma 3 2 2 2 3 7" xfId="1030" xr:uid="{35A966DC-1DDB-4BEA-AB7A-F1AC8C60A700}"/>
    <cellStyle name="Comma 3 2 2 2 3 8" xfId="1178" xr:uid="{3B0605F8-AEEB-4D20-AB5E-7B71CE3EC4DB}"/>
    <cellStyle name="Comma 3 2 2 2 3 9" xfId="1343" xr:uid="{7F8138D1-901F-40D5-81F3-E36D79905ACA}"/>
    <cellStyle name="Comma 3 2 2 2 4" xfId="238" xr:uid="{7C0F3C2D-45A7-4873-8317-BAEB9171C5B3}"/>
    <cellStyle name="Comma 3 2 2 2 5" xfId="386" xr:uid="{920462F7-4EF4-482A-91C8-46A6A2D3E177}"/>
    <cellStyle name="Comma 3 2 2 2 6" xfId="536" xr:uid="{1CEE23FA-9984-41A9-B957-780FC2A30812}"/>
    <cellStyle name="Comma 3 2 2 2 7" xfId="684" xr:uid="{38C2A671-7AF3-4A0F-9CDF-2B6599FAE961}"/>
    <cellStyle name="Comma 3 2 2 2 8" xfId="832" xr:uid="{096D983D-5834-40D5-BF76-BCC3906020DE}"/>
    <cellStyle name="Comma 3 2 2 2 9" xfId="980" xr:uid="{33CF8D8B-7F7E-4E7C-A43C-3762A45EB348}"/>
    <cellStyle name="Comma 3 2 2 3" xfId="89" xr:uid="{E9840999-4B79-43F8-AB6F-5C416E17D051}"/>
    <cellStyle name="Comma 3 2 2 3 10" xfId="1146" xr:uid="{F68DEBE3-DC69-4143-ADA7-1D1484E0A0A1}"/>
    <cellStyle name="Comma 3 2 2 3 11" xfId="1309" xr:uid="{1993E65E-03F9-4AD8-8429-7BFD0E85941C}"/>
    <cellStyle name="Comma 3 2 2 3 12" xfId="1462" xr:uid="{4280E7AA-4465-4458-B504-42BFD7BBAA2F}"/>
    <cellStyle name="Comma 3 2 2 3 13" xfId="1611" xr:uid="{895B6866-85E4-4295-B6EC-CBBAAB6A3824}"/>
    <cellStyle name="Comma 3 2 2 3 14" xfId="1761" xr:uid="{71A58D92-FF7A-4DDE-8AD1-21CD6CE43B3E}"/>
    <cellStyle name="Comma 3 2 2 3 15" xfId="1909" xr:uid="{162F14F5-119F-4CE7-82F4-17595377CF7A}"/>
    <cellStyle name="Comma 3 2 2 3 2" xfId="140" xr:uid="{F2603D21-F59D-4192-8C7E-FC056EF91C56}"/>
    <cellStyle name="Comma 3 2 2 3 2 10" xfId="1559" xr:uid="{083349EF-5DBC-4C45-BFE5-26FB819DC692}"/>
    <cellStyle name="Comma 3 2 2 3 2 11" xfId="1708" xr:uid="{0D68D0D0-9042-47AD-A6D2-BED1F83CCD3D}"/>
    <cellStyle name="Comma 3 2 2 3 2 12" xfId="1858" xr:uid="{8CABC98A-CA7A-4E0B-8E5E-E657ECA8921D}"/>
    <cellStyle name="Comma 3 2 2 3 2 13" xfId="2006" xr:uid="{C1D22084-7B25-46BB-ABFA-0588D53D7AAE}"/>
    <cellStyle name="Comma 3 2 2 3 2 2" xfId="353" xr:uid="{CAF1B7C7-DFA7-4626-9D71-04A3C62B3359}"/>
    <cellStyle name="Comma 3 2 2 3 2 3" xfId="501" xr:uid="{504DA273-37E5-485A-8AEC-E9562DC284A7}"/>
    <cellStyle name="Comma 3 2 2 3 2 4" xfId="651" xr:uid="{C337EDEC-58E4-487F-9190-2F1D976AB0B7}"/>
    <cellStyle name="Comma 3 2 2 3 2 5" xfId="799" xr:uid="{A6760894-9506-4FCB-A3A7-625FBE3135F8}"/>
    <cellStyle name="Comma 3 2 2 3 2 6" xfId="947" xr:uid="{0F3D844C-D7EC-4670-A620-31BABF435C11}"/>
    <cellStyle name="Comma 3 2 2 3 2 7" xfId="1095" xr:uid="{83CF2594-A07E-4B22-97F0-5F4754F7CFA9}"/>
    <cellStyle name="Comma 3 2 2 3 2 8" xfId="1243" xr:uid="{96D9EDEB-EA7B-44B7-996F-A305DBCB74B9}"/>
    <cellStyle name="Comma 3 2 2 3 2 9" xfId="1409" xr:uid="{00A0BBB8-22A7-4976-B022-30909EA454D8}"/>
    <cellStyle name="Comma 3 2 2 3 3" xfId="182" xr:uid="{55FA3B31-CF0A-4FD1-9C21-C053A6B241EA}"/>
    <cellStyle name="Comma 3 2 2 3 3 10" xfId="1507" xr:uid="{08CA5FBB-F480-49C8-BA46-9077C88A0461}"/>
    <cellStyle name="Comma 3 2 2 3 3 11" xfId="1656" xr:uid="{2C4C291C-28D0-49FC-8930-3B37259100C5}"/>
    <cellStyle name="Comma 3 2 2 3 3 12" xfId="1806" xr:uid="{C043512D-0024-4389-B79C-95C200D3A2FC}"/>
    <cellStyle name="Comma 3 2 2 3 3 13" xfId="1954" xr:uid="{A3857A16-C33D-434F-AEED-4B15F060A002}"/>
    <cellStyle name="Comma 3 2 2 3 3 2" xfId="301" xr:uid="{D01932F2-6CB4-432D-A80F-6AB0A921A142}"/>
    <cellStyle name="Comma 3 2 2 3 3 3" xfId="449" xr:uid="{68AA0DB2-E47A-4D8C-8C8D-F11D4A9B4B47}"/>
    <cellStyle name="Comma 3 2 2 3 3 4" xfId="599" xr:uid="{C39A4628-5674-4914-98C8-CA3387607D57}"/>
    <cellStyle name="Comma 3 2 2 3 3 5" xfId="747" xr:uid="{456D6624-95FA-43EA-92FA-EA0C5F889085}"/>
    <cellStyle name="Comma 3 2 2 3 3 6" xfId="895" xr:uid="{5522C320-EF10-40C7-A13F-CD267B54825D}"/>
    <cellStyle name="Comma 3 2 2 3 3 7" xfId="1043" xr:uid="{B47B3EEF-59D0-46C9-AD9E-4F5304A41DF1}"/>
    <cellStyle name="Comma 3 2 2 3 3 8" xfId="1191" xr:uid="{AC81A13B-0CFF-4602-84CB-2DC207CC983A}"/>
    <cellStyle name="Comma 3 2 2 3 3 9" xfId="1356" xr:uid="{C93574C8-ADCD-423A-8129-5CBA1D0089DB}"/>
    <cellStyle name="Comma 3 2 2 3 4" xfId="256" xr:uid="{27C12722-C964-43D5-8D8B-4F3E85B2A21B}"/>
    <cellStyle name="Comma 3 2 2 3 5" xfId="404" xr:uid="{744872C5-7B6E-40E4-BF3B-44C398495DF9}"/>
    <cellStyle name="Comma 3 2 2 3 6" xfId="554" xr:uid="{19B461C7-75B4-49E8-A23D-B23CD21A5069}"/>
    <cellStyle name="Comma 3 2 2 3 7" xfId="702" xr:uid="{075D280D-8CAD-434B-ABA0-EBC32E5B4638}"/>
    <cellStyle name="Comma 3 2 2 3 8" xfId="850" xr:uid="{336AA84E-063E-4032-8079-E7BE87DFD981}"/>
    <cellStyle name="Comma 3 2 2 3 9" xfId="998" xr:uid="{58ECB58F-98E0-4BA2-8693-392390B0D612}"/>
    <cellStyle name="Comma 3 2 2 4" xfId="38" xr:uid="{560FCCB6-E32B-4976-8DA5-B59AA60304A1}"/>
    <cellStyle name="Comma 3 2 2 4 10" xfId="1378" xr:uid="{FA223778-F7E1-4200-9E6B-87D441F75778}"/>
    <cellStyle name="Comma 3 2 2 4 11" xfId="1528" xr:uid="{C77B8220-C031-40BD-8109-9A5CDBEDCD5C}"/>
    <cellStyle name="Comma 3 2 2 4 12" xfId="1677" xr:uid="{9BE4CAF7-828B-4C44-94C8-E6E81A992B25}"/>
    <cellStyle name="Comma 3 2 2 4 13" xfId="1827" xr:uid="{4AE6A123-053F-48E7-AE95-131EC2121778}"/>
    <cellStyle name="Comma 3 2 2 4 14" xfId="1975" xr:uid="{07CF2215-65EA-44B5-912A-3794AE18D12A}"/>
    <cellStyle name="Comma 3 2 2 4 2" xfId="204" xr:uid="{A4FA570A-20A1-4970-8FF5-A495C2738A31}"/>
    <cellStyle name="Comma 3 2 2 4 3" xfId="322" xr:uid="{2CE21E6A-109B-4623-9F3B-7145E2B18616}"/>
    <cellStyle name="Comma 3 2 2 4 4" xfId="470" xr:uid="{CA52BA13-1893-4581-A63D-23335F337AAA}"/>
    <cellStyle name="Comma 3 2 2 4 5" xfId="620" xr:uid="{EF245C04-1FD9-43EE-8AC1-75C05D54C6E2}"/>
    <cellStyle name="Comma 3 2 2 4 6" xfId="768" xr:uid="{17719AEC-3D3C-4948-9313-953A5633EF75}"/>
    <cellStyle name="Comma 3 2 2 4 7" xfId="916" xr:uid="{1B4B9799-A543-4EEC-AFEB-80CEB1F3AB55}"/>
    <cellStyle name="Comma 3 2 2 4 8" xfId="1064" xr:uid="{63ED1AF0-5D92-4208-960A-F51ED364FE98}"/>
    <cellStyle name="Comma 3 2 2 4 9" xfId="1212" xr:uid="{DE081A00-B37B-4185-AE67-AAAD9CA96589}"/>
    <cellStyle name="Comma 3 2 2 5" xfId="109" xr:uid="{083CE77E-9E9D-43ED-A381-0BB36E4444D3}"/>
    <cellStyle name="Comma 3 2 2 5 10" xfId="1486" xr:uid="{229623A2-36A9-48EB-8937-BAC926BA18F8}"/>
    <cellStyle name="Comma 3 2 2 5 11" xfId="1635" xr:uid="{5BF86AF3-7C18-4649-8D23-38CD9E136CEE}"/>
    <cellStyle name="Comma 3 2 2 5 12" xfId="1785" xr:uid="{31DD4D96-526C-4912-AC76-E6EF07FF6960}"/>
    <cellStyle name="Comma 3 2 2 5 13" xfId="1933" xr:uid="{3C8D1B72-3A9F-4A34-A5F7-F3C84BC50612}"/>
    <cellStyle name="Comma 3 2 2 5 2" xfId="280" xr:uid="{89CF3600-BF13-4514-BD1A-C850A1B80E87}"/>
    <cellStyle name="Comma 3 2 2 5 3" xfId="428" xr:uid="{01D8F35C-6D8D-44DD-918E-F59B60CDC867}"/>
    <cellStyle name="Comma 3 2 2 5 4" xfId="578" xr:uid="{EB78FE90-D9D3-4B82-8483-58C521B0F95C}"/>
    <cellStyle name="Comma 3 2 2 5 5" xfId="726" xr:uid="{00CEE167-B770-4DDF-AC2C-DFAB1EA3DEC4}"/>
    <cellStyle name="Comma 3 2 2 5 6" xfId="874" xr:uid="{4E5FC178-7846-4499-A519-4D13DA992AB9}"/>
    <cellStyle name="Comma 3 2 2 5 7" xfId="1022" xr:uid="{159A04B6-94DB-4D89-B148-9BE0F1A5AEE7}"/>
    <cellStyle name="Comma 3 2 2 5 8" xfId="1170" xr:uid="{55D04E32-162D-46CA-9B84-262F0001FB3A}"/>
    <cellStyle name="Comma 3 2 2 5 9" xfId="1334" xr:uid="{FDC48C3C-4108-42C5-BFAC-82A3CCADB3D4}"/>
    <cellStyle name="Comma 3 2 2 6" xfId="225" xr:uid="{412E8169-27E6-4AC7-ABAE-9887D72DB70A}"/>
    <cellStyle name="Comma 3 2 2 7" xfId="373" xr:uid="{AC1AD539-8B34-419A-9848-0DDB59922FCE}"/>
    <cellStyle name="Comma 3 2 2 8" xfId="523" xr:uid="{DDF47987-99C0-4B42-8020-F60CF4972213}"/>
    <cellStyle name="Comma 3 2 2 9" xfId="671" xr:uid="{130D46F4-0253-44AE-BEE0-1EA31E27A492}"/>
    <cellStyle name="Comma 3 2 20" xfId="1876" xr:uid="{00638936-DEC7-4901-B02D-D9773466EB77}"/>
    <cellStyle name="Comma 3 2 3" xfId="28" xr:uid="{664EDD49-2555-4C14-8372-75D27395104F}"/>
    <cellStyle name="Comma 3 2 3 10" xfId="824" xr:uid="{0A70B3D7-62AB-4F06-AD61-085F8192DD96}"/>
    <cellStyle name="Comma 3 2 3 11" xfId="972" xr:uid="{0CBBA5EE-4E75-4BFE-A0E4-96DA176BE0DD}"/>
    <cellStyle name="Comma 3 2 3 12" xfId="1120" xr:uid="{6D72C218-ACD9-4CEF-A783-BCC96DE2B13E}"/>
    <cellStyle name="Comma 3 2 3 13" xfId="1275" xr:uid="{F2B59727-80C8-4718-A564-89F2ADB1F3ED}"/>
    <cellStyle name="Comma 3 2 3 14" xfId="1436" xr:uid="{F6C13441-3FF4-41C9-8327-7892115E9647}"/>
    <cellStyle name="Comma 3 2 3 15" xfId="1585" xr:uid="{0F4DE9B2-03AF-46A0-8FBE-76E4BCC8DD23}"/>
    <cellStyle name="Comma 3 2 3 16" xfId="1735" xr:uid="{93917D01-DF86-4916-9F01-64410E7584FB}"/>
    <cellStyle name="Comma 3 2 3 17" xfId="1883" xr:uid="{D5ED8072-6B61-4AED-91D0-C25FA8EE30F6}"/>
    <cellStyle name="Comma 3 2 3 2" xfId="57" xr:uid="{D5E4C3E2-1A0A-47AE-AAA6-5BEBF23C5ABF}"/>
    <cellStyle name="Comma 3 2 3 2 10" xfId="1133" xr:uid="{4A4D6368-C5F5-4F7C-88EA-13D84A88A318}"/>
    <cellStyle name="Comma 3 2 3 2 11" xfId="1288" xr:uid="{F62B1CB8-63BC-43E7-9391-961665C78A95}"/>
    <cellStyle name="Comma 3 2 3 2 12" xfId="1449" xr:uid="{F6D6FC3A-06DB-4A26-8C9F-1BA77D515632}"/>
    <cellStyle name="Comma 3 2 3 2 13" xfId="1598" xr:uid="{BF60D6DC-EF37-4F89-B21B-27D12A9FC7E7}"/>
    <cellStyle name="Comma 3 2 3 2 14" xfId="1748" xr:uid="{8C29176C-6F3D-41C1-AAB6-DEC7779039C7}"/>
    <cellStyle name="Comma 3 2 3 2 15" xfId="1896" xr:uid="{7F23187D-1940-48E8-B4B2-84E4A5FFC7C8}"/>
    <cellStyle name="Comma 3 2 3 2 2" xfId="127" xr:uid="{3D3C599C-EF29-4145-9D36-DD1EEC14BDA6}"/>
    <cellStyle name="Comma 3 2 3 2 2 10" xfId="1546" xr:uid="{D28A8E29-4508-469F-9526-4846C6D8966F}"/>
    <cellStyle name="Comma 3 2 3 2 2 11" xfId="1695" xr:uid="{FAB7503E-C320-4CF4-BADF-60CB8F5AB908}"/>
    <cellStyle name="Comma 3 2 3 2 2 12" xfId="1845" xr:uid="{319F8F58-4D1E-4A07-B6CB-41C0EDF8313E}"/>
    <cellStyle name="Comma 3 2 3 2 2 13" xfId="1993" xr:uid="{D961C4AF-0B4E-4257-8E5A-A6B91BC84655}"/>
    <cellStyle name="Comma 3 2 3 2 2 2" xfId="340" xr:uid="{78FE13AB-4CFA-40B3-BA4F-567787E61FFD}"/>
    <cellStyle name="Comma 3 2 3 2 2 3" xfId="488" xr:uid="{AE2C95D8-65C5-4B7F-8F08-FEF29885F2B7}"/>
    <cellStyle name="Comma 3 2 3 2 2 4" xfId="638" xr:uid="{D6424D26-FA0A-4DC7-8C01-1E7A6CA55587}"/>
    <cellStyle name="Comma 3 2 3 2 2 5" xfId="786" xr:uid="{82E8493F-0407-4B2F-9BC0-9FFBD1F733C7}"/>
    <cellStyle name="Comma 3 2 3 2 2 6" xfId="934" xr:uid="{88198B08-7364-425B-887C-16F4BF6126DD}"/>
    <cellStyle name="Comma 3 2 3 2 2 7" xfId="1082" xr:uid="{02B8FCDB-3B4C-4E31-8001-0B0BC0F68C94}"/>
    <cellStyle name="Comma 3 2 3 2 2 8" xfId="1230" xr:uid="{382A0DED-5836-4FDE-B0B6-CDB704202A9D}"/>
    <cellStyle name="Comma 3 2 3 2 2 9" xfId="1396" xr:uid="{0EF7FC0E-5354-4F40-A12D-CBF9903105E1}"/>
    <cellStyle name="Comma 3 2 3 2 3" xfId="187" xr:uid="{C29601D9-A45B-40EB-8279-B5BF5DD64EEF}"/>
    <cellStyle name="Comma 3 2 3 2 3 10" xfId="1512" xr:uid="{2C376E2A-E0AB-4BE2-A911-4B28DEAF2401}"/>
    <cellStyle name="Comma 3 2 3 2 3 11" xfId="1661" xr:uid="{6C414263-7D69-4942-A1B0-251638C00346}"/>
    <cellStyle name="Comma 3 2 3 2 3 12" xfId="1811" xr:uid="{BC3C1F1C-CDEB-4785-A29D-BC7A7F613F8B}"/>
    <cellStyle name="Comma 3 2 3 2 3 13" xfId="1959" xr:uid="{4E020F21-C19F-4320-9515-3729E7478E0C}"/>
    <cellStyle name="Comma 3 2 3 2 3 2" xfId="306" xr:uid="{8376BEF7-C479-4974-A5CE-534298BB3F93}"/>
    <cellStyle name="Comma 3 2 3 2 3 3" xfId="454" xr:uid="{8A3FCA64-92A3-4473-B794-438125A6D585}"/>
    <cellStyle name="Comma 3 2 3 2 3 4" xfId="604" xr:uid="{EC2D7DD7-B64F-4365-97A8-229E06FDC41E}"/>
    <cellStyle name="Comma 3 2 3 2 3 5" xfId="752" xr:uid="{DAC2DD5F-85EF-4B98-B184-470812C60ABA}"/>
    <cellStyle name="Comma 3 2 3 2 3 6" xfId="900" xr:uid="{AD17C73A-E8F0-416F-8967-20D259718D51}"/>
    <cellStyle name="Comma 3 2 3 2 3 7" xfId="1048" xr:uid="{1852404B-EC46-4FFB-B85C-BBB06659CB51}"/>
    <cellStyle name="Comma 3 2 3 2 3 8" xfId="1196" xr:uid="{5E0A6515-2D96-4CED-88A1-EF39A9CAEF8F}"/>
    <cellStyle name="Comma 3 2 3 2 3 9" xfId="1361" xr:uid="{310959C2-6C9E-486B-918D-F5F9D9EA48A7}"/>
    <cellStyle name="Comma 3 2 3 2 4" xfId="243" xr:uid="{9863A305-F67A-490E-9EC2-928170CB7B79}"/>
    <cellStyle name="Comma 3 2 3 2 5" xfId="391" xr:uid="{C7911D16-7EA5-4EDC-8DC6-0F001894E4A7}"/>
    <cellStyle name="Comma 3 2 3 2 6" xfId="541" xr:uid="{09FF501D-E8A8-437F-9C2D-5368ADBD89E0}"/>
    <cellStyle name="Comma 3 2 3 2 7" xfId="689" xr:uid="{F8A4AFDA-8755-421C-9557-F092F3C61A57}"/>
    <cellStyle name="Comma 3 2 3 2 8" xfId="837" xr:uid="{507A9476-4926-420F-8D95-AF47F90CD355}"/>
    <cellStyle name="Comma 3 2 3 2 9" xfId="985" xr:uid="{567387A7-DE04-4B95-AAC9-7C4249FF3A0E}"/>
    <cellStyle name="Comma 3 2 3 3" xfId="93" xr:uid="{ABFCE6EB-1651-43E2-B921-C13EA9E699C2}"/>
    <cellStyle name="Comma 3 2 3 3 10" xfId="1313" xr:uid="{84DE8F79-1CDF-4153-A765-F68566C01B5B}"/>
    <cellStyle name="Comma 3 2 3 3 11" xfId="1466" xr:uid="{32867C74-6498-433C-90FB-D733CEAEB0B5}"/>
    <cellStyle name="Comma 3 2 3 3 12" xfId="1615" xr:uid="{7AF6B817-1AEA-4BF0-A574-1D1E32A42547}"/>
    <cellStyle name="Comma 3 2 3 3 13" xfId="1765" xr:uid="{75DE4228-B4D2-44DF-BA1E-5B2A46E71AFB}"/>
    <cellStyle name="Comma 3 2 3 3 14" xfId="1913" xr:uid="{8CB3D717-8A4B-4774-B281-527267F6C554}"/>
    <cellStyle name="Comma 3 2 3 3 2" xfId="144" xr:uid="{4F58F0E6-BE97-4DD2-9E01-6282FA1312EE}"/>
    <cellStyle name="Comma 3 2 3 3 2 10" xfId="1563" xr:uid="{B4D1F435-F6F4-482E-9BA6-617E65803451}"/>
    <cellStyle name="Comma 3 2 3 3 2 11" xfId="1712" xr:uid="{CF3FF03A-EE75-4BF9-B27A-B9398A8A2822}"/>
    <cellStyle name="Comma 3 2 3 3 2 12" xfId="1862" xr:uid="{B9E1ABBC-E74B-45CB-87C5-0A5A004DF490}"/>
    <cellStyle name="Comma 3 2 3 3 2 13" xfId="2010" xr:uid="{FF307194-C01E-4296-8337-0A1BE20F1D5B}"/>
    <cellStyle name="Comma 3 2 3 3 2 2" xfId="357" xr:uid="{B16E5615-48E3-4390-B360-8229790ABDE5}"/>
    <cellStyle name="Comma 3 2 3 3 2 3" xfId="505" xr:uid="{78122438-BC0C-4CA4-8507-509519E8EF32}"/>
    <cellStyle name="Comma 3 2 3 3 2 4" xfId="655" xr:uid="{BE490B66-DA2B-4F91-A009-706F512EF5FD}"/>
    <cellStyle name="Comma 3 2 3 3 2 5" xfId="803" xr:uid="{06F1D679-4D98-4E3D-A5C6-299FF3BF1D0D}"/>
    <cellStyle name="Comma 3 2 3 3 2 6" xfId="951" xr:uid="{272AD4BB-36D2-4D37-9693-7B85FC4CD2D4}"/>
    <cellStyle name="Comma 3 2 3 3 2 7" xfId="1099" xr:uid="{386E9B21-43DD-4FD7-B05F-B5A056A3FB53}"/>
    <cellStyle name="Comma 3 2 3 3 2 8" xfId="1247" xr:uid="{63F43DB1-5184-4F49-A1AD-50A2070CA070}"/>
    <cellStyle name="Comma 3 2 3 3 2 9" xfId="1413" xr:uid="{DBAEE9E2-4B8A-4CA9-ABBB-2D26A467C529}"/>
    <cellStyle name="Comma 3 2 3 3 3" xfId="260" xr:uid="{805631D1-ABDA-4632-A74B-42E3FF481A21}"/>
    <cellStyle name="Comma 3 2 3 3 4" xfId="408" xr:uid="{F6BA0E39-1B62-4E3A-93B7-086065C4C068}"/>
    <cellStyle name="Comma 3 2 3 3 5" xfId="558" xr:uid="{80DD794F-25EB-4C57-A26E-5702C40AE4B4}"/>
    <cellStyle name="Comma 3 2 3 3 6" xfId="706" xr:uid="{65D5042B-15A5-4ADE-B56E-EA4FB5E37C06}"/>
    <cellStyle name="Comma 3 2 3 3 7" xfId="854" xr:uid="{63296050-243C-4A87-8FCA-553AAFC1201D}"/>
    <cellStyle name="Comma 3 2 3 3 8" xfId="1002" xr:uid="{806EF8A2-8469-451D-94ED-6D996E5654FB}"/>
    <cellStyle name="Comma 3 2 3 3 9" xfId="1150" xr:uid="{65EE752E-15A0-45AC-904B-7895183CF244}"/>
    <cellStyle name="Comma 3 2 3 4" xfId="43" xr:uid="{F10DA203-4E9E-477D-8003-1F9999A18993}"/>
    <cellStyle name="Comma 3 2 3 4 10" xfId="1383" xr:uid="{D69E5244-E3CB-4B31-BB13-2AED26552699}"/>
    <cellStyle name="Comma 3 2 3 4 11" xfId="1533" xr:uid="{C9F38226-F510-4A27-ACE8-D68D148D2BE3}"/>
    <cellStyle name="Comma 3 2 3 4 12" xfId="1682" xr:uid="{C8009EF3-D6E8-4A1F-9603-82C72BEF7C72}"/>
    <cellStyle name="Comma 3 2 3 4 13" xfId="1832" xr:uid="{A2562DEA-AB10-4357-8F57-FC7400070335}"/>
    <cellStyle name="Comma 3 2 3 4 14" xfId="1980" xr:uid="{EE5DB9A1-F627-4DEE-8D97-47FA2AED9463}"/>
    <cellStyle name="Comma 3 2 3 4 2" xfId="209" xr:uid="{D5967796-17DE-4839-97C5-71C551C88E12}"/>
    <cellStyle name="Comma 3 2 3 4 3" xfId="327" xr:uid="{2F7E5B1C-C249-4843-BBDE-DB4115101168}"/>
    <cellStyle name="Comma 3 2 3 4 4" xfId="475" xr:uid="{2006145C-2CAE-4044-80CF-DD0C4E0AFBDE}"/>
    <cellStyle name="Comma 3 2 3 4 5" xfId="625" xr:uid="{046EBB5E-98F9-471A-A448-49F0852FA57E}"/>
    <cellStyle name="Comma 3 2 3 4 6" xfId="773" xr:uid="{ECC4BECB-F1E0-4C75-9D5D-EEF114A292BC}"/>
    <cellStyle name="Comma 3 2 3 4 7" xfId="921" xr:uid="{CDE490D0-2D58-432C-8F62-DE67E7953969}"/>
    <cellStyle name="Comma 3 2 3 4 8" xfId="1069" xr:uid="{1F8B658A-45C3-44C7-BB05-A9CD56B1BB2A}"/>
    <cellStyle name="Comma 3 2 3 4 9" xfId="1217" xr:uid="{36C70D8C-764F-4409-8040-5C948C1A1675}"/>
    <cellStyle name="Comma 3 2 3 5" xfId="114" xr:uid="{959CC7B6-1B68-40C4-9E5C-D9DA4919775D}"/>
    <cellStyle name="Comma 3 2 3 5 10" xfId="1499" xr:uid="{F70DE226-70A2-4954-AB51-577C4630DC60}"/>
    <cellStyle name="Comma 3 2 3 5 11" xfId="1648" xr:uid="{5F45A330-613C-4D5B-8427-656CC95B9BCF}"/>
    <cellStyle name="Comma 3 2 3 5 12" xfId="1798" xr:uid="{DC905534-8A28-400C-B6AF-0EDFDB4547FF}"/>
    <cellStyle name="Comma 3 2 3 5 13" xfId="1946" xr:uid="{4EE93D7A-6D79-49A9-99FD-5A635AD356F3}"/>
    <cellStyle name="Comma 3 2 3 5 2" xfId="293" xr:uid="{34A88FD8-7992-4699-88F6-029EA12C2AB2}"/>
    <cellStyle name="Comma 3 2 3 5 3" xfId="441" xr:uid="{00C430E2-DF12-48C8-8129-08CF8F0248F5}"/>
    <cellStyle name="Comma 3 2 3 5 4" xfId="591" xr:uid="{FF96099B-16B3-4DF1-B499-5C4C242208E8}"/>
    <cellStyle name="Comma 3 2 3 5 5" xfId="739" xr:uid="{997F271B-CF38-4190-BEEC-629C6A12F9FB}"/>
    <cellStyle name="Comma 3 2 3 5 6" xfId="887" xr:uid="{99409460-171C-4D6D-ADE0-77EF4B8FEEAA}"/>
    <cellStyle name="Comma 3 2 3 5 7" xfId="1035" xr:uid="{2C948CE8-4E95-4E64-9C64-415DFFD91E1A}"/>
    <cellStyle name="Comma 3 2 3 5 8" xfId="1183" xr:uid="{97ED3719-BD14-4EB7-9539-CFAEC1F69710}"/>
    <cellStyle name="Comma 3 2 3 5 9" xfId="1348" xr:uid="{1B455D6E-527E-493D-983F-08784A5E1660}"/>
    <cellStyle name="Comma 3 2 3 6" xfId="230" xr:uid="{3A02AA35-E5DB-4524-8723-2C994226FB42}"/>
    <cellStyle name="Comma 3 2 3 7" xfId="378" xr:uid="{EA03E9A5-F168-4A5E-BFAD-C970FBDA16E8}"/>
    <cellStyle name="Comma 3 2 3 8" xfId="528" xr:uid="{6E6A389B-DB23-429F-BA95-EBBD1EF2CB97}"/>
    <cellStyle name="Comma 3 2 3 9" xfId="676" xr:uid="{23C3A552-6B46-436A-9910-E5D7E80CDA0B}"/>
    <cellStyle name="Comma 3 2 4" xfId="49" xr:uid="{6A164924-77CA-49D8-B726-33FDEDD4DB2E}"/>
    <cellStyle name="Comma 3 2 4 10" xfId="978" xr:uid="{360BE769-3484-408D-BA5B-265DAACA23CB}"/>
    <cellStyle name="Comma 3 2 4 11" xfId="1126" xr:uid="{991AB6E4-EC56-4F5B-B3F2-57ACB08BA5D9}"/>
    <cellStyle name="Comma 3 2 4 12" xfId="1281" xr:uid="{370DE644-55F5-4BB1-BB48-A264E23E4ADD}"/>
    <cellStyle name="Comma 3 2 4 13" xfId="1442" xr:uid="{56B9F7AD-D487-4269-828E-D5A48C740DC4}"/>
    <cellStyle name="Comma 3 2 4 14" xfId="1591" xr:uid="{0A154A18-7B4B-49CE-993E-10FFFE2AF034}"/>
    <cellStyle name="Comma 3 2 4 15" xfId="1741" xr:uid="{90C8EA42-292F-413E-96E7-622EFEFF1782}"/>
    <cellStyle name="Comma 3 2 4 16" xfId="1889" xr:uid="{28D50B4C-D820-4118-8FB8-417FEAD98D9E}"/>
    <cellStyle name="Comma 3 2 4 2" xfId="98" xr:uid="{E21DA58F-CB6F-420C-AD54-026DC6EB1853}"/>
    <cellStyle name="Comma 3 2 4 2 10" xfId="1318" xr:uid="{2FC4A0B2-78BB-42D0-AC7A-A94B4CD0C02E}"/>
    <cellStyle name="Comma 3 2 4 2 11" xfId="1470" xr:uid="{63537492-C717-4300-BB66-ED53F62A392A}"/>
    <cellStyle name="Comma 3 2 4 2 12" xfId="1619" xr:uid="{5685BA59-D8B2-4944-A024-468383C8FAFD}"/>
    <cellStyle name="Comma 3 2 4 2 13" xfId="1769" xr:uid="{D9360E25-BAD4-4237-BB55-71D799105B9F}"/>
    <cellStyle name="Comma 3 2 4 2 14" xfId="1917" xr:uid="{049C7DF9-C14D-4BF2-A1B0-C46AB9552027}"/>
    <cellStyle name="Comma 3 2 4 2 2" xfId="148" xr:uid="{F5B4D583-F211-4787-8D01-955C06676262}"/>
    <cellStyle name="Comma 3 2 4 2 2 10" xfId="1567" xr:uid="{7071F97D-DD72-4047-A61D-CBA86194A1F2}"/>
    <cellStyle name="Comma 3 2 4 2 2 11" xfId="1716" xr:uid="{21299BD2-8153-4409-A70B-59F6502E135E}"/>
    <cellStyle name="Comma 3 2 4 2 2 12" xfId="1866" xr:uid="{0E949A4A-42CE-4EFA-815C-2730D2866B5D}"/>
    <cellStyle name="Comma 3 2 4 2 2 13" xfId="2014" xr:uid="{6BC350B3-7945-4E2C-83EC-675669284B08}"/>
    <cellStyle name="Comma 3 2 4 2 2 2" xfId="361" xr:uid="{08A39B13-BE56-4A40-9DA3-58E7C0D1D1A0}"/>
    <cellStyle name="Comma 3 2 4 2 2 3" xfId="509" xr:uid="{B8C10B18-0BFA-4A69-859C-21BE413F57B2}"/>
    <cellStyle name="Comma 3 2 4 2 2 4" xfId="659" xr:uid="{D0C0A4CA-9672-42D7-9C88-629E8031AF2E}"/>
    <cellStyle name="Comma 3 2 4 2 2 5" xfId="807" xr:uid="{7283476C-58AA-493A-8BAD-7B4522707419}"/>
    <cellStyle name="Comma 3 2 4 2 2 6" xfId="955" xr:uid="{BB6BE502-5BFC-46C9-913D-447CCA3325DB}"/>
    <cellStyle name="Comma 3 2 4 2 2 7" xfId="1103" xr:uid="{EF4168F9-0666-493C-8DBD-E5C90114A481}"/>
    <cellStyle name="Comma 3 2 4 2 2 8" xfId="1251" xr:uid="{9A3D0784-B65B-4E2B-BC0A-DE83DB03F5A1}"/>
    <cellStyle name="Comma 3 2 4 2 2 9" xfId="1417" xr:uid="{BF3D6427-D108-483D-B052-A7EEF394B369}"/>
    <cellStyle name="Comma 3 2 4 2 3" xfId="264" xr:uid="{8C5B5394-B3A2-4B6F-927C-E755E77FAAE5}"/>
    <cellStyle name="Comma 3 2 4 2 4" xfId="412" xr:uid="{DA59DB71-FD99-46D4-9073-2E301087BF09}"/>
    <cellStyle name="Comma 3 2 4 2 5" xfId="562" xr:uid="{0A52C291-4347-4489-A076-A8E6C88C96A3}"/>
    <cellStyle name="Comma 3 2 4 2 6" xfId="710" xr:uid="{8FB975DD-0105-43E9-911D-43879E207162}"/>
    <cellStyle name="Comma 3 2 4 2 7" xfId="858" xr:uid="{418C06B7-BE12-46EF-8AF1-524834611A06}"/>
    <cellStyle name="Comma 3 2 4 2 8" xfId="1006" xr:uid="{B5885C49-ACFC-4163-9AAC-F0C064A4D751}"/>
    <cellStyle name="Comma 3 2 4 2 9" xfId="1154" xr:uid="{04A023CF-649B-452F-A97D-308F4E1B0C6E}"/>
    <cellStyle name="Comma 3 2 4 3" xfId="120" xr:uid="{26B94FC2-A3E5-4E09-BF60-FCDECC348757}"/>
    <cellStyle name="Comma 3 2 4 3 10" xfId="1539" xr:uid="{2D002E75-CDE9-4293-9FF8-038863DA6683}"/>
    <cellStyle name="Comma 3 2 4 3 11" xfId="1688" xr:uid="{ED600571-D4E7-4BAC-A491-78A94313A33D}"/>
    <cellStyle name="Comma 3 2 4 3 12" xfId="1838" xr:uid="{02D048FB-E8D5-49CA-9ADF-E940A4D4F176}"/>
    <cellStyle name="Comma 3 2 4 3 13" xfId="1986" xr:uid="{7B030515-89D3-4440-A1C7-20635096CD33}"/>
    <cellStyle name="Comma 3 2 4 3 2" xfId="333" xr:uid="{8746417E-116E-4CE5-8F36-AED876EBE243}"/>
    <cellStyle name="Comma 3 2 4 3 3" xfId="481" xr:uid="{2835C48B-C0F0-408A-896E-F9E012ACFFB3}"/>
    <cellStyle name="Comma 3 2 4 3 4" xfId="631" xr:uid="{D58AFBE2-FDA3-4D0A-95E7-5FBF51144988}"/>
    <cellStyle name="Comma 3 2 4 3 5" xfId="779" xr:uid="{23C2C990-1182-4820-AF09-F6F4DE92A367}"/>
    <cellStyle name="Comma 3 2 4 3 6" xfId="927" xr:uid="{7936EA55-6291-4F9B-B231-566665BFE0BD}"/>
    <cellStyle name="Comma 3 2 4 3 7" xfId="1075" xr:uid="{DAC3BBA3-7ADD-4A84-A9E9-A45C2AC5B5C7}"/>
    <cellStyle name="Comma 3 2 4 3 8" xfId="1223" xr:uid="{AE3F7646-6FC1-4EC7-BC00-37D04741FDAA}"/>
    <cellStyle name="Comma 3 2 4 3 9" xfId="1389" xr:uid="{D82DAFA8-E322-42F5-8C4A-4C1E891C0947}"/>
    <cellStyle name="Comma 3 2 4 4" xfId="166" xr:uid="{5F1BA878-D137-44AB-AEA8-01E2594AFC7B}"/>
    <cellStyle name="Comma 3 2 4 4 10" xfId="1492" xr:uid="{A2E08DB7-D50C-4367-9425-F0C4345BC801}"/>
    <cellStyle name="Comma 3 2 4 4 11" xfId="1641" xr:uid="{D1E0C1E2-742A-46FD-A6FF-5E0CB368AAE8}"/>
    <cellStyle name="Comma 3 2 4 4 12" xfId="1791" xr:uid="{52A97634-446D-4CCB-B619-46B83B59808C}"/>
    <cellStyle name="Comma 3 2 4 4 13" xfId="1939" xr:uid="{672A36A5-5268-4280-AD27-E027B2732BA1}"/>
    <cellStyle name="Comma 3 2 4 4 2" xfId="286" xr:uid="{B5CABE74-8F1E-4B17-BF0F-F7176999BC73}"/>
    <cellStyle name="Comma 3 2 4 4 3" xfId="434" xr:uid="{24278F54-CD0D-4FA9-BCFA-DD4965D6CE30}"/>
    <cellStyle name="Comma 3 2 4 4 4" xfId="584" xr:uid="{43761398-2207-494F-8A46-253E8055DE72}"/>
    <cellStyle name="Comma 3 2 4 4 5" xfId="732" xr:uid="{39C97185-6531-438C-BEB1-8F87786810F9}"/>
    <cellStyle name="Comma 3 2 4 4 6" xfId="880" xr:uid="{FE8A035E-96EE-4B12-8918-C5727FDEE72D}"/>
    <cellStyle name="Comma 3 2 4 4 7" xfId="1028" xr:uid="{3130140B-5DC8-4787-895A-3AE2872E1F74}"/>
    <cellStyle name="Comma 3 2 4 4 8" xfId="1176" xr:uid="{ECD2677C-4733-4181-AD18-18CD7A0DEA4D}"/>
    <cellStyle name="Comma 3 2 4 4 9" xfId="1341" xr:uid="{A74DC947-7002-4EA8-B19F-AB9D670AB48D}"/>
    <cellStyle name="Comma 3 2 4 5" xfId="236" xr:uid="{5C5F89D4-428F-4871-95CC-A6D1E2BBCA5D}"/>
    <cellStyle name="Comma 3 2 4 6" xfId="384" xr:uid="{22729D9A-C48F-449B-ADFF-92D80D848B98}"/>
    <cellStyle name="Comma 3 2 4 7" xfId="534" xr:uid="{FD9010E1-07C0-4B73-92AF-C0FF9E7B5C40}"/>
    <cellStyle name="Comma 3 2 4 8" xfId="682" xr:uid="{38EEFAE0-0ADA-4609-B2C5-53C5358563AA}"/>
    <cellStyle name="Comma 3 2 4 9" xfId="830" xr:uid="{6799C467-583D-4DB7-BD2B-30DA6AADDD92}"/>
    <cellStyle name="Comma 3 2 5" xfId="102" xr:uid="{F5C5DC98-E3A6-4C7D-9944-47C381719745}"/>
    <cellStyle name="Comma 3 2 5 10" xfId="1158" xr:uid="{41814A95-0109-449E-8116-29EDBC24C94A}"/>
    <cellStyle name="Comma 3 2 5 11" xfId="1322" xr:uid="{22121861-F90B-4643-8659-A2AE790C3A16}"/>
    <cellStyle name="Comma 3 2 5 12" xfId="1474" xr:uid="{554B6048-AF32-42A9-A1A4-EE390EC3E714}"/>
    <cellStyle name="Comma 3 2 5 13" xfId="1623" xr:uid="{58BF1321-FA60-4202-9792-9D985CE0D38C}"/>
    <cellStyle name="Comma 3 2 5 14" xfId="1773" xr:uid="{01450CBD-5367-477D-99B4-E7DA0681F829}"/>
    <cellStyle name="Comma 3 2 5 15" xfId="1921" xr:uid="{FB7DB2B6-4641-495C-BEA7-FE6EF291DB30}"/>
    <cellStyle name="Comma 3 2 5 2" xfId="152" xr:uid="{CBEC4728-95E3-442C-82F3-D62CB141E4E5}"/>
    <cellStyle name="Comma 3 2 5 2 10" xfId="1571" xr:uid="{D656D001-5E04-4086-9EE8-1CFEC561D1EF}"/>
    <cellStyle name="Comma 3 2 5 2 11" xfId="1720" xr:uid="{055E5724-83B1-4529-88C3-EE0BB0BA0356}"/>
    <cellStyle name="Comma 3 2 5 2 12" xfId="1870" xr:uid="{B8B51D0E-14B2-4214-A717-7850EB9BBFC0}"/>
    <cellStyle name="Comma 3 2 5 2 13" xfId="2018" xr:uid="{5DD8D733-BF02-4CEC-9D7B-B8C9AE58E116}"/>
    <cellStyle name="Comma 3 2 5 2 2" xfId="365" xr:uid="{EC36774B-6563-426D-95C2-44AEE819F279}"/>
    <cellStyle name="Comma 3 2 5 2 3" xfId="513" xr:uid="{D3B06D80-79E7-459B-8A72-809384B67E57}"/>
    <cellStyle name="Comma 3 2 5 2 4" xfId="663" xr:uid="{5C8EFFAE-1775-47AC-9E5F-95C1125EB578}"/>
    <cellStyle name="Comma 3 2 5 2 5" xfId="811" xr:uid="{B7230FB3-DBA7-4A6D-A157-09F77F73E10A}"/>
    <cellStyle name="Comma 3 2 5 2 6" xfId="959" xr:uid="{BDD5D64F-8752-4F69-95B3-AB7998882221}"/>
    <cellStyle name="Comma 3 2 5 2 7" xfId="1107" xr:uid="{7B5CDC15-57D4-4B0D-BDE2-77A41C1068DC}"/>
    <cellStyle name="Comma 3 2 5 2 8" xfId="1255" xr:uid="{51D21AEE-C1DA-4DA5-A098-58E6BE5E87DA}"/>
    <cellStyle name="Comma 3 2 5 2 9" xfId="1421" xr:uid="{A514E344-E0F5-47C3-99BF-00E946FF9908}"/>
    <cellStyle name="Comma 3 2 5 3" xfId="180" xr:uid="{F8F85ED4-2208-4D15-856C-A9096440DB06}"/>
    <cellStyle name="Comma 3 2 5 3 10" xfId="1505" xr:uid="{F5B3392F-8397-47F8-8EF1-63B14B300E59}"/>
    <cellStyle name="Comma 3 2 5 3 11" xfId="1654" xr:uid="{E47FE627-0F6B-419B-83C5-0FD44E00D0C2}"/>
    <cellStyle name="Comma 3 2 5 3 12" xfId="1804" xr:uid="{6C4A466A-7344-4FE1-9307-E73C036525A2}"/>
    <cellStyle name="Comma 3 2 5 3 13" xfId="1952" xr:uid="{17794869-4F17-4D85-AC4F-4102C7C824AF}"/>
    <cellStyle name="Comma 3 2 5 3 2" xfId="299" xr:uid="{44CFA538-D45D-42E5-9BA4-63F32BF22182}"/>
    <cellStyle name="Comma 3 2 5 3 3" xfId="447" xr:uid="{93C11603-2A14-454F-A0F3-E00436690D84}"/>
    <cellStyle name="Comma 3 2 5 3 4" xfId="597" xr:uid="{6455C9CB-2B36-4C22-87C5-79B79961D3BF}"/>
    <cellStyle name="Comma 3 2 5 3 5" xfId="745" xr:uid="{B8AF3F73-C76F-485B-A230-8DE44B455EF0}"/>
    <cellStyle name="Comma 3 2 5 3 6" xfId="893" xr:uid="{D9568699-006A-4CBD-A818-E2E805A31710}"/>
    <cellStyle name="Comma 3 2 5 3 7" xfId="1041" xr:uid="{844030B6-0BEE-4C8B-93D7-6E493A50D090}"/>
    <cellStyle name="Comma 3 2 5 3 8" xfId="1189" xr:uid="{C43D7861-231A-4E7B-B74D-D4AA72433FCF}"/>
    <cellStyle name="Comma 3 2 5 3 9" xfId="1354" xr:uid="{9B982037-D54E-4BB3-8B57-24A23BC86582}"/>
    <cellStyle name="Comma 3 2 5 4" xfId="268" xr:uid="{DEA68E1E-14AD-4276-A323-84610439BFC7}"/>
    <cellStyle name="Comma 3 2 5 5" xfId="416" xr:uid="{B3DEE7C5-7B7A-478E-BF7D-B267D7EC2A60}"/>
    <cellStyle name="Comma 3 2 5 6" xfId="566" xr:uid="{D5BC80AE-6F56-4084-B319-A2B9FCCAA319}"/>
    <cellStyle name="Comma 3 2 5 7" xfId="714" xr:uid="{FECE07B0-CA08-440E-937F-E83B3899CD88}"/>
    <cellStyle name="Comma 3 2 5 8" xfId="862" xr:uid="{DB0DCD16-EFCA-4E2E-8727-397607EDD2D1}"/>
    <cellStyle name="Comma 3 2 5 9" xfId="1010" xr:uid="{7D30D608-AA95-40C0-83E3-B316BA055DBA}"/>
    <cellStyle name="Comma 3 2 6" xfId="80" xr:uid="{4A06D97E-B780-4461-A673-7241AEC0D7A6}"/>
    <cellStyle name="Comma 3 2 6 10" xfId="1142" xr:uid="{646C3FF7-BBDE-4B45-8651-1D52AD6F1C52}"/>
    <cellStyle name="Comma 3 2 6 11" xfId="1303" xr:uid="{1ECEFF28-CCD6-4BDB-A8F7-312A88D3E8C6}"/>
    <cellStyle name="Comma 3 2 6 12" xfId="1458" xr:uid="{FDE6E5E2-8505-47C2-84B7-C51D7DCB457F}"/>
    <cellStyle name="Comma 3 2 6 13" xfId="1607" xr:uid="{726F01CB-2447-4AF8-B220-539FFDFDB5B2}"/>
    <cellStyle name="Comma 3 2 6 14" xfId="1757" xr:uid="{89553577-1B90-41C2-A228-3CEB16E0DDF0}"/>
    <cellStyle name="Comma 3 2 6 15" xfId="1905" xr:uid="{A78F6085-E61C-46A3-8CAA-48EF74F956C6}"/>
    <cellStyle name="Comma 3 2 6 2" xfId="136" xr:uid="{CD05A81D-BA1F-4579-9519-ECDCA98FAC9A}"/>
    <cellStyle name="Comma 3 2 6 2 10" xfId="1555" xr:uid="{8BA6EB0D-5EAF-4ADA-8FC5-150EFB63BF0C}"/>
    <cellStyle name="Comma 3 2 6 2 11" xfId="1704" xr:uid="{D6B8D017-EE49-445E-BFC5-BBDE0666E42D}"/>
    <cellStyle name="Comma 3 2 6 2 12" xfId="1854" xr:uid="{704B31C0-C9D8-41BC-855C-38434C049142}"/>
    <cellStyle name="Comma 3 2 6 2 13" xfId="2002" xr:uid="{50969301-0529-4B41-990B-F156A0E86735}"/>
    <cellStyle name="Comma 3 2 6 2 2" xfId="349" xr:uid="{196A9CA0-5405-4552-AAE9-FCD7F084ED72}"/>
    <cellStyle name="Comma 3 2 6 2 3" xfId="497" xr:uid="{7645BCE1-781F-49DE-AC60-CBFBE9AEE2EF}"/>
    <cellStyle name="Comma 3 2 6 2 4" xfId="647" xr:uid="{C5DE2B8D-23F0-42BC-BD4B-50B2BFAEF69A}"/>
    <cellStyle name="Comma 3 2 6 2 5" xfId="795" xr:uid="{4FA77DBA-CC1D-4391-A7F7-3FF54A223CD9}"/>
    <cellStyle name="Comma 3 2 6 2 6" xfId="943" xr:uid="{26E21159-ED57-4820-9C5E-C988DA16C85E}"/>
    <cellStyle name="Comma 3 2 6 2 7" xfId="1091" xr:uid="{ABD992B3-E469-47C9-B664-16CB718236F1}"/>
    <cellStyle name="Comma 3 2 6 2 8" xfId="1239" xr:uid="{5B04F31D-C02C-49A1-A18E-BEF4656FC77A}"/>
    <cellStyle name="Comma 3 2 6 2 9" xfId="1405" xr:uid="{28ED40B3-3F04-4E02-9F71-A3E9E472F462}"/>
    <cellStyle name="Comma 3 2 6 3" xfId="192" xr:uid="{35EFBAFB-E557-4F9B-B102-8B701861A624}"/>
    <cellStyle name="Comma 3 2 6 3 10" xfId="1518" xr:uid="{19B1CB91-5AEE-4D29-8BD8-A282E4ADF6F1}"/>
    <cellStyle name="Comma 3 2 6 3 11" xfId="1667" xr:uid="{D54236D2-D496-47E9-91E1-39A3661793FB}"/>
    <cellStyle name="Comma 3 2 6 3 12" xfId="1817" xr:uid="{98F1F70A-2FA5-4EDF-B3F8-56CE38167CD8}"/>
    <cellStyle name="Comma 3 2 6 3 13" xfId="1965" xr:uid="{A8DFC464-505B-4846-BA08-97C9DBF7A827}"/>
    <cellStyle name="Comma 3 2 6 3 2" xfId="312" xr:uid="{B76EE2F4-F796-40B8-85F8-E5E07C27813C}"/>
    <cellStyle name="Comma 3 2 6 3 3" xfId="460" xr:uid="{7CF60A62-253F-4D6B-8BB0-FC7E25E44129}"/>
    <cellStyle name="Comma 3 2 6 3 4" xfId="610" xr:uid="{7206531C-8E05-418E-A0BA-888C24A14868}"/>
    <cellStyle name="Comma 3 2 6 3 5" xfId="758" xr:uid="{129D1197-A726-4300-A1A2-527184BF4FCB}"/>
    <cellStyle name="Comma 3 2 6 3 6" xfId="906" xr:uid="{E1ABBFE3-695B-4E20-B6A3-EFF5AA80787F}"/>
    <cellStyle name="Comma 3 2 6 3 7" xfId="1054" xr:uid="{977BC12C-7C7A-4CA1-8A61-2422D7E54A1A}"/>
    <cellStyle name="Comma 3 2 6 3 8" xfId="1202" xr:uid="{EF9B6AC9-5632-4DBA-A6C2-C15AAEF44A32}"/>
    <cellStyle name="Comma 3 2 6 3 9" xfId="1367" xr:uid="{D069A98C-B2A7-4526-9FA6-999B3CD36F26}"/>
    <cellStyle name="Comma 3 2 6 4" xfId="252" xr:uid="{29EA3055-326B-4A94-B73B-F3E8143A8C19}"/>
    <cellStyle name="Comma 3 2 6 5" xfId="400" xr:uid="{2C7D2D40-830F-498F-8440-23F9A47E2F1E}"/>
    <cellStyle name="Comma 3 2 6 6" xfId="550" xr:uid="{B26276B4-80EA-4505-8532-AC227189052C}"/>
    <cellStyle name="Comma 3 2 6 7" xfId="698" xr:uid="{E4F5CD4D-0EEE-4D8D-9849-38839A0B2E39}"/>
    <cellStyle name="Comma 3 2 6 8" xfId="846" xr:uid="{9F274D49-58F0-4656-ADF6-C4D4A0139B68}"/>
    <cellStyle name="Comma 3 2 6 9" xfId="994" xr:uid="{EA61035F-5E38-41DC-940B-FF6C3DC4EC80}"/>
    <cellStyle name="Comma 3 2 7" xfId="36" xr:uid="{AABFBD60-69CA-4F89-BDA6-83F20CC1B640}"/>
    <cellStyle name="Comma 3 2 7 10" xfId="1376" xr:uid="{6C439D5E-8371-4766-A1CE-8D655489D314}"/>
    <cellStyle name="Comma 3 2 7 11" xfId="1526" xr:uid="{9FAC66D2-B407-40C1-A3FD-C1188A2BB187}"/>
    <cellStyle name="Comma 3 2 7 12" xfId="1675" xr:uid="{1BC4021B-6938-4B48-AA4F-2F66EA982368}"/>
    <cellStyle name="Comma 3 2 7 13" xfId="1825" xr:uid="{6EF22CD2-5550-44A5-AE85-707BF3605D68}"/>
    <cellStyle name="Comma 3 2 7 14" xfId="1973" xr:uid="{F137DA56-AB6D-4C90-AD84-5015A1688E3C}"/>
    <cellStyle name="Comma 3 2 7 2" xfId="202" xr:uid="{81879EAC-892D-433F-99FF-9FBE663F827D}"/>
    <cellStyle name="Comma 3 2 7 3" xfId="320" xr:uid="{D802A5F4-7DBF-4259-8ADF-62E92DC9E482}"/>
    <cellStyle name="Comma 3 2 7 4" xfId="468" xr:uid="{F17E4689-7F74-41BB-BD1A-954DBAA7E191}"/>
    <cellStyle name="Comma 3 2 7 5" xfId="618" xr:uid="{44DFC4EB-549B-482C-8988-11FDFEE03F1B}"/>
    <cellStyle name="Comma 3 2 7 6" xfId="766" xr:uid="{66A481A9-91A1-4C20-AADA-05F2AF22B8A4}"/>
    <cellStyle name="Comma 3 2 7 7" xfId="914" xr:uid="{A5B5DA49-4627-4163-A057-2B8ABD667A04}"/>
    <cellStyle name="Comma 3 2 7 8" xfId="1062" xr:uid="{4C13897C-C01C-4911-9F8D-231BECB19917}"/>
    <cellStyle name="Comma 3 2 7 9" xfId="1210" xr:uid="{6730B7CB-119F-4AA4-B405-6C40185FB060}"/>
    <cellStyle name="Comma 3 2 8" xfId="107" xr:uid="{56E584D2-E2E7-49D9-B537-EA4DE920E455}"/>
    <cellStyle name="Comma 3 2 8 10" xfId="1480" xr:uid="{EDDA3BFF-2B2A-4075-8C4E-0F8C2427BDDC}"/>
    <cellStyle name="Comma 3 2 8 11" xfId="1629" xr:uid="{41F26992-5B9A-4EEB-B14E-F5A3D306D830}"/>
    <cellStyle name="Comma 3 2 8 12" xfId="1779" xr:uid="{E11C8F4C-99AF-4664-B4B6-B3DAE8991D38}"/>
    <cellStyle name="Comma 3 2 8 13" xfId="1927" xr:uid="{7E4ED528-6156-4930-A7EE-DC2644F1FD1F}"/>
    <cellStyle name="Comma 3 2 8 2" xfId="274" xr:uid="{BD49C963-F14C-426B-8D9F-EB3694552863}"/>
    <cellStyle name="Comma 3 2 8 3" xfId="422" xr:uid="{74B403CF-8413-4BB9-AAA7-C2629262E8B0}"/>
    <cellStyle name="Comma 3 2 8 4" xfId="572" xr:uid="{EF0FA276-75A5-4F08-952E-863940C7588D}"/>
    <cellStyle name="Comma 3 2 8 5" xfId="720" xr:uid="{0D459BB6-BB11-4D7B-AFF6-FF0587B88D9E}"/>
    <cellStyle name="Comma 3 2 8 6" xfId="868" xr:uid="{3CFAB6A5-C6A0-4FCE-B51C-598EF5300E4F}"/>
    <cellStyle name="Comma 3 2 8 7" xfId="1016" xr:uid="{12A648A1-2BFD-40E0-95BA-66017E938A2E}"/>
    <cellStyle name="Comma 3 2 8 8" xfId="1164" xr:uid="{D4E9FAC5-BB44-45AD-A11A-FDA8379CAA51}"/>
    <cellStyle name="Comma 3 2 8 9" xfId="1328" xr:uid="{D8142453-95E6-4322-92A4-1BC70AA90F1C}"/>
    <cellStyle name="Comma 3 2 9" xfId="223" xr:uid="{B8B04B0A-7D1A-41AF-BD81-6ADD559781C8}"/>
    <cellStyle name="Comma 3 20" xfId="1428" xr:uid="{108138CF-1177-4179-8B57-122B26B491EA}"/>
    <cellStyle name="Comma 3 21" xfId="1577" xr:uid="{A1C4EDC4-FF54-444F-B367-711FB661A11A}"/>
    <cellStyle name="Comma 3 22" xfId="1727" xr:uid="{2F87315D-17D3-4665-8101-A9F9618CFA99}"/>
    <cellStyle name="Comma 3 23" xfId="1875" xr:uid="{07EADB97-DE74-4F2F-9525-2EE0401349A4}"/>
    <cellStyle name="Comma 3 3" xfId="27" xr:uid="{F2EAD47E-B2FC-4DE7-B43B-C8BC3A95E4DE}"/>
    <cellStyle name="Comma 3 3 10" xfId="823" xr:uid="{ADE523BD-D79F-4CE6-9E34-DF361EE73BD3}"/>
    <cellStyle name="Comma 3 3 11" xfId="971" xr:uid="{446242BB-5CA6-4C34-BAE3-9D4F1B721B93}"/>
    <cellStyle name="Comma 3 3 12" xfId="1119" xr:uid="{8C81F304-5AA6-4C7C-B06A-A32EA78005EE}"/>
    <cellStyle name="Comma 3 3 13" xfId="1274" xr:uid="{3A87B356-51D3-4370-8AFE-C63526D7D918}"/>
    <cellStyle name="Comma 3 3 14" xfId="1435" xr:uid="{663F8527-E4F1-435A-84A8-C2B640D031BB}"/>
    <cellStyle name="Comma 3 3 15" xfId="1584" xr:uid="{B704138E-2998-434F-87F7-76B101404ACA}"/>
    <cellStyle name="Comma 3 3 16" xfId="1734" xr:uid="{3EE01482-642C-430C-A496-9C002A0D52A0}"/>
    <cellStyle name="Comma 3 3 17" xfId="1882" xr:uid="{1A926556-BC1D-4C9B-81D1-E1092FE19FF3}"/>
    <cellStyle name="Comma 3 3 2" xfId="56" xr:uid="{DA37FF13-0EF2-4CEE-8014-02AD942855C7}"/>
    <cellStyle name="Comma 3 3 2 10" xfId="1132" xr:uid="{41999B6C-EB64-4A28-9622-D49631E8221A}"/>
    <cellStyle name="Comma 3 3 2 11" xfId="1287" xr:uid="{DB193B40-9A50-4A87-99FF-528D53196900}"/>
    <cellStyle name="Comma 3 3 2 12" xfId="1448" xr:uid="{545363DA-D891-4AE0-898E-F195CF3092FB}"/>
    <cellStyle name="Comma 3 3 2 13" xfId="1597" xr:uid="{499B58FA-0D24-4F39-9DFC-D045E31C845C}"/>
    <cellStyle name="Comma 3 3 2 14" xfId="1747" xr:uid="{19EF0CF6-E0A7-4BC9-BDD4-D2C2A1C3BC75}"/>
    <cellStyle name="Comma 3 3 2 15" xfId="1895" xr:uid="{8ACAA30B-09D0-4332-A0E9-C00900AEF50D}"/>
    <cellStyle name="Comma 3 3 2 2" xfId="126" xr:uid="{1548A4AC-EDCF-4B44-9193-0DF8B74CE6A6}"/>
    <cellStyle name="Comma 3 3 2 2 10" xfId="1545" xr:uid="{66B4ED60-9F6F-484F-96D5-343A289C97C6}"/>
    <cellStyle name="Comma 3 3 2 2 11" xfId="1694" xr:uid="{366015FB-3AF7-47B7-AD67-B1506B5A1065}"/>
    <cellStyle name="Comma 3 3 2 2 12" xfId="1844" xr:uid="{B6176F00-8FAF-47C7-88A1-0B2B765A4B6B}"/>
    <cellStyle name="Comma 3 3 2 2 13" xfId="1992" xr:uid="{87174BBE-CEDE-474C-8E5B-952BFEB8F1AD}"/>
    <cellStyle name="Comma 3 3 2 2 2" xfId="339" xr:uid="{8FC30108-C852-4EBB-BCE2-A3A7DDD098A5}"/>
    <cellStyle name="Comma 3 3 2 2 3" xfId="487" xr:uid="{B87151DF-9F53-4AA2-84AC-399E031E2EB3}"/>
    <cellStyle name="Comma 3 3 2 2 4" xfId="637" xr:uid="{F754CB7C-938F-414D-90DC-844DB0868CA1}"/>
    <cellStyle name="Comma 3 3 2 2 5" xfId="785" xr:uid="{64AB36AA-D737-4EC7-83B3-80ECA3CE6123}"/>
    <cellStyle name="Comma 3 3 2 2 6" xfId="933" xr:uid="{D2A53BFC-1EF5-4F57-9A34-CD31BA87857B}"/>
    <cellStyle name="Comma 3 3 2 2 7" xfId="1081" xr:uid="{06EB2F87-FCC1-4141-AC07-B8537CC6CEC6}"/>
    <cellStyle name="Comma 3 3 2 2 8" xfId="1229" xr:uid="{56FD269B-F2F4-47F8-8E3D-9A960FC98E96}"/>
    <cellStyle name="Comma 3 3 2 2 9" xfId="1395" xr:uid="{22AE33D3-AC4B-414A-BD3A-F83C79D3DE48}"/>
    <cellStyle name="Comma 3 3 2 3" xfId="173" xr:uid="{E712CE21-10FE-48A3-8A72-0F994AD155E2}"/>
    <cellStyle name="Comma 3 3 2 3 10" xfId="1498" xr:uid="{C78574C7-F7C3-4790-A1AB-67E950060A29}"/>
    <cellStyle name="Comma 3 3 2 3 11" xfId="1647" xr:uid="{7E4849F7-B06B-48FB-802B-660AA4BAE4FC}"/>
    <cellStyle name="Comma 3 3 2 3 12" xfId="1797" xr:uid="{50962593-2230-41CC-9B4A-62C5B4EB9BAA}"/>
    <cellStyle name="Comma 3 3 2 3 13" xfId="1945" xr:uid="{D750E6EF-FE1F-4816-911B-46596EE27C58}"/>
    <cellStyle name="Comma 3 3 2 3 2" xfId="292" xr:uid="{E9EDEC96-C857-4B2B-A8E9-1F99E5BB6EE9}"/>
    <cellStyle name="Comma 3 3 2 3 3" xfId="440" xr:uid="{10A89C0E-681F-4D28-9519-BD48D12C8FFE}"/>
    <cellStyle name="Comma 3 3 2 3 4" xfId="590" xr:uid="{0371BC55-8EC0-4A1A-BB46-5319086C96D8}"/>
    <cellStyle name="Comma 3 3 2 3 5" xfId="738" xr:uid="{62F0E357-5724-4A2F-AEEC-2CD173FD5671}"/>
    <cellStyle name="Comma 3 3 2 3 6" xfId="886" xr:uid="{C2BC343F-18B4-4948-9C48-CCC8918D4739}"/>
    <cellStyle name="Comma 3 3 2 3 7" xfId="1034" xr:uid="{F56F2893-1CAA-4602-AA0D-B2A307A8CC93}"/>
    <cellStyle name="Comma 3 3 2 3 8" xfId="1182" xr:uid="{2EBAE661-2659-4565-8AE4-64812ABB5DB8}"/>
    <cellStyle name="Comma 3 3 2 3 9" xfId="1347" xr:uid="{329AE3ED-BA23-4C33-A450-049AD9962CA2}"/>
    <cellStyle name="Comma 3 3 2 4" xfId="242" xr:uid="{A61F1783-235D-4828-B7B2-C0495FE1116B}"/>
    <cellStyle name="Comma 3 3 2 5" xfId="390" xr:uid="{97E6C354-F0B8-414C-B89F-94D0EA745181}"/>
    <cellStyle name="Comma 3 3 2 6" xfId="540" xr:uid="{FA2BD8AE-0EA2-49AF-A9EB-A37E35969A84}"/>
    <cellStyle name="Comma 3 3 2 7" xfId="688" xr:uid="{061A386F-67F0-41F6-BA3E-AEBEA15DA365}"/>
    <cellStyle name="Comma 3 3 2 8" xfId="836" xr:uid="{AC5F3124-61F8-4C2A-8BBA-BA6EBAAA4BDB}"/>
    <cellStyle name="Comma 3 3 2 9" xfId="984" xr:uid="{EC219FFA-5E18-4DAF-8F41-DD256F190F1A}"/>
    <cellStyle name="Comma 3 3 3" xfId="75" xr:uid="{19AA354E-A362-4BC9-A03A-FF8D04FE4579}"/>
    <cellStyle name="Comma 3 3 3 10" xfId="1138" xr:uid="{8DE516AA-1DC7-4E8D-A2ED-6ACB04DA4A51}"/>
    <cellStyle name="Comma 3 3 3 11" xfId="1298" xr:uid="{2062772C-AB67-4B43-B3DD-6AA550080D90}"/>
    <cellStyle name="Comma 3 3 3 12" xfId="1454" xr:uid="{9C559040-AA8C-401A-8A07-3DDECD51DD43}"/>
    <cellStyle name="Comma 3 3 3 13" xfId="1603" xr:uid="{1CCAD72B-18CE-44A6-988E-76EB28E6C2B9}"/>
    <cellStyle name="Comma 3 3 3 14" xfId="1753" xr:uid="{5739943B-2527-43CE-A479-876A36687C92}"/>
    <cellStyle name="Comma 3 3 3 15" xfId="1901" xr:uid="{977D968B-63B1-4C0A-9610-A1A1536281F7}"/>
    <cellStyle name="Comma 3 3 3 2" xfId="132" xr:uid="{E33ACAA6-C700-42F5-9BE5-D3332824E28F}"/>
    <cellStyle name="Comma 3 3 3 2 10" xfId="1551" xr:uid="{11CC493B-EBC6-4488-A02A-9D0BF7C8B7DF}"/>
    <cellStyle name="Comma 3 3 3 2 11" xfId="1700" xr:uid="{66075BC4-940B-4DD4-91FE-F11B7A1299F4}"/>
    <cellStyle name="Comma 3 3 3 2 12" xfId="1850" xr:uid="{C96B0496-374A-42A8-8573-7C65C996AE27}"/>
    <cellStyle name="Comma 3 3 3 2 13" xfId="1998" xr:uid="{8AFD3D12-234C-4B7D-91AC-811530C0672B}"/>
    <cellStyle name="Comma 3 3 3 2 2" xfId="345" xr:uid="{198DB15D-A9E6-48FA-9B95-33065FA05B45}"/>
    <cellStyle name="Comma 3 3 3 2 3" xfId="493" xr:uid="{EB9050E1-E8E6-4968-BB9B-8A0BB6B6ABB9}"/>
    <cellStyle name="Comma 3 3 3 2 4" xfId="643" xr:uid="{05DA91D9-D439-4BA8-9D43-9982949B2C84}"/>
    <cellStyle name="Comma 3 3 3 2 5" xfId="791" xr:uid="{97B742D8-575D-4200-9157-FE7E0845F83D}"/>
    <cellStyle name="Comma 3 3 3 2 6" xfId="939" xr:uid="{BD1D93AF-EAA6-4D81-AF1C-39523CEEA6EF}"/>
    <cellStyle name="Comma 3 3 3 2 7" xfId="1087" xr:uid="{C155B92A-09AD-4C3D-A62A-DDBB52A18F1F}"/>
    <cellStyle name="Comma 3 3 3 2 8" xfId="1235" xr:uid="{632A6840-FEFA-4561-A8EF-AC3334E22278}"/>
    <cellStyle name="Comma 3 3 3 2 9" xfId="1401" xr:uid="{72365F88-C8A2-499B-9F76-8575CC416BF3}"/>
    <cellStyle name="Comma 3 3 3 3" xfId="186" xr:uid="{1D9BA5D5-65BC-4519-A5E7-8E5033D0659E}"/>
    <cellStyle name="Comma 3 3 3 3 10" xfId="1511" xr:uid="{827DD446-0426-4FDF-B2F4-FB99B67BF69F}"/>
    <cellStyle name="Comma 3 3 3 3 11" xfId="1660" xr:uid="{B0F17A43-431A-46B2-B10B-97640545A45E}"/>
    <cellStyle name="Comma 3 3 3 3 12" xfId="1810" xr:uid="{B8599B18-7863-4121-AB1B-320A12BEA893}"/>
    <cellStyle name="Comma 3 3 3 3 13" xfId="1958" xr:uid="{DFD2C2A0-15E1-4AE8-87C8-6B24A455279A}"/>
    <cellStyle name="Comma 3 3 3 3 2" xfId="305" xr:uid="{7C8BE27E-6BC8-4E28-9EBB-C4C06986F5E4}"/>
    <cellStyle name="Comma 3 3 3 3 3" xfId="453" xr:uid="{95814CAE-A141-4FFC-BBB4-95D72557CAD9}"/>
    <cellStyle name="Comma 3 3 3 3 4" xfId="603" xr:uid="{DC6F9B8E-C5E3-4638-8426-595D2C877B58}"/>
    <cellStyle name="Comma 3 3 3 3 5" xfId="751" xr:uid="{2CC0C0FE-2866-4C80-95B4-AD973EC06526}"/>
    <cellStyle name="Comma 3 3 3 3 6" xfId="899" xr:uid="{EE0F3CF4-497C-43B6-BD40-A1F419A0F7D0}"/>
    <cellStyle name="Comma 3 3 3 3 7" xfId="1047" xr:uid="{0D912187-790C-4CC2-A219-2970979D9046}"/>
    <cellStyle name="Comma 3 3 3 3 8" xfId="1195" xr:uid="{F2532D7E-7A36-44B7-B89F-3461D39DFC36}"/>
    <cellStyle name="Comma 3 3 3 3 9" xfId="1360" xr:uid="{75734A89-5372-4FE8-97F4-DE171D61001E}"/>
    <cellStyle name="Comma 3 3 3 4" xfId="248" xr:uid="{A5B6BDAD-C84D-4899-8163-7E55258AA2C3}"/>
    <cellStyle name="Comma 3 3 3 5" xfId="396" xr:uid="{1C6DB4C6-FD80-473F-8A0A-26558620B368}"/>
    <cellStyle name="Comma 3 3 3 6" xfId="546" xr:uid="{8F33754E-E616-482D-9217-BB1B9091FF59}"/>
    <cellStyle name="Comma 3 3 3 7" xfId="694" xr:uid="{91B72F6A-3E86-43AD-96F2-ABA6B52BD4BF}"/>
    <cellStyle name="Comma 3 3 3 8" xfId="842" xr:uid="{C7C62785-EDEF-4208-9612-FBB6089FD20D}"/>
    <cellStyle name="Comma 3 3 3 9" xfId="990" xr:uid="{536357AC-33BB-4C06-89A2-B490018910F4}"/>
    <cellStyle name="Comma 3 3 4" xfId="42" xr:uid="{5865038D-A299-45DC-BE09-445BE4E48C8D}"/>
    <cellStyle name="Comma 3 3 4 10" xfId="1382" xr:uid="{F6516A68-83EC-403F-B698-AE3BB3261661}"/>
    <cellStyle name="Comma 3 3 4 11" xfId="1532" xr:uid="{6DD19C33-CF19-4888-814A-7170BDA63432}"/>
    <cellStyle name="Comma 3 3 4 12" xfId="1681" xr:uid="{EC2092A6-2FA0-4AD0-A5C5-A12E43CEB4F5}"/>
    <cellStyle name="Comma 3 3 4 13" xfId="1831" xr:uid="{9F40B4B7-3515-4BBB-BF28-BA714E38B3A4}"/>
    <cellStyle name="Comma 3 3 4 14" xfId="1979" xr:uid="{F8E24AD0-2DF8-4866-8393-A1E1616DC038}"/>
    <cellStyle name="Comma 3 3 4 2" xfId="208" xr:uid="{2B351EDB-152B-4B57-B504-88A514923854}"/>
    <cellStyle name="Comma 3 3 4 3" xfId="326" xr:uid="{FEDBE58E-82D9-4814-B0B0-DD444F513ACC}"/>
    <cellStyle name="Comma 3 3 4 4" xfId="474" xr:uid="{708A1C48-5CE4-4C53-9922-7B9076E077FD}"/>
    <cellStyle name="Comma 3 3 4 5" xfId="624" xr:uid="{5173C27D-122B-4F31-A39C-9909C8073BD8}"/>
    <cellStyle name="Comma 3 3 4 6" xfId="772" xr:uid="{97D8FCB8-6DE8-4762-80C8-BCC756A481B2}"/>
    <cellStyle name="Comma 3 3 4 7" xfId="920" xr:uid="{C16332C2-71B7-4481-AFCD-61641905A6FC}"/>
    <cellStyle name="Comma 3 3 4 8" xfId="1068" xr:uid="{4957BEA4-D900-4B34-AB35-828E0C6F7032}"/>
    <cellStyle name="Comma 3 3 4 9" xfId="1216" xr:uid="{FFB8A614-7A39-4E97-812D-F50D3772743D}"/>
    <cellStyle name="Comma 3 3 5" xfId="113" xr:uid="{785AB138-CA67-43A0-B4A6-E2147B9B11BC}"/>
    <cellStyle name="Comma 3 3 5 10" xfId="1485" xr:uid="{2F496E40-EEF5-4DA5-ACDF-6D68E57933D6}"/>
    <cellStyle name="Comma 3 3 5 11" xfId="1634" xr:uid="{8C2A7A2D-D9FD-4BB5-B077-A76890006DA8}"/>
    <cellStyle name="Comma 3 3 5 12" xfId="1784" xr:uid="{27605F20-1784-4D21-A037-595F56A12D26}"/>
    <cellStyle name="Comma 3 3 5 13" xfId="1932" xr:uid="{EE5D84B1-43A9-4FF9-BCFC-7EAA03DDB461}"/>
    <cellStyle name="Comma 3 3 5 2" xfId="279" xr:uid="{A4C4B183-C743-4F90-AA26-24138CB2C3BE}"/>
    <cellStyle name="Comma 3 3 5 3" xfId="427" xr:uid="{6D90DF32-14EE-4260-838C-1753730E0D61}"/>
    <cellStyle name="Comma 3 3 5 4" xfId="577" xr:uid="{E29DF00E-3568-4873-91A0-EC62856C5E86}"/>
    <cellStyle name="Comma 3 3 5 5" xfId="725" xr:uid="{06A9D9D0-8501-450F-824A-E88B227729D7}"/>
    <cellStyle name="Comma 3 3 5 6" xfId="873" xr:uid="{701063D4-8EE3-484E-8A95-5588E5CDE695}"/>
    <cellStyle name="Comma 3 3 5 7" xfId="1021" xr:uid="{89174375-0B91-41F7-A235-81BD40963054}"/>
    <cellStyle name="Comma 3 3 5 8" xfId="1169" xr:uid="{294C941D-9F43-4DC3-BC90-7D488CF941CF}"/>
    <cellStyle name="Comma 3 3 5 9" xfId="1333" xr:uid="{F0A099A4-3E48-4829-A8F3-968777B6FB10}"/>
    <cellStyle name="Comma 3 3 6" xfId="229" xr:uid="{9097313D-58FC-4AEF-9A8A-1050FA164D3B}"/>
    <cellStyle name="Comma 3 3 7" xfId="377" xr:uid="{1C3F7121-C862-4ABF-9B07-B444675F79E5}"/>
    <cellStyle name="Comma 3 3 8" xfId="527" xr:uid="{AFE7D492-5E5F-4D90-995E-064EE58DE1F0}"/>
    <cellStyle name="Comma 3 3 9" xfId="675" xr:uid="{6F37B1ED-7D93-4C52-A724-1F1C120D875D}"/>
    <cellStyle name="Comma 3 4" xfId="48" xr:uid="{DC625CE9-0A09-49BD-BED0-2EE6C12DF6CC}"/>
    <cellStyle name="Comma 3 4 10" xfId="977" xr:uid="{E153FB76-2E26-4870-B2A7-EABBBBA35314}"/>
    <cellStyle name="Comma 3 4 11" xfId="1125" xr:uid="{7E97A3BB-9BA0-4EFF-A245-3B6D40EAFCB6}"/>
    <cellStyle name="Comma 3 4 12" xfId="1280" xr:uid="{9939B8B0-CA68-4551-A0F8-FE9CB968CE51}"/>
    <cellStyle name="Comma 3 4 13" xfId="1441" xr:uid="{07E18A49-A2C5-4BD7-A85C-86B679467506}"/>
    <cellStyle name="Comma 3 4 14" xfId="1590" xr:uid="{431368C3-EB3E-45C4-A209-86F62ED24FA5}"/>
    <cellStyle name="Comma 3 4 15" xfId="1740" xr:uid="{0758F566-A72C-4DBC-AB54-5AD7CFA596FA}"/>
    <cellStyle name="Comma 3 4 16" xfId="1888" xr:uid="{DF5CB146-6AED-48A9-9677-28832BA40981}"/>
    <cellStyle name="Comma 3 4 2" xfId="79" xr:uid="{FEF8CD22-BBC8-4129-A0BC-8776DF7CB37D}"/>
    <cellStyle name="Comma 3 4 2 10" xfId="1302" xr:uid="{A36E5F11-8663-4DC7-92F8-ADCC7101E1B4}"/>
    <cellStyle name="Comma 3 4 2 11" xfId="1457" xr:uid="{9C01A4E0-A222-4A34-ACFA-EDFE2C58681F}"/>
    <cellStyle name="Comma 3 4 2 12" xfId="1606" xr:uid="{8E064AF6-71E4-4512-9020-E4979BF71B6C}"/>
    <cellStyle name="Comma 3 4 2 13" xfId="1756" xr:uid="{04A56BDD-2D56-4D9A-A3F7-E9416D1409C4}"/>
    <cellStyle name="Comma 3 4 2 14" xfId="1904" xr:uid="{F6032034-C449-4F0B-B6FA-FF4AA352CEAA}"/>
    <cellStyle name="Comma 3 4 2 2" xfId="135" xr:uid="{FA3F5530-D038-41E6-B79A-9E17D8708408}"/>
    <cellStyle name="Comma 3 4 2 2 10" xfId="1554" xr:uid="{973C3ED8-21A1-4CA6-A42D-32DA83464A32}"/>
    <cellStyle name="Comma 3 4 2 2 11" xfId="1703" xr:uid="{9E1BA96B-FECB-4553-9102-4D71C586C7AF}"/>
    <cellStyle name="Comma 3 4 2 2 12" xfId="1853" xr:uid="{E164226D-1E4C-44C8-AD80-5A2D7DC010A1}"/>
    <cellStyle name="Comma 3 4 2 2 13" xfId="2001" xr:uid="{8B7AE9F6-D7D8-4328-B39E-E2AA8F2C09C9}"/>
    <cellStyle name="Comma 3 4 2 2 2" xfId="348" xr:uid="{6241EE7A-4EE5-4FB7-A052-F01C6B5AEA0E}"/>
    <cellStyle name="Comma 3 4 2 2 3" xfId="496" xr:uid="{3644991F-16E4-40E3-93F3-22B16D2F9725}"/>
    <cellStyle name="Comma 3 4 2 2 4" xfId="646" xr:uid="{B9935FE7-E5F2-4DA9-A76A-54E7CC0C8130}"/>
    <cellStyle name="Comma 3 4 2 2 5" xfId="794" xr:uid="{2EE2ACB3-61EF-4987-AE20-C57B0BA27BB7}"/>
    <cellStyle name="Comma 3 4 2 2 6" xfId="942" xr:uid="{87DB67AD-5ED0-402A-9641-50704D4D5900}"/>
    <cellStyle name="Comma 3 4 2 2 7" xfId="1090" xr:uid="{EB155B0F-CFC6-400B-B862-27A4D3F24B37}"/>
    <cellStyle name="Comma 3 4 2 2 8" xfId="1238" xr:uid="{ADF1B75A-3A4E-4798-9FC3-09CCD6F92859}"/>
    <cellStyle name="Comma 3 4 2 2 9" xfId="1404" xr:uid="{F836DDFA-023F-47BD-AB20-D033F7F0B765}"/>
    <cellStyle name="Comma 3 4 2 3" xfId="251" xr:uid="{D55C1FD9-A2BD-48B1-8818-857147B40F8E}"/>
    <cellStyle name="Comma 3 4 2 4" xfId="399" xr:uid="{82ABC0DB-077D-4503-83B0-BBE6403FA8BB}"/>
    <cellStyle name="Comma 3 4 2 5" xfId="549" xr:uid="{8C0E6037-6296-48B2-B54E-EA1D1E70308B}"/>
    <cellStyle name="Comma 3 4 2 6" xfId="697" xr:uid="{1254D558-95CF-471D-98F3-2E9C45825A4B}"/>
    <cellStyle name="Comma 3 4 2 7" xfId="845" xr:uid="{36670EC8-7921-49FC-A23C-C158472DEBBC}"/>
    <cellStyle name="Comma 3 4 2 8" xfId="993" xr:uid="{25257B79-BF47-448F-A3FB-001065C687C7}"/>
    <cellStyle name="Comma 3 4 2 9" xfId="1141" xr:uid="{9BCBEC07-15EB-491B-A9BE-C32938518854}"/>
    <cellStyle name="Comma 3 4 3" xfId="119" xr:uid="{BCEE390B-ECE0-43F7-9642-DF73E9CDD79C}"/>
    <cellStyle name="Comma 3 4 3 10" xfId="1538" xr:uid="{F7F7CAA5-6337-40D3-8F54-BDFACB430F5D}"/>
    <cellStyle name="Comma 3 4 3 11" xfId="1687" xr:uid="{DEBB0B97-703C-4221-B439-57D1CBF130EF}"/>
    <cellStyle name="Comma 3 4 3 12" xfId="1837" xr:uid="{48A4A352-175D-4CF4-A189-81E0280BCDCE}"/>
    <cellStyle name="Comma 3 4 3 13" xfId="1985" xr:uid="{B4FF136A-3230-4F63-AF77-36B541F03E1A}"/>
    <cellStyle name="Comma 3 4 3 2" xfId="332" xr:uid="{778199A9-E863-4DDF-8730-C514AB8A946D}"/>
    <cellStyle name="Comma 3 4 3 3" xfId="480" xr:uid="{D4193A96-9AD4-4BA5-A971-CAE88FC732E9}"/>
    <cellStyle name="Comma 3 4 3 4" xfId="630" xr:uid="{F2B5E816-7AB4-4981-B63F-933802873B20}"/>
    <cellStyle name="Comma 3 4 3 5" xfId="778" xr:uid="{8A9E890B-E2BD-4E70-B636-741F240DFF6C}"/>
    <cellStyle name="Comma 3 4 3 6" xfId="926" xr:uid="{2FA0CE65-2E65-44A4-8FB3-6213B1DAC699}"/>
    <cellStyle name="Comma 3 4 3 7" xfId="1074" xr:uid="{F697BC38-753A-4D4C-8F5A-35D872301BD4}"/>
    <cellStyle name="Comma 3 4 3 8" xfId="1222" xr:uid="{55FB466E-5978-4B55-BCF0-D5CDDD08A18C}"/>
    <cellStyle name="Comma 3 4 3 9" xfId="1388" xr:uid="{534CEBD5-9F85-4EE2-8399-2E283902ECAB}"/>
    <cellStyle name="Comma 3 4 4" xfId="165" xr:uid="{30FA44A5-CD3F-4618-8B64-68C988F15999}"/>
    <cellStyle name="Comma 3 4 4 10" xfId="1491" xr:uid="{26C986F3-4B07-4905-8BC7-53B66A680399}"/>
    <cellStyle name="Comma 3 4 4 11" xfId="1640" xr:uid="{23CE708B-7F82-44A7-9059-70B73AC5606E}"/>
    <cellStyle name="Comma 3 4 4 12" xfId="1790" xr:uid="{972C525F-B8F6-4C2D-90B4-69C88AFA59CC}"/>
    <cellStyle name="Comma 3 4 4 13" xfId="1938" xr:uid="{5F178B71-0812-4970-8497-533B50C16D8A}"/>
    <cellStyle name="Comma 3 4 4 2" xfId="285" xr:uid="{3B05711F-593D-4D39-B565-B4491BC0E80A}"/>
    <cellStyle name="Comma 3 4 4 3" xfId="433" xr:uid="{892ECF66-B3A1-40FE-863B-5D4F210BC054}"/>
    <cellStyle name="Comma 3 4 4 4" xfId="583" xr:uid="{B82575CE-8840-4A54-9734-71549D8BD5A4}"/>
    <cellStyle name="Comma 3 4 4 5" xfId="731" xr:uid="{1E0A6C03-4414-4E57-8F5B-CED5ED5C83D9}"/>
    <cellStyle name="Comma 3 4 4 6" xfId="879" xr:uid="{D66FA8B2-9362-40C6-BE45-687AB7F7C9E3}"/>
    <cellStyle name="Comma 3 4 4 7" xfId="1027" xr:uid="{35629F60-455F-4A04-9E6E-C36E58FDD885}"/>
    <cellStyle name="Comma 3 4 4 8" xfId="1175" xr:uid="{11547393-27D4-43FE-8B48-E16F5CAFF975}"/>
    <cellStyle name="Comma 3 4 4 9" xfId="1340" xr:uid="{C5253FC2-B173-49B9-B1FE-46A5F77675EF}"/>
    <cellStyle name="Comma 3 4 5" xfId="235" xr:uid="{AE1BF4C5-2997-44EE-B361-6CCC5204449D}"/>
    <cellStyle name="Comma 3 4 6" xfId="383" xr:uid="{8816C8CE-C7A0-4A56-9EFB-90F6DB7913CA}"/>
    <cellStyle name="Comma 3 4 7" xfId="533" xr:uid="{ED06ACE8-4C14-4010-96EF-33266070244E}"/>
    <cellStyle name="Comma 3 4 8" xfId="681" xr:uid="{3576B8E8-9427-4696-B788-A8FD7F6FB21D}"/>
    <cellStyle name="Comma 3 4 9" xfId="829" xr:uid="{2C4D81B0-69AD-4563-9AE0-CD7F5DD072CB}"/>
    <cellStyle name="Comma 3 5" xfId="88" xr:uid="{DB4D1EAF-498F-4201-942D-FB9142C872B2}"/>
    <cellStyle name="Comma 3 5 10" xfId="1145" xr:uid="{84D1C5F8-6711-4C05-B66B-8FECDCAD1A6E}"/>
    <cellStyle name="Comma 3 5 11" xfId="1308" xr:uid="{70129DFA-3669-48F3-87BB-C193BA07D4D5}"/>
    <cellStyle name="Comma 3 5 12" xfId="1461" xr:uid="{21C969BC-BB34-46E6-A8F2-EB4EDD6B296A}"/>
    <cellStyle name="Comma 3 5 13" xfId="1610" xr:uid="{2CA44E94-8FEE-4E0C-9DB7-2C0CDF1B5033}"/>
    <cellStyle name="Comma 3 5 14" xfId="1760" xr:uid="{0196BE9A-A367-4D39-9DA4-2C73C42BFF32}"/>
    <cellStyle name="Comma 3 5 15" xfId="1908" xr:uid="{37CD39D1-18BA-48BF-B9EB-7D6725BC7E8F}"/>
    <cellStyle name="Comma 3 5 2" xfId="139" xr:uid="{8A92E17E-7A85-46F0-9B10-BB5172D2058D}"/>
    <cellStyle name="Comma 3 5 2 10" xfId="1558" xr:uid="{3A7D6CD1-A08B-4C4E-AF1B-612B3C666582}"/>
    <cellStyle name="Comma 3 5 2 11" xfId="1707" xr:uid="{5E2A9EC1-3393-4636-AFEC-6F944D6209FB}"/>
    <cellStyle name="Comma 3 5 2 12" xfId="1857" xr:uid="{D51AE2B5-8873-4951-A74B-2399AC5A8FB9}"/>
    <cellStyle name="Comma 3 5 2 13" xfId="2005" xr:uid="{F2B19CDB-4481-4399-807D-F164D01111E1}"/>
    <cellStyle name="Comma 3 5 2 2" xfId="352" xr:uid="{3EE55528-9980-463F-9B12-063353156E22}"/>
    <cellStyle name="Comma 3 5 2 3" xfId="500" xr:uid="{B129683A-D315-491B-A81D-6FD5F9E28E0F}"/>
    <cellStyle name="Comma 3 5 2 4" xfId="650" xr:uid="{CA66D2F5-0245-41D6-86E9-0E05ED3FC826}"/>
    <cellStyle name="Comma 3 5 2 5" xfId="798" xr:uid="{F9D05784-19ED-4CB4-81F3-EB9C926D4CAE}"/>
    <cellStyle name="Comma 3 5 2 6" xfId="946" xr:uid="{D724813B-030E-43A1-806A-4CC66D11BD0E}"/>
    <cellStyle name="Comma 3 5 2 7" xfId="1094" xr:uid="{00DEC28F-8C2A-4D35-BCE1-386783FB4638}"/>
    <cellStyle name="Comma 3 5 2 8" xfId="1242" xr:uid="{7CF4A519-1308-40D9-98A6-3E5E2BCE98C3}"/>
    <cellStyle name="Comma 3 5 2 9" xfId="1408" xr:uid="{ABDEFD43-8008-4099-B870-CE4DA6153D37}"/>
    <cellStyle name="Comma 3 5 3" xfId="179" xr:uid="{9833AED9-E2F7-437F-82F2-6E90E9C76B3F}"/>
    <cellStyle name="Comma 3 5 3 10" xfId="1504" xr:uid="{85EA9E4B-C690-4587-AE5A-7E3E434F0A3A}"/>
    <cellStyle name="Comma 3 5 3 11" xfId="1653" xr:uid="{1768351E-9BAA-4CD4-BDA3-13744D3C5226}"/>
    <cellStyle name="Comma 3 5 3 12" xfId="1803" xr:uid="{13FE5467-D270-442F-85A4-49B436A3C838}"/>
    <cellStyle name="Comma 3 5 3 13" xfId="1951" xr:uid="{1EC422B0-3B54-462A-B26B-97612A38561D}"/>
    <cellStyle name="Comma 3 5 3 2" xfId="298" xr:uid="{3DF12BAF-FFF8-4678-B222-1DB9661A56E1}"/>
    <cellStyle name="Comma 3 5 3 3" xfId="446" xr:uid="{2698BB62-0D5E-4747-BF01-A119A3D476AF}"/>
    <cellStyle name="Comma 3 5 3 4" xfId="596" xr:uid="{DE8C43FB-5EA7-4C58-B210-9BAFEBEB2F3A}"/>
    <cellStyle name="Comma 3 5 3 5" xfId="744" xr:uid="{3CEF8567-641C-4EF1-814C-2FB80AF6B857}"/>
    <cellStyle name="Comma 3 5 3 6" xfId="892" xr:uid="{A0F7D44D-C3C3-4E5C-BE30-EE1F9296D288}"/>
    <cellStyle name="Comma 3 5 3 7" xfId="1040" xr:uid="{41E3EABE-9C3A-4369-B824-E6646A039A46}"/>
    <cellStyle name="Comma 3 5 3 8" xfId="1188" xr:uid="{CE22A278-8F07-41D4-8133-90A42EFDBF31}"/>
    <cellStyle name="Comma 3 5 3 9" xfId="1353" xr:uid="{EE53BBDE-958C-4812-8126-07E9F350C604}"/>
    <cellStyle name="Comma 3 5 4" xfId="255" xr:uid="{E0B4743E-C35F-4458-B983-547CC5F44B8D}"/>
    <cellStyle name="Comma 3 5 5" xfId="403" xr:uid="{6573C61C-B825-4B96-B7D9-5BA2A0700E6D}"/>
    <cellStyle name="Comma 3 5 6" xfId="553" xr:uid="{D6E17091-0392-4157-9BFF-4CED6D17F303}"/>
    <cellStyle name="Comma 3 5 7" xfId="701" xr:uid="{5F134CB1-5A9D-4AB8-A3B8-B3A6073BDF7B}"/>
    <cellStyle name="Comma 3 5 8" xfId="849" xr:uid="{B932E33A-26EC-4522-97BC-82168C14F78B}"/>
    <cellStyle name="Comma 3 5 9" xfId="997" xr:uid="{7D58CDFF-6A21-4D27-9A99-4B2A5364B06A}"/>
    <cellStyle name="Comma 3 6" xfId="92" xr:uid="{7AAD14FE-C3EA-465C-B207-0AE3E663C4CA}"/>
    <cellStyle name="Comma 3 6 10" xfId="1149" xr:uid="{2330B60D-7E2A-4050-85D9-AFE77E764A70}"/>
    <cellStyle name="Comma 3 6 11" xfId="1312" xr:uid="{CB286D87-52D3-4A35-83B0-0F752084F0AD}"/>
    <cellStyle name="Comma 3 6 12" xfId="1465" xr:uid="{17595010-9F46-4861-B47B-0F7BD681B22D}"/>
    <cellStyle name="Comma 3 6 13" xfId="1614" xr:uid="{5CACAA52-7850-4222-8A7F-8BA7D07BA895}"/>
    <cellStyle name="Comma 3 6 14" xfId="1764" xr:uid="{89B655A3-836F-46C1-9871-18C532969933}"/>
    <cellStyle name="Comma 3 6 15" xfId="1912" xr:uid="{CE99337B-30B9-4FF1-8728-C1D6DCB4C868}"/>
    <cellStyle name="Comma 3 6 2" xfId="143" xr:uid="{0F5329A1-6307-461E-95EE-E988A360FEDD}"/>
    <cellStyle name="Comma 3 6 2 10" xfId="1562" xr:uid="{B5FC3BFB-66D7-4DDF-8CF4-308EBEA5FD02}"/>
    <cellStyle name="Comma 3 6 2 11" xfId="1711" xr:uid="{8E2FBAC0-BECB-4A5F-9F62-70E72784D7E8}"/>
    <cellStyle name="Comma 3 6 2 12" xfId="1861" xr:uid="{5C105680-D39F-4E7A-9E52-D573EF1018E7}"/>
    <cellStyle name="Comma 3 6 2 13" xfId="2009" xr:uid="{13B02441-2770-4AC6-A7F2-924F6B2A3330}"/>
    <cellStyle name="Comma 3 6 2 2" xfId="356" xr:uid="{047B1AF0-44ED-403D-B2AA-D69E45453CC2}"/>
    <cellStyle name="Comma 3 6 2 3" xfId="504" xr:uid="{894D37DC-FD5A-405D-AE82-86D587EF2249}"/>
    <cellStyle name="Comma 3 6 2 4" xfId="654" xr:uid="{409897EA-4425-4E6F-B468-0DC280B1F93C}"/>
    <cellStyle name="Comma 3 6 2 5" xfId="802" xr:uid="{65AEE767-6527-4A35-96BF-1E0D4D9CE49B}"/>
    <cellStyle name="Comma 3 6 2 6" xfId="950" xr:uid="{2EECCC01-F1A3-493D-A8E7-1C0C559074EF}"/>
    <cellStyle name="Comma 3 6 2 7" xfId="1098" xr:uid="{6C1E5115-2D09-49F9-ABE0-CD2582DDCFBC}"/>
    <cellStyle name="Comma 3 6 2 8" xfId="1246" xr:uid="{C00C5FE9-EC25-4C1F-9818-2D972EC6E990}"/>
    <cellStyle name="Comma 3 6 2 9" xfId="1412" xr:uid="{27385508-EDC0-463F-8A54-E2F530307643}"/>
    <cellStyle name="Comma 3 6 3" xfId="191" xr:uid="{183BAE29-F420-49E9-B13D-3A85F5E68E23}"/>
    <cellStyle name="Comma 3 6 3 10" xfId="1517" xr:uid="{380CF8F5-9FBD-46A3-A80A-35F0B888C3A3}"/>
    <cellStyle name="Comma 3 6 3 11" xfId="1666" xr:uid="{C26DCE9B-EA44-4E19-AD77-751B7E0F07D1}"/>
    <cellStyle name="Comma 3 6 3 12" xfId="1816" xr:uid="{283EE185-4083-4DF5-9B8F-58BF2ABD5C73}"/>
    <cellStyle name="Comma 3 6 3 13" xfId="1964" xr:uid="{B10D271B-2997-4559-9C64-85894E819C23}"/>
    <cellStyle name="Comma 3 6 3 2" xfId="311" xr:uid="{1D3110F6-51E5-4051-884C-2863FA047115}"/>
    <cellStyle name="Comma 3 6 3 3" xfId="459" xr:uid="{47CC4276-0A50-49AB-AC61-FB2EDF264137}"/>
    <cellStyle name="Comma 3 6 3 4" xfId="609" xr:uid="{E76D1B58-F11C-40BC-868D-FDF4D2939824}"/>
    <cellStyle name="Comma 3 6 3 5" xfId="757" xr:uid="{2D503108-100E-473C-9B1A-F8636BDD85F8}"/>
    <cellStyle name="Comma 3 6 3 6" xfId="905" xr:uid="{6A3CBD4C-633F-41FE-AB60-A4264462DD11}"/>
    <cellStyle name="Comma 3 6 3 7" xfId="1053" xr:uid="{B84DAF97-4D17-4AF4-8015-9F8643023290}"/>
    <cellStyle name="Comma 3 6 3 8" xfId="1201" xr:uid="{D7D49756-7395-4AE4-8E7D-1CC3D7D2A17E}"/>
    <cellStyle name="Comma 3 6 3 9" xfId="1366" xr:uid="{31694452-F4B0-479C-8CB0-6D38C808C07D}"/>
    <cellStyle name="Comma 3 6 4" xfId="259" xr:uid="{33C4BCB6-0C41-4021-B2F5-F79F6FD8C120}"/>
    <cellStyle name="Comma 3 6 5" xfId="407" xr:uid="{A61080B0-1603-46E0-91BF-0D2A40160857}"/>
    <cellStyle name="Comma 3 6 6" xfId="557" xr:uid="{20F48057-E3E0-4D78-A407-AAF45C52DB9A}"/>
    <cellStyle name="Comma 3 6 7" xfId="705" xr:uid="{24B0CB49-551A-4FA7-92D2-1423734329D8}"/>
    <cellStyle name="Comma 3 6 8" xfId="853" xr:uid="{ED85C6A9-1C62-4949-91E9-0A82CDEF6767}"/>
    <cellStyle name="Comma 3 6 9" xfId="1001" xr:uid="{38DB7591-40E0-4484-9CD0-0E115C1A24C4}"/>
    <cellStyle name="Comma 3 7" xfId="97" xr:uid="{6A5DBFDD-E39A-4FE3-BB86-67990BF010F6}"/>
    <cellStyle name="Comma 3 7 10" xfId="1317" xr:uid="{F5CFA73F-2706-4C42-97F9-6F1F693FB10E}"/>
    <cellStyle name="Comma 3 7 11" xfId="1469" xr:uid="{D1F0BD36-3101-4802-B9D0-7AEE8A8471E5}"/>
    <cellStyle name="Comma 3 7 12" xfId="1618" xr:uid="{30798A71-4366-4CAA-9D6E-8F946FA03313}"/>
    <cellStyle name="Comma 3 7 13" xfId="1768" xr:uid="{AEE35DC2-C750-4399-BEC0-EC89DC844E74}"/>
    <cellStyle name="Comma 3 7 14" xfId="1916" xr:uid="{EDCB4BF6-730C-4D94-94C1-3FEFD14480D2}"/>
    <cellStyle name="Comma 3 7 2" xfId="147" xr:uid="{D7989FE6-E5A0-4259-854A-E2CF0EFE7E82}"/>
    <cellStyle name="Comma 3 7 2 10" xfId="1566" xr:uid="{9DB4151A-6CFA-4CD4-B007-0508828D14A9}"/>
    <cellStyle name="Comma 3 7 2 11" xfId="1715" xr:uid="{E377D075-1C88-4413-BEFF-DF8028E9BE18}"/>
    <cellStyle name="Comma 3 7 2 12" xfId="1865" xr:uid="{EAA274C1-9A0D-40A4-87C9-F209173A3162}"/>
    <cellStyle name="Comma 3 7 2 13" xfId="2013" xr:uid="{CF9612E7-DB3C-4609-A685-A68893BF5668}"/>
    <cellStyle name="Comma 3 7 2 2" xfId="360" xr:uid="{C0653953-499F-4366-B436-9968CE3FC92C}"/>
    <cellStyle name="Comma 3 7 2 3" xfId="508" xr:uid="{61F6C336-1D7B-4818-9CA0-2CC6E083A988}"/>
    <cellStyle name="Comma 3 7 2 4" xfId="658" xr:uid="{636DA434-14AC-4B00-AC16-62A9542994CD}"/>
    <cellStyle name="Comma 3 7 2 5" xfId="806" xr:uid="{FC1B2400-8013-4299-BA62-7D21F9F28467}"/>
    <cellStyle name="Comma 3 7 2 6" xfId="954" xr:uid="{42978D11-1F2C-4303-91FC-4449F2A7D6F2}"/>
    <cellStyle name="Comma 3 7 2 7" xfId="1102" xr:uid="{F1051BC2-0C77-4EF4-B619-58884BA8EDFB}"/>
    <cellStyle name="Comma 3 7 2 8" xfId="1250" xr:uid="{395E6BAD-6521-4AAE-A75E-3E300925C84E}"/>
    <cellStyle name="Comma 3 7 2 9" xfId="1416" xr:uid="{988D0D59-2A6B-4581-B4D9-A8BB1F6E0B86}"/>
    <cellStyle name="Comma 3 7 3" xfId="263" xr:uid="{4A63417B-F7CB-43CB-BC62-9715B14011D4}"/>
    <cellStyle name="Comma 3 7 4" xfId="411" xr:uid="{E9F1B014-FE6E-4283-A0A9-BB6DF896022E}"/>
    <cellStyle name="Comma 3 7 5" xfId="561" xr:uid="{7E1FA229-1253-4307-B947-737EAD7CA92D}"/>
    <cellStyle name="Comma 3 7 6" xfId="709" xr:uid="{FFE61AEF-A3FD-4CB4-A809-362A0BDB2652}"/>
    <cellStyle name="Comma 3 7 7" xfId="857" xr:uid="{D216E9C5-9276-4F1C-85C0-E943062A1779}"/>
    <cellStyle name="Comma 3 7 8" xfId="1005" xr:uid="{7FE47BC1-5DDB-418B-B957-CC2C55FF28C3}"/>
    <cellStyle name="Comma 3 7 9" xfId="1153" xr:uid="{EBA1211F-13ED-4CBA-B739-2A6E38B136FB}"/>
    <cellStyle name="Comma 3 8" xfId="101" xr:uid="{0C7DA038-5EAC-43A6-91EF-A3E6EECEEE84}"/>
    <cellStyle name="Comma 3 8 10" xfId="1321" xr:uid="{98AEEA78-EC31-4612-A368-E88AA035988F}"/>
    <cellStyle name="Comma 3 8 11" xfId="1473" xr:uid="{A2C67CF2-9D0C-474A-9A78-8A56F03763A6}"/>
    <cellStyle name="Comma 3 8 12" xfId="1622" xr:uid="{CCDD2D12-C667-4201-B475-FE0900087A29}"/>
    <cellStyle name="Comma 3 8 13" xfId="1772" xr:uid="{D2DAF36B-4CBD-4B9C-AC84-3D0B623CF3B2}"/>
    <cellStyle name="Comma 3 8 14" xfId="1920" xr:uid="{BD3C54B7-1BB9-40DD-8B70-B87A43380DAD}"/>
    <cellStyle name="Comma 3 8 2" xfId="151" xr:uid="{A11946E3-C7C8-46D3-947B-5783A32DC49F}"/>
    <cellStyle name="Comma 3 8 2 10" xfId="1570" xr:uid="{EE7B5965-6CAF-49FD-821A-C0CEE8758EC3}"/>
    <cellStyle name="Comma 3 8 2 11" xfId="1719" xr:uid="{610EFA4B-AAEF-4503-9D3F-0F16FEDE8A6C}"/>
    <cellStyle name="Comma 3 8 2 12" xfId="1869" xr:uid="{EEDBBFD8-DFF2-47D1-AEDA-525438615876}"/>
    <cellStyle name="Comma 3 8 2 13" xfId="2017" xr:uid="{ABEA477A-8A3C-443F-B921-84EAFEE56931}"/>
    <cellStyle name="Comma 3 8 2 2" xfId="364" xr:uid="{B927F625-B97A-4140-9AD3-C43C255FDDD9}"/>
    <cellStyle name="Comma 3 8 2 3" xfId="512" xr:uid="{29D2C2A0-9F50-482E-9E8D-4F9E34AE265B}"/>
    <cellStyle name="Comma 3 8 2 4" xfId="662" xr:uid="{14BCE108-1D29-43A3-9166-0B1365F0AF2A}"/>
    <cellStyle name="Comma 3 8 2 5" xfId="810" xr:uid="{934516D3-E3C6-407B-B614-7049EFC63C1C}"/>
    <cellStyle name="Comma 3 8 2 6" xfId="958" xr:uid="{F8B1B8B6-CAB7-4B0D-BE94-A4710F15660F}"/>
    <cellStyle name="Comma 3 8 2 7" xfId="1106" xr:uid="{0927F23A-131E-4F73-B232-1DDB2BC888B1}"/>
    <cellStyle name="Comma 3 8 2 8" xfId="1254" xr:uid="{839773DA-D913-4545-B9DB-39065D98B92B}"/>
    <cellStyle name="Comma 3 8 2 9" xfId="1420" xr:uid="{9473F1BA-DCB7-4BD2-9090-168B450F3EE7}"/>
    <cellStyle name="Comma 3 8 3" xfId="267" xr:uid="{23413DF4-3A4A-4D54-921C-E67BCF2D7704}"/>
    <cellStyle name="Comma 3 8 4" xfId="415" xr:uid="{E229D862-CA8B-47F8-805A-2680E5EFDAB9}"/>
    <cellStyle name="Comma 3 8 5" xfId="565" xr:uid="{45DF95B3-5825-4AD2-AF2E-8CAE5F1F9482}"/>
    <cellStyle name="Comma 3 8 6" xfId="713" xr:uid="{7FF8E0BA-2159-4F29-99CB-A2F31DEBF592}"/>
    <cellStyle name="Comma 3 8 7" xfId="861" xr:uid="{5B130605-7376-42CD-83E1-E10203BB5E2E}"/>
    <cellStyle name="Comma 3 8 8" xfId="1009" xr:uid="{32906490-EA48-4301-81BB-269583276B37}"/>
    <cellStyle name="Comma 3 8 9" xfId="1157" xr:uid="{B580CD7B-FFDC-4F98-A2F0-73C76FB3DB53}"/>
    <cellStyle name="Comma 3 9" xfId="74" xr:uid="{1B4685CC-7391-48FD-8140-C173C4AB8D0F}"/>
    <cellStyle name="Comma 3 9 10" xfId="1297" xr:uid="{B76E42B3-C8A2-4675-A4D4-76F2E6B620E6}"/>
    <cellStyle name="Comma 3 9 11" xfId="1453" xr:uid="{1CFA52B9-D002-49B1-A776-5164D3065F87}"/>
    <cellStyle name="Comma 3 9 12" xfId="1602" xr:uid="{045B69DE-C1F1-41B8-8026-7478627D8AC0}"/>
    <cellStyle name="Comma 3 9 13" xfId="1752" xr:uid="{BBEFA56D-D7E3-4A8E-A6AB-C44905BBA410}"/>
    <cellStyle name="Comma 3 9 14" xfId="1900" xr:uid="{CBAB785A-B8E1-4059-AE67-3100ECA648A8}"/>
    <cellStyle name="Comma 3 9 2" xfId="131" xr:uid="{6C103057-CE6C-40D3-9BE3-2E1EA8EA0B7B}"/>
    <cellStyle name="Comma 3 9 2 10" xfId="1550" xr:uid="{B46F412B-E6C5-4523-9EFE-8E7004F39032}"/>
    <cellStyle name="Comma 3 9 2 11" xfId="1699" xr:uid="{CD1BC749-7F06-448D-9615-D69CAD8D5617}"/>
    <cellStyle name="Comma 3 9 2 12" xfId="1849" xr:uid="{8C331754-1E8A-4144-8A37-2CB5C7493947}"/>
    <cellStyle name="Comma 3 9 2 13" xfId="1997" xr:uid="{814BB355-0A65-48AE-AF49-5A2E3DBCD9BF}"/>
    <cellStyle name="Comma 3 9 2 2" xfId="344" xr:uid="{A92AD7F6-4544-45DD-A167-12B5A8529734}"/>
    <cellStyle name="Comma 3 9 2 3" xfId="492" xr:uid="{DD2538F2-33F1-443C-8C68-F761CCE9313E}"/>
    <cellStyle name="Comma 3 9 2 4" xfId="642" xr:uid="{032AB1C6-A685-456A-9EF5-9A36814BBC3A}"/>
    <cellStyle name="Comma 3 9 2 5" xfId="790" xr:uid="{4830D3C1-61F8-47C4-AF8B-4237C824DD05}"/>
    <cellStyle name="Comma 3 9 2 6" xfId="938" xr:uid="{70D977AD-202B-459E-A18D-6FFB66CCD84D}"/>
    <cellStyle name="Comma 3 9 2 7" xfId="1086" xr:uid="{77D8BF06-3BED-43AA-AB99-E5F489B5CFD2}"/>
    <cellStyle name="Comma 3 9 2 8" xfId="1234" xr:uid="{57E2D90F-1808-46A6-BF71-B0875A0AE3F8}"/>
    <cellStyle name="Comma 3 9 2 9" xfId="1400" xr:uid="{D537ABCA-BA5D-494B-953B-E8A0BDB0EDC8}"/>
    <cellStyle name="Comma 3 9 3" xfId="247" xr:uid="{DD9AE33A-FAAC-400A-8B6D-C502644AAAE7}"/>
    <cellStyle name="Comma 3 9 4" xfId="395" xr:uid="{E090C7A4-F716-4404-9CCE-520AA89ACFB3}"/>
    <cellStyle name="Comma 3 9 5" xfId="545" xr:uid="{BE0085BF-3C6D-47D6-9F6D-B1FE19C2D9CD}"/>
    <cellStyle name="Comma 3 9 6" xfId="693" xr:uid="{6D8E00A1-9E74-4937-B90A-A388512392AB}"/>
    <cellStyle name="Comma 3 9 7" xfId="841" xr:uid="{CD783258-C988-46A0-B6E0-D6F8E2CFCA89}"/>
    <cellStyle name="Comma 3 9 8" xfId="989" xr:uid="{6A283CBA-B6A8-4CE4-B817-F91FA72AF805}"/>
    <cellStyle name="Comma 3 9 9" xfId="1137" xr:uid="{6316B3D4-1D4C-45C2-9172-24B7524CDA5B}"/>
    <cellStyle name="Comma 4" xfId="7" xr:uid="{2FDDADB7-3344-4EB8-9529-32B97028A8DC}"/>
    <cellStyle name="Comma 4 10" xfId="522" xr:uid="{11F6F720-5C22-4F9C-B715-D68D03A52814}"/>
    <cellStyle name="Comma 4 11" xfId="670" xr:uid="{BB980A97-95D7-4D16-9D3C-DB4D303939E9}"/>
    <cellStyle name="Comma 4 12" xfId="818" xr:uid="{5440FDFD-DD37-4491-AEFB-62F15ED1D92D}"/>
    <cellStyle name="Comma 4 13" xfId="966" xr:uid="{90A4E8D3-21B2-4871-92BA-6C550FAEE659}"/>
    <cellStyle name="Comma 4 14" xfId="1114" xr:uid="{05A1518F-D80E-42A5-9338-5A5174DDDDE5}"/>
    <cellStyle name="Comma 4 15" xfId="1262" xr:uid="{1A219A28-B512-483D-BEBE-390CA34493D1}"/>
    <cellStyle name="Comma 4 16" xfId="1430" xr:uid="{B26B7BA1-D868-460B-AEE4-5033FF6C95F3}"/>
    <cellStyle name="Comma 4 17" xfId="1579" xr:uid="{D53ED39C-6642-49A8-805E-17AE9866F384}"/>
    <cellStyle name="Comma 4 18" xfId="1729" xr:uid="{3BD94E45-2877-44B7-9744-12B72E78E151}"/>
    <cellStyle name="Comma 4 19" xfId="1877" xr:uid="{6785F2D0-5012-4191-8F75-14F1317725A2}"/>
    <cellStyle name="Comma 4 2" xfId="29" xr:uid="{7E3CA4C7-B352-4946-9785-3A68E83FC998}"/>
    <cellStyle name="Comma 4 2 10" xfId="825" xr:uid="{57EF537D-8B90-45ED-9B16-D150FA0FCA97}"/>
    <cellStyle name="Comma 4 2 11" xfId="973" xr:uid="{B51D3346-D978-4A08-85B3-06FF6353DA72}"/>
    <cellStyle name="Comma 4 2 12" xfId="1121" xr:uid="{266858DB-A21E-4F0F-A45B-FD3920416909}"/>
    <cellStyle name="Comma 4 2 13" xfId="1276" xr:uid="{C8EB701A-52EB-4224-85AC-F1ADEEA78903}"/>
    <cellStyle name="Comma 4 2 14" xfId="1437" xr:uid="{BBB99F9D-07C7-464E-BA27-8E54962E243D}"/>
    <cellStyle name="Comma 4 2 15" xfId="1586" xr:uid="{2C71E150-5EF0-4AEB-9F97-674ADE9FF1C5}"/>
    <cellStyle name="Comma 4 2 16" xfId="1736" xr:uid="{1E83113B-9938-46C9-8A96-019B2591E7B3}"/>
    <cellStyle name="Comma 4 2 17" xfId="1884" xr:uid="{85C1D646-D1FE-4282-9CAD-362535C4D157}"/>
    <cellStyle name="Comma 4 2 2" xfId="58" xr:uid="{C6A4A94B-BEB6-46AC-AAB6-8D2DAAE0EF0A}"/>
    <cellStyle name="Comma 4 2 2 10" xfId="1134" xr:uid="{14670380-C439-44EC-ADAC-51C57AB9117C}"/>
    <cellStyle name="Comma 4 2 2 11" xfId="1289" xr:uid="{6DD33FBD-F2AE-4B1D-AB85-49F367E66B5A}"/>
    <cellStyle name="Comma 4 2 2 12" xfId="1450" xr:uid="{72FA0979-22FB-477E-AC6A-7F577A11E4D9}"/>
    <cellStyle name="Comma 4 2 2 13" xfId="1599" xr:uid="{2380D956-34A5-479F-A526-1214DF8DB2D1}"/>
    <cellStyle name="Comma 4 2 2 14" xfId="1749" xr:uid="{03B3676E-66B1-40DA-8F48-63B08CAF39B9}"/>
    <cellStyle name="Comma 4 2 2 15" xfId="1897" xr:uid="{18E75266-B2AB-46EA-8C59-FCF05B5666AB}"/>
    <cellStyle name="Comma 4 2 2 2" xfId="128" xr:uid="{F1709CE7-6048-456B-A8DD-E918D15FCD47}"/>
    <cellStyle name="Comma 4 2 2 2 10" xfId="1547" xr:uid="{7384F89D-C46D-482D-90C2-B31EF55CC555}"/>
    <cellStyle name="Comma 4 2 2 2 11" xfId="1696" xr:uid="{08F50CF7-9480-4AE6-BAAA-75E7236F4E5C}"/>
    <cellStyle name="Comma 4 2 2 2 12" xfId="1846" xr:uid="{7A2022C7-84B2-4F03-86C8-6AB544AB6F47}"/>
    <cellStyle name="Comma 4 2 2 2 13" xfId="1994" xr:uid="{037A1FD7-4D84-4D5A-A9D1-2FA4C2ED94CF}"/>
    <cellStyle name="Comma 4 2 2 2 2" xfId="341" xr:uid="{DFBD2A83-1B7D-4BC7-B06E-81263C4A8885}"/>
    <cellStyle name="Comma 4 2 2 2 3" xfId="489" xr:uid="{D2BF159A-060D-4656-9B93-5F65C68EC40C}"/>
    <cellStyle name="Comma 4 2 2 2 4" xfId="639" xr:uid="{6CD49645-AEB9-4A2E-9C1C-4E8704D4B98F}"/>
    <cellStyle name="Comma 4 2 2 2 5" xfId="787" xr:uid="{B56A97C0-7569-4152-A5DD-3E63C0FDB287}"/>
    <cellStyle name="Comma 4 2 2 2 6" xfId="935" xr:uid="{8AF4FF7F-F245-49CD-B466-A77F16866201}"/>
    <cellStyle name="Comma 4 2 2 2 7" xfId="1083" xr:uid="{1A197306-FD70-4B81-8A94-851F87ACD6D8}"/>
    <cellStyle name="Comma 4 2 2 2 8" xfId="1231" xr:uid="{954CA79E-6302-48AF-819B-413902E5C3B0}"/>
    <cellStyle name="Comma 4 2 2 2 9" xfId="1397" xr:uid="{E6BD6729-D950-4927-AE7D-35FD5313A798}"/>
    <cellStyle name="Comma 4 2 2 3" xfId="174" xr:uid="{F20488A7-B138-41E4-98AD-29A3B28599D8}"/>
    <cellStyle name="Comma 4 2 2 3 10" xfId="1500" xr:uid="{6599AD58-4885-4DB9-A833-F17F5F3655E5}"/>
    <cellStyle name="Comma 4 2 2 3 11" xfId="1649" xr:uid="{14ADAF72-1026-4A2C-8404-6B9980111166}"/>
    <cellStyle name="Comma 4 2 2 3 12" xfId="1799" xr:uid="{F6F75FB3-EA21-487A-82F4-50CADE0C2F5B}"/>
    <cellStyle name="Comma 4 2 2 3 13" xfId="1947" xr:uid="{9BA0EC8D-E463-43DD-BBA0-EEE422BBC41A}"/>
    <cellStyle name="Comma 4 2 2 3 2" xfId="294" xr:uid="{35D46BC6-8639-4B43-9E38-E4890F3E91AC}"/>
    <cellStyle name="Comma 4 2 2 3 3" xfId="442" xr:uid="{2B6C6D20-E365-42B2-A33E-A8759B08C68D}"/>
    <cellStyle name="Comma 4 2 2 3 4" xfId="592" xr:uid="{D4C6106F-9FF0-4673-AFA7-F46D733F3CC8}"/>
    <cellStyle name="Comma 4 2 2 3 5" xfId="740" xr:uid="{FF57C6E9-E636-4D6F-A7C0-9CEE4F75241F}"/>
    <cellStyle name="Comma 4 2 2 3 6" xfId="888" xr:uid="{E0C34435-B665-4011-BCB7-4176C7006994}"/>
    <cellStyle name="Comma 4 2 2 3 7" xfId="1036" xr:uid="{B11959AA-5461-4244-9CAE-12B7BF950C21}"/>
    <cellStyle name="Comma 4 2 2 3 8" xfId="1184" xr:uid="{C8EB1709-F4BB-488C-868D-E1EF1EB10AFA}"/>
    <cellStyle name="Comma 4 2 2 3 9" xfId="1349" xr:uid="{C3FD0C15-8267-4C64-B431-944E7C76A593}"/>
    <cellStyle name="Comma 4 2 2 4" xfId="244" xr:uid="{2B17882F-6819-468A-8C75-F2E328980A0E}"/>
    <cellStyle name="Comma 4 2 2 5" xfId="392" xr:uid="{8A1BE057-3A9C-4524-AB5C-F908B0CDFEE2}"/>
    <cellStyle name="Comma 4 2 2 6" xfId="542" xr:uid="{1C93898E-C3FB-48C2-91A5-E97A37D700D1}"/>
    <cellStyle name="Comma 4 2 2 7" xfId="690" xr:uid="{9A56B217-2CDA-4974-A85C-3EFCD2BE8171}"/>
    <cellStyle name="Comma 4 2 2 8" xfId="838" xr:uid="{C0E460DD-75C6-4220-97D1-CCEFA13466FD}"/>
    <cellStyle name="Comma 4 2 2 9" xfId="986" xr:uid="{C60A5497-4529-451C-9F72-A2169013431E}"/>
    <cellStyle name="Comma 4 2 3" xfId="44" xr:uid="{A00A65EA-E136-4CD5-9B3A-D1F9AA6A3521}"/>
    <cellStyle name="Comma 4 2 3 10" xfId="1362" xr:uid="{2E0A36BC-7FF7-4373-AB73-21F8956C1E4A}"/>
    <cellStyle name="Comma 4 2 3 11" xfId="1513" xr:uid="{BD5924DB-7EA3-40D7-9BD2-0CE61E45F138}"/>
    <cellStyle name="Comma 4 2 3 12" xfId="1662" xr:uid="{6AC24251-7C83-484B-B1CF-9F403F796C82}"/>
    <cellStyle name="Comma 4 2 3 13" xfId="1812" xr:uid="{62C01B7F-E1AD-46C2-8701-DF30FF5DCF2F}"/>
    <cellStyle name="Comma 4 2 3 14" xfId="1960" xr:uid="{1C1E3012-D827-4881-B053-F6315C88CF0C}"/>
    <cellStyle name="Comma 4 2 3 2" xfId="188" xr:uid="{018D845F-0A0A-496D-A1E7-361A8850701E}"/>
    <cellStyle name="Comma 4 2 3 3" xfId="307" xr:uid="{949A3408-3DCF-4CF7-9F83-8384F26BC5C0}"/>
    <cellStyle name="Comma 4 2 3 4" xfId="455" xr:uid="{3B8940A7-C87D-47D2-9BCD-00A07981B0DB}"/>
    <cellStyle name="Comma 4 2 3 5" xfId="605" xr:uid="{4D66BFDD-5BA4-4B23-AC26-34F8EDDDDD99}"/>
    <cellStyle name="Comma 4 2 3 6" xfId="753" xr:uid="{639B7BB2-E494-4115-8C91-9EC4F1784C43}"/>
    <cellStyle name="Comma 4 2 3 7" xfId="901" xr:uid="{B11217F0-A25A-4B20-8D17-CFD50DC3E5C4}"/>
    <cellStyle name="Comma 4 2 3 8" xfId="1049" xr:uid="{136EFE20-9352-434E-AE6B-8B67A2E62360}"/>
    <cellStyle name="Comma 4 2 3 9" xfId="1197" xr:uid="{8ABAA709-DC26-4D04-A5DD-1FD69652F11D}"/>
    <cellStyle name="Comma 4 2 4" xfId="115" xr:uid="{C43F7145-3656-4668-A7D0-346D29945183}"/>
    <cellStyle name="Comma 4 2 4 10" xfId="1534" xr:uid="{33D25A3B-454E-4751-8735-1AD96E4EFBE9}"/>
    <cellStyle name="Comma 4 2 4 11" xfId="1683" xr:uid="{3FFBCACF-F81F-405C-A5C9-64A8886F4478}"/>
    <cellStyle name="Comma 4 2 4 12" xfId="1833" xr:uid="{32217BC4-3638-4D50-8A9E-A1D446D78E9B}"/>
    <cellStyle name="Comma 4 2 4 13" xfId="1981" xr:uid="{49B68A25-C996-4DF7-AEA3-88BBF7C6CA49}"/>
    <cellStyle name="Comma 4 2 4 2" xfId="328" xr:uid="{CE74B9CA-C651-42A6-90D6-F722D4A0559E}"/>
    <cellStyle name="Comma 4 2 4 3" xfId="476" xr:uid="{1FC890DA-7797-4A57-AE56-C4D188111622}"/>
    <cellStyle name="Comma 4 2 4 4" xfId="626" xr:uid="{70283C76-3AD3-482F-8AFC-068876863447}"/>
    <cellStyle name="Comma 4 2 4 5" xfId="774" xr:uid="{414E35EB-0946-4F55-B828-029FA0A0F510}"/>
    <cellStyle name="Comma 4 2 4 6" xfId="922" xr:uid="{4C979566-EE29-442B-B446-86FBB2F12685}"/>
    <cellStyle name="Comma 4 2 4 7" xfId="1070" xr:uid="{6EF80D02-483A-4C45-821A-DC33F95494E2}"/>
    <cellStyle name="Comma 4 2 4 8" xfId="1218" xr:uid="{2BF3CC2A-1271-4E09-A292-1FF2AECCCB8F}"/>
    <cellStyle name="Comma 4 2 4 9" xfId="1384" xr:uid="{0988A900-A0E0-4289-9636-ECBEC16F3450}"/>
    <cellStyle name="Comma 4 2 5" xfId="160" xr:uid="{8635183E-8A01-49D8-BA79-80B30277399C}"/>
    <cellStyle name="Comma 4 2 5 10" xfId="1487" xr:uid="{BCB822EF-A8D0-414B-80F6-1843E72D0F04}"/>
    <cellStyle name="Comma 4 2 5 11" xfId="1636" xr:uid="{EF167D9E-509C-477D-97A3-CB917C6EDF32}"/>
    <cellStyle name="Comma 4 2 5 12" xfId="1786" xr:uid="{E7154D9F-8D43-4608-B7EB-ABF6ECDE54B7}"/>
    <cellStyle name="Comma 4 2 5 13" xfId="1934" xr:uid="{0CCFDA23-558E-47C5-9D94-CFDE3483405E}"/>
    <cellStyle name="Comma 4 2 5 2" xfId="281" xr:uid="{DB0D095F-4191-43DF-AF5B-4D39B222155B}"/>
    <cellStyle name="Comma 4 2 5 3" xfId="429" xr:uid="{56AFEB2C-EB22-4AFD-87EA-13A10A55EC4D}"/>
    <cellStyle name="Comma 4 2 5 4" xfId="579" xr:uid="{577B20A6-F763-4AC0-BE91-295CD66519B7}"/>
    <cellStyle name="Comma 4 2 5 5" xfId="727" xr:uid="{520F9989-EC48-477F-B560-61036CD671BA}"/>
    <cellStyle name="Comma 4 2 5 6" xfId="875" xr:uid="{36BCE5E1-62D2-4C4E-B839-5F340FEA9099}"/>
    <cellStyle name="Comma 4 2 5 7" xfId="1023" xr:uid="{BB1C60F2-7E01-4914-95BD-C3107EAB32A0}"/>
    <cellStyle name="Comma 4 2 5 8" xfId="1171" xr:uid="{005F50DC-7CB6-41B6-8A6B-A36CA7EDFCEF}"/>
    <cellStyle name="Comma 4 2 5 9" xfId="1335" xr:uid="{CAEEC089-7B73-494D-B21B-DAD0F31BE1BE}"/>
    <cellStyle name="Comma 4 2 6" xfId="231" xr:uid="{8232C563-F6A2-477C-A41C-82ED084183A9}"/>
    <cellStyle name="Comma 4 2 7" xfId="379" xr:uid="{F34784DF-A313-4CB4-B5B2-E5959AE3423F}"/>
    <cellStyle name="Comma 4 2 8" xfId="529" xr:uid="{6B16AB64-0911-4AFB-B92E-E858D848BE9C}"/>
    <cellStyle name="Comma 4 2 9" xfId="677" xr:uid="{05EB5E4F-3B92-44B0-85D0-C5755F619D03}"/>
    <cellStyle name="Comma 4 3" xfId="50" xr:uid="{02B46030-4C5C-4181-BC90-A89A26FEAE51}"/>
    <cellStyle name="Comma 4 3 10" xfId="1127" xr:uid="{3B13C321-8C83-434C-B8D9-70B29C46FDD3}"/>
    <cellStyle name="Comma 4 3 11" xfId="1282" xr:uid="{2357C19C-1086-46D6-A334-FAB3B2216767}"/>
    <cellStyle name="Comma 4 3 12" xfId="1443" xr:uid="{F1C39C41-1DC1-4033-9B2F-FC02CE1BF5B1}"/>
    <cellStyle name="Comma 4 3 13" xfId="1592" xr:uid="{4B80F3E7-3262-4593-9A7F-2293A881B536}"/>
    <cellStyle name="Comma 4 3 14" xfId="1742" xr:uid="{2C534AE1-A5B9-40DD-A68E-5361BAAB0280}"/>
    <cellStyle name="Comma 4 3 15" xfId="1890" xr:uid="{6A2BBD64-051E-44D7-9CD3-38AB49F7CB0F}"/>
    <cellStyle name="Comma 4 3 2" xfId="121" xr:uid="{E0FB4DFD-1DD5-4821-A9C2-C54DCDB39931}"/>
    <cellStyle name="Comma 4 3 2 10" xfId="1540" xr:uid="{4673B02D-998B-4519-AA86-27A9F93B3742}"/>
    <cellStyle name="Comma 4 3 2 11" xfId="1689" xr:uid="{B541C4CF-9BBA-40B4-8D4E-7B0090CB35F3}"/>
    <cellStyle name="Comma 4 3 2 12" xfId="1839" xr:uid="{92FA7E76-9AEA-486A-81EF-A15AFB594677}"/>
    <cellStyle name="Comma 4 3 2 13" xfId="1987" xr:uid="{D8F6083F-AC8D-46FF-B913-96394FF09C85}"/>
    <cellStyle name="Comma 4 3 2 2" xfId="334" xr:uid="{E200C66B-A7E8-437C-8260-DFF13029D4D9}"/>
    <cellStyle name="Comma 4 3 2 3" xfId="482" xr:uid="{B87B4D42-2A0C-4946-A9EE-FD74ACD206FB}"/>
    <cellStyle name="Comma 4 3 2 4" xfId="632" xr:uid="{92F82D42-EF58-4A53-B721-FE41480CEC27}"/>
    <cellStyle name="Comma 4 3 2 5" xfId="780" xr:uid="{B26F6FA4-FD0A-463F-8BD5-135CF4626392}"/>
    <cellStyle name="Comma 4 3 2 6" xfId="928" xr:uid="{7BD7A52A-70B2-4FAB-A0F9-CDA15596DC93}"/>
    <cellStyle name="Comma 4 3 2 7" xfId="1076" xr:uid="{19D4E0AA-A3EF-49A2-B345-4C0D273633DF}"/>
    <cellStyle name="Comma 4 3 2 8" xfId="1224" xr:uid="{FC950960-6F7C-49C5-B680-4E55297320F6}"/>
    <cellStyle name="Comma 4 3 2 9" xfId="1390" xr:uid="{B7C3F81C-7D59-4208-9752-3D4D61B1212D}"/>
    <cellStyle name="Comma 4 3 3" xfId="167" xr:uid="{879B1727-11A7-422F-8997-D22B2F64F64A}"/>
    <cellStyle name="Comma 4 3 3 10" xfId="1493" xr:uid="{D3218AF6-FD30-4453-9216-4A555B0A79E2}"/>
    <cellStyle name="Comma 4 3 3 11" xfId="1642" xr:uid="{008B86C7-B9EE-41BA-BB1B-2A9ABC8EC688}"/>
    <cellStyle name="Comma 4 3 3 12" xfId="1792" xr:uid="{8FCC475B-0B52-4AC1-AE28-3F6562EA40DD}"/>
    <cellStyle name="Comma 4 3 3 13" xfId="1940" xr:uid="{6A92A33D-0E19-4067-8CA6-FCD80432E164}"/>
    <cellStyle name="Comma 4 3 3 2" xfId="287" xr:uid="{7ADE032E-62B8-48D1-9AA6-60C943E4846A}"/>
    <cellStyle name="Comma 4 3 3 3" xfId="435" xr:uid="{25BD5997-8324-48BC-9070-45E2C36FA038}"/>
    <cellStyle name="Comma 4 3 3 4" xfId="585" xr:uid="{7D50E336-8CF9-4ECB-BCFA-F85760C179BF}"/>
    <cellStyle name="Comma 4 3 3 5" xfId="733" xr:uid="{586074C5-E8A2-4DCF-9013-9DCA3DC88C6B}"/>
    <cellStyle name="Comma 4 3 3 6" xfId="881" xr:uid="{BC9F9A38-D4CF-490A-A26E-F4EC6218BECC}"/>
    <cellStyle name="Comma 4 3 3 7" xfId="1029" xr:uid="{44E7D723-C518-4019-B048-E6D797EE4C3A}"/>
    <cellStyle name="Comma 4 3 3 8" xfId="1177" xr:uid="{E6682643-3655-41B7-A687-B2F4F44B874C}"/>
    <cellStyle name="Comma 4 3 3 9" xfId="1342" xr:uid="{C819A3CA-0DA2-4182-8949-009F5B92B0C1}"/>
    <cellStyle name="Comma 4 3 4" xfId="237" xr:uid="{801C1FE7-354F-413F-9832-9B47A0F5B464}"/>
    <cellStyle name="Comma 4 3 5" xfId="385" xr:uid="{219E517F-77CD-4810-B71E-B6807BB9E5FB}"/>
    <cellStyle name="Comma 4 3 6" xfId="535" xr:uid="{5792A268-A175-4534-A488-C46DC262599D}"/>
    <cellStyle name="Comma 4 3 7" xfId="683" xr:uid="{9C52DF54-24F7-4F29-837D-A8DE5FF02D97}"/>
    <cellStyle name="Comma 4 3 8" xfId="831" xr:uid="{90B14105-E6B4-4C5C-9D56-8AE7721C1B36}"/>
    <cellStyle name="Comma 4 3 9" xfId="979" xr:uid="{F8BB18D4-5B22-49FA-9826-51F1B23BD828}"/>
    <cellStyle name="Comma 4 4" xfId="37" xr:uid="{22CFE2E6-E94F-4A3F-BD0C-86963D7346D7}"/>
    <cellStyle name="Comma 4 4 10" xfId="1355" xr:uid="{3FE87B2E-CEFC-4D02-ADE5-AF53277A35BE}"/>
    <cellStyle name="Comma 4 4 11" xfId="1506" xr:uid="{4129E184-BCE4-454D-A01A-988261C0F45A}"/>
    <cellStyle name="Comma 4 4 12" xfId="1655" xr:uid="{5A4CD0A8-3878-4959-BDA8-8DFF2C1DAA77}"/>
    <cellStyle name="Comma 4 4 13" xfId="1805" xr:uid="{59787323-4883-44F8-98C4-98A2F204C4DE}"/>
    <cellStyle name="Comma 4 4 14" xfId="1953" xr:uid="{E757D180-75CC-4229-93DC-6931FE2D31AE}"/>
    <cellStyle name="Comma 4 4 2" xfId="181" xr:uid="{C8142CF1-E513-4E4D-A1CB-2B5D0A7A8B28}"/>
    <cellStyle name="Comma 4 4 3" xfId="300" xr:uid="{C2BF74B3-86C6-4E6A-87B2-68209CD2DCC3}"/>
    <cellStyle name="Comma 4 4 4" xfId="448" xr:uid="{7C427B11-C50D-4C46-880B-857DC0A0D7A0}"/>
    <cellStyle name="Comma 4 4 5" xfId="598" xr:uid="{21892F3F-22C1-4AC4-AFDC-B32E65ABD69A}"/>
    <cellStyle name="Comma 4 4 6" xfId="746" xr:uid="{23EAB46A-972C-46BD-9D53-FD20ABB029B9}"/>
    <cellStyle name="Comma 4 4 7" xfId="894" xr:uid="{A1A31F75-C13C-412F-A46D-84AA03A549E5}"/>
    <cellStyle name="Comma 4 4 8" xfId="1042" xr:uid="{A1A69113-D9F1-4DBF-B036-55D5E5F0CF1C}"/>
    <cellStyle name="Comma 4 4 9" xfId="1190" xr:uid="{068729B9-7975-4C4E-82D8-FB77A56D6F60}"/>
    <cellStyle name="Comma 4 5" xfId="108" xr:uid="{6A5092E7-9583-474C-8E41-4CA333610EB7}"/>
    <cellStyle name="Comma 4 5 10" xfId="1519" xr:uid="{5D90609D-3EA8-4349-97DB-AC50CB629429}"/>
    <cellStyle name="Comma 4 5 11" xfId="1668" xr:uid="{2DE3C040-4B5F-4FCE-B166-59A553181DD3}"/>
    <cellStyle name="Comma 4 5 12" xfId="1818" xr:uid="{849021F2-E8F8-417A-AE5C-30B124ED81B4}"/>
    <cellStyle name="Comma 4 5 13" xfId="1966" xr:uid="{8DFD6B7E-B7BE-496A-BF6F-753CCEEF66C8}"/>
    <cellStyle name="Comma 4 5 2" xfId="313" xr:uid="{20A0FBF4-93A0-4C7B-841D-A8E078B7D56F}"/>
    <cellStyle name="Comma 4 5 3" xfId="461" xr:uid="{CA6F6DC9-28FF-436D-813A-F384C88750B0}"/>
    <cellStyle name="Comma 4 5 4" xfId="611" xr:uid="{5A00AB26-5200-42D0-90EA-2C12398A0279}"/>
    <cellStyle name="Comma 4 5 5" xfId="759" xr:uid="{86F690D6-C52D-41C4-81C8-DA2A29AA73AE}"/>
    <cellStyle name="Comma 4 5 6" xfId="907" xr:uid="{E7A6E0B7-1B67-441A-B75A-876B943B4104}"/>
    <cellStyle name="Comma 4 5 7" xfId="1055" xr:uid="{74A9B292-7CAF-4BDB-AFFC-DC40A38AD3E1}"/>
    <cellStyle name="Comma 4 5 8" xfId="1203" xr:uid="{8CAE1185-51D2-4355-88EB-4DC274B3E70B}"/>
    <cellStyle name="Comma 4 5 9" xfId="1368" xr:uid="{EFC767D4-ECE2-49ED-838C-FDA816B0DC55}"/>
    <cellStyle name="Comma 4 6" xfId="203" xr:uid="{95089E12-214E-446C-8A01-1E2072EC2A84}"/>
    <cellStyle name="Comma 4 6 10" xfId="1527" xr:uid="{5F118F32-7580-4171-985B-6D3D33ADB7AD}"/>
    <cellStyle name="Comma 4 6 11" xfId="1676" xr:uid="{EF64FB9A-2C0C-4D6A-AC9B-296E80FECAB7}"/>
    <cellStyle name="Comma 4 6 12" xfId="1826" xr:uid="{32B99317-9F0A-4F88-B54C-A0F452C95906}"/>
    <cellStyle name="Comma 4 6 13" xfId="1974" xr:uid="{04AF9D9A-5C1A-48AB-95DA-F958D2076EC9}"/>
    <cellStyle name="Comma 4 6 2" xfId="321" xr:uid="{B13D610E-D04D-4057-A29B-EB17B30B9C62}"/>
    <cellStyle name="Comma 4 6 3" xfId="469" xr:uid="{2C4AE020-C948-4C73-A54E-F43977C6B038}"/>
    <cellStyle name="Comma 4 6 4" xfId="619" xr:uid="{BEDD8E1C-FDDD-48AF-ACD4-E8DCC3B136E0}"/>
    <cellStyle name="Comma 4 6 5" xfId="767" xr:uid="{C3F6A70C-72B9-44C3-8329-C8F9B455E053}"/>
    <cellStyle name="Comma 4 6 6" xfId="915" xr:uid="{8C2A0A67-DEB1-4CD3-82A6-BBBCA12E9112}"/>
    <cellStyle name="Comma 4 6 7" xfId="1063" xr:uid="{C7B61E7E-8C88-489A-9E7D-C9A64CD4548D}"/>
    <cellStyle name="Comma 4 6 8" xfId="1211" xr:uid="{CD6CB379-8574-4E26-8B66-74A0926CF2A3}"/>
    <cellStyle name="Comma 4 6 9" xfId="1377" xr:uid="{9E103EF7-3BC1-47B6-A07F-E114093E373C}"/>
    <cellStyle name="Comma 4 7" xfId="158" xr:uid="{4782BA0F-0AD7-4E52-97BC-8CE8A96B4264}"/>
    <cellStyle name="Comma 4 7 10" xfId="1481" xr:uid="{55827B4E-82C5-4624-8210-E227554B30A2}"/>
    <cellStyle name="Comma 4 7 11" xfId="1630" xr:uid="{AE5105C5-83D1-4B53-81FC-2EDB0B9017C2}"/>
    <cellStyle name="Comma 4 7 12" xfId="1780" xr:uid="{EBEA9343-B215-4A60-A77B-AAFB6157E303}"/>
    <cellStyle name="Comma 4 7 13" xfId="1928" xr:uid="{82DD7987-3EEF-4463-AE1A-EFFA14ADF6C2}"/>
    <cellStyle name="Comma 4 7 2" xfId="275" xr:uid="{E470CA7E-1758-4CCF-B428-BDAEC146F33C}"/>
    <cellStyle name="Comma 4 7 3" xfId="423" xr:uid="{85F3296B-3F96-4C35-B5F0-8D0E766760E6}"/>
    <cellStyle name="Comma 4 7 4" xfId="573" xr:uid="{579EF19C-2056-4F25-B1C0-8678F6D2BACB}"/>
    <cellStyle name="Comma 4 7 5" xfId="721" xr:uid="{5D40675F-E7F4-4E71-BC66-C1D5FEBAE0E1}"/>
    <cellStyle name="Comma 4 7 6" xfId="869" xr:uid="{52F36B16-EA82-42C4-BCB1-AA4C13947CAB}"/>
    <cellStyle name="Comma 4 7 7" xfId="1017" xr:uid="{0A4606EC-BD62-4A5C-9D8A-9569461A5A25}"/>
    <cellStyle name="Comma 4 7 8" xfId="1165" xr:uid="{93B3706B-11E2-49AC-BA7D-C0D7F6B58BA9}"/>
    <cellStyle name="Comma 4 7 9" xfId="1329" xr:uid="{75556E34-379F-4DA2-B328-ED62D1E0A643}"/>
    <cellStyle name="Comma 4 8" xfId="224" xr:uid="{840A545C-1A0C-47FA-B35A-8D582A7DA47D}"/>
    <cellStyle name="Comma 4 9" xfId="372" xr:uid="{4E54BB02-0F8F-4298-B440-916B312F774C}"/>
    <cellStyle name="Comma 5" xfId="24" xr:uid="{B86F88FE-2455-4F46-8346-D266C0006EBF}"/>
    <cellStyle name="Comma 5 10" xfId="672" xr:uid="{3073AD80-BB7B-4EEF-BD09-C5A1D3564CB8}"/>
    <cellStyle name="Comma 5 11" xfId="820" xr:uid="{A1124194-3C5E-426E-AAD9-2FA75C9BDDD2}"/>
    <cellStyle name="Comma 5 12" xfId="968" xr:uid="{AD4BA531-686C-4884-8E97-FFEC048B3CC6}"/>
    <cellStyle name="Comma 5 13" xfId="1116" xr:uid="{A4CD8773-40D7-408A-A336-E58B5661D6DC}"/>
    <cellStyle name="Comma 5 14" xfId="1271" xr:uid="{64B72737-9569-4054-9390-C07F6C93A3F8}"/>
    <cellStyle name="Comma 5 15" xfId="1432" xr:uid="{29D18CC9-B4E9-49DE-B415-28EE2AF76F54}"/>
    <cellStyle name="Comma 5 16" xfId="1581" xr:uid="{09E59212-CD01-4B7F-9080-F792027E0164}"/>
    <cellStyle name="Comma 5 17" xfId="1731" xr:uid="{274DBA19-3C25-41F4-9976-726808368ACD}"/>
    <cellStyle name="Comma 5 18" xfId="1879" xr:uid="{95876F3A-0D1A-41C9-8BAF-9E13EB0353A6}"/>
    <cellStyle name="Comma 5 2" xfId="53" xr:uid="{E90801CA-DD06-4C4A-8E61-017BFC81ACA9}"/>
    <cellStyle name="Comma 5 2 10" xfId="1129" xr:uid="{EC80D881-6D2D-4E62-B5C0-DE9804E93494}"/>
    <cellStyle name="Comma 5 2 11" xfId="1284" xr:uid="{4F7CE39F-CF38-4B06-A2D5-BFEA2B70C487}"/>
    <cellStyle name="Comma 5 2 12" xfId="1445" xr:uid="{24A88628-0315-4786-9EE6-D7A911910F4A}"/>
    <cellStyle name="Comma 5 2 13" xfId="1594" xr:uid="{E6DC84F1-FB47-440C-9695-0DAE3668E452}"/>
    <cellStyle name="Comma 5 2 14" xfId="1744" xr:uid="{EFDCFC15-1FD6-41AA-AF74-449D53238E3E}"/>
    <cellStyle name="Comma 5 2 15" xfId="1892" xr:uid="{99F9BFD7-A0C2-403D-A63B-DD334968A8DD}"/>
    <cellStyle name="Comma 5 2 2" xfId="123" xr:uid="{7B5B7CCB-6CBA-4D03-8BB2-C10901394E34}"/>
    <cellStyle name="Comma 5 2 2 10" xfId="1542" xr:uid="{81965CFD-AC01-4038-9597-226D85554E6B}"/>
    <cellStyle name="Comma 5 2 2 11" xfId="1691" xr:uid="{7B0D9A01-42E0-441F-BF97-5BE8B529EB86}"/>
    <cellStyle name="Comma 5 2 2 12" xfId="1841" xr:uid="{E2ED1627-D2E7-492E-9CAE-49F7F7D690E4}"/>
    <cellStyle name="Comma 5 2 2 13" xfId="1989" xr:uid="{8F602F9D-B0B5-49ED-B266-3BA969DF3F42}"/>
    <cellStyle name="Comma 5 2 2 2" xfId="336" xr:uid="{7C0567F1-10CA-44A9-9716-8B80E61BEF28}"/>
    <cellStyle name="Comma 5 2 2 3" xfId="484" xr:uid="{EB314121-BC8B-4B1A-8E77-831DCB7041D7}"/>
    <cellStyle name="Comma 5 2 2 4" xfId="634" xr:uid="{BB83C67B-006B-400C-BAC8-66CCBF2A5FE7}"/>
    <cellStyle name="Comma 5 2 2 5" xfId="782" xr:uid="{A9377E7E-CA92-4B15-898A-29F60520F5A2}"/>
    <cellStyle name="Comma 5 2 2 6" xfId="930" xr:uid="{8867F4A3-C725-426E-9D11-CD06D6E51937}"/>
    <cellStyle name="Comma 5 2 2 7" xfId="1078" xr:uid="{B33D8466-5C1C-44A7-98AC-387B16FAF6EB}"/>
    <cellStyle name="Comma 5 2 2 8" xfId="1226" xr:uid="{2C1D5BF1-14DE-4C58-8AD6-C5E5F55A8C9A}"/>
    <cellStyle name="Comma 5 2 2 9" xfId="1392" xr:uid="{F70CB755-AAE1-4C3F-9F49-C5F857941971}"/>
    <cellStyle name="Comma 5 2 3" xfId="170" xr:uid="{7ACFD0F3-048B-4282-B571-5EBE76F0F6A1}"/>
    <cellStyle name="Comma 5 2 3 10" xfId="1495" xr:uid="{90DD10D7-5B73-4FF5-B38E-59119B9DF0DF}"/>
    <cellStyle name="Comma 5 2 3 11" xfId="1644" xr:uid="{466B5091-0CAD-4D28-8B20-F89C79250C60}"/>
    <cellStyle name="Comma 5 2 3 12" xfId="1794" xr:uid="{3156020B-2172-412B-9BF4-13AB74F02901}"/>
    <cellStyle name="Comma 5 2 3 13" xfId="1942" xr:uid="{7F3ACD7A-D912-4390-8EA3-21B3367A7E1F}"/>
    <cellStyle name="Comma 5 2 3 2" xfId="289" xr:uid="{069711F2-DA0E-4663-9673-81EBD351D3F1}"/>
    <cellStyle name="Comma 5 2 3 3" xfId="437" xr:uid="{F6F6CCD5-D6EB-4246-AC2F-025E89DBB7C0}"/>
    <cellStyle name="Comma 5 2 3 4" xfId="587" xr:uid="{299A9B97-21E9-4D7D-980D-62AED1C3FE08}"/>
    <cellStyle name="Comma 5 2 3 5" xfId="735" xr:uid="{44B4C7EC-6FE1-4960-8190-50712C77363D}"/>
    <cellStyle name="Comma 5 2 3 6" xfId="883" xr:uid="{F22D2FD8-1550-4D64-B731-208FA5F2F30C}"/>
    <cellStyle name="Comma 5 2 3 7" xfId="1031" xr:uid="{122407DD-628D-48ED-9017-C93CEADEC294}"/>
    <cellStyle name="Comma 5 2 3 8" xfId="1179" xr:uid="{FEBF91A8-D9EC-49E9-A028-1C9F14039758}"/>
    <cellStyle name="Comma 5 2 3 9" xfId="1344" xr:uid="{C7EFB3B5-686A-44F3-9E76-6C17EC1DCE7C}"/>
    <cellStyle name="Comma 5 2 4" xfId="239" xr:uid="{D4832D15-DC75-42B7-A56D-27F34E78994D}"/>
    <cellStyle name="Comma 5 2 5" xfId="387" xr:uid="{572BF2D4-AB34-4CF1-83F0-48BF1CBE7C17}"/>
    <cellStyle name="Comma 5 2 6" xfId="537" xr:uid="{F425548C-4BAF-4417-8043-DCFABD07B682}"/>
    <cellStyle name="Comma 5 2 7" xfId="685" xr:uid="{D7DDE2BA-223B-4375-97FD-195E7FEFF9D6}"/>
    <cellStyle name="Comma 5 2 8" xfId="833" xr:uid="{A7D7D375-AE09-4619-9501-CC312E0966F2}"/>
    <cellStyle name="Comma 5 2 9" xfId="981" xr:uid="{7AA1D8BA-629F-411D-9DAF-92E51418FD2B}"/>
    <cellStyle name="Comma 5 3" xfId="39" xr:uid="{441986BE-2310-43C7-8DE0-1EA8C73B5FC1}"/>
    <cellStyle name="Comma 5 3 10" xfId="1357" xr:uid="{B3076EB9-3301-4BF5-B5A9-43EB07FE72F5}"/>
    <cellStyle name="Comma 5 3 11" xfId="1508" xr:uid="{4B123025-5671-4BB0-8F61-817557835FA9}"/>
    <cellStyle name="Comma 5 3 12" xfId="1657" xr:uid="{01330D3F-EF39-4E83-8166-45E58C005005}"/>
    <cellStyle name="Comma 5 3 13" xfId="1807" xr:uid="{C241DBF6-D554-4698-A443-F9B6D0844D9D}"/>
    <cellStyle name="Comma 5 3 14" xfId="1955" xr:uid="{4B014499-45CB-4080-B077-C36F605A7AE9}"/>
    <cellStyle name="Comma 5 3 2" xfId="183" xr:uid="{34DF6D99-4A90-483E-B4D5-362808428B47}"/>
    <cellStyle name="Comma 5 3 3" xfId="302" xr:uid="{CB78C07A-F952-4135-9CD0-6A367283F770}"/>
    <cellStyle name="Comma 5 3 4" xfId="450" xr:uid="{09605E36-FADA-46C2-AA91-8E3F4F86F5FB}"/>
    <cellStyle name="Comma 5 3 5" xfId="600" xr:uid="{9686CD6E-A21A-4AFC-BB9D-C7DDA0E4B050}"/>
    <cellStyle name="Comma 5 3 6" xfId="748" xr:uid="{5ABE707C-2D13-4151-BEE5-4A9A90F2871F}"/>
    <cellStyle name="Comma 5 3 7" xfId="896" xr:uid="{EA0D8DBC-8779-4D4B-86B4-A4042EC386EA}"/>
    <cellStyle name="Comma 5 3 8" xfId="1044" xr:uid="{9AD0738A-48A2-449D-A72F-888BDCCD161D}"/>
    <cellStyle name="Comma 5 3 9" xfId="1192" xr:uid="{A3D62031-8435-40D9-821C-FDF0B4AAFC68}"/>
    <cellStyle name="Comma 5 4" xfId="110" xr:uid="{E404657C-DDF6-4E41-A00B-1CFF6B85EF11}"/>
    <cellStyle name="Comma 5 4 10" xfId="1514" xr:uid="{5F66564A-7F83-4FFD-9718-2496E1B61D2E}"/>
    <cellStyle name="Comma 5 4 11" xfId="1663" xr:uid="{A003D50B-B624-4498-B73C-35AC908FB919}"/>
    <cellStyle name="Comma 5 4 12" xfId="1813" xr:uid="{C0439252-F04A-45D5-AF97-3D1E126B3C7E}"/>
    <cellStyle name="Comma 5 4 13" xfId="1961" xr:uid="{1DC07CDC-E07A-40DB-8614-1D99FEF3A959}"/>
    <cellStyle name="Comma 5 4 2" xfId="308" xr:uid="{98B0D83F-4CD7-4515-9CBC-45C397027244}"/>
    <cellStyle name="Comma 5 4 3" xfId="456" xr:uid="{66AC9AA0-354E-4527-B674-122033828B83}"/>
    <cellStyle name="Comma 5 4 4" xfId="606" xr:uid="{CFA0FD45-435F-4A7A-AC31-6B502C1173E7}"/>
    <cellStyle name="Comma 5 4 5" xfId="754" xr:uid="{B374E95C-3328-4FE1-9929-7676B5222436}"/>
    <cellStyle name="Comma 5 4 6" xfId="902" xr:uid="{52E02AE9-6CFA-4502-89B8-CDADB9A13A9D}"/>
    <cellStyle name="Comma 5 4 7" xfId="1050" xr:uid="{82678E48-19E7-4331-BFBB-0F2B34129E64}"/>
    <cellStyle name="Comma 5 4 8" xfId="1198" xr:uid="{E229AB7C-145E-4D9B-B6A3-831661032356}"/>
    <cellStyle name="Comma 5 4 9" xfId="1363" xr:uid="{6417AC49-20BA-4C1A-AFE4-8995CCB0DE6F}"/>
    <cellStyle name="Comma 5 5" xfId="205" xr:uid="{7309961D-3AFA-432B-B4BF-6754A1C686AF}"/>
    <cellStyle name="Comma 5 5 10" xfId="1529" xr:uid="{DE5141A5-2AEB-42F6-8EA2-46375E505D30}"/>
    <cellStyle name="Comma 5 5 11" xfId="1678" xr:uid="{636E9520-E05F-4FA2-896C-225F21F62D6E}"/>
    <cellStyle name="Comma 5 5 12" xfId="1828" xr:uid="{794F18D1-71DF-450F-8A36-4AF059DB4094}"/>
    <cellStyle name="Comma 5 5 13" xfId="1976" xr:uid="{EEF7AA8A-171D-49EC-8F7F-F108F00C2ADF}"/>
    <cellStyle name="Comma 5 5 2" xfId="323" xr:uid="{812F6B22-B7C2-4A89-993D-C2DA2CD0E91E}"/>
    <cellStyle name="Comma 5 5 3" xfId="471" xr:uid="{45A51793-99F6-406A-851A-F8DDC8BB2F10}"/>
    <cellStyle name="Comma 5 5 4" xfId="621" xr:uid="{7AE611C9-2508-405B-955A-BB5BEFBE85BD}"/>
    <cellStyle name="Comma 5 5 5" xfId="769" xr:uid="{5C378927-3B17-4C84-92FA-B3D5BEE2E008}"/>
    <cellStyle name="Comma 5 5 6" xfId="917" xr:uid="{1EC17BAD-A1F7-4029-9730-4B2C0493BE7F}"/>
    <cellStyle name="Comma 5 5 7" xfId="1065" xr:uid="{3F1BFED4-70D3-4D4F-9FB5-5AC82B7F33AA}"/>
    <cellStyle name="Comma 5 5 8" xfId="1213" xr:uid="{E9FB0220-122C-443A-97B3-9ED896CB747E}"/>
    <cellStyle name="Comma 5 5 9" xfId="1379" xr:uid="{50B870E5-84CC-4B6B-986F-4C07B4AA1587}"/>
    <cellStyle name="Comma 5 6" xfId="157" xr:uid="{02ECBB4D-A3FA-45C8-AB9F-927CDA45DA9C}"/>
    <cellStyle name="Comma 5 6 10" xfId="1476" xr:uid="{6C9A5FA1-9560-48BE-A98B-D0BB5504816B}"/>
    <cellStyle name="Comma 5 6 11" xfId="1625" xr:uid="{C842BF08-6792-4D63-99C1-2A075561B186}"/>
    <cellStyle name="Comma 5 6 12" xfId="1775" xr:uid="{BAC0DA56-0566-4574-AEB7-765C95A501EA}"/>
    <cellStyle name="Comma 5 6 13" xfId="1923" xr:uid="{9E89BBF3-33D7-4895-A6E1-3A4BACD2682E}"/>
    <cellStyle name="Comma 5 6 2" xfId="270" xr:uid="{31CACFEB-09E1-4861-BED3-9C1402D520F8}"/>
    <cellStyle name="Comma 5 6 3" xfId="418" xr:uid="{7AB4E76B-7645-412C-B85A-79E8BBDFA63E}"/>
    <cellStyle name="Comma 5 6 4" xfId="568" xr:uid="{F395CD20-7012-4FD8-979C-C87198D0EE5F}"/>
    <cellStyle name="Comma 5 6 5" xfId="716" xr:uid="{B8C6C591-E2A5-460A-BE1D-947FD6A1EA17}"/>
    <cellStyle name="Comma 5 6 6" xfId="864" xr:uid="{B8209627-B9AF-4F1A-987F-15A2E484815B}"/>
    <cellStyle name="Comma 5 6 7" xfId="1012" xr:uid="{4A62E939-A2AA-448A-AB90-942176EA58FD}"/>
    <cellStyle name="Comma 5 6 8" xfId="1160" xr:uid="{4A71F97C-66C0-4B07-9F76-0B37157564C1}"/>
    <cellStyle name="Comma 5 6 9" xfId="1324" xr:uid="{7A20FBD8-3941-4CEB-A826-80A6B1A7A27C}"/>
    <cellStyle name="Comma 5 7" xfId="226" xr:uid="{6BCB4B7C-31AA-4AD0-96E4-D831FF46E836}"/>
    <cellStyle name="Comma 5 8" xfId="374" xr:uid="{50B30673-026E-47FE-A133-7060170D4DCC}"/>
    <cellStyle name="Comma 5 9" xfId="524" xr:uid="{FAFF0484-0C90-4C24-8BAA-3BF62358A46C}"/>
    <cellStyle name="Comma 6" xfId="2" xr:uid="{D669DB99-7C90-4158-8DBA-E3A5F7F6A8C3}"/>
    <cellStyle name="Comma 6 10" xfId="1122" xr:uid="{C0CD3110-74C2-4B2C-8D17-C33F6B2D3B33}"/>
    <cellStyle name="Comma 6 11" xfId="1277" xr:uid="{FF01EBC6-F9CD-4516-9215-39020B18BA38}"/>
    <cellStyle name="Comma 6 12" xfId="1438" xr:uid="{0BBA3273-E776-4141-B22F-AC34A9C4F776}"/>
    <cellStyle name="Comma 6 13" xfId="1587" xr:uid="{D76DEDE3-25C7-49A4-81A0-BF339ED54A4D}"/>
    <cellStyle name="Comma 6 14" xfId="1737" xr:uid="{25E36812-FFDF-4F91-9156-AE5465E5BFF4}"/>
    <cellStyle name="Comma 6 15" xfId="1885" xr:uid="{D9FCF9E4-F92D-4E35-A173-64F64876231F}"/>
    <cellStyle name="Comma 6 2" xfId="45" xr:uid="{462BDFD8-993B-4C4C-B240-3D8C003DB612}"/>
    <cellStyle name="Comma 6 2 10" xfId="1385" xr:uid="{57B5CFDF-DE1E-4EB5-A2FB-0FA1FC00000F}"/>
    <cellStyle name="Comma 6 2 11" xfId="1535" xr:uid="{D6FBF414-443A-4DD9-BC64-F01A31DD21CA}"/>
    <cellStyle name="Comma 6 2 12" xfId="1684" xr:uid="{762C7C09-2528-411E-BDBB-A815653997EC}"/>
    <cellStyle name="Comma 6 2 13" xfId="1834" xr:uid="{93EF8DF6-97EA-4A9A-A902-DFD97ACBC00A}"/>
    <cellStyle name="Comma 6 2 14" xfId="1982" xr:uid="{23196304-A984-45C9-9EBA-A7CB4A6F70C0}"/>
    <cellStyle name="Comma 6 2 2" xfId="210" xr:uid="{56B498D2-15EF-4C4B-8EC9-4DDADE2CFC24}"/>
    <cellStyle name="Comma 6 2 3" xfId="329" xr:uid="{E81AF578-7BDC-45F9-8AA7-7147BF188B6D}"/>
    <cellStyle name="Comma 6 2 4" xfId="477" xr:uid="{8BB73B82-B642-4B18-BE74-DAD0125E84B3}"/>
    <cellStyle name="Comma 6 2 5" xfId="627" xr:uid="{D5E57B76-1A92-4A7A-96D7-5D6E25BD375D}"/>
    <cellStyle name="Comma 6 2 6" xfId="775" xr:uid="{C9C5DAA4-6754-4364-9B59-5C95879DDB70}"/>
    <cellStyle name="Comma 6 2 7" xfId="923" xr:uid="{CAC43A5B-F47D-4957-BAE5-2FFE839D4457}"/>
    <cellStyle name="Comma 6 2 8" xfId="1071" xr:uid="{F12F4293-83D5-4DF8-9664-2521A9DE9512}"/>
    <cellStyle name="Comma 6 2 9" xfId="1219" xr:uid="{4AAC83E7-0F49-453E-A7D2-707885B5A789}"/>
    <cellStyle name="Comma 6 3" xfId="116" xr:uid="{F76A6B0A-E359-4432-AD7A-CED91BD4246A}"/>
    <cellStyle name="Comma 6 3 10" xfId="1482" xr:uid="{6D3020D0-B954-4D30-A1DF-FF8D6452DF26}"/>
    <cellStyle name="Comma 6 3 11" xfId="1631" xr:uid="{0CA63E9E-D171-4894-9113-C0991D8119DF}"/>
    <cellStyle name="Comma 6 3 12" xfId="1781" xr:uid="{45197AA8-BF67-4669-AB21-31F72D539EDA}"/>
    <cellStyle name="Comma 6 3 13" xfId="1929" xr:uid="{33BCE97E-899F-446E-9EAF-1606F57AAFBC}"/>
    <cellStyle name="Comma 6 3 2" xfId="276" xr:uid="{A00FC91D-2F21-4C8B-8537-D002A7F4FB37}"/>
    <cellStyle name="Comma 6 3 3" xfId="424" xr:uid="{207DEF40-1144-46FF-9944-FB4D403B5272}"/>
    <cellStyle name="Comma 6 3 4" xfId="574" xr:uid="{F0528E1F-CAB6-44C8-8DCB-317B4F709911}"/>
    <cellStyle name="Comma 6 3 5" xfId="722" xr:uid="{25579090-625C-4149-B600-FA14F742F418}"/>
    <cellStyle name="Comma 6 3 6" xfId="870" xr:uid="{78BE556B-6E20-47AE-9380-BAB47AE017EE}"/>
    <cellStyle name="Comma 6 3 7" xfId="1018" xr:uid="{D4840A9F-911B-4364-882B-C678B094C04A}"/>
    <cellStyle name="Comma 6 3 8" xfId="1166" xr:uid="{4EB59230-A675-49F1-B183-8ADA26D9971E}"/>
    <cellStyle name="Comma 6 3 9" xfId="1330" xr:uid="{90411D62-1C92-44B8-AA36-FD6A38FF03A2}"/>
    <cellStyle name="Comma 6 4" xfId="232" xr:uid="{EEC3F0FE-4034-48CB-A83E-923845971FE4}"/>
    <cellStyle name="Comma 6 5" xfId="380" xr:uid="{EF69AFB6-22A6-4B6F-B6DA-DCC02BF39C24}"/>
    <cellStyle name="Comma 6 6" xfId="530" xr:uid="{0F356822-7476-4135-A1E9-B37209F37A65}"/>
    <cellStyle name="Comma 6 7" xfId="678" xr:uid="{BA60F18C-B89B-4FBC-8C91-6C0B1FDF90AE}"/>
    <cellStyle name="Comma 6 8" xfId="826" xr:uid="{F2858C33-60C3-47F0-B2DE-143946E94175}"/>
    <cellStyle name="Comma 6 9" xfId="974" xr:uid="{28854F9A-83D9-4AE5-90B4-D4745FFA5F86}"/>
    <cellStyle name="Comma 7" xfId="61" xr:uid="{5B0B714F-3F89-4BA7-9707-BBE1684D97C5}"/>
    <cellStyle name="Comma 7 10" xfId="1135" xr:uid="{F8110C37-B06B-4300-B28B-1C4505AB48AB}"/>
    <cellStyle name="Comma 7 11" xfId="1290" xr:uid="{E210F669-BB5D-42DC-AAD9-1B363E086664}"/>
    <cellStyle name="Comma 7 12" xfId="1451" xr:uid="{67E95884-3A03-4EBD-8027-2BACEBD5BCF0}"/>
    <cellStyle name="Comma 7 13" xfId="1600" xr:uid="{9C5E0329-0770-4122-BAB2-365585E5D3C7}"/>
    <cellStyle name="Comma 7 14" xfId="1750" xr:uid="{5ECA62B7-0A95-482E-828D-274F9FC6CB12}"/>
    <cellStyle name="Comma 7 15" xfId="1898" xr:uid="{02B2F892-0510-4793-8526-CE355D3B1CBB}"/>
    <cellStyle name="Comma 7 2" xfId="129" xr:uid="{4BD574DF-0629-4148-BF6E-938FB23B2590}"/>
    <cellStyle name="Comma 7 2 10" xfId="1548" xr:uid="{591BFF43-E006-4687-B579-0182CC447A7F}"/>
    <cellStyle name="Comma 7 2 11" xfId="1697" xr:uid="{65E7E9F7-CDC1-4E9F-B812-542FBDDCD127}"/>
    <cellStyle name="Comma 7 2 12" xfId="1847" xr:uid="{99ABE409-2C02-43E7-90D0-A997673A1871}"/>
    <cellStyle name="Comma 7 2 13" xfId="1995" xr:uid="{543D9E78-2A86-481B-9C9D-1D5A172DFA40}"/>
    <cellStyle name="Comma 7 2 2" xfId="342" xr:uid="{67EFFB80-25FA-4AA7-A022-D59A50DB38F3}"/>
    <cellStyle name="Comma 7 2 3" xfId="490" xr:uid="{5ABBEA47-984E-474E-BF7E-661F95093215}"/>
    <cellStyle name="Comma 7 2 4" xfId="640" xr:uid="{F8F43935-2879-4AF3-9626-151BA581C77C}"/>
    <cellStyle name="Comma 7 2 5" xfId="788" xr:uid="{376D012A-C4A8-47A8-A877-D8DEB5224C97}"/>
    <cellStyle name="Comma 7 2 6" xfId="936" xr:uid="{862BCFF6-F0EF-49F5-8174-AA6EA1D27045}"/>
    <cellStyle name="Comma 7 2 7" xfId="1084" xr:uid="{A3A462C9-3044-48B2-8245-3798713FC263}"/>
    <cellStyle name="Comma 7 2 8" xfId="1232" xr:uid="{DBDBFEAC-78D5-4393-A294-0CC18855DCEF}"/>
    <cellStyle name="Comma 7 2 9" xfId="1398" xr:uid="{F5A57AED-A79C-4027-94D9-64A8DA3EC54F}"/>
    <cellStyle name="Comma 7 3" xfId="162" xr:uid="{CE6E9CC5-37B4-4B2D-86DD-8F8A71E9957B}"/>
    <cellStyle name="Comma 7 3 10" xfId="1488" xr:uid="{1445EA38-7063-4ECD-89D0-9BE4F0052E7C}"/>
    <cellStyle name="Comma 7 3 11" xfId="1637" xr:uid="{E28FF0C9-6E85-4518-8763-5B365369BD24}"/>
    <cellStyle name="Comma 7 3 12" xfId="1787" xr:uid="{03624677-E187-4327-AA15-83C6E48E7C43}"/>
    <cellStyle name="Comma 7 3 13" xfId="1935" xr:uid="{99D7E625-90D8-4E29-8BA5-D33C32B5D5B3}"/>
    <cellStyle name="Comma 7 3 2" xfId="282" xr:uid="{8D3C13A3-7844-401D-8367-808FE21EB83A}"/>
    <cellStyle name="Comma 7 3 3" xfId="430" xr:uid="{563A3D5C-74B1-4EBB-AD12-271CF24B29C9}"/>
    <cellStyle name="Comma 7 3 4" xfId="580" xr:uid="{A29EA69E-C5AA-4EF2-A3C2-BB21287FECD4}"/>
    <cellStyle name="Comma 7 3 5" xfId="728" xr:uid="{D363D380-7B0A-4EA4-947E-19F7CBFE09EB}"/>
    <cellStyle name="Comma 7 3 6" xfId="876" xr:uid="{C7E56285-93F1-4970-A08A-5A9144C57F2C}"/>
    <cellStyle name="Comma 7 3 7" xfId="1024" xr:uid="{7AB32292-B807-4CE8-9F16-C8E36124889F}"/>
    <cellStyle name="Comma 7 3 8" xfId="1172" xr:uid="{027FE1FB-610D-4CA2-8FA4-4BA0F2CB7466}"/>
    <cellStyle name="Comma 7 3 9" xfId="1337" xr:uid="{79DDDBDB-F219-4652-A176-F71FC6263D47}"/>
    <cellStyle name="Comma 7 4" xfId="245" xr:uid="{9101DF6D-E548-475F-B4A8-DD6303663FE0}"/>
    <cellStyle name="Comma 7 5" xfId="393" xr:uid="{F62094FA-23EE-42DD-8DB6-FB3D21CA88B2}"/>
    <cellStyle name="Comma 7 6" xfId="543" xr:uid="{481E8AD1-379E-4AAE-A465-3AF58DD74313}"/>
    <cellStyle name="Comma 7 7" xfId="691" xr:uid="{9F66A6B8-8254-4A41-90CB-668C2A7DD5B2}"/>
    <cellStyle name="Comma 7 8" xfId="839" xr:uid="{EAD999C7-B542-4AD0-B34F-41CB79D80EBA}"/>
    <cellStyle name="Comma 7 9" xfId="987" xr:uid="{4CFF1603-1D89-40E8-AC89-ADCF6BF0DFA6}"/>
    <cellStyle name="Comma 8" xfId="32" xr:uid="{65ECB6AE-09F1-49A5-8517-622E3A9B968F}"/>
    <cellStyle name="Comma 8 10" xfId="1011" xr:uid="{0F47460E-73FF-4162-B0FC-C671582110CB}"/>
    <cellStyle name="Comma 8 11" xfId="1159" xr:uid="{B0317A5D-8F6E-40AD-AEC0-ED1BB437C2CC}"/>
    <cellStyle name="Comma 8 12" xfId="1323" xr:uid="{0CC89AC6-8B44-4EF9-A97A-7A3DC7043BAE}"/>
    <cellStyle name="Comma 8 13" xfId="1475" xr:uid="{5F294E74-9A2A-4107-9A8C-F49EB1F58929}"/>
    <cellStyle name="Comma 8 14" xfId="1624" xr:uid="{9479B60F-7772-44FF-8633-9E9C8E79E960}"/>
    <cellStyle name="Comma 8 15" xfId="1774" xr:uid="{45265E7F-AA7C-4225-B424-162CC6829E57}"/>
    <cellStyle name="Comma 8 16" xfId="1922" xr:uid="{81F09623-64CA-4B29-8CE8-0B68BB9FD504}"/>
    <cellStyle name="Comma 8 2" xfId="153" xr:uid="{AA554A04-F3E0-44F2-818A-D843EA142958}"/>
    <cellStyle name="Comma 8 2 10" xfId="1572" xr:uid="{2D01F8B8-B838-4351-A38D-E208674B5C8E}"/>
    <cellStyle name="Comma 8 2 11" xfId="1721" xr:uid="{F00B0A73-8537-472E-8CA0-CD630D06DB73}"/>
    <cellStyle name="Comma 8 2 12" xfId="1871" xr:uid="{9BD90D42-61D2-420A-99CB-8C9F33F2888A}"/>
    <cellStyle name="Comma 8 2 13" xfId="2019" xr:uid="{94346913-B239-4910-AF6D-CC907068CF23}"/>
    <cellStyle name="Comma 8 2 2" xfId="366" xr:uid="{A3A11D3C-84F6-4035-8360-1ABF7FC549C1}"/>
    <cellStyle name="Comma 8 2 3" xfId="514" xr:uid="{C83EB99C-7A9B-44B1-95CE-21BB862C1644}"/>
    <cellStyle name="Comma 8 2 4" xfId="664" xr:uid="{7E450DB2-C259-45F7-A925-A1E47BE2C540}"/>
    <cellStyle name="Comma 8 2 5" xfId="812" xr:uid="{12005F09-B207-461C-9AD8-106B20876B41}"/>
    <cellStyle name="Comma 8 2 6" xfId="960" xr:uid="{AF1488AF-CA9D-4B2A-A950-0E7A62493BB4}"/>
    <cellStyle name="Comma 8 2 7" xfId="1108" xr:uid="{B1B7A8B4-05B9-4CD9-AF2C-6CBBDA9A8C4E}"/>
    <cellStyle name="Comma 8 2 8" xfId="1256" xr:uid="{8BA53A7F-4376-499D-B969-3AD0EC950121}"/>
    <cellStyle name="Comma 8 2 9" xfId="1422" xr:uid="{F6D26734-A8EA-4AC4-979B-839896E7AD0B}"/>
    <cellStyle name="Comma 8 3" xfId="196" xr:uid="{F03E77D4-3C59-4850-A19B-C5220C11AC3B}"/>
    <cellStyle name="Comma 8 3 10" xfId="1521" xr:uid="{945450E6-1118-43FB-8728-1451FA549408}"/>
    <cellStyle name="Comma 8 3 11" xfId="1670" xr:uid="{F862C775-1668-421C-9732-4D93518CB63F}"/>
    <cellStyle name="Comma 8 3 12" xfId="1820" xr:uid="{466FE77B-F3F6-496E-A074-5AD07FB1396C}"/>
    <cellStyle name="Comma 8 3 13" xfId="1968" xr:uid="{94778701-0EBC-4FE5-9B05-57214572A706}"/>
    <cellStyle name="Comma 8 3 2" xfId="315" xr:uid="{7067772F-5A83-4A29-A816-223290237AD9}"/>
    <cellStyle name="Comma 8 3 3" xfId="463" xr:uid="{CEFFBD5E-9D8B-40B8-ADC6-C06B8DA77227}"/>
    <cellStyle name="Comma 8 3 4" xfId="613" xr:uid="{CE49A630-D39C-4EB8-B0D5-85AD8D8E25CE}"/>
    <cellStyle name="Comma 8 3 5" xfId="761" xr:uid="{F66E121D-2215-403B-8EFE-D7BEC022057E}"/>
    <cellStyle name="Comma 8 3 6" xfId="909" xr:uid="{23464E5F-98DD-4DEA-965C-00714FF12EB4}"/>
    <cellStyle name="Comma 8 3 7" xfId="1057" xr:uid="{99F261D2-F58F-4C51-A3DB-319358108375}"/>
    <cellStyle name="Comma 8 3 8" xfId="1205" xr:uid="{D0E0DB82-220F-44D0-9A51-2255EC564C12}"/>
    <cellStyle name="Comma 8 3 9" xfId="1370" xr:uid="{AD353E6A-09BE-4EB1-B601-E972645E10CF}"/>
    <cellStyle name="Comma 8 4" xfId="176" xr:uid="{E65D0CA7-80D1-4AD1-AB42-74D7475CDCC6}"/>
    <cellStyle name="Comma 8 4 10" xfId="1501" xr:uid="{C8314CA8-B708-4C5F-AD4C-72D9B5E88FE9}"/>
    <cellStyle name="Comma 8 4 11" xfId="1650" xr:uid="{43164F6E-4C6D-4D30-AFC4-797F16CE7CF0}"/>
    <cellStyle name="Comma 8 4 12" xfId="1800" xr:uid="{7C5FC4CF-4258-445F-BB69-3B844E370B6D}"/>
    <cellStyle name="Comma 8 4 13" xfId="1948" xr:uid="{056B237E-AA9D-4796-9D9B-D9BB7D08FED3}"/>
    <cellStyle name="Comma 8 4 2" xfId="295" xr:uid="{EB31CABC-1B8D-4F00-9E9F-880EA35F7E33}"/>
    <cellStyle name="Comma 8 4 3" xfId="443" xr:uid="{79E031DE-4132-4DC8-B26C-C04AF03FEB6D}"/>
    <cellStyle name="Comma 8 4 4" xfId="593" xr:uid="{AB80C10F-4B23-45D7-AE32-9F3C9386C881}"/>
    <cellStyle name="Comma 8 4 5" xfId="741" xr:uid="{8EFEC286-12BB-44B2-B518-0B366E967C7A}"/>
    <cellStyle name="Comma 8 4 6" xfId="889" xr:uid="{91F68478-3847-4A2E-8868-B05E84202B97}"/>
    <cellStyle name="Comma 8 4 7" xfId="1037" xr:uid="{BC1FB29A-E781-47C1-A3F5-42392A36BA0F}"/>
    <cellStyle name="Comma 8 4 8" xfId="1185" xr:uid="{F3380565-BE17-46F9-94D1-108F88D2CFDE}"/>
    <cellStyle name="Comma 8 4 9" xfId="1350" xr:uid="{C0E9BC0E-08DB-4F1E-ABEE-928B1B491A9E}"/>
    <cellStyle name="Comma 8 5" xfId="269" xr:uid="{C74D9505-6E82-42CD-B9D5-7E45FA1C2914}"/>
    <cellStyle name="Comma 8 6" xfId="417" xr:uid="{97D91897-F6D3-4FF6-B432-4AA294C738D5}"/>
    <cellStyle name="Comma 8 7" xfId="567" xr:uid="{DC3ECB94-3A5B-4819-92C9-0A6902EE9505}"/>
    <cellStyle name="Comma 8 8" xfId="715" xr:uid="{6DA624F5-4E4B-4D8E-A725-1E9B3CB35238}"/>
    <cellStyle name="Comma 8 9" xfId="863" xr:uid="{C0686DEC-56D1-4BA1-B4A7-81A10752CB6C}"/>
    <cellStyle name="Comma 9" xfId="103" xr:uid="{BD75D151-08EE-45A5-BD8C-31644272D861}"/>
    <cellStyle name="Comma 9 10" xfId="1204" xr:uid="{64FCCB1E-1CB1-4B49-B500-A4AF949CD674}"/>
    <cellStyle name="Comma 9 11" xfId="1369" xr:uid="{32DB7836-EEB6-4DD4-A3B0-4F4576F0CC54}"/>
    <cellStyle name="Comma 9 12" xfId="1520" xr:uid="{0EA1C1FD-A08D-4CA6-9A70-6C2DCE0D962D}"/>
    <cellStyle name="Comma 9 13" xfId="1669" xr:uid="{F86C5FF6-8704-4F57-9044-9CEF474F3240}"/>
    <cellStyle name="Comma 9 14" xfId="1819" xr:uid="{502BFD46-7260-4F7D-A01F-9519DF9A4334}"/>
    <cellStyle name="Comma 9 15" xfId="1967" xr:uid="{21EBF3DF-80B1-4163-A3B4-983883B6E51A}"/>
    <cellStyle name="Comma 9 2" xfId="198" xr:uid="{2A1A8752-7770-4C37-AF02-2C7C01DBDC06}"/>
    <cellStyle name="Comma 9 2 10" xfId="1522" xr:uid="{30D31EB1-E56C-44C0-AC05-11A9FDE442D9}"/>
    <cellStyle name="Comma 9 2 11" xfId="1671" xr:uid="{D08ED71A-9AA8-4469-BEDC-7A18C7CF0913}"/>
    <cellStyle name="Comma 9 2 12" xfId="1821" xr:uid="{C4BFB279-142F-44D1-A507-9B56DE152CBE}"/>
    <cellStyle name="Comma 9 2 13" xfId="1969" xr:uid="{401922E0-6A16-4BA6-9230-B0ED4E24C19E}"/>
    <cellStyle name="Comma 9 2 2" xfId="316" xr:uid="{F9C9ECBC-73AA-4A71-9D4F-735905E4AC1A}"/>
    <cellStyle name="Comma 9 2 3" xfId="464" xr:uid="{10D98E56-61C0-4570-8F56-89A614EBD60C}"/>
    <cellStyle name="Comma 9 2 4" xfId="614" xr:uid="{F9B12804-A53C-4790-AC30-F295C5B2B1B2}"/>
    <cellStyle name="Comma 9 2 5" xfId="762" xr:uid="{ABA96C09-8B2C-4C6B-82BA-A626EC49B877}"/>
    <cellStyle name="Comma 9 2 6" xfId="910" xr:uid="{1ED82098-8C63-40E9-BB3F-F9EECCAD4315}"/>
    <cellStyle name="Comma 9 2 7" xfId="1058" xr:uid="{4EE9329D-39E5-465E-AA2E-60D730E30CBD}"/>
    <cellStyle name="Comma 9 2 8" xfId="1206" xr:uid="{2CDD8E29-AD4E-437E-9120-74992E7242C8}"/>
    <cellStyle name="Comma 9 2 9" xfId="1372" xr:uid="{46DF9E14-EF75-4231-A3F0-FE57C3D816A5}"/>
    <cellStyle name="Comma 9 3" xfId="193" xr:uid="{7099FE84-AB9A-4E43-B8CD-7B0714FDBD25}"/>
    <cellStyle name="Comma 9 4" xfId="314" xr:uid="{A1BBB74B-4EE7-4D19-86F6-9A0E754B519D}"/>
    <cellStyle name="Comma 9 5" xfId="462" xr:uid="{D022D2C9-F9DB-44E2-95C5-FE140BDCE611}"/>
    <cellStyle name="Comma 9 6" xfId="612" xr:uid="{2864694A-5A14-4EB3-8EB2-C62FB26CDC46}"/>
    <cellStyle name="Comma 9 7" xfId="760" xr:uid="{F9C86DE1-887F-4B5F-BDBE-5F34AA2B6AD7}"/>
    <cellStyle name="Comma 9 8" xfId="908" xr:uid="{C1D1D853-9746-43FC-84AD-679AE2044554}"/>
    <cellStyle name="Comma 9 9" xfId="1056" xr:uid="{D396499F-1AE8-4C93-AEF5-7E3EC570CC6B}"/>
    <cellStyle name="Hyperlink" xfId="218" builtinId="8"/>
    <cellStyle name="Hyperlink 2" xfId="8" xr:uid="{26D04F32-992E-4709-8BA9-51440F0D5A02}"/>
    <cellStyle name="Hyperlink 2 2" xfId="9" xr:uid="{2C42193E-1A91-4FD6-942C-8E0FD077AD45}"/>
    <cellStyle name="Hyperlink 2 2 2" xfId="22" xr:uid="{4D2916B6-194E-436B-ADB8-FA82068EB75F}"/>
    <cellStyle name="Hyperlink 3" xfId="20" xr:uid="{A1524011-72DA-4BA7-AE95-A241954FB3A1}"/>
    <cellStyle name="Hyperlink 3 2" xfId="69" xr:uid="{DB0AC655-AE34-4DCC-B243-660C14A9305A}"/>
    <cellStyle name="Hyperlink 3 2 2" xfId="81" xr:uid="{3303ECEE-FD17-4725-B7B8-734A89F6F6B8}"/>
    <cellStyle name="Hyperlink 3 3" xfId="65" xr:uid="{AB4E6D82-B912-45D5-BB8D-729A4F781184}"/>
    <cellStyle name="Hyperlink 4" xfId="72" xr:uid="{E964D566-013D-4BBA-8206-D03F38223437}"/>
    <cellStyle name="Normal" xfId="0" builtinId="0"/>
    <cellStyle name="Normal 10" xfId="67" xr:uid="{21ED6033-36B5-40BB-94CB-0C26609A0C09}"/>
    <cellStyle name="Normal 10 2" xfId="1292" xr:uid="{CEBA9274-6AB5-4D10-A7C1-CFB093BEBE81}"/>
    <cellStyle name="Normal 11" xfId="76" xr:uid="{1767AC93-667C-4D04-B6F7-745ED8F0E0F6}"/>
    <cellStyle name="Normal 11 2" xfId="1299" xr:uid="{99630BEC-86EB-4AE9-A59B-FBE1329E0DCC}"/>
    <cellStyle name="Normal 12" xfId="94" xr:uid="{E5DA957B-1280-49DC-8950-DB7FB87290CC}"/>
    <cellStyle name="Normal 12 2" xfId="1314" xr:uid="{B0E48DAF-E628-42A3-B247-D778356AF60D}"/>
    <cellStyle name="Normal 13" xfId="60" xr:uid="{99FF6756-C4F6-48F2-9BD3-CA12534F9F4E}"/>
    <cellStyle name="Normal 13 2" xfId="212" xr:uid="{970D9413-F0D0-4DC3-86E9-099E76DDCD76}"/>
    <cellStyle name="Normal 14" xfId="197" xr:uid="{11C51D35-7B25-429D-AB32-3218F69EACCB}"/>
    <cellStyle name="Normal 14 2" xfId="1371" xr:uid="{6E9C7BA7-A0ED-4E61-9C84-62A7B4C5ECF7}"/>
    <cellStyle name="Normal 15" xfId="156" xr:uid="{149562EB-9A00-43B2-B015-3066807BE713}"/>
    <cellStyle name="Normal 16" xfId="515" xr:uid="{E7E7D40B-5E4C-4D21-AD9D-D2FEAF6025CE}"/>
    <cellStyle name="Normal 16 2" xfId="516" xr:uid="{7DB693E7-2314-4064-993A-1DA442D04206}"/>
    <cellStyle name="Normal 16 3" xfId="1423" xr:uid="{A9AA19E4-731B-4C5B-A300-57B233888298}"/>
    <cellStyle name="Normal 16 4" xfId="1573" xr:uid="{9BFD6552-E14F-44DA-ABC5-B39AED2DA584}"/>
    <cellStyle name="Normal 16 5" xfId="1722" xr:uid="{794409EE-ADF2-47A9-A752-4976EC22829C}"/>
    <cellStyle name="Normal 16 6" xfId="2020" xr:uid="{D3DEAC3A-95F5-4FC5-A1C5-66A1360E2927}"/>
    <cellStyle name="Normal 17" xfId="1424" xr:uid="{515F7102-09F3-49DF-99CF-5690F92C3C2F}"/>
    <cellStyle name="Normal 18" xfId="1723" xr:uid="{E2BD3270-27C5-4B42-BA50-A36DB4A9D4CE}"/>
    <cellStyle name="Normal 2" xfId="10" xr:uid="{CAFA1051-C1E5-4B6B-AF60-699B07CEB4E7}"/>
    <cellStyle name="Normal 2 2" xfId="11" xr:uid="{22E3AAA3-F57B-46F0-94A8-6B386C4D3519}"/>
    <cellStyle name="Normal 2 2 2" xfId="12" xr:uid="{D6B18059-21B2-4528-9E4F-F41A9A2A16FF}"/>
    <cellStyle name="Normal 2 2 2 2" xfId="1263" xr:uid="{4AB3AD8F-6288-473E-8DB1-7BC7696F1AB2}"/>
    <cellStyle name="Normal 2 3" xfId="13" xr:uid="{C7A09A0A-7704-426F-8F3F-60882A04484B}"/>
    <cellStyle name="Normal 2 3 2" xfId="1264" xr:uid="{7DB3B08B-FAFB-4026-9296-937940D44469}"/>
    <cellStyle name="Normal 2 4" xfId="14" xr:uid="{3D16F422-9B6A-49B8-9CB6-0B82685FC544}"/>
    <cellStyle name="Normal 2 4 2" xfId="1265" xr:uid="{7845B25E-2162-471D-ADF3-39791AC7F0A3}"/>
    <cellStyle name="Normal 2 5" xfId="21" xr:uid="{66611E39-2EE2-45DD-A314-97116F61AF7B}"/>
    <cellStyle name="Normal 3" xfId="15" xr:uid="{8AB65E4C-CC4A-402B-AA69-AB890C8F567E}"/>
    <cellStyle name="Normal 3 2" xfId="16" xr:uid="{B8ED7942-3A29-43CE-AEA0-D18F7F2D8E29}"/>
    <cellStyle name="Normal 3 2 2" xfId="82" xr:uid="{E585B70F-8F7E-497B-9E1C-8838EBBA5C95}"/>
    <cellStyle name="Normal 3 2 2 2" xfId="216" xr:uid="{B6CC7CCE-B32E-4E19-996E-119ABB80AFAE}"/>
    <cellStyle name="Normal 3 2 3" xfId="1267" xr:uid="{1B9DEBBE-9924-46B6-81B7-0FCD348BFC9A}"/>
    <cellStyle name="Normal 3 3" xfId="17" xr:uid="{24621108-E0C4-4BCE-984E-C048D5BE5192}"/>
    <cellStyle name="Normal 3 3 2" xfId="1268" xr:uid="{B233C2BA-0141-4C59-BAA8-AD2996C3F530}"/>
    <cellStyle name="Normal 3 4" xfId="66" xr:uid="{A8B2E1B8-DCBA-4864-BD79-1A09DE11452D}"/>
    <cellStyle name="Normal 3 4 2" xfId="215" xr:uid="{9FCEBD1C-84E8-4250-BBCD-6BADA54E33F1}"/>
    <cellStyle name="Normal 3 5" xfId="1266" xr:uid="{EF3D3077-F72D-4E85-A087-7B813A92BF34}"/>
    <cellStyle name="Normal 4" xfId="18" xr:uid="{B017A7FD-C375-4716-8991-D193AFB6F501}"/>
    <cellStyle name="Normal 4 2" xfId="83" xr:uid="{0AAD31A2-26B5-43F1-877D-7AD5CA27B652}"/>
    <cellStyle name="Normal 4 2 2" xfId="1304" xr:uid="{87884C8E-E49B-42F2-98B3-D728C0584DF9}"/>
    <cellStyle name="Normal 4 3" xfId="1269" xr:uid="{A44D6000-5B2A-4EE2-9C9B-4808015CC4D1}"/>
    <cellStyle name="Normal 5" xfId="19" xr:uid="{DE459E79-3DA7-40E6-B8CB-9A7046A78620}"/>
    <cellStyle name="Normal 5 2" xfId="30" xr:uid="{3C7234C2-81F8-48C4-90B5-4331A5D84071}"/>
    <cellStyle name="Normal 5 2 2" xfId="59" xr:uid="{02E8B0C8-78F1-4BD0-975D-3CAC20A49718}"/>
    <cellStyle name="Normal 5 2 2 2" xfId="211" xr:uid="{6D393C2E-7BC5-451A-B730-62C1E451C8B6}"/>
    <cellStyle name="Normal 5 2 3" xfId="155" xr:uid="{DC8D9A66-70EB-4BED-BBBE-106ED8B9C8D5}"/>
    <cellStyle name="Normal 5 2 4" xfId="175" xr:uid="{26DDC54F-EEEC-47E0-BF12-AD05C5AE3DBD}"/>
    <cellStyle name="Normal 5 3" xfId="51" xr:uid="{0D8155E7-51B6-4692-B8B7-CEBBEF96A016}"/>
    <cellStyle name="Normal 5 3 2" xfId="168" xr:uid="{48F5FF5F-6071-4B07-AB95-281017690F9B}"/>
    <cellStyle name="Normal 5 4" xfId="62" xr:uid="{D95915A4-B72B-45B8-9505-DBE1E7F07F1E}"/>
    <cellStyle name="Normal 5 4 2" xfId="1291" xr:uid="{C89166DF-65C5-4F27-B2EF-0E1D11A5B991}"/>
    <cellStyle name="Normal 5 5" xfId="154" xr:uid="{A976C499-8805-4365-B542-72EFAC2E6B44}"/>
    <cellStyle name="Normal 6" xfId="1" xr:uid="{15CFAB01-5BE1-4E47-B92F-68BD50519429}"/>
    <cellStyle name="Normal 6 2" xfId="64" xr:uid="{42279FAC-9C71-4E1A-9FB6-5BE94D248D21}"/>
    <cellStyle name="Normal 6 2 2" xfId="194" xr:uid="{40E79E35-3A53-4403-8C3D-B4C67D4FF607}"/>
    <cellStyle name="Normal 6 3" xfId="214" xr:uid="{4C1C137F-3425-411C-A81F-81B4519B044E}"/>
    <cellStyle name="Normal 6 4" xfId="161" xr:uid="{FD4462D8-23E9-40FB-B0B2-0A0CB926893F}"/>
    <cellStyle name="Normal 6 4 2" xfId="1336" xr:uid="{A8403BAF-FDDF-4F4D-A622-1781C47C5546}"/>
    <cellStyle name="Normal 7" xfId="63" xr:uid="{8DFA7853-0499-44D3-91C5-6E83962E090E}"/>
    <cellStyle name="Normal 7 2" xfId="213" xr:uid="{012C45E2-DE33-4738-A0D8-675AFEAF56F6}"/>
    <cellStyle name="Normal 8" xfId="70" xr:uid="{07FDCCED-82E5-4F45-9B9D-6581DD1A5FE0}"/>
    <cellStyle name="Normal 8 2" xfId="71" xr:uid="{8D30C0AC-290D-4E21-BFB6-1DEF01A55FA1}"/>
    <cellStyle name="Normal 8 2 2" xfId="1295" xr:uid="{12E1CB40-D779-49D9-B7B1-C009BB30CC94}"/>
    <cellStyle name="Normal 8 3" xfId="1294" xr:uid="{11294FA5-AAA2-4C20-B9D5-7BB981581F49}"/>
    <cellStyle name="Normal 9" xfId="73" xr:uid="{A8638C29-A02B-43B2-B171-62B327F29931}"/>
    <cellStyle name="Normal 9 2" xfId="1296" xr:uid="{E117A991-145B-4521-BFDE-B6D0926A1876}"/>
    <cellStyle name="Note 2" xfId="84" xr:uid="{93AFD8BB-F444-4BAF-8BA4-D095F2328D92}"/>
    <cellStyle name="Note 2 2" xfId="217" xr:uid="{EFB10D80-7B69-4590-8E92-71682A9B4A07}"/>
    <cellStyle name="Percent 2" xfId="31" xr:uid="{4E4EFBEE-33CC-47A0-B86F-2AED4359D693}"/>
    <cellStyle name="Percent 2 2" xfId="85" xr:uid="{00C48DB8-38E6-48AB-8608-869CA21E0FDC}"/>
    <cellStyle name="Percent 2 2 2" xfId="195" xr:uid="{609847C8-579F-4AFA-BA60-7C05F4CCEFCC}"/>
    <cellStyle name="Percent 2 3" xfId="1305" xr:uid="{9307D887-E569-43D2-B819-2F860AF2FFA1}"/>
    <cellStyle name="Percent 3" xfId="159" xr:uid="{2BEDBBAB-E3FF-42F8-9154-79212B4292CF}"/>
  </cellStyles>
  <dxfs count="0"/>
  <tableStyles count="0" defaultTableStyle="TableStyleMedium2" defaultPivotStyle="PivotStyleLight16"/>
  <colors>
    <mruColors>
      <color rgb="FF843C0C"/>
      <color rgb="FFED7D31"/>
      <color rgb="FFC0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UK</a:t>
            </a:r>
            <a:r>
              <a:rPr lang="en-GB" baseline="0"/>
              <a:t> Covid-19 Deaths vs. Total Deaths (ONS)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28660986411118E-2"/>
          <c:y val="0.12594184003714803"/>
          <c:w val="0.87264670143606438"/>
          <c:h val="0.60139636291387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'ONS Analysis'!$F$3</c:f>
              <c:strCache>
                <c:ptCount val="1"/>
                <c:pt idx="0">
                  <c:v>Covid-19 on Cert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Analysis'!$E$4:$E$30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Analysis'!$F$4:$F$30</c:f>
              <c:numCache>
                <c:formatCode>#,##0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  <c:pt idx="19">
                  <c:v>295</c:v>
                </c:pt>
                <c:pt idx="20">
                  <c:v>217</c:v>
                </c:pt>
                <c:pt idx="21">
                  <c:v>193</c:v>
                </c:pt>
                <c:pt idx="22">
                  <c:v>152</c:v>
                </c:pt>
                <c:pt idx="23">
                  <c:v>139</c:v>
                </c:pt>
                <c:pt idx="24" formatCode="General">
                  <c:v>138</c:v>
                </c:pt>
                <c:pt idx="25" formatCode="General">
                  <c:v>101</c:v>
                </c:pt>
                <c:pt idx="26" formatCode="General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F-4933-8632-7EF6BF0E7B33}"/>
            </c:ext>
          </c:extLst>
        </c:ser>
        <c:ser>
          <c:idx val="1"/>
          <c:order val="1"/>
          <c:tx>
            <c:strRef>
              <c:f>'ONS Analysis'!$I$3</c:f>
              <c:strCache>
                <c:ptCount val="1"/>
                <c:pt idx="0">
                  <c:v>Expected non-CV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Analysis'!$E$4:$E$30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Analysis'!$I$4:$I$30</c:f>
              <c:numCache>
                <c:formatCode>#,##0</c:formatCode>
                <c:ptCount val="27"/>
                <c:pt idx="0">
                  <c:v>10901</c:v>
                </c:pt>
                <c:pt idx="1">
                  <c:v>10569</c:v>
                </c:pt>
                <c:pt idx="2">
                  <c:v>10401</c:v>
                </c:pt>
                <c:pt idx="3">
                  <c:v>9866</c:v>
                </c:pt>
                <c:pt idx="4">
                  <c:v>10126</c:v>
                </c:pt>
                <c:pt idx="5">
                  <c:v>10291</c:v>
                </c:pt>
                <c:pt idx="6">
                  <c:v>9025</c:v>
                </c:pt>
                <c:pt idx="7">
                  <c:v>10059</c:v>
                </c:pt>
                <c:pt idx="8">
                  <c:v>11207</c:v>
                </c:pt>
                <c:pt idx="9">
                  <c:v>9055</c:v>
                </c:pt>
                <c:pt idx="10">
                  <c:v>10272</c:v>
                </c:pt>
                <c:pt idx="11">
                  <c:v>10284</c:v>
                </c:pt>
                <c:pt idx="12">
                  <c:v>7820</c:v>
                </c:pt>
                <c:pt idx="13">
                  <c:v>10140</c:v>
                </c:pt>
                <c:pt idx="14">
                  <c:v>9445</c:v>
                </c:pt>
                <c:pt idx="15">
                  <c:v>9458</c:v>
                </c:pt>
                <c:pt idx="16">
                  <c:v>9511</c:v>
                </c:pt>
                <c:pt idx="17">
                  <c:v>9062</c:v>
                </c:pt>
                <c:pt idx="18">
                  <c:v>9179</c:v>
                </c:pt>
                <c:pt idx="19">
                  <c:v>9080</c:v>
                </c:pt>
                <c:pt idx="20">
                  <c:v>9112</c:v>
                </c:pt>
                <c:pt idx="21">
                  <c:v>9271</c:v>
                </c:pt>
                <c:pt idx="22">
                  <c:v>9122</c:v>
                </c:pt>
                <c:pt idx="23">
                  <c:v>9093</c:v>
                </c:pt>
                <c:pt idx="24">
                  <c:v>8994</c:v>
                </c:pt>
                <c:pt idx="25">
                  <c:v>8242</c:v>
                </c:pt>
                <c:pt idx="26">
                  <c:v>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F-4933-8632-7EF6BF0E7B33}"/>
            </c:ext>
          </c:extLst>
        </c:ser>
        <c:ser>
          <c:idx val="2"/>
          <c:order val="2"/>
          <c:tx>
            <c:strRef>
              <c:f>'ONS Analysis'!$J$3</c:f>
              <c:strCache>
                <c:ptCount val="1"/>
                <c:pt idx="0">
                  <c:v>Unexplained Y-on-Y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Analysis'!$E$4:$E$30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Analysis'!$J$4:$J$30</c:f>
              <c:numCache>
                <c:formatCode>#,##0</c:formatCode>
                <c:ptCount val="27"/>
                <c:pt idx="0">
                  <c:v>-6</c:v>
                </c:pt>
                <c:pt idx="1">
                  <c:v>445</c:v>
                </c:pt>
                <c:pt idx="2">
                  <c:v>141</c:v>
                </c:pt>
                <c:pt idx="3">
                  <c:v>736</c:v>
                </c:pt>
                <c:pt idx="4">
                  <c:v>2786</c:v>
                </c:pt>
                <c:pt idx="5">
                  <c:v>2012</c:v>
                </c:pt>
                <c:pt idx="6">
                  <c:v>4568</c:v>
                </c:pt>
                <c:pt idx="7">
                  <c:v>3701</c:v>
                </c:pt>
                <c:pt idx="8">
                  <c:v>711</c:v>
                </c:pt>
                <c:pt idx="9">
                  <c:v>-328</c:v>
                </c:pt>
                <c:pt idx="10">
                  <c:v>491</c:v>
                </c:pt>
                <c:pt idx="11">
                  <c:v>-585</c:v>
                </c:pt>
                <c:pt idx="12">
                  <c:v>182</c:v>
                </c:pt>
                <c:pt idx="13">
                  <c:v>-1019</c:v>
                </c:pt>
                <c:pt idx="14">
                  <c:v>-583</c:v>
                </c:pt>
                <c:pt idx="15">
                  <c:v>-902</c:v>
                </c:pt>
                <c:pt idx="16">
                  <c:v>-1138</c:v>
                </c:pt>
                <c:pt idx="17">
                  <c:v>-454</c:v>
                </c:pt>
                <c:pt idx="18">
                  <c:v>-855</c:v>
                </c:pt>
                <c:pt idx="19">
                  <c:v>-552</c:v>
                </c:pt>
                <c:pt idx="20">
                  <c:v>-438</c:v>
                </c:pt>
                <c:pt idx="21">
                  <c:v>-518</c:v>
                </c:pt>
                <c:pt idx="22">
                  <c:v>-329</c:v>
                </c:pt>
                <c:pt idx="23">
                  <c:v>160</c:v>
                </c:pt>
                <c:pt idx="24">
                  <c:v>499</c:v>
                </c:pt>
                <c:pt idx="25">
                  <c:v>689</c:v>
                </c:pt>
                <c:pt idx="26">
                  <c:v>-2034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7F-4933-8632-7EF6BF0E7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785736"/>
        <c:axId val="1050786064"/>
      </c:barChart>
      <c:lineChart>
        <c:grouping val="standard"/>
        <c:varyColors val="0"/>
        <c:ser>
          <c:idx val="3"/>
          <c:order val="3"/>
          <c:tx>
            <c:strRef>
              <c:f>'ONS Analysis'!$L$3</c:f>
              <c:strCache>
                <c:ptCount val="1"/>
                <c:pt idx="0">
                  <c:v>Covid-19 % (RH axis)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'ONS Analysis'!$E$4:$E$27</c:f>
              <c:numCache>
                <c:formatCode>yyyy\-mm\-dd;@</c:formatCode>
                <c:ptCount val="24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</c:numCache>
            </c:numRef>
          </c:cat>
          <c:val>
            <c:numRef>
              <c:f>'ONS Analysis'!$L$4:$L$30</c:f>
              <c:numCache>
                <c:formatCode>0.0%</c:formatCode>
                <c:ptCount val="27"/>
                <c:pt idx="0">
                  <c:v>0</c:v>
                </c:pt>
                <c:pt idx="1">
                  <c:v>4.5376168436337235E-4</c:v>
                </c:pt>
                <c:pt idx="2">
                  <c:v>9.6759041803663685E-3</c:v>
                </c:pt>
                <c:pt idx="3">
                  <c:v>4.8379858181491785E-2</c:v>
                </c:pt>
                <c:pt idx="4">
                  <c:v>0.21205833892719839</c:v>
                </c:pt>
                <c:pt idx="5">
                  <c:v>0.33554763447828906</c:v>
                </c:pt>
                <c:pt idx="6">
                  <c:v>0.39183929130687667</c:v>
                </c:pt>
                <c:pt idx="7">
                  <c:v>0.37446015365731689</c:v>
                </c:pt>
                <c:pt idx="8">
                  <c:v>0.33615551718375758</c:v>
                </c:pt>
                <c:pt idx="9">
                  <c:v>0.31050011851149562</c:v>
                </c:pt>
                <c:pt idx="10">
                  <c:v>0.26144239346737119</c:v>
                </c:pt>
                <c:pt idx="11">
                  <c:v>0.210693359375</c:v>
                </c:pt>
                <c:pt idx="12">
                  <c:v>0.18546416938110749</c:v>
                </c:pt>
                <c:pt idx="13">
                  <c:v>0.14828648800074704</c:v>
                </c:pt>
                <c:pt idx="14">
                  <c:v>0.11166800320769847</c:v>
                </c:pt>
                <c:pt idx="15">
                  <c:v>8.3841953099903624E-2</c:v>
                </c:pt>
                <c:pt idx="16">
                  <c:v>6.7490811894420313E-2</c:v>
                </c:pt>
                <c:pt idx="17">
                  <c:v>5.820568927789934E-2</c:v>
                </c:pt>
                <c:pt idx="18">
                  <c:v>4.2117376294591481E-2</c:v>
                </c:pt>
                <c:pt idx="19">
                  <c:v>3.3435339453700558E-2</c:v>
                </c:pt>
                <c:pt idx="20">
                  <c:v>2.4406703407940614E-2</c:v>
                </c:pt>
                <c:pt idx="21">
                  <c:v>2.157388777107087E-2</c:v>
                </c:pt>
                <c:pt idx="22">
                  <c:v>1.69927333705981E-2</c:v>
                </c:pt>
                <c:pt idx="23">
                  <c:v>1.4799829642248722E-2</c:v>
                </c:pt>
                <c:pt idx="24">
                  <c:v>1.4328730142248988E-2</c:v>
                </c:pt>
                <c:pt idx="25">
                  <c:v>1.1182462356067317E-2</c:v>
                </c:pt>
                <c:pt idx="26">
                  <c:v>1.0078821553172244E-2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3-4461-8FC8-92681960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782784"/>
        <c:axId val="1050784752"/>
      </c:lineChart>
      <c:catAx>
        <c:axId val="105078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  <a:r>
                  <a:rPr lang="en-GB" baseline="0"/>
                  <a:t> ENDING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6064"/>
        <c:crosses val="autoZero"/>
        <c:auto val="0"/>
        <c:lblAlgn val="ctr"/>
        <c:lblOffset val="100"/>
        <c:noMultiLvlLbl val="0"/>
      </c:catAx>
      <c:valAx>
        <c:axId val="1050786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5736"/>
        <c:crosses val="autoZero"/>
        <c:crossBetween val="between"/>
      </c:valAx>
      <c:valAx>
        <c:axId val="1050784752"/>
        <c:scaling>
          <c:orientation val="minMax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2784"/>
        <c:crosses val="max"/>
        <c:crossBetween val="between"/>
      </c:valAx>
      <c:dateAx>
        <c:axId val="105078278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0507847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UK</a:t>
            </a:r>
            <a:r>
              <a:rPr lang="en-GB" baseline="0"/>
              <a:t> Covid-19 Deaths vs. Total Deaths (ONS)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'ONS Analysis 17-Apr-2020'!$F$3</c:f>
              <c:strCache>
                <c:ptCount val="1"/>
                <c:pt idx="0">
                  <c:v>Covid-19 Deaths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17-Apr-2020'!$F$4:$F$10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300</c:v>
                </c:pt>
                <c:pt idx="3">
                  <c:v>1495</c:v>
                </c:pt>
                <c:pt idx="4">
                  <c:v>4475</c:v>
                </c:pt>
                <c:pt idx="5">
                  <c:v>7630</c:v>
                </c:pt>
                <c:pt idx="6">
                  <c:v>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0-478C-BDB4-6BBF5635D1A8}"/>
            </c:ext>
          </c:extLst>
        </c:ser>
        <c:ser>
          <c:idx val="1"/>
          <c:order val="1"/>
          <c:tx>
            <c:strRef>
              <c:f>'ONS Analysis 17-Apr-2020'!$G$3</c:f>
              <c:strCache>
                <c:ptCount val="1"/>
                <c:pt idx="0">
                  <c:v>Non Covid-19 Deaths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17-Apr-2020'!$G$4:$G$10</c:f>
              <c:numCache>
                <c:formatCode>General</c:formatCode>
                <c:ptCount val="7"/>
                <c:pt idx="0">
                  <c:v>10892</c:v>
                </c:pt>
                <c:pt idx="1">
                  <c:v>10992</c:v>
                </c:pt>
                <c:pt idx="2">
                  <c:v>10346</c:v>
                </c:pt>
                <c:pt idx="3">
                  <c:v>9647</c:v>
                </c:pt>
                <c:pt idx="4">
                  <c:v>11912</c:v>
                </c:pt>
                <c:pt idx="5">
                  <c:v>14002</c:v>
                </c:pt>
                <c:pt idx="6">
                  <c:v>19311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0-478C-BDB4-6BBF5635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785736"/>
        <c:axId val="1050786064"/>
      </c:barChart>
      <c:lineChart>
        <c:grouping val="standard"/>
        <c:varyColors val="0"/>
        <c:ser>
          <c:idx val="2"/>
          <c:order val="2"/>
          <c:tx>
            <c:strRef>
              <c:f>'ONS Analysis 17-Apr-2020'!$I$3</c:f>
              <c:strCache>
                <c:ptCount val="1"/>
                <c:pt idx="0">
                  <c:v>Covid-19 proportion (RH axis)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17-Apr-2020'!$I$4:$I$10</c:f>
              <c:numCache>
                <c:formatCode>0%</c:formatCode>
                <c:ptCount val="7"/>
                <c:pt idx="0">
                  <c:v>0</c:v>
                </c:pt>
                <c:pt idx="1">
                  <c:v>2.2692202959063265E-3</c:v>
                </c:pt>
                <c:pt idx="2">
                  <c:v>2.8179597971068945E-2</c:v>
                </c:pt>
                <c:pt idx="3">
                  <c:v>0.13417698797343386</c:v>
                </c:pt>
                <c:pt idx="4">
                  <c:v>0.27308232135229144</c:v>
                </c:pt>
                <c:pt idx="5">
                  <c:v>0.35271819526627218</c:v>
                </c:pt>
                <c:pt idx="6">
                  <c:v>0.28150463221341665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0-478C-BDB4-6BBF5635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782784"/>
        <c:axId val="1050784752"/>
      </c:lineChart>
      <c:catAx>
        <c:axId val="105078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  <a:r>
                  <a:rPr lang="en-GB" baseline="0"/>
                  <a:t> ENDING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6064"/>
        <c:crosses val="autoZero"/>
        <c:auto val="0"/>
        <c:lblAlgn val="ctr"/>
        <c:lblOffset val="100"/>
        <c:noMultiLvlLbl val="0"/>
      </c:catAx>
      <c:valAx>
        <c:axId val="10507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5736"/>
        <c:crosses val="autoZero"/>
        <c:crossBetween val="between"/>
      </c:valAx>
      <c:valAx>
        <c:axId val="10507847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2784"/>
        <c:crosses val="max"/>
        <c:crossBetween val="between"/>
      </c:valAx>
      <c:dateAx>
        <c:axId val="105078278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0507847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'ONS Analysis 17-Apr-2020'!$N$3</c:f>
              <c:strCache>
                <c:ptCount val="1"/>
                <c:pt idx="0">
                  <c:v>&lt;1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17-Apr-2020'!$N$4:$N$10</c:f>
              <c:numCache>
                <c:formatCode>[Color9]#,##0_ ;[Color10]\(#,##0\)</c:formatCode>
                <c:ptCount val="7"/>
                <c:pt idx="0">
                  <c:v>11</c:v>
                </c:pt>
                <c:pt idx="1">
                  <c:v>-4</c:v>
                </c:pt>
                <c:pt idx="2">
                  <c:v>-5</c:v>
                </c:pt>
                <c:pt idx="3">
                  <c:v>4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A-4BD8-A347-7D6228FF0F49}"/>
            </c:ext>
          </c:extLst>
        </c:ser>
        <c:ser>
          <c:idx val="1"/>
          <c:order val="1"/>
          <c:tx>
            <c:strRef>
              <c:f>'ONS Analysis 17-Apr-2020'!$O$3</c:f>
              <c:strCache>
                <c:ptCount val="1"/>
                <c:pt idx="0">
                  <c:v>01-14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17-Apr-2020'!$O$4:$O$10</c:f>
              <c:numCache>
                <c:formatCode>[Color9]#,##0_ ;[Color10]\(#,##0\)</c:formatCode>
                <c:ptCount val="7"/>
                <c:pt idx="0">
                  <c:v>4</c:v>
                </c:pt>
                <c:pt idx="1">
                  <c:v>-2</c:v>
                </c:pt>
                <c:pt idx="2">
                  <c:v>-12</c:v>
                </c:pt>
                <c:pt idx="3">
                  <c:v>-4</c:v>
                </c:pt>
                <c:pt idx="4">
                  <c:v>8</c:v>
                </c:pt>
                <c:pt idx="5">
                  <c:v>6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A-4BD8-A347-7D6228FF0F49}"/>
            </c:ext>
          </c:extLst>
        </c:ser>
        <c:ser>
          <c:idx val="2"/>
          <c:order val="2"/>
          <c:tx>
            <c:strRef>
              <c:f>'ONS Analysis 17-Apr-2020'!$P$3</c:f>
              <c:strCache>
                <c:ptCount val="1"/>
                <c:pt idx="0">
                  <c:v>15-44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17-Apr-2020'!$P$4:$P$10</c:f>
              <c:numCache>
                <c:formatCode>[Color9]#,##0_ ;[Color10]\(#,##0\)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-18</c:v>
                </c:pt>
                <c:pt idx="3">
                  <c:v>-6</c:v>
                </c:pt>
                <c:pt idx="4">
                  <c:v>-8</c:v>
                </c:pt>
                <c:pt idx="5">
                  <c:v>5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A-4BD8-A347-7D6228FF0F49}"/>
            </c:ext>
          </c:extLst>
        </c:ser>
        <c:ser>
          <c:idx val="3"/>
          <c:order val="3"/>
          <c:tx>
            <c:strRef>
              <c:f>'ONS Analysis 17-Apr-2020'!$Q$3</c:f>
              <c:strCache>
                <c:ptCount val="1"/>
                <c:pt idx="0">
                  <c:v>45-64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17-Apr-2020'!$Q$4:$Q$10</c:f>
              <c:numCache>
                <c:formatCode>[Color9]#,##0_ ;[Color10]\(#,##0\)</c:formatCode>
                <c:ptCount val="7"/>
                <c:pt idx="0">
                  <c:v>-90</c:v>
                </c:pt>
                <c:pt idx="1">
                  <c:v>29</c:v>
                </c:pt>
                <c:pt idx="2">
                  <c:v>15</c:v>
                </c:pt>
                <c:pt idx="3">
                  <c:v>79</c:v>
                </c:pt>
                <c:pt idx="4">
                  <c:v>628</c:v>
                </c:pt>
                <c:pt idx="5">
                  <c:v>1154</c:v>
                </c:pt>
                <c:pt idx="6">
                  <c:v>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AA-4BD8-A347-7D6228FF0F49}"/>
            </c:ext>
          </c:extLst>
        </c:ser>
        <c:ser>
          <c:idx val="4"/>
          <c:order val="4"/>
          <c:tx>
            <c:strRef>
              <c:f>'ONS Analysis 17-Apr-2020'!$R$3</c:f>
              <c:strCache>
                <c:ptCount val="1"/>
                <c:pt idx="0">
                  <c:v>65-74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17-Apr-2020'!$R$4:$R$10</c:f>
              <c:numCache>
                <c:formatCode>[Color9]#,##0_ ;[Color10]\(#,##0\)</c:formatCode>
                <c:ptCount val="7"/>
                <c:pt idx="0">
                  <c:v>-88</c:v>
                </c:pt>
                <c:pt idx="1">
                  <c:v>35</c:v>
                </c:pt>
                <c:pt idx="2">
                  <c:v>67</c:v>
                </c:pt>
                <c:pt idx="3">
                  <c:v>162</c:v>
                </c:pt>
                <c:pt idx="4">
                  <c:v>1120</c:v>
                </c:pt>
                <c:pt idx="5">
                  <c:v>1951</c:v>
                </c:pt>
                <c:pt idx="6">
                  <c:v>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AA-4BD8-A347-7D6228FF0F49}"/>
            </c:ext>
          </c:extLst>
        </c:ser>
        <c:ser>
          <c:idx val="5"/>
          <c:order val="5"/>
          <c:tx>
            <c:strRef>
              <c:f>'ONS Analysis 17-Apr-2020'!$S$3</c:f>
              <c:strCache>
                <c:ptCount val="1"/>
                <c:pt idx="0">
                  <c:v>75-84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17-Apr-2020'!$S$4:$S$10</c:f>
              <c:numCache>
                <c:formatCode>[Color9]#,##0_ ;[Color10]\(#,##0\)</c:formatCode>
                <c:ptCount val="7"/>
                <c:pt idx="0">
                  <c:v>81</c:v>
                </c:pt>
                <c:pt idx="1">
                  <c:v>171</c:v>
                </c:pt>
                <c:pt idx="2">
                  <c:v>119</c:v>
                </c:pt>
                <c:pt idx="3">
                  <c:v>453</c:v>
                </c:pt>
                <c:pt idx="4">
                  <c:v>2068</c:v>
                </c:pt>
                <c:pt idx="5">
                  <c:v>3856</c:v>
                </c:pt>
                <c:pt idx="6">
                  <c:v>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AA-4BD8-A347-7D6228FF0F49}"/>
            </c:ext>
          </c:extLst>
        </c:ser>
        <c:ser>
          <c:idx val="6"/>
          <c:order val="6"/>
          <c:tx>
            <c:strRef>
              <c:f>'ONS Analysis 17-Apr-2020'!$T$3</c:f>
              <c:strCache>
                <c:ptCount val="1"/>
                <c:pt idx="0">
                  <c:v>85+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17-Apr-2020'!$T$4:$T$10</c:f>
              <c:numCache>
                <c:formatCode>[Color9]#,##0_ ;[Color10]\(#,##0\)</c:formatCode>
                <c:ptCount val="7"/>
                <c:pt idx="0">
                  <c:v>67</c:v>
                </c:pt>
                <c:pt idx="1">
                  <c:v>209</c:v>
                </c:pt>
                <c:pt idx="2">
                  <c:v>78</c:v>
                </c:pt>
                <c:pt idx="3">
                  <c:v>587</c:v>
                </c:pt>
                <c:pt idx="4">
                  <c:v>2435</c:v>
                </c:pt>
                <c:pt idx="5">
                  <c:v>4363</c:v>
                </c:pt>
                <c:pt idx="6">
                  <c:v>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AA-4BD8-A347-7D6228FF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029648"/>
        <c:axId val="1052034240"/>
      </c:barChart>
      <c:catAx>
        <c:axId val="10520296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34240"/>
        <c:crosses val="autoZero"/>
        <c:auto val="0"/>
        <c:lblAlgn val="ctr"/>
        <c:lblOffset val="100"/>
        <c:noMultiLvlLbl val="0"/>
      </c:catAx>
      <c:valAx>
        <c:axId val="1052034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Additional deaths spread vs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'ONS Analysis'!$T$3</c:f>
              <c:strCache>
                <c:ptCount val="1"/>
                <c:pt idx="0">
                  <c:v>&lt;1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Analysis'!$S$4:$S$30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Analysis'!$T$4:$T$30</c:f>
              <c:numCache>
                <c:formatCode>[Color9]#,##0_ ;[Color10]\(#,##0\)</c:formatCode>
                <c:ptCount val="27"/>
                <c:pt idx="0">
                  <c:v>11</c:v>
                </c:pt>
                <c:pt idx="1">
                  <c:v>-4</c:v>
                </c:pt>
                <c:pt idx="2">
                  <c:v>-5</c:v>
                </c:pt>
                <c:pt idx="3">
                  <c:v>4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20</c:v>
                </c:pt>
                <c:pt idx="8">
                  <c:v>2</c:v>
                </c:pt>
                <c:pt idx="9">
                  <c:v>-28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-4</c:v>
                </c:pt>
                <c:pt idx="14">
                  <c:v>-2</c:v>
                </c:pt>
                <c:pt idx="15">
                  <c:v>2</c:v>
                </c:pt>
                <c:pt idx="16">
                  <c:v>8</c:v>
                </c:pt>
                <c:pt idx="17">
                  <c:v>14</c:v>
                </c:pt>
                <c:pt idx="18">
                  <c:v>14</c:v>
                </c:pt>
                <c:pt idx="19">
                  <c:v>-10</c:v>
                </c:pt>
                <c:pt idx="20">
                  <c:v>-8</c:v>
                </c:pt>
                <c:pt idx="21">
                  <c:v>-12</c:v>
                </c:pt>
                <c:pt idx="22">
                  <c:v>-13</c:v>
                </c:pt>
                <c:pt idx="23">
                  <c:v>-4</c:v>
                </c:pt>
                <c:pt idx="24">
                  <c:v>2</c:v>
                </c:pt>
                <c:pt idx="25">
                  <c:v>-7</c:v>
                </c:pt>
                <c:pt idx="26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6-4A76-A046-C4B0ED889C16}"/>
            </c:ext>
          </c:extLst>
        </c:ser>
        <c:ser>
          <c:idx val="1"/>
          <c:order val="1"/>
          <c:tx>
            <c:strRef>
              <c:f>'ONS Analysis'!$U$3</c:f>
              <c:strCache>
                <c:ptCount val="1"/>
                <c:pt idx="0">
                  <c:v>01-14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Analysis'!$S$4:$S$30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Analysis'!$U$4:$U$30</c:f>
              <c:numCache>
                <c:formatCode>[Color9]#,##0_ ;[Color10]\(#,##0\)</c:formatCode>
                <c:ptCount val="27"/>
                <c:pt idx="0">
                  <c:v>4</c:v>
                </c:pt>
                <c:pt idx="1">
                  <c:v>-2</c:v>
                </c:pt>
                <c:pt idx="2">
                  <c:v>-12</c:v>
                </c:pt>
                <c:pt idx="3">
                  <c:v>-4</c:v>
                </c:pt>
                <c:pt idx="4">
                  <c:v>8</c:v>
                </c:pt>
                <c:pt idx="5">
                  <c:v>6</c:v>
                </c:pt>
                <c:pt idx="6">
                  <c:v>16</c:v>
                </c:pt>
                <c:pt idx="7">
                  <c:v>-6</c:v>
                </c:pt>
                <c:pt idx="8">
                  <c:v>-7</c:v>
                </c:pt>
                <c:pt idx="9">
                  <c:v>3</c:v>
                </c:pt>
                <c:pt idx="10">
                  <c:v>5</c:v>
                </c:pt>
                <c:pt idx="11">
                  <c:v>-5</c:v>
                </c:pt>
                <c:pt idx="12">
                  <c:v>-5</c:v>
                </c:pt>
                <c:pt idx="13">
                  <c:v>-2</c:v>
                </c:pt>
                <c:pt idx="14">
                  <c:v>-7</c:v>
                </c:pt>
                <c:pt idx="15">
                  <c:v>-1</c:v>
                </c:pt>
                <c:pt idx="16">
                  <c:v>-10</c:v>
                </c:pt>
                <c:pt idx="17">
                  <c:v>-13</c:v>
                </c:pt>
                <c:pt idx="18">
                  <c:v>-6</c:v>
                </c:pt>
                <c:pt idx="19">
                  <c:v>-4</c:v>
                </c:pt>
                <c:pt idx="20">
                  <c:v>-2</c:v>
                </c:pt>
                <c:pt idx="21">
                  <c:v>8</c:v>
                </c:pt>
                <c:pt idx="22">
                  <c:v>3</c:v>
                </c:pt>
                <c:pt idx="23">
                  <c:v>-9</c:v>
                </c:pt>
                <c:pt idx="24">
                  <c:v>8</c:v>
                </c:pt>
                <c:pt idx="25">
                  <c:v>2</c:v>
                </c:pt>
                <c:pt idx="26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6-4A76-A046-C4B0ED889C16}"/>
            </c:ext>
          </c:extLst>
        </c:ser>
        <c:ser>
          <c:idx val="2"/>
          <c:order val="2"/>
          <c:tx>
            <c:strRef>
              <c:f>'ONS Analysis'!$V$3</c:f>
              <c:strCache>
                <c:ptCount val="1"/>
                <c:pt idx="0">
                  <c:v>15-44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Analysis'!$S$4:$S$30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Analysis'!$V$4:$V$30</c:f>
              <c:numCache>
                <c:formatCode>[Color9]#,##0_ ;[Color10]\(#,##0\)</c:formatCode>
                <c:ptCount val="27"/>
                <c:pt idx="0">
                  <c:v>9</c:v>
                </c:pt>
                <c:pt idx="1">
                  <c:v>12</c:v>
                </c:pt>
                <c:pt idx="2">
                  <c:v>-18</c:v>
                </c:pt>
                <c:pt idx="3">
                  <c:v>-6</c:v>
                </c:pt>
                <c:pt idx="4">
                  <c:v>-8</c:v>
                </c:pt>
                <c:pt idx="5">
                  <c:v>5</c:v>
                </c:pt>
                <c:pt idx="6">
                  <c:v>47</c:v>
                </c:pt>
                <c:pt idx="7">
                  <c:v>131</c:v>
                </c:pt>
                <c:pt idx="8">
                  <c:v>48</c:v>
                </c:pt>
                <c:pt idx="9">
                  <c:v>-29</c:v>
                </c:pt>
                <c:pt idx="10">
                  <c:v>-17</c:v>
                </c:pt>
                <c:pt idx="11">
                  <c:v>30</c:v>
                </c:pt>
                <c:pt idx="12">
                  <c:v>30</c:v>
                </c:pt>
                <c:pt idx="13">
                  <c:v>-39</c:v>
                </c:pt>
                <c:pt idx="14">
                  <c:v>-11</c:v>
                </c:pt>
                <c:pt idx="15">
                  <c:v>-16</c:v>
                </c:pt>
                <c:pt idx="16">
                  <c:v>-54</c:v>
                </c:pt>
                <c:pt idx="17">
                  <c:v>17</c:v>
                </c:pt>
                <c:pt idx="18">
                  <c:v>5</c:v>
                </c:pt>
                <c:pt idx="19">
                  <c:v>-2</c:v>
                </c:pt>
                <c:pt idx="20">
                  <c:v>8</c:v>
                </c:pt>
                <c:pt idx="21">
                  <c:v>23</c:v>
                </c:pt>
                <c:pt idx="22">
                  <c:v>84</c:v>
                </c:pt>
                <c:pt idx="23">
                  <c:v>12</c:v>
                </c:pt>
                <c:pt idx="24">
                  <c:v>31</c:v>
                </c:pt>
                <c:pt idx="25">
                  <c:v>47</c:v>
                </c:pt>
                <c:pt idx="26">
                  <c:v>-26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6-4A76-A046-C4B0ED889C16}"/>
            </c:ext>
          </c:extLst>
        </c:ser>
        <c:ser>
          <c:idx val="3"/>
          <c:order val="3"/>
          <c:tx>
            <c:strRef>
              <c:f>'ONS Analysis'!$W$3</c:f>
              <c:strCache>
                <c:ptCount val="1"/>
                <c:pt idx="0">
                  <c:v>45-64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Analysis'!$S$4:$S$30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Analysis'!$W$4:$W$30</c:f>
              <c:numCache>
                <c:formatCode>[Color9]#,##0_ ;[Color10]\(#,##0\)</c:formatCode>
                <c:ptCount val="27"/>
                <c:pt idx="0">
                  <c:v>-90</c:v>
                </c:pt>
                <c:pt idx="1">
                  <c:v>29</c:v>
                </c:pt>
                <c:pt idx="2">
                  <c:v>15</c:v>
                </c:pt>
                <c:pt idx="3">
                  <c:v>79</c:v>
                </c:pt>
                <c:pt idx="4">
                  <c:v>628</c:v>
                </c:pt>
                <c:pt idx="5">
                  <c:v>1154</c:v>
                </c:pt>
                <c:pt idx="6">
                  <c:v>1878</c:v>
                </c:pt>
                <c:pt idx="7">
                  <c:v>1076</c:v>
                </c:pt>
                <c:pt idx="8">
                  <c:v>563</c:v>
                </c:pt>
                <c:pt idx="9">
                  <c:v>276</c:v>
                </c:pt>
                <c:pt idx="10">
                  <c:v>369</c:v>
                </c:pt>
                <c:pt idx="11">
                  <c:v>219</c:v>
                </c:pt>
                <c:pt idx="12">
                  <c:v>219</c:v>
                </c:pt>
                <c:pt idx="13">
                  <c:v>85</c:v>
                </c:pt>
                <c:pt idx="14">
                  <c:v>121</c:v>
                </c:pt>
                <c:pt idx="15">
                  <c:v>56</c:v>
                </c:pt>
                <c:pt idx="16">
                  <c:v>-64</c:v>
                </c:pt>
                <c:pt idx="17">
                  <c:v>69</c:v>
                </c:pt>
                <c:pt idx="18">
                  <c:v>-32</c:v>
                </c:pt>
                <c:pt idx="19">
                  <c:v>62</c:v>
                </c:pt>
                <c:pt idx="20">
                  <c:v>91</c:v>
                </c:pt>
                <c:pt idx="21">
                  <c:v>86</c:v>
                </c:pt>
                <c:pt idx="22">
                  <c:v>84</c:v>
                </c:pt>
                <c:pt idx="23">
                  <c:v>-94</c:v>
                </c:pt>
                <c:pt idx="24">
                  <c:v>124</c:v>
                </c:pt>
                <c:pt idx="25">
                  <c:v>210</c:v>
                </c:pt>
                <c:pt idx="26">
                  <c:v>-178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6-4A76-A046-C4B0ED889C16}"/>
            </c:ext>
          </c:extLst>
        </c:ser>
        <c:ser>
          <c:idx val="4"/>
          <c:order val="4"/>
          <c:tx>
            <c:strRef>
              <c:f>'ONS Analysis'!$X$3</c:f>
              <c:strCache>
                <c:ptCount val="1"/>
                <c:pt idx="0">
                  <c:v>65-74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Analysis'!$S$4:$S$30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Analysis'!$X$4:$X$30</c:f>
              <c:numCache>
                <c:formatCode>[Color9]#,##0_ ;[Color10]\(#,##0\)</c:formatCode>
                <c:ptCount val="27"/>
                <c:pt idx="0">
                  <c:v>-88</c:v>
                </c:pt>
                <c:pt idx="1">
                  <c:v>35</c:v>
                </c:pt>
                <c:pt idx="2">
                  <c:v>67</c:v>
                </c:pt>
                <c:pt idx="3">
                  <c:v>162</c:v>
                </c:pt>
                <c:pt idx="4">
                  <c:v>1120</c:v>
                </c:pt>
                <c:pt idx="5">
                  <c:v>1951</c:v>
                </c:pt>
                <c:pt idx="6">
                  <c:v>3146</c:v>
                </c:pt>
                <c:pt idx="7">
                  <c:v>1508</c:v>
                </c:pt>
                <c:pt idx="8">
                  <c:v>732</c:v>
                </c:pt>
                <c:pt idx="9">
                  <c:v>422</c:v>
                </c:pt>
                <c:pt idx="10">
                  <c:v>538</c:v>
                </c:pt>
                <c:pt idx="11">
                  <c:v>118</c:v>
                </c:pt>
                <c:pt idx="12">
                  <c:v>118</c:v>
                </c:pt>
                <c:pt idx="13">
                  <c:v>50</c:v>
                </c:pt>
                <c:pt idx="14">
                  <c:v>61</c:v>
                </c:pt>
                <c:pt idx="15">
                  <c:v>-10</c:v>
                </c:pt>
                <c:pt idx="16">
                  <c:v>-37</c:v>
                </c:pt>
                <c:pt idx="17">
                  <c:v>40</c:v>
                </c:pt>
                <c:pt idx="18">
                  <c:v>-21</c:v>
                </c:pt>
                <c:pt idx="19">
                  <c:v>46</c:v>
                </c:pt>
                <c:pt idx="20">
                  <c:v>-81</c:v>
                </c:pt>
                <c:pt idx="21">
                  <c:v>-19</c:v>
                </c:pt>
                <c:pt idx="22">
                  <c:v>-97</c:v>
                </c:pt>
                <c:pt idx="23">
                  <c:v>28</c:v>
                </c:pt>
                <c:pt idx="24">
                  <c:v>-12</c:v>
                </c:pt>
                <c:pt idx="25">
                  <c:v>155</c:v>
                </c:pt>
                <c:pt idx="26">
                  <c:v>-266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6-4A76-A046-C4B0ED889C16}"/>
            </c:ext>
          </c:extLst>
        </c:ser>
        <c:ser>
          <c:idx val="5"/>
          <c:order val="5"/>
          <c:tx>
            <c:strRef>
              <c:f>'ONS Analysis'!$Y$3</c:f>
              <c:strCache>
                <c:ptCount val="1"/>
                <c:pt idx="0">
                  <c:v>75-84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Analysis'!$S$4:$S$30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Analysis'!$Y$4:$Y$30</c:f>
              <c:numCache>
                <c:formatCode>[Color9]#,##0_ ;[Color10]\(#,##0\)</c:formatCode>
                <c:ptCount val="27"/>
                <c:pt idx="0">
                  <c:v>81</c:v>
                </c:pt>
                <c:pt idx="1">
                  <c:v>171</c:v>
                </c:pt>
                <c:pt idx="2">
                  <c:v>119</c:v>
                </c:pt>
                <c:pt idx="3">
                  <c:v>453</c:v>
                </c:pt>
                <c:pt idx="4">
                  <c:v>2068</c:v>
                </c:pt>
                <c:pt idx="5">
                  <c:v>3856</c:v>
                </c:pt>
                <c:pt idx="6">
                  <c:v>5974</c:v>
                </c:pt>
                <c:pt idx="7">
                  <c:v>3702</c:v>
                </c:pt>
                <c:pt idx="8">
                  <c:v>1935</c:v>
                </c:pt>
                <c:pt idx="9">
                  <c:v>1048</c:v>
                </c:pt>
                <c:pt idx="10">
                  <c:v>1303</c:v>
                </c:pt>
                <c:pt idx="11">
                  <c:v>509</c:v>
                </c:pt>
                <c:pt idx="12">
                  <c:v>509</c:v>
                </c:pt>
                <c:pt idx="13">
                  <c:v>296</c:v>
                </c:pt>
                <c:pt idx="14">
                  <c:v>194</c:v>
                </c:pt>
                <c:pt idx="15">
                  <c:v>-31</c:v>
                </c:pt>
                <c:pt idx="16">
                  <c:v>-85</c:v>
                </c:pt>
                <c:pt idx="17">
                  <c:v>-20</c:v>
                </c:pt>
                <c:pt idx="18">
                  <c:v>-87</c:v>
                </c:pt>
                <c:pt idx="19">
                  <c:v>-63</c:v>
                </c:pt>
                <c:pt idx="20">
                  <c:v>-74</c:v>
                </c:pt>
                <c:pt idx="21">
                  <c:v>-105</c:v>
                </c:pt>
                <c:pt idx="22">
                  <c:v>-25</c:v>
                </c:pt>
                <c:pt idx="23">
                  <c:v>184</c:v>
                </c:pt>
                <c:pt idx="24">
                  <c:v>344</c:v>
                </c:pt>
                <c:pt idx="25">
                  <c:v>277</c:v>
                </c:pt>
                <c:pt idx="26">
                  <c:v>-542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6-4A76-A046-C4B0ED889C16}"/>
            </c:ext>
          </c:extLst>
        </c:ser>
        <c:ser>
          <c:idx val="6"/>
          <c:order val="6"/>
          <c:tx>
            <c:strRef>
              <c:f>'ONS Analysis'!$Z$3</c:f>
              <c:strCache>
                <c:ptCount val="1"/>
                <c:pt idx="0">
                  <c:v>85+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Analysis'!$S$4:$S$30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Analysis'!$Z$4:$Z$30</c:f>
              <c:numCache>
                <c:formatCode>[Color9]#,##0_ ;[Color10]\(#,##0\)</c:formatCode>
                <c:ptCount val="27"/>
                <c:pt idx="0">
                  <c:v>67</c:v>
                </c:pt>
                <c:pt idx="1">
                  <c:v>209</c:v>
                </c:pt>
                <c:pt idx="2">
                  <c:v>78</c:v>
                </c:pt>
                <c:pt idx="3">
                  <c:v>587</c:v>
                </c:pt>
                <c:pt idx="4">
                  <c:v>2435</c:v>
                </c:pt>
                <c:pt idx="5">
                  <c:v>4363</c:v>
                </c:pt>
                <c:pt idx="6">
                  <c:v>6784</c:v>
                </c:pt>
                <c:pt idx="7">
                  <c:v>5507</c:v>
                </c:pt>
                <c:pt idx="8">
                  <c:v>3473</c:v>
                </c:pt>
                <c:pt idx="9">
                  <c:v>1910</c:v>
                </c:pt>
                <c:pt idx="10">
                  <c:v>2091</c:v>
                </c:pt>
                <c:pt idx="11">
                  <c:v>1133</c:v>
                </c:pt>
                <c:pt idx="12">
                  <c:v>1133</c:v>
                </c:pt>
                <c:pt idx="13">
                  <c:v>183</c:v>
                </c:pt>
                <c:pt idx="14">
                  <c:v>175</c:v>
                </c:pt>
                <c:pt idx="15">
                  <c:v>-119</c:v>
                </c:pt>
                <c:pt idx="16">
                  <c:v>-290</c:v>
                </c:pt>
                <c:pt idx="17">
                  <c:v>-29</c:v>
                </c:pt>
                <c:pt idx="18">
                  <c:v>-362</c:v>
                </c:pt>
                <c:pt idx="19">
                  <c:v>-286</c:v>
                </c:pt>
                <c:pt idx="20">
                  <c:v>-155</c:v>
                </c:pt>
                <c:pt idx="21">
                  <c:v>-306</c:v>
                </c:pt>
                <c:pt idx="22">
                  <c:v>-213</c:v>
                </c:pt>
                <c:pt idx="23">
                  <c:v>182</c:v>
                </c:pt>
                <c:pt idx="24">
                  <c:v>140</c:v>
                </c:pt>
                <c:pt idx="25">
                  <c:v>106</c:v>
                </c:pt>
                <c:pt idx="26">
                  <c:v>-910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26-4A76-A046-C4B0ED889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029648"/>
        <c:axId val="1052034240"/>
      </c:barChart>
      <c:catAx>
        <c:axId val="1052029648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34240"/>
        <c:crosses val="autoZero"/>
        <c:auto val="0"/>
        <c:lblAlgn val="ctr"/>
        <c:lblOffset val="100"/>
        <c:noMultiLvlLbl val="0"/>
      </c:catAx>
      <c:valAx>
        <c:axId val="1052034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deaths  (population adjusted)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Deaths'!$B$3:$B$300</c:f>
              <c:numCache>
                <c:formatCode>General</c:formatCode>
                <c:ptCount val="29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571.93541917131506</c:v>
                </c:pt>
                <c:pt idx="45">
                  <c:v>1102.415116684575</c:v>
                </c:pt>
                <c:pt idx="46">
                  <c:v>578.0770075651011</c:v>
                </c:pt>
                <c:pt idx="47">
                  <c:v>583.45089740966375</c:v>
                </c:pt>
                <c:pt idx="48">
                  <c:v>492.86246860132121</c:v>
                </c:pt>
                <c:pt idx="49">
                  <c:v>300.17013274628749</c:v>
                </c:pt>
                <c:pt idx="50">
                  <c:v>419.16340787589002</c:v>
                </c:pt>
                <c:pt idx="51">
                  <c:v>403.04173834220188</c:v>
                </c:pt>
                <c:pt idx="52">
                  <c:v>417.62801077744348</c:v>
                </c:pt>
                <c:pt idx="53">
                  <c:v>396.13245139919269</c:v>
                </c:pt>
                <c:pt idx="54">
                  <c:v>298.63473564784113</c:v>
                </c:pt>
                <c:pt idx="55">
                  <c:v>283.2807646633762</c:v>
                </c:pt>
                <c:pt idx="56">
                  <c:v>185.7830489120245</c:v>
                </c:pt>
                <c:pt idx="57">
                  <c:v>335.48426601055672</c:v>
                </c:pt>
                <c:pt idx="58">
                  <c:v>281.74536756492972</c:v>
                </c:pt>
                <c:pt idx="59">
                  <c:v>327.80728051832432</c:v>
                </c:pt>
                <c:pt idx="60">
                  <c:v>221.86488072551691</c:v>
                </c:pt>
                <c:pt idx="61">
                  <c:v>167.3582837306667</c:v>
                </c:pt>
                <c:pt idx="62">
                  <c:v>127.4379591710581</c:v>
                </c:pt>
                <c:pt idx="63">
                  <c:v>103.6393041451376</c:v>
                </c:pt>
                <c:pt idx="64">
                  <c:v>233.38035896386549</c:v>
                </c:pt>
                <c:pt idx="65">
                  <c:v>253.3405212436698</c:v>
                </c:pt>
                <c:pt idx="66">
                  <c:v>210.34940248716819</c:v>
                </c:pt>
                <c:pt idx="67">
                  <c:v>135.88264321251381</c:v>
                </c:pt>
                <c:pt idx="68">
                  <c:v>186.55074746124771</c:v>
                </c:pt>
                <c:pt idx="69">
                  <c:v>60.648185388636101</c:v>
                </c:pt>
                <c:pt idx="70">
                  <c:v>53.738898445626923</c:v>
                </c:pt>
                <c:pt idx="71">
                  <c:v>201.9047184457126</c:v>
                </c:pt>
                <c:pt idx="72">
                  <c:v>266.39139658046491</c:v>
                </c:pt>
                <c:pt idx="73">
                  <c:v>62.183582487082582</c:v>
                </c:pt>
                <c:pt idx="74">
                  <c:v>267.92679367891139</c:v>
                </c:pt>
                <c:pt idx="75">
                  <c:v>79.840649119217147</c:v>
                </c:pt>
                <c:pt idx="76">
                  <c:v>-1.535397098446484</c:v>
                </c:pt>
                <c:pt idx="77">
                  <c:v>444.49746000025698</c:v>
                </c:pt>
                <c:pt idx="78">
                  <c:v>100.5685099482447</c:v>
                </c:pt>
                <c:pt idx="79">
                  <c:v>-166.59058518144349</c:v>
                </c:pt>
                <c:pt idx="80">
                  <c:v>82.911443316110109</c:v>
                </c:pt>
                <c:pt idx="81">
                  <c:v>63.71897958552907</c:v>
                </c:pt>
                <c:pt idx="82">
                  <c:v>56.809692642519892</c:v>
                </c:pt>
                <c:pt idx="83">
                  <c:v>33.011037616599403</c:v>
                </c:pt>
                <c:pt idx="84">
                  <c:v>25.334052124366981</c:v>
                </c:pt>
                <c:pt idx="85">
                  <c:v>69.092869430091753</c:v>
                </c:pt>
                <c:pt idx="86">
                  <c:v>56.041994093296651</c:v>
                </c:pt>
                <c:pt idx="87">
                  <c:v>50.668104248733947</c:v>
                </c:pt>
                <c:pt idx="88">
                  <c:v>49.900405699510713</c:v>
                </c:pt>
                <c:pt idx="89">
                  <c:v>39.920324559608567</c:v>
                </c:pt>
                <c:pt idx="90">
                  <c:v>43.758817305724783</c:v>
                </c:pt>
                <c:pt idx="91">
                  <c:v>23.7986550259205</c:v>
                </c:pt>
                <c:pt idx="92">
                  <c:v>21.495559378250771</c:v>
                </c:pt>
                <c:pt idx="93">
                  <c:v>82.143744766886869</c:v>
                </c:pt>
                <c:pt idx="94">
                  <c:v>62.183582487082582</c:v>
                </c:pt>
                <c:pt idx="95">
                  <c:v>33.011037616599403</c:v>
                </c:pt>
                <c:pt idx="96">
                  <c:v>35.314133264269117</c:v>
                </c:pt>
                <c:pt idx="97">
                  <c:v>23.7986550259205</c:v>
                </c:pt>
                <c:pt idx="98">
                  <c:v>9.9800811399021434</c:v>
                </c:pt>
                <c:pt idx="99">
                  <c:v>40.688023108831807</c:v>
                </c:pt>
                <c:pt idx="100">
                  <c:v>64.48667813475231</c:v>
                </c:pt>
                <c:pt idx="101">
                  <c:v>17.657066632134558</c:v>
                </c:pt>
                <c:pt idx="102">
                  <c:v>20.727860829027531</c:v>
                </c:pt>
                <c:pt idx="103">
                  <c:v>21.495559378250771</c:v>
                </c:pt>
                <c:pt idx="104">
                  <c:v>18.424765181357799</c:v>
                </c:pt>
                <c:pt idx="105">
                  <c:v>5.3738898445626919</c:v>
                </c:pt>
                <c:pt idx="106">
                  <c:v>22.263257927474012</c:v>
                </c:pt>
                <c:pt idx="107">
                  <c:v>83.679141865333349</c:v>
                </c:pt>
                <c:pt idx="108">
                  <c:v>21.495559378250771</c:v>
                </c:pt>
                <c:pt idx="109">
                  <c:v>21.495559378250771</c:v>
                </c:pt>
                <c:pt idx="110">
                  <c:v>10.74777968912538</c:v>
                </c:pt>
                <c:pt idx="111">
                  <c:v>10.74777968912538</c:v>
                </c:pt>
                <c:pt idx="112">
                  <c:v>4.6061912953394506</c:v>
                </c:pt>
                <c:pt idx="113">
                  <c:v>16.121669533688081</c:v>
                </c:pt>
                <c:pt idx="114">
                  <c:v>43.758817305724783</c:v>
                </c:pt>
                <c:pt idx="115">
                  <c:v>6.9092869430091763</c:v>
                </c:pt>
                <c:pt idx="116">
                  <c:v>14.58627243524159</c:v>
                </c:pt>
                <c:pt idx="117">
                  <c:v>19.192463730581039</c:v>
                </c:pt>
                <c:pt idx="118">
                  <c:v>-0.76769854922324177</c:v>
                </c:pt>
                <c:pt idx="119">
                  <c:v>0</c:v>
                </c:pt>
                <c:pt idx="120">
                  <c:v>24.56635357514374</c:v>
                </c:pt>
                <c:pt idx="121">
                  <c:v>20.727860829027531</c:v>
                </c:pt>
                <c:pt idx="122">
                  <c:v>13.05087533679511</c:v>
                </c:pt>
                <c:pt idx="123">
                  <c:v>10.74777968912538</c:v>
                </c:pt>
                <c:pt idx="124">
                  <c:v>13.818573886018349</c:v>
                </c:pt>
                <c:pt idx="125">
                  <c:v>0</c:v>
                </c:pt>
                <c:pt idx="126">
                  <c:v>0.76769854922324177</c:v>
                </c:pt>
                <c:pt idx="127">
                  <c:v>17.657066632134558</c:v>
                </c:pt>
                <c:pt idx="128">
                  <c:v>8.444684041455659</c:v>
                </c:pt>
                <c:pt idx="129">
                  <c:v>-0.76769854922324177</c:v>
                </c:pt>
                <c:pt idx="130">
                  <c:v>33.011037616599403</c:v>
                </c:pt>
                <c:pt idx="131">
                  <c:v>17.657066632134558</c:v>
                </c:pt>
                <c:pt idx="132">
                  <c:v>-2.3030956476697249</c:v>
                </c:pt>
                <c:pt idx="133">
                  <c:v>0</c:v>
                </c:pt>
                <c:pt idx="134">
                  <c:v>16.889368082911322</c:v>
                </c:pt>
                <c:pt idx="135">
                  <c:v>-1.535397098446484</c:v>
                </c:pt>
                <c:pt idx="136">
                  <c:v>68.325170880868512</c:v>
                </c:pt>
                <c:pt idx="137">
                  <c:v>13.05087533679511</c:v>
                </c:pt>
                <c:pt idx="138">
                  <c:v>10.74777968912538</c:v>
                </c:pt>
                <c:pt idx="139">
                  <c:v>-2.3030956476697249</c:v>
                </c:pt>
                <c:pt idx="140">
                  <c:v>0</c:v>
                </c:pt>
                <c:pt idx="141">
                  <c:v>17.657066632134558</c:v>
                </c:pt>
                <c:pt idx="142">
                  <c:v>-9.9800811399021434</c:v>
                </c:pt>
                <c:pt idx="143">
                  <c:v>5.3738898445626919</c:v>
                </c:pt>
                <c:pt idx="144">
                  <c:v>6.9092869430091763</c:v>
                </c:pt>
                <c:pt idx="145">
                  <c:v>6.9092869430091763</c:v>
                </c:pt>
                <c:pt idx="146">
                  <c:v>0</c:v>
                </c:pt>
                <c:pt idx="147">
                  <c:v>0</c:v>
                </c:pt>
                <c:pt idx="148">
                  <c:v>11.51547823834863</c:v>
                </c:pt>
                <c:pt idx="149">
                  <c:v>9.9800811399021434</c:v>
                </c:pt>
                <c:pt idx="150">
                  <c:v>-0.76769854922324177</c:v>
                </c:pt>
                <c:pt idx="151">
                  <c:v>11.51547823834863</c:v>
                </c:pt>
                <c:pt idx="152">
                  <c:v>20.727860829027531</c:v>
                </c:pt>
                <c:pt idx="153">
                  <c:v>0</c:v>
                </c:pt>
                <c:pt idx="154">
                  <c:v>0</c:v>
                </c:pt>
                <c:pt idx="155">
                  <c:v>-0.76769854922324177</c:v>
                </c:pt>
                <c:pt idx="156">
                  <c:v>21.495559378250771</c:v>
                </c:pt>
                <c:pt idx="157">
                  <c:v>-2.3030956476697249</c:v>
                </c:pt>
                <c:pt idx="158">
                  <c:v>8.444684041455659</c:v>
                </c:pt>
                <c:pt idx="159">
                  <c:v>13.818573886018349</c:v>
                </c:pt>
                <c:pt idx="160">
                  <c:v>-0.76769854922324177</c:v>
                </c:pt>
                <c:pt idx="161">
                  <c:v>0</c:v>
                </c:pt>
                <c:pt idx="162">
                  <c:v>-0.76769854922324177</c:v>
                </c:pt>
                <c:pt idx="163">
                  <c:v>0</c:v>
                </c:pt>
                <c:pt idx="164">
                  <c:v>35.314133264269117</c:v>
                </c:pt>
                <c:pt idx="165">
                  <c:v>12.28317678757187</c:v>
                </c:pt>
                <c:pt idx="166">
                  <c:v>12.28317678757187</c:v>
                </c:pt>
                <c:pt idx="167">
                  <c:v>0</c:v>
                </c:pt>
                <c:pt idx="168">
                  <c:v>0</c:v>
                </c:pt>
                <c:pt idx="169">
                  <c:v>17.657066632134558</c:v>
                </c:pt>
                <c:pt idx="170">
                  <c:v>-0.76769854922324177</c:v>
                </c:pt>
                <c:pt idx="171">
                  <c:v>-0.76769854922324177</c:v>
                </c:pt>
                <c:pt idx="172">
                  <c:v>0</c:v>
                </c:pt>
                <c:pt idx="173">
                  <c:v>56.041994093296651</c:v>
                </c:pt>
                <c:pt idx="174">
                  <c:v>6.1415883937859341</c:v>
                </c:pt>
                <c:pt idx="175">
                  <c:v>0.76769854922324177</c:v>
                </c:pt>
                <c:pt idx="176">
                  <c:v>10.74777968912538</c:v>
                </c:pt>
                <c:pt idx="177">
                  <c:v>12.28317678757187</c:v>
                </c:pt>
                <c:pt idx="178">
                  <c:v>0</c:v>
                </c:pt>
                <c:pt idx="179">
                  <c:v>22.263257927474012</c:v>
                </c:pt>
                <c:pt idx="180">
                  <c:v>14.58627243524159</c:v>
                </c:pt>
                <c:pt idx="181">
                  <c:v>0</c:v>
                </c:pt>
                <c:pt idx="182">
                  <c:v>7.6769854922324177</c:v>
                </c:pt>
                <c:pt idx="183">
                  <c:v>19.192463730581039</c:v>
                </c:pt>
                <c:pt idx="184">
                  <c:v>17.657066632134558</c:v>
                </c:pt>
                <c:pt idx="185">
                  <c:v>16.121669533688081</c:v>
                </c:pt>
                <c:pt idx="186">
                  <c:v>15.353970984464841</c:v>
                </c:pt>
                <c:pt idx="187">
                  <c:v>13.05087533679511</c:v>
                </c:pt>
                <c:pt idx="188">
                  <c:v>-0.76769854922324177</c:v>
                </c:pt>
                <c:pt idx="189">
                  <c:v>-1.535397098446484</c:v>
                </c:pt>
                <c:pt idx="190">
                  <c:v>1.535397098446484</c:v>
                </c:pt>
                <c:pt idx="191">
                  <c:v>29.17254487048319</c:v>
                </c:pt>
                <c:pt idx="192">
                  <c:v>23.030956476697249</c:v>
                </c:pt>
                <c:pt idx="193">
                  <c:v>9.9800811399021434</c:v>
                </c:pt>
                <c:pt idx="194">
                  <c:v>60.648185388636101</c:v>
                </c:pt>
                <c:pt idx="195">
                  <c:v>0</c:v>
                </c:pt>
                <c:pt idx="196">
                  <c:v>0</c:v>
                </c:pt>
                <c:pt idx="197">
                  <c:v>42.223420207278288</c:v>
                </c:pt>
                <c:pt idx="198">
                  <c:v>36.849530362715598</c:v>
                </c:pt>
                <c:pt idx="199">
                  <c:v>35.314133264269117</c:v>
                </c:pt>
                <c:pt idx="200">
                  <c:v>36.081831813492357</c:v>
                </c:pt>
                <c:pt idx="201">
                  <c:v>118.2255765803792</c:v>
                </c:pt>
                <c:pt idx="202">
                  <c:v>0</c:v>
                </c:pt>
                <c:pt idx="203">
                  <c:v>0</c:v>
                </c:pt>
                <c:pt idx="204">
                  <c:v>68.325170880868512</c:v>
                </c:pt>
                <c:pt idx="205">
                  <c:v>59.88048683941286</c:v>
                </c:pt>
                <c:pt idx="206">
                  <c:v>0</c:v>
                </c:pt>
                <c:pt idx="207">
                  <c:v>62.183582487082582</c:v>
                </c:pt>
                <c:pt idx="208">
                  <c:v>115.15478238348631</c:v>
                </c:pt>
                <c:pt idx="209">
                  <c:v>0</c:v>
                </c:pt>
                <c:pt idx="210">
                  <c:v>0</c:v>
                </c:pt>
                <c:pt idx="211">
                  <c:v>50.668104248733947</c:v>
                </c:pt>
                <c:pt idx="212">
                  <c:v>124.36716497416521</c:v>
                </c:pt>
                <c:pt idx="213">
                  <c:v>44.526515854948023</c:v>
                </c:pt>
                <c:pt idx="214">
                  <c:v>36.081831813492357</c:v>
                </c:pt>
                <c:pt idx="215">
                  <c:v>104.4070026943609</c:v>
                </c:pt>
                <c:pt idx="216">
                  <c:v>0</c:v>
                </c:pt>
                <c:pt idx="217">
                  <c:v>0</c:v>
                </c:pt>
                <c:pt idx="218">
                  <c:v>110.54859108814679</c:v>
                </c:pt>
                <c:pt idx="219">
                  <c:v>33.778736165822643</c:v>
                </c:pt>
                <c:pt idx="220">
                  <c:v>60.648185388636101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A-4F05-91B8-735D180CE431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rgbClr val="843C0C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Deaths'!$C$3:$C$300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  <c:pt idx="53">
                  <c:v>177.20933281093301</c:v>
                </c:pt>
                <c:pt idx="54">
                  <c:v>110.7558330068331</c:v>
                </c:pt>
                <c:pt idx="55">
                  <c:v>70.045580874591764</c:v>
                </c:pt>
                <c:pt idx="56">
                  <c:v>59.269337663116097</c:v>
                </c:pt>
                <c:pt idx="57">
                  <c:v>89.802026762297132</c:v>
                </c:pt>
                <c:pt idx="58">
                  <c:v>112.55187354207909</c:v>
                </c:pt>
                <c:pt idx="59">
                  <c:v>91.598067297543068</c:v>
                </c:pt>
                <c:pt idx="60">
                  <c:v>93.394107832789018</c:v>
                </c:pt>
                <c:pt idx="61">
                  <c:v>67.650860160930506</c:v>
                </c:pt>
                <c:pt idx="62">
                  <c:v>45.49969355956388</c:v>
                </c:pt>
                <c:pt idx="63">
                  <c:v>32.328729634426963</c:v>
                </c:pt>
                <c:pt idx="64">
                  <c:v>76.032382658744908</c:v>
                </c:pt>
                <c:pt idx="65">
                  <c:v>0</c:v>
                </c:pt>
                <c:pt idx="66">
                  <c:v>168.82781031311859</c:v>
                </c:pt>
                <c:pt idx="67">
                  <c:v>70.045580874591764</c:v>
                </c:pt>
                <c:pt idx="68">
                  <c:v>70.644261053007071</c:v>
                </c:pt>
                <c:pt idx="69">
                  <c:v>23.348526958197251</c:v>
                </c:pt>
                <c:pt idx="70">
                  <c:v>11.973603568306279</c:v>
                </c:pt>
                <c:pt idx="71">
                  <c:v>55.078576414208896</c:v>
                </c:pt>
                <c:pt idx="72">
                  <c:v>46.098373737979188</c:v>
                </c:pt>
                <c:pt idx="73">
                  <c:v>73.63766194508365</c:v>
                </c:pt>
                <c:pt idx="74">
                  <c:v>13.769644103552229</c:v>
                </c:pt>
                <c:pt idx="75">
                  <c:v>7.7828423193990854</c:v>
                </c:pt>
                <c:pt idx="76">
                  <c:v>24.54588731502788</c:v>
                </c:pt>
                <c:pt idx="77">
                  <c:v>14.36832428196754</c:v>
                </c:pt>
                <c:pt idx="78">
                  <c:v>24.54588731502788</c:v>
                </c:pt>
                <c:pt idx="79">
                  <c:v>46.697053916394509</c:v>
                </c:pt>
                <c:pt idx="80">
                  <c:v>37.716851240164793</c:v>
                </c:pt>
                <c:pt idx="81">
                  <c:v>35.322130526503543</c:v>
                </c:pt>
                <c:pt idx="82">
                  <c:v>14.967004460382849</c:v>
                </c:pt>
                <c:pt idx="83">
                  <c:v>19.756445887705372</c:v>
                </c:pt>
                <c:pt idx="84">
                  <c:v>13.17096392513691</c:v>
                </c:pt>
                <c:pt idx="85">
                  <c:v>15.565684638798171</c:v>
                </c:pt>
                <c:pt idx="86">
                  <c:v>37.716851240164793</c:v>
                </c:pt>
                <c:pt idx="87">
                  <c:v>33.526089991257592</c:v>
                </c:pt>
                <c:pt idx="88">
                  <c:v>25.144567493443191</c:v>
                </c:pt>
                <c:pt idx="89">
                  <c:v>20.355126066120679</c:v>
                </c:pt>
                <c:pt idx="90">
                  <c:v>15.565684638798171</c:v>
                </c:pt>
                <c:pt idx="91">
                  <c:v>5.9868017841531422</c:v>
                </c:pt>
                <c:pt idx="92">
                  <c:v>8.9802026762297125</c:v>
                </c:pt>
                <c:pt idx="93">
                  <c:v>4.7894414273225134</c:v>
                </c:pt>
                <c:pt idx="94">
                  <c:v>23.348526958197251</c:v>
                </c:pt>
                <c:pt idx="95">
                  <c:v>19.756445887705372</c:v>
                </c:pt>
                <c:pt idx="96">
                  <c:v>13.769644103552229</c:v>
                </c:pt>
                <c:pt idx="97">
                  <c:v>8.9802026762297125</c:v>
                </c:pt>
                <c:pt idx="98">
                  <c:v>7.1841621409837702</c:v>
                </c:pt>
                <c:pt idx="99">
                  <c:v>5.9868017841531422</c:v>
                </c:pt>
                <c:pt idx="100">
                  <c:v>24.54588731502788</c:v>
                </c:pt>
                <c:pt idx="101">
                  <c:v>9.5788828546450269</c:v>
                </c:pt>
                <c:pt idx="102">
                  <c:v>11.973603568306279</c:v>
                </c:pt>
                <c:pt idx="103">
                  <c:v>6.5854819625684557</c:v>
                </c:pt>
                <c:pt idx="104">
                  <c:v>5.9868017841531422</c:v>
                </c:pt>
                <c:pt idx="105">
                  <c:v>4.7894414273225134</c:v>
                </c:pt>
                <c:pt idx="106">
                  <c:v>3.5920810704918851</c:v>
                </c:pt>
                <c:pt idx="107">
                  <c:v>7.7828423193990854</c:v>
                </c:pt>
                <c:pt idx="108">
                  <c:v>18.559085530874739</c:v>
                </c:pt>
                <c:pt idx="109">
                  <c:v>14.36832428196754</c:v>
                </c:pt>
                <c:pt idx="110">
                  <c:v>7.1841621409837702</c:v>
                </c:pt>
                <c:pt idx="111">
                  <c:v>4.7894414273225134</c:v>
                </c:pt>
                <c:pt idx="112">
                  <c:v>0</c:v>
                </c:pt>
                <c:pt idx="113">
                  <c:v>2.3947207136612572</c:v>
                </c:pt>
                <c:pt idx="114">
                  <c:v>8.9802026762297125</c:v>
                </c:pt>
                <c:pt idx="115">
                  <c:v>8.3815224978143981</c:v>
                </c:pt>
                <c:pt idx="116">
                  <c:v>7.1841621409837702</c:v>
                </c:pt>
                <c:pt idx="117">
                  <c:v>14.967004460382849</c:v>
                </c:pt>
                <c:pt idx="118">
                  <c:v>1.796040535245943</c:v>
                </c:pt>
                <c:pt idx="119">
                  <c:v>0</c:v>
                </c:pt>
                <c:pt idx="120">
                  <c:v>4.7894414273225134</c:v>
                </c:pt>
                <c:pt idx="121">
                  <c:v>8.3815224978143981</c:v>
                </c:pt>
                <c:pt idx="122">
                  <c:v>2.9934008920765711</c:v>
                </c:pt>
                <c:pt idx="123">
                  <c:v>6.5854819625684557</c:v>
                </c:pt>
                <c:pt idx="124">
                  <c:v>2.3947207136612572</c:v>
                </c:pt>
                <c:pt idx="125">
                  <c:v>5.9868017841531422</c:v>
                </c:pt>
                <c:pt idx="126">
                  <c:v>1.796040535245943</c:v>
                </c:pt>
                <c:pt idx="127">
                  <c:v>-0.59868017841531418</c:v>
                </c:pt>
                <c:pt idx="128">
                  <c:v>5.9868017841531422</c:v>
                </c:pt>
                <c:pt idx="129">
                  <c:v>8.3815224978143981</c:v>
                </c:pt>
                <c:pt idx="130">
                  <c:v>6.5854819625684557</c:v>
                </c:pt>
                <c:pt idx="131">
                  <c:v>3.5920810704918851</c:v>
                </c:pt>
                <c:pt idx="132">
                  <c:v>4.190761248907199</c:v>
                </c:pt>
                <c:pt idx="133">
                  <c:v>0.59868017841531418</c:v>
                </c:pt>
                <c:pt idx="134">
                  <c:v>1.796040535245943</c:v>
                </c:pt>
                <c:pt idx="135">
                  <c:v>2.3947207136612572</c:v>
                </c:pt>
                <c:pt idx="136">
                  <c:v>1.1973603568306279</c:v>
                </c:pt>
                <c:pt idx="137">
                  <c:v>4.190761248907199</c:v>
                </c:pt>
                <c:pt idx="138">
                  <c:v>0.59868017841531418</c:v>
                </c:pt>
                <c:pt idx="139">
                  <c:v>1.796040535245943</c:v>
                </c:pt>
                <c:pt idx="140">
                  <c:v>0.59868017841531418</c:v>
                </c:pt>
                <c:pt idx="141">
                  <c:v>1.1973603568306279</c:v>
                </c:pt>
                <c:pt idx="142">
                  <c:v>2.9934008920765711</c:v>
                </c:pt>
                <c:pt idx="143">
                  <c:v>1.796040535245943</c:v>
                </c:pt>
                <c:pt idx="144">
                  <c:v>4.7894414273225134</c:v>
                </c:pt>
                <c:pt idx="145">
                  <c:v>5.9868017841531422</c:v>
                </c:pt>
                <c:pt idx="146">
                  <c:v>2.3947207136612572</c:v>
                </c:pt>
                <c:pt idx="147">
                  <c:v>0</c:v>
                </c:pt>
                <c:pt idx="148">
                  <c:v>0.59868017841531418</c:v>
                </c:pt>
                <c:pt idx="149">
                  <c:v>3.5920810704918851</c:v>
                </c:pt>
                <c:pt idx="150">
                  <c:v>2.3947207136612572</c:v>
                </c:pt>
                <c:pt idx="151">
                  <c:v>5.3881216057378278</c:v>
                </c:pt>
                <c:pt idx="152">
                  <c:v>1.796040535245943</c:v>
                </c:pt>
                <c:pt idx="153">
                  <c:v>4.190761248907199</c:v>
                </c:pt>
                <c:pt idx="154">
                  <c:v>0</c:v>
                </c:pt>
                <c:pt idx="155">
                  <c:v>0</c:v>
                </c:pt>
                <c:pt idx="156">
                  <c:v>5.3881216057378278</c:v>
                </c:pt>
                <c:pt idx="157">
                  <c:v>9.5788828546450269</c:v>
                </c:pt>
                <c:pt idx="158">
                  <c:v>1.1973603568306279</c:v>
                </c:pt>
                <c:pt idx="159">
                  <c:v>8.3815224978143981</c:v>
                </c:pt>
                <c:pt idx="160">
                  <c:v>3.5920810704918851</c:v>
                </c:pt>
                <c:pt idx="161">
                  <c:v>0.59868017841531418</c:v>
                </c:pt>
                <c:pt idx="162">
                  <c:v>0.59868017841531418</c:v>
                </c:pt>
                <c:pt idx="163">
                  <c:v>2.9934008920765711</c:v>
                </c:pt>
                <c:pt idx="164">
                  <c:v>2.9934008920765711</c:v>
                </c:pt>
                <c:pt idx="165">
                  <c:v>2.3947207136612572</c:v>
                </c:pt>
                <c:pt idx="166">
                  <c:v>7.7828423193990854</c:v>
                </c:pt>
                <c:pt idx="167">
                  <c:v>2.9934008920765711</c:v>
                </c:pt>
                <c:pt idx="168">
                  <c:v>0</c:v>
                </c:pt>
                <c:pt idx="169">
                  <c:v>0.59868017841531418</c:v>
                </c:pt>
                <c:pt idx="170">
                  <c:v>2.9934008920765711</c:v>
                </c:pt>
                <c:pt idx="171">
                  <c:v>4.7894414273225134</c:v>
                </c:pt>
                <c:pt idx="172">
                  <c:v>8.3815224978143981</c:v>
                </c:pt>
                <c:pt idx="173">
                  <c:v>1.796040535245943</c:v>
                </c:pt>
                <c:pt idx="174">
                  <c:v>3.5920810704918851</c:v>
                </c:pt>
                <c:pt idx="175">
                  <c:v>1.796040535245943</c:v>
                </c:pt>
                <c:pt idx="176">
                  <c:v>0.59868017841531418</c:v>
                </c:pt>
                <c:pt idx="177">
                  <c:v>2.9934008920765711</c:v>
                </c:pt>
                <c:pt idx="178">
                  <c:v>2.3947207136612572</c:v>
                </c:pt>
                <c:pt idx="179">
                  <c:v>2.9934008920765711</c:v>
                </c:pt>
                <c:pt idx="180">
                  <c:v>0</c:v>
                </c:pt>
                <c:pt idx="181">
                  <c:v>5.3881216057378278</c:v>
                </c:pt>
                <c:pt idx="182">
                  <c:v>0.59868017841531418</c:v>
                </c:pt>
                <c:pt idx="183">
                  <c:v>1.796040535245943</c:v>
                </c:pt>
                <c:pt idx="184">
                  <c:v>2.3947207136612572</c:v>
                </c:pt>
                <c:pt idx="185">
                  <c:v>8.9802026762297125</c:v>
                </c:pt>
                <c:pt idx="186">
                  <c:v>0</c:v>
                </c:pt>
                <c:pt idx="187">
                  <c:v>2.9934008920765711</c:v>
                </c:pt>
                <c:pt idx="188">
                  <c:v>1.1973603568306279</c:v>
                </c:pt>
                <c:pt idx="189">
                  <c:v>0.59868017841531418</c:v>
                </c:pt>
                <c:pt idx="190">
                  <c:v>0.59868017841531418</c:v>
                </c:pt>
                <c:pt idx="191">
                  <c:v>2.9934008920765711</c:v>
                </c:pt>
                <c:pt idx="192">
                  <c:v>3.5920810704918851</c:v>
                </c:pt>
                <c:pt idx="193">
                  <c:v>1.796040535245943</c:v>
                </c:pt>
                <c:pt idx="194">
                  <c:v>1.796040535245943</c:v>
                </c:pt>
                <c:pt idx="195">
                  <c:v>2.3947207136612572</c:v>
                </c:pt>
                <c:pt idx="196">
                  <c:v>1.1973603568306279</c:v>
                </c:pt>
                <c:pt idx="197">
                  <c:v>1.1973603568306279</c:v>
                </c:pt>
                <c:pt idx="198">
                  <c:v>6.5854819625684557</c:v>
                </c:pt>
                <c:pt idx="199">
                  <c:v>3.5920810704918851</c:v>
                </c:pt>
                <c:pt idx="200">
                  <c:v>1.796040535245943</c:v>
                </c:pt>
                <c:pt idx="201">
                  <c:v>5.9868017841531422</c:v>
                </c:pt>
                <c:pt idx="202">
                  <c:v>1.1973603568306279</c:v>
                </c:pt>
                <c:pt idx="203">
                  <c:v>1.1973603568306279</c:v>
                </c:pt>
                <c:pt idx="204">
                  <c:v>0</c:v>
                </c:pt>
                <c:pt idx="205">
                  <c:v>8.9802026762297125</c:v>
                </c:pt>
                <c:pt idx="206">
                  <c:v>10.776243211475659</c:v>
                </c:pt>
                <c:pt idx="207">
                  <c:v>7.7828423193990854</c:v>
                </c:pt>
                <c:pt idx="208">
                  <c:v>8.9802026762297125</c:v>
                </c:pt>
                <c:pt idx="209">
                  <c:v>4.7894414273225134</c:v>
                </c:pt>
                <c:pt idx="210">
                  <c:v>2.9934008920765711</c:v>
                </c:pt>
                <c:pt idx="211">
                  <c:v>2.3947207136612572</c:v>
                </c:pt>
                <c:pt idx="212">
                  <c:v>8.9802026762297125</c:v>
                </c:pt>
                <c:pt idx="213">
                  <c:v>7.1841621409837702</c:v>
                </c:pt>
                <c:pt idx="214">
                  <c:v>8.3815224978143981</c:v>
                </c:pt>
                <c:pt idx="215">
                  <c:v>5.3881216057378278</c:v>
                </c:pt>
                <c:pt idx="216">
                  <c:v>7.7828423193990854</c:v>
                </c:pt>
                <c:pt idx="217">
                  <c:v>1.1973603568306279</c:v>
                </c:pt>
                <c:pt idx="218">
                  <c:v>12.572283746721601</c:v>
                </c:pt>
                <c:pt idx="219">
                  <c:v>7.1841621409837702</c:v>
                </c:pt>
                <c:pt idx="220">
                  <c:v>9.5788828546450269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A-4F05-91B8-735D180CE431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Deaths'!$D$3:$D$300</c:f>
              <c:numCache>
                <c:formatCode>General</c:formatCode>
                <c:ptCount val="29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  <c:pt idx="53">
                  <c:v>383.15383567047257</c:v>
                </c:pt>
                <c:pt idx="54">
                  <c:v>346.8202822879278</c:v>
                </c:pt>
                <c:pt idx="55">
                  <c:v>342.69146940354773</c:v>
                </c:pt>
                <c:pt idx="56">
                  <c:v>214.6982699877648</c:v>
                </c:pt>
                <c:pt idx="57">
                  <c:v>274.97893809971418</c:v>
                </c:pt>
                <c:pt idx="58">
                  <c:v>315.44130436663909</c:v>
                </c:pt>
                <c:pt idx="59">
                  <c:v>266.72131233095399</c:v>
                </c:pt>
                <c:pt idx="60">
                  <c:v>235.34233440966531</c:v>
                </c:pt>
                <c:pt idx="61">
                  <c:v>222.13013317964899</c:v>
                </c:pt>
                <c:pt idx="62">
                  <c:v>391.41146143923282</c:v>
                </c:pt>
                <c:pt idx="63">
                  <c:v>143.68268837642719</c:v>
                </c:pt>
                <c:pt idx="64">
                  <c:v>161.02370249082361</c:v>
                </c:pt>
                <c:pt idx="65">
                  <c:v>194.87996814274041</c:v>
                </c:pt>
                <c:pt idx="66">
                  <c:v>304.70639086725078</c:v>
                </c:pt>
                <c:pt idx="67">
                  <c:v>226.25894606402909</c:v>
                </c:pt>
                <c:pt idx="68">
                  <c:v>200.66030618087251</c:v>
                </c:pt>
                <c:pt idx="69">
                  <c:v>160.19793991394761</c:v>
                </c:pt>
                <c:pt idx="70">
                  <c:v>136.25082518454309</c:v>
                </c:pt>
                <c:pt idx="71">
                  <c:v>147.81150126080729</c:v>
                </c:pt>
                <c:pt idx="72">
                  <c:v>142.03116322267519</c:v>
                </c:pt>
                <c:pt idx="73">
                  <c:v>161.02370249082361</c:v>
                </c:pt>
                <c:pt idx="74">
                  <c:v>216.34979514151681</c:v>
                </c:pt>
                <c:pt idx="75">
                  <c:v>199.83454360399651</c:v>
                </c:pt>
                <c:pt idx="76">
                  <c:v>126.34167426203081</c:v>
                </c:pt>
                <c:pt idx="77">
                  <c:v>119.7355736470227</c:v>
                </c:pt>
                <c:pt idx="78">
                  <c:v>81.750495110725836</c:v>
                </c:pt>
                <c:pt idx="79">
                  <c:v>133.773537453915</c:v>
                </c:pt>
                <c:pt idx="80">
                  <c:v>132.947774877039</c:v>
                </c:pt>
                <c:pt idx="81">
                  <c:v>128.8189619926589</c:v>
                </c:pt>
                <c:pt idx="82">
                  <c:v>107.3491349938824</c:v>
                </c:pt>
                <c:pt idx="83">
                  <c:v>98.265746648246207</c:v>
                </c:pt>
                <c:pt idx="84">
                  <c:v>41.288128843800934</c:v>
                </c:pt>
                <c:pt idx="85">
                  <c:v>75.970157072593707</c:v>
                </c:pt>
                <c:pt idx="86">
                  <c:v>64.409480996329449</c:v>
                </c:pt>
                <c:pt idx="87">
                  <c:v>96.61422149449416</c:v>
                </c:pt>
                <c:pt idx="88">
                  <c:v>57.803380381321297</c:v>
                </c:pt>
                <c:pt idx="89">
                  <c:v>71.841344188213611</c:v>
                </c:pt>
                <c:pt idx="90">
                  <c:v>91.659646033238047</c:v>
                </c:pt>
                <c:pt idx="91">
                  <c:v>61.932193265701393</c:v>
                </c:pt>
                <c:pt idx="92">
                  <c:v>49.545754612561112</c:v>
                </c:pt>
                <c:pt idx="93">
                  <c:v>45.416941728181023</c:v>
                </c:pt>
                <c:pt idx="94">
                  <c:v>58.629142958197313</c:v>
                </c:pt>
                <c:pt idx="95">
                  <c:v>72.667106765089628</c:v>
                </c:pt>
                <c:pt idx="96">
                  <c:v>70.189819034461578</c:v>
                </c:pt>
                <c:pt idx="97">
                  <c:v>59.45490553507333</c:v>
                </c:pt>
                <c:pt idx="98">
                  <c:v>43.765416574428983</c:v>
                </c:pt>
                <c:pt idx="99">
                  <c:v>53.674567496941201</c:v>
                </c:pt>
                <c:pt idx="100">
                  <c:v>65.235243573205466</c:v>
                </c:pt>
                <c:pt idx="101">
                  <c:v>58.629142958197313</c:v>
                </c:pt>
                <c:pt idx="102">
                  <c:v>43.765416574428983</c:v>
                </c:pt>
                <c:pt idx="103">
                  <c:v>46.242704305057039</c:v>
                </c:pt>
                <c:pt idx="104">
                  <c:v>64.409480996329449</c:v>
                </c:pt>
                <c:pt idx="105">
                  <c:v>36.333553382544807</c:v>
                </c:pt>
                <c:pt idx="106">
                  <c:v>21.46982699877648</c:v>
                </c:pt>
                <c:pt idx="107">
                  <c:v>28.075927613784629</c:v>
                </c:pt>
                <c:pt idx="108">
                  <c:v>35.507790805668797</c:v>
                </c:pt>
                <c:pt idx="109">
                  <c:v>54.500330073817217</c:v>
                </c:pt>
                <c:pt idx="110">
                  <c:v>38.81084111317287</c:v>
                </c:pt>
                <c:pt idx="111">
                  <c:v>40.46236626692491</c:v>
                </c:pt>
                <c:pt idx="112">
                  <c:v>19.81830184502444</c:v>
                </c:pt>
                <c:pt idx="113">
                  <c:v>18.99253926814843</c:v>
                </c:pt>
                <c:pt idx="114">
                  <c:v>14.863726383768331</c:v>
                </c:pt>
                <c:pt idx="115">
                  <c:v>-25.598639883156569</c:v>
                </c:pt>
                <c:pt idx="116">
                  <c:v>28.075927613784629</c:v>
                </c:pt>
                <c:pt idx="117">
                  <c:v>24.772877306280559</c:v>
                </c:pt>
                <c:pt idx="118">
                  <c:v>6.606100615008148</c:v>
                </c:pt>
                <c:pt idx="119">
                  <c:v>18.16677669127241</c:v>
                </c:pt>
                <c:pt idx="120">
                  <c:v>4.9545754612561108</c:v>
                </c:pt>
                <c:pt idx="121">
                  <c:v>18.99253926814843</c:v>
                </c:pt>
                <c:pt idx="122">
                  <c:v>17.341014114396391</c:v>
                </c:pt>
                <c:pt idx="123">
                  <c:v>24.772877306280559</c:v>
                </c:pt>
                <c:pt idx="124">
                  <c:v>12.38643865314028</c:v>
                </c:pt>
                <c:pt idx="125">
                  <c:v>17.341014114396391</c:v>
                </c:pt>
                <c:pt idx="126">
                  <c:v>5.7803380381321299</c:v>
                </c:pt>
                <c:pt idx="127">
                  <c:v>6.606100615008148</c:v>
                </c:pt>
                <c:pt idx="128">
                  <c:v>24.772877306280559</c:v>
                </c:pt>
                <c:pt idx="129">
                  <c:v>12.38643865314028</c:v>
                </c:pt>
                <c:pt idx="130">
                  <c:v>9.9091509225122216</c:v>
                </c:pt>
                <c:pt idx="131">
                  <c:v>9.9091509225122216</c:v>
                </c:pt>
                <c:pt idx="132">
                  <c:v>5.7803380381321299</c:v>
                </c:pt>
                <c:pt idx="133">
                  <c:v>7.4318631918841662</c:v>
                </c:pt>
                <c:pt idx="134">
                  <c:v>10.73491349938824</c:v>
                </c:pt>
                <c:pt idx="135">
                  <c:v>14.037963806892311</c:v>
                </c:pt>
                <c:pt idx="136">
                  <c:v>10.73491349938824</c:v>
                </c:pt>
                <c:pt idx="137">
                  <c:v>16.515251537520371</c:v>
                </c:pt>
                <c:pt idx="138">
                  <c:v>9.0833883456362035</c:v>
                </c:pt>
                <c:pt idx="139">
                  <c:v>11.56067607626426</c:v>
                </c:pt>
                <c:pt idx="140">
                  <c:v>2.477287730628055</c:v>
                </c:pt>
                <c:pt idx="141">
                  <c:v>10.73491349938824</c:v>
                </c:pt>
                <c:pt idx="142">
                  <c:v>12.38643865314028</c:v>
                </c:pt>
                <c:pt idx="143">
                  <c:v>7.4318631918841662</c:v>
                </c:pt>
                <c:pt idx="144">
                  <c:v>8.2576257687601853</c:v>
                </c:pt>
                <c:pt idx="145">
                  <c:v>4.1288128843800926</c:v>
                </c:pt>
                <c:pt idx="146">
                  <c:v>4.1288128843800926</c:v>
                </c:pt>
                <c:pt idx="147">
                  <c:v>4.1288128843800926</c:v>
                </c:pt>
                <c:pt idx="148">
                  <c:v>4.1288128843800926</c:v>
                </c:pt>
                <c:pt idx="149">
                  <c:v>9.0833883456362035</c:v>
                </c:pt>
                <c:pt idx="150">
                  <c:v>4.9545754612561108</c:v>
                </c:pt>
                <c:pt idx="151">
                  <c:v>2.477287730628055</c:v>
                </c:pt>
                <c:pt idx="152">
                  <c:v>7.4318631918841662</c:v>
                </c:pt>
                <c:pt idx="153">
                  <c:v>4.1288128843800926</c:v>
                </c:pt>
                <c:pt idx="154">
                  <c:v>6.606100615008148</c:v>
                </c:pt>
                <c:pt idx="155">
                  <c:v>9.9091509225122216</c:v>
                </c:pt>
                <c:pt idx="156">
                  <c:v>4.1288128843800926</c:v>
                </c:pt>
                <c:pt idx="157">
                  <c:v>8.2576257687601853</c:v>
                </c:pt>
                <c:pt idx="158">
                  <c:v>4.9545754612561108</c:v>
                </c:pt>
                <c:pt idx="159">
                  <c:v>2.477287730628055</c:v>
                </c:pt>
                <c:pt idx="160">
                  <c:v>10.73491349938824</c:v>
                </c:pt>
                <c:pt idx="161">
                  <c:v>1.651525153752037</c:v>
                </c:pt>
                <c:pt idx="162">
                  <c:v>3.303050307504074</c:v>
                </c:pt>
                <c:pt idx="163">
                  <c:v>4.9545754612561108</c:v>
                </c:pt>
                <c:pt idx="164">
                  <c:v>8.2576257687601853</c:v>
                </c:pt>
                <c:pt idx="165">
                  <c:v>4.9545754612561108</c:v>
                </c:pt>
                <c:pt idx="166">
                  <c:v>2.477287730628055</c:v>
                </c:pt>
                <c:pt idx="167">
                  <c:v>130.4704871464109</c:v>
                </c:pt>
                <c:pt idx="168">
                  <c:v>3.303050307504074</c:v>
                </c:pt>
                <c:pt idx="169">
                  <c:v>3.303050307504074</c:v>
                </c:pt>
                <c:pt idx="170">
                  <c:v>4.1288128843800926</c:v>
                </c:pt>
                <c:pt idx="171">
                  <c:v>5.7803380381321299</c:v>
                </c:pt>
                <c:pt idx="172">
                  <c:v>4.9545754612561108</c:v>
                </c:pt>
                <c:pt idx="173">
                  <c:v>7.4318631918841662</c:v>
                </c:pt>
                <c:pt idx="174">
                  <c:v>2.477287730628055</c:v>
                </c:pt>
                <c:pt idx="175">
                  <c:v>5.7803380381321299</c:v>
                </c:pt>
                <c:pt idx="176">
                  <c:v>3.303050307504074</c:v>
                </c:pt>
                <c:pt idx="177">
                  <c:v>3.303050307504074</c:v>
                </c:pt>
                <c:pt idx="178">
                  <c:v>10.73491349938824</c:v>
                </c:pt>
                <c:pt idx="179">
                  <c:v>4.1288128843800926</c:v>
                </c:pt>
                <c:pt idx="180">
                  <c:v>7.4318631918841662</c:v>
                </c:pt>
                <c:pt idx="181">
                  <c:v>0.82576257687601851</c:v>
                </c:pt>
                <c:pt idx="182">
                  <c:v>3.303050307504074</c:v>
                </c:pt>
                <c:pt idx="183">
                  <c:v>4.9545754612561108</c:v>
                </c:pt>
                <c:pt idx="184">
                  <c:v>6.606100615008148</c:v>
                </c:pt>
                <c:pt idx="185">
                  <c:v>4.9545754612561108</c:v>
                </c:pt>
                <c:pt idx="186">
                  <c:v>8.2576257687601853</c:v>
                </c:pt>
                <c:pt idx="187">
                  <c:v>9.0833883456362035</c:v>
                </c:pt>
                <c:pt idx="188">
                  <c:v>13.2122012300163</c:v>
                </c:pt>
                <c:pt idx="189">
                  <c:v>5.7803380381321299</c:v>
                </c:pt>
                <c:pt idx="190">
                  <c:v>9.9091509225122216</c:v>
                </c:pt>
                <c:pt idx="191">
                  <c:v>8.2576257687601853</c:v>
                </c:pt>
                <c:pt idx="192">
                  <c:v>11.56067607626426</c:v>
                </c:pt>
                <c:pt idx="193">
                  <c:v>8.2576257687601853</c:v>
                </c:pt>
                <c:pt idx="194">
                  <c:v>8.2576257687601853</c:v>
                </c:pt>
                <c:pt idx="195">
                  <c:v>4.9545754612561108</c:v>
                </c:pt>
                <c:pt idx="196">
                  <c:v>5.7803380381321299</c:v>
                </c:pt>
                <c:pt idx="197">
                  <c:v>11.56067607626426</c:v>
                </c:pt>
                <c:pt idx="198">
                  <c:v>7.4318631918841662</c:v>
                </c:pt>
                <c:pt idx="199">
                  <c:v>9.9091509225122216</c:v>
                </c:pt>
                <c:pt idx="200">
                  <c:v>10.73491349938824</c:v>
                </c:pt>
                <c:pt idx="201">
                  <c:v>8.2576257687601853</c:v>
                </c:pt>
                <c:pt idx="202">
                  <c:v>19.81830184502444</c:v>
                </c:pt>
                <c:pt idx="203">
                  <c:v>12.38643865314028</c:v>
                </c:pt>
                <c:pt idx="204">
                  <c:v>14.037963806892311</c:v>
                </c:pt>
                <c:pt idx="205">
                  <c:v>11.56067607626426</c:v>
                </c:pt>
                <c:pt idx="206">
                  <c:v>16.515251537520371</c:v>
                </c:pt>
                <c:pt idx="207">
                  <c:v>18.99253926814843</c:v>
                </c:pt>
                <c:pt idx="208">
                  <c:v>16.515251537520371</c:v>
                </c:pt>
                <c:pt idx="209">
                  <c:v>14.037963806892311</c:v>
                </c:pt>
                <c:pt idx="210">
                  <c:v>14.037963806892311</c:v>
                </c:pt>
                <c:pt idx="211">
                  <c:v>13.2122012300163</c:v>
                </c:pt>
                <c:pt idx="212">
                  <c:v>19.81830184502444</c:v>
                </c:pt>
                <c:pt idx="213">
                  <c:v>15.689488960644351</c:v>
                </c:pt>
                <c:pt idx="214">
                  <c:v>19.81830184502444</c:v>
                </c:pt>
                <c:pt idx="215">
                  <c:v>18.99253926814843</c:v>
                </c:pt>
                <c:pt idx="216">
                  <c:v>22.2955895756525</c:v>
                </c:pt>
                <c:pt idx="217">
                  <c:v>14.863726383768331</c:v>
                </c:pt>
                <c:pt idx="218">
                  <c:v>13.2122012300163</c:v>
                </c:pt>
                <c:pt idx="219">
                  <c:v>23.121352152528519</c:v>
                </c:pt>
                <c:pt idx="220">
                  <c:v>25.598639883156569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A-4F05-91B8-735D180CE431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Deaths'!$E$3:$E$300</c:f>
              <c:numCache>
                <c:formatCode>General</c:formatCode>
                <c:ptCount val="29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  <c:pt idx="53">
                  <c:v>470.72132608530899</c:v>
                </c:pt>
                <c:pt idx="54">
                  <c:v>392.62437880297358</c:v>
                </c:pt>
                <c:pt idx="55">
                  <c:v>404.39241195510641</c:v>
                </c:pt>
                <c:pt idx="56">
                  <c:v>308.10850434674768</c:v>
                </c:pt>
                <c:pt idx="57">
                  <c:v>354.11081575963021</c:v>
                </c:pt>
                <c:pt idx="58">
                  <c:v>322.01617989017728</c:v>
                </c:pt>
                <c:pt idx="59">
                  <c:v>484.62900162873859</c:v>
                </c:pt>
                <c:pt idx="60">
                  <c:v>286.71208043377908</c:v>
                </c:pt>
                <c:pt idx="61">
                  <c:v>0</c:v>
                </c:pt>
                <c:pt idx="62">
                  <c:v>595.89040597617532</c:v>
                </c:pt>
                <c:pt idx="63">
                  <c:v>175.45067608634241</c:v>
                </c:pt>
                <c:pt idx="64">
                  <c:v>175.45067608634241</c:v>
                </c:pt>
                <c:pt idx="65">
                  <c:v>197.91692119495951</c:v>
                </c:pt>
                <c:pt idx="66">
                  <c:v>261.03637173821681</c:v>
                </c:pt>
                <c:pt idx="67">
                  <c:v>227.8719146731155</c:v>
                </c:pt>
                <c:pt idx="68">
                  <c:v>244.98905380349041</c:v>
                </c:pt>
                <c:pt idx="69">
                  <c:v>191.49799402106891</c:v>
                </c:pt>
                <c:pt idx="70">
                  <c:v>152.9844309777254</c:v>
                </c:pt>
                <c:pt idx="71">
                  <c:v>131.58800706475691</c:v>
                </c:pt>
                <c:pt idx="72">
                  <c:v>188.2885304341236</c:v>
                </c:pt>
                <c:pt idx="73">
                  <c:v>196.84709999931101</c:v>
                </c:pt>
                <c:pt idx="74">
                  <c:v>232.15119945570919</c:v>
                </c:pt>
                <c:pt idx="75">
                  <c:v>147.63532499948329</c:v>
                </c:pt>
                <c:pt idx="76">
                  <c:v>111.2614043474367</c:v>
                </c:pt>
                <c:pt idx="77">
                  <c:v>0</c:v>
                </c:pt>
                <c:pt idx="78">
                  <c:v>156.1938945646707</c:v>
                </c:pt>
                <c:pt idx="79">
                  <c:v>73.817662499741644</c:v>
                </c:pt>
                <c:pt idx="80">
                  <c:v>117.6803315213273</c:v>
                </c:pt>
                <c:pt idx="81">
                  <c:v>55.63070217371834</c:v>
                </c:pt>
                <c:pt idx="82">
                  <c:v>736.03698260611952</c:v>
                </c:pt>
                <c:pt idx="83">
                  <c:v>53.49105978242148</c:v>
                </c:pt>
                <c:pt idx="84">
                  <c:v>79.166768477983794</c:v>
                </c:pt>
                <c:pt idx="85">
                  <c:v>-2051.9170532536882</c:v>
                </c:pt>
                <c:pt idx="86">
                  <c:v>302.75939836850557</c:v>
                </c:pt>
                <c:pt idx="87">
                  <c:v>0</c:v>
                </c:pt>
                <c:pt idx="88">
                  <c:v>2.1396423912968592</c:v>
                </c:pt>
                <c:pt idx="89">
                  <c:v>2.1396423912968592</c:v>
                </c:pt>
                <c:pt idx="90">
                  <c:v>4.2792847825937184</c:v>
                </c:pt>
                <c:pt idx="91">
                  <c:v>2.1396423912968592</c:v>
                </c:pt>
                <c:pt idx="92">
                  <c:v>0</c:v>
                </c:pt>
                <c:pt idx="93">
                  <c:v>0</c:v>
                </c:pt>
                <c:pt idx="94">
                  <c:v>1.06982119564843</c:v>
                </c:pt>
                <c:pt idx="95">
                  <c:v>5.3491059782421484</c:v>
                </c:pt>
                <c:pt idx="96">
                  <c:v>1.06982119564843</c:v>
                </c:pt>
                <c:pt idx="97">
                  <c:v>1.06982119564843</c:v>
                </c:pt>
                <c:pt idx="98">
                  <c:v>1.06982119564843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1261.319189669498</c:v>
                </c:pt>
                <c:pt idx="111">
                  <c:v>7.4887483695390067</c:v>
                </c:pt>
                <c:pt idx="112">
                  <c:v>1.06982119564843</c:v>
                </c:pt>
                <c:pt idx="113">
                  <c:v>1.06982119564843</c:v>
                </c:pt>
                <c:pt idx="114">
                  <c:v>1.06982119564843</c:v>
                </c:pt>
                <c:pt idx="115">
                  <c:v>2.1396423912968592</c:v>
                </c:pt>
                <c:pt idx="116">
                  <c:v>3.2094635869452892</c:v>
                </c:pt>
                <c:pt idx="117">
                  <c:v>8.5585695651874367</c:v>
                </c:pt>
                <c:pt idx="118">
                  <c:v>3.2094635869452892</c:v>
                </c:pt>
                <c:pt idx="119">
                  <c:v>2.1396423912968592</c:v>
                </c:pt>
                <c:pt idx="120">
                  <c:v>3.2094635869452892</c:v>
                </c:pt>
                <c:pt idx="121">
                  <c:v>9.6283907608358668</c:v>
                </c:pt>
                <c:pt idx="122">
                  <c:v>9.6283907608358668</c:v>
                </c:pt>
                <c:pt idx="123">
                  <c:v>4.2792847825937184</c:v>
                </c:pt>
                <c:pt idx="124">
                  <c:v>18.1869603260233</c:v>
                </c:pt>
                <c:pt idx="125">
                  <c:v>0</c:v>
                </c:pt>
                <c:pt idx="126">
                  <c:v>0</c:v>
                </c:pt>
                <c:pt idx="127">
                  <c:v>3.2094635869452892</c:v>
                </c:pt>
                <c:pt idx="128">
                  <c:v>4.2792847825937184</c:v>
                </c:pt>
                <c:pt idx="129">
                  <c:v>4.2792847825937184</c:v>
                </c:pt>
                <c:pt idx="130">
                  <c:v>5.3491059782421484</c:v>
                </c:pt>
                <c:pt idx="131">
                  <c:v>2.1396423912968592</c:v>
                </c:pt>
                <c:pt idx="132">
                  <c:v>0</c:v>
                </c:pt>
                <c:pt idx="133">
                  <c:v>0</c:v>
                </c:pt>
                <c:pt idx="134">
                  <c:v>3.2094635869452892</c:v>
                </c:pt>
                <c:pt idx="135">
                  <c:v>3.2094635869452892</c:v>
                </c:pt>
                <c:pt idx="136">
                  <c:v>4.2792847825937184</c:v>
                </c:pt>
                <c:pt idx="137">
                  <c:v>3.2094635869452892</c:v>
                </c:pt>
                <c:pt idx="138">
                  <c:v>4.2792847825937184</c:v>
                </c:pt>
                <c:pt idx="139">
                  <c:v>0</c:v>
                </c:pt>
                <c:pt idx="140">
                  <c:v>0</c:v>
                </c:pt>
                <c:pt idx="141">
                  <c:v>2.1396423912968592</c:v>
                </c:pt>
                <c:pt idx="142">
                  <c:v>2.1396423912968592</c:v>
                </c:pt>
                <c:pt idx="143">
                  <c:v>2.1396423912968592</c:v>
                </c:pt>
                <c:pt idx="144">
                  <c:v>3.2094635869452892</c:v>
                </c:pt>
                <c:pt idx="145">
                  <c:v>3.2094635869452892</c:v>
                </c:pt>
                <c:pt idx="146">
                  <c:v>0</c:v>
                </c:pt>
                <c:pt idx="147">
                  <c:v>0</c:v>
                </c:pt>
                <c:pt idx="148">
                  <c:v>2.1396423912968592</c:v>
                </c:pt>
                <c:pt idx="149">
                  <c:v>2.1396423912968592</c:v>
                </c:pt>
                <c:pt idx="150">
                  <c:v>5.3491059782421484</c:v>
                </c:pt>
                <c:pt idx="151">
                  <c:v>2.1396423912968592</c:v>
                </c:pt>
                <c:pt idx="152">
                  <c:v>2.1396423912968592</c:v>
                </c:pt>
                <c:pt idx="153">
                  <c:v>0</c:v>
                </c:pt>
                <c:pt idx="154">
                  <c:v>0</c:v>
                </c:pt>
                <c:pt idx="155">
                  <c:v>28.8851722825076</c:v>
                </c:pt>
                <c:pt idx="156">
                  <c:v>27.81535108685917</c:v>
                </c:pt>
                <c:pt idx="157">
                  <c:v>1.06982119564843</c:v>
                </c:pt>
                <c:pt idx="158">
                  <c:v>1.06982119564843</c:v>
                </c:pt>
                <c:pt idx="159">
                  <c:v>3.2094635869452892</c:v>
                </c:pt>
                <c:pt idx="160">
                  <c:v>0</c:v>
                </c:pt>
                <c:pt idx="161">
                  <c:v>0</c:v>
                </c:pt>
                <c:pt idx="162">
                  <c:v>78.096947282335364</c:v>
                </c:pt>
                <c:pt idx="163">
                  <c:v>5.3491059782421484</c:v>
                </c:pt>
                <c:pt idx="164">
                  <c:v>-2.1396423912968592</c:v>
                </c:pt>
                <c:pt idx="165">
                  <c:v>27.81535108685917</c:v>
                </c:pt>
                <c:pt idx="166">
                  <c:v>12.83785434778116</c:v>
                </c:pt>
                <c:pt idx="167">
                  <c:v>0</c:v>
                </c:pt>
                <c:pt idx="168">
                  <c:v>0</c:v>
                </c:pt>
                <c:pt idx="169">
                  <c:v>31.02481467380446</c:v>
                </c:pt>
                <c:pt idx="170">
                  <c:v>25.67570869556231</c:v>
                </c:pt>
                <c:pt idx="171">
                  <c:v>135.8672918473506</c:v>
                </c:pt>
                <c:pt idx="172">
                  <c:v>17.11713913037487</c:v>
                </c:pt>
                <c:pt idx="173">
                  <c:v>26.74552989121074</c:v>
                </c:pt>
                <c:pt idx="174">
                  <c:v>0</c:v>
                </c:pt>
                <c:pt idx="175">
                  <c:v>0</c:v>
                </c:pt>
                <c:pt idx="176">
                  <c:v>36.373920652046607</c:v>
                </c:pt>
                <c:pt idx="177">
                  <c:v>55.63070217371834</c:v>
                </c:pt>
                <c:pt idx="178">
                  <c:v>50.28159619547619</c:v>
                </c:pt>
                <c:pt idx="179">
                  <c:v>26.74552989121074</c:v>
                </c:pt>
                <c:pt idx="180">
                  <c:v>16.04731793472644</c:v>
                </c:pt>
                <c:pt idx="181">
                  <c:v>0</c:v>
                </c:pt>
                <c:pt idx="182">
                  <c:v>0</c:v>
                </c:pt>
                <c:pt idx="183">
                  <c:v>88.79515923881965</c:v>
                </c:pt>
                <c:pt idx="184">
                  <c:v>62.049629347608906</c:v>
                </c:pt>
                <c:pt idx="185">
                  <c:v>44.93249021723404</c:v>
                </c:pt>
                <c:pt idx="186">
                  <c:v>42.792847825937187</c:v>
                </c:pt>
                <c:pt idx="187">
                  <c:v>196.84709999931101</c:v>
                </c:pt>
                <c:pt idx="188">
                  <c:v>0</c:v>
                </c:pt>
                <c:pt idx="189">
                  <c:v>0</c:v>
                </c:pt>
                <c:pt idx="190">
                  <c:v>104.8424771735461</c:v>
                </c:pt>
                <c:pt idx="191">
                  <c:v>83.446053260577514</c:v>
                </c:pt>
                <c:pt idx="192">
                  <c:v>36.373920652046607</c:v>
                </c:pt>
                <c:pt idx="193">
                  <c:v>75.957304891038504</c:v>
                </c:pt>
                <c:pt idx="194">
                  <c:v>51.35141739112462</c:v>
                </c:pt>
                <c:pt idx="195">
                  <c:v>0</c:v>
                </c:pt>
                <c:pt idx="196">
                  <c:v>0</c:v>
                </c:pt>
                <c:pt idx="197">
                  <c:v>108.05194076049141</c:v>
                </c:pt>
                <c:pt idx="198">
                  <c:v>166.892106521155</c:v>
                </c:pt>
                <c:pt idx="199">
                  <c:v>255.68726575997471</c:v>
                </c:pt>
                <c:pt idx="200">
                  <c:v>173.31103369504561</c:v>
                </c:pt>
                <c:pt idx="201">
                  <c:v>96.28390760835866</c:v>
                </c:pt>
                <c:pt idx="202">
                  <c:v>0</c:v>
                </c:pt>
                <c:pt idx="203">
                  <c:v>0</c:v>
                </c:pt>
                <c:pt idx="204">
                  <c:v>179.72996086893619</c:v>
                </c:pt>
                <c:pt idx="205">
                  <c:v>257.82690815127148</c:v>
                </c:pt>
                <c:pt idx="206">
                  <c:v>139.07675543429579</c:v>
                </c:pt>
                <c:pt idx="207">
                  <c:v>89.86498043446808</c:v>
                </c:pt>
                <c:pt idx="208">
                  <c:v>121.959616303921</c:v>
                </c:pt>
                <c:pt idx="209">
                  <c:v>0</c:v>
                </c:pt>
                <c:pt idx="210">
                  <c:v>0</c:v>
                </c:pt>
                <c:pt idx="211">
                  <c:v>191.49799402106891</c:v>
                </c:pt>
                <c:pt idx="212">
                  <c:v>0</c:v>
                </c:pt>
                <c:pt idx="213">
                  <c:v>406.53205434640319</c:v>
                </c:pt>
                <c:pt idx="214">
                  <c:v>194.70745760801421</c:v>
                </c:pt>
                <c:pt idx="215">
                  <c:v>120.88979510827249</c:v>
                </c:pt>
                <c:pt idx="216">
                  <c:v>0</c:v>
                </c:pt>
                <c:pt idx="217">
                  <c:v>0</c:v>
                </c:pt>
                <c:pt idx="218">
                  <c:v>148.7051461951317</c:v>
                </c:pt>
                <c:pt idx="219">
                  <c:v>279.22333206424008</c:v>
                </c:pt>
                <c:pt idx="220">
                  <c:v>81.306410869280654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A-4F05-91B8-735D180CE431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Deaths'!$F$3:$F$300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4.9818704751538672</c:v>
                </c:pt>
                <c:pt idx="10">
                  <c:v>0</c:v>
                </c:pt>
                <c:pt idx="11">
                  <c:v>4.9818704751538672</c:v>
                </c:pt>
                <c:pt idx="12">
                  <c:v>4.9818704751538672</c:v>
                </c:pt>
                <c:pt idx="13">
                  <c:v>9.9637409503077343</c:v>
                </c:pt>
                <c:pt idx="14">
                  <c:v>9.9637409503077343</c:v>
                </c:pt>
                <c:pt idx="15">
                  <c:v>4.9818704751538672</c:v>
                </c:pt>
                <c:pt idx="16">
                  <c:v>29.891222850923199</c:v>
                </c:pt>
                <c:pt idx="17">
                  <c:v>34.873093326077068</c:v>
                </c:pt>
                <c:pt idx="18">
                  <c:v>44.836834276384813</c:v>
                </c:pt>
                <c:pt idx="19">
                  <c:v>39.854963801230937</c:v>
                </c:pt>
                <c:pt idx="20">
                  <c:v>54.800575226692537</c:v>
                </c:pt>
                <c:pt idx="21">
                  <c:v>54.800575226692537</c:v>
                </c:pt>
                <c:pt idx="22">
                  <c:v>104.61927997823121</c:v>
                </c:pt>
                <c:pt idx="23">
                  <c:v>109.6011504533851</c:v>
                </c:pt>
                <c:pt idx="24">
                  <c:v>154.43798472976991</c:v>
                </c:pt>
                <c:pt idx="25">
                  <c:v>159.41985520492369</c:v>
                </c:pt>
                <c:pt idx="26">
                  <c:v>174.36546663038541</c:v>
                </c:pt>
                <c:pt idx="27">
                  <c:v>189.31107805584699</c:v>
                </c:pt>
                <c:pt idx="28">
                  <c:v>224.18417138192399</c:v>
                </c:pt>
                <c:pt idx="29">
                  <c:v>239.1297828073856</c:v>
                </c:pt>
                <c:pt idx="30">
                  <c:v>264.03913518315488</c:v>
                </c:pt>
                <c:pt idx="31">
                  <c:v>348.73093326077071</c:v>
                </c:pt>
                <c:pt idx="32">
                  <c:v>398.5496380123094</c:v>
                </c:pt>
                <c:pt idx="33">
                  <c:v>348.73093326077071</c:v>
                </c:pt>
                <c:pt idx="34">
                  <c:v>423.45899038807869</c:v>
                </c:pt>
                <c:pt idx="35">
                  <c:v>448.36834276384798</c:v>
                </c:pt>
                <c:pt idx="36">
                  <c:v>418.47711991292482</c:v>
                </c:pt>
                <c:pt idx="37">
                  <c:v>572.9151046426947</c:v>
                </c:pt>
                <c:pt idx="38">
                  <c:v>428.44086086323261</c:v>
                </c:pt>
                <c:pt idx="39">
                  <c:v>448.36834276384798</c:v>
                </c:pt>
                <c:pt idx="40">
                  <c:v>513.13265894084827</c:v>
                </c:pt>
                <c:pt idx="41">
                  <c:v>483.24143608992512</c:v>
                </c:pt>
                <c:pt idx="42">
                  <c:v>423.45899038807869</c:v>
                </c:pt>
                <c:pt idx="43">
                  <c:v>453.3502132390019</c:v>
                </c:pt>
                <c:pt idx="44">
                  <c:v>572.9151046426947</c:v>
                </c:pt>
                <c:pt idx="45">
                  <c:v>552.98762274207922</c:v>
                </c:pt>
                <c:pt idx="46">
                  <c:v>408.51337896261708</c:v>
                </c:pt>
                <c:pt idx="47">
                  <c:v>428.44086086323261</c:v>
                </c:pt>
                <c:pt idx="48">
                  <c:v>438.4046018135403</c:v>
                </c:pt>
                <c:pt idx="49">
                  <c:v>418.47711991292482</c:v>
                </c:pt>
                <c:pt idx="50">
                  <c:v>308.87596945953982</c:v>
                </c:pt>
                <c:pt idx="51">
                  <c:v>383.60402658684779</c:v>
                </c:pt>
                <c:pt idx="52">
                  <c:v>428.44086086323261</c:v>
                </c:pt>
                <c:pt idx="53">
                  <c:v>443.38647228869422</c:v>
                </c:pt>
                <c:pt idx="54">
                  <c:v>363.67654468623232</c:v>
                </c:pt>
                <c:pt idx="55">
                  <c:v>373.64028563654011</c:v>
                </c:pt>
                <c:pt idx="56">
                  <c:v>363.67654468623232</c:v>
                </c:pt>
                <c:pt idx="57">
                  <c:v>408.51337896261708</c:v>
                </c:pt>
                <c:pt idx="58">
                  <c:v>418.47711991292482</c:v>
                </c:pt>
                <c:pt idx="59">
                  <c:v>388.58589706200172</c:v>
                </c:pt>
                <c:pt idx="60">
                  <c:v>388.58589706200172</c:v>
                </c:pt>
                <c:pt idx="61">
                  <c:v>363.67654468623232</c:v>
                </c:pt>
                <c:pt idx="62">
                  <c:v>373.64028563654011</c:v>
                </c:pt>
                <c:pt idx="63">
                  <c:v>418.47711991292482</c:v>
                </c:pt>
                <c:pt idx="64">
                  <c:v>358.69467421107839</c:v>
                </c:pt>
                <c:pt idx="65">
                  <c:v>363.67654468623232</c:v>
                </c:pt>
                <c:pt idx="66">
                  <c:v>398.5496380123094</c:v>
                </c:pt>
                <c:pt idx="67">
                  <c:v>298.91222850923202</c:v>
                </c:pt>
                <c:pt idx="68">
                  <c:v>343.74906278561679</c:v>
                </c:pt>
                <c:pt idx="69">
                  <c:v>368.65841516138619</c:v>
                </c:pt>
                <c:pt idx="70">
                  <c:v>318.8397104098475</c:v>
                </c:pt>
                <c:pt idx="71">
                  <c:v>303.89409898438589</c:v>
                </c:pt>
                <c:pt idx="72">
                  <c:v>249.09352375769339</c:v>
                </c:pt>
                <c:pt idx="73">
                  <c:v>229.16604185707789</c:v>
                </c:pt>
                <c:pt idx="74">
                  <c:v>288.94848755892428</c:v>
                </c:pt>
                <c:pt idx="75">
                  <c:v>244.11165328253949</c:v>
                </c:pt>
                <c:pt idx="76">
                  <c:v>264.03913518315488</c:v>
                </c:pt>
                <c:pt idx="77">
                  <c:v>303.89409898438589</c:v>
                </c:pt>
                <c:pt idx="78">
                  <c:v>199.2748190061547</c:v>
                </c:pt>
                <c:pt idx="79">
                  <c:v>269.02100565830881</c:v>
                </c:pt>
                <c:pt idx="80">
                  <c:v>269.02100565830881</c:v>
                </c:pt>
                <c:pt idx="81">
                  <c:v>278.98474660861649</c:v>
                </c:pt>
                <c:pt idx="82">
                  <c:v>278.98474660861649</c:v>
                </c:pt>
                <c:pt idx="83">
                  <c:v>219.20230090677009</c:v>
                </c:pt>
                <c:pt idx="84">
                  <c:v>209.23855995646241</c:v>
                </c:pt>
                <c:pt idx="85">
                  <c:v>139.4923733043083</c:v>
                </c:pt>
                <c:pt idx="86">
                  <c:v>194.2929485310008</c:v>
                </c:pt>
                <c:pt idx="87">
                  <c:v>199.2748190061547</c:v>
                </c:pt>
                <c:pt idx="88">
                  <c:v>199.2748190061547</c:v>
                </c:pt>
                <c:pt idx="89">
                  <c:v>194.2929485310008</c:v>
                </c:pt>
                <c:pt idx="90">
                  <c:v>224.18417138192399</c:v>
                </c:pt>
                <c:pt idx="91">
                  <c:v>199.2748190061547</c:v>
                </c:pt>
                <c:pt idx="92">
                  <c:v>184.32920758069309</c:v>
                </c:pt>
                <c:pt idx="93">
                  <c:v>129.52863235400051</c:v>
                </c:pt>
                <c:pt idx="94">
                  <c:v>224.18417138192399</c:v>
                </c:pt>
                <c:pt idx="95">
                  <c:v>189.31107805584699</c:v>
                </c:pt>
                <c:pt idx="96">
                  <c:v>154.43798472976991</c:v>
                </c:pt>
                <c:pt idx="97">
                  <c:v>164.40172568007759</c:v>
                </c:pt>
                <c:pt idx="98">
                  <c:v>189.31107805584699</c:v>
                </c:pt>
                <c:pt idx="99">
                  <c:v>164.40172568007759</c:v>
                </c:pt>
                <c:pt idx="100">
                  <c:v>199.2748190061547</c:v>
                </c:pt>
                <c:pt idx="101">
                  <c:v>179.3473371055392</c:v>
                </c:pt>
                <c:pt idx="102">
                  <c:v>149.45611425461601</c:v>
                </c:pt>
                <c:pt idx="103">
                  <c:v>164.40172568007759</c:v>
                </c:pt>
                <c:pt idx="104">
                  <c:v>134.5105028291544</c:v>
                </c:pt>
                <c:pt idx="105">
                  <c:v>154.43798472976991</c:v>
                </c:pt>
                <c:pt idx="106">
                  <c:v>139.4923733043083</c:v>
                </c:pt>
                <c:pt idx="107">
                  <c:v>164.40172568007759</c:v>
                </c:pt>
                <c:pt idx="108">
                  <c:v>144.47424377946211</c:v>
                </c:pt>
                <c:pt idx="109">
                  <c:v>144.47424377946211</c:v>
                </c:pt>
                <c:pt idx="110">
                  <c:v>144.47424377946211</c:v>
                </c:pt>
                <c:pt idx="111">
                  <c:v>104.61927997823121</c:v>
                </c:pt>
                <c:pt idx="112">
                  <c:v>104.61927997823121</c:v>
                </c:pt>
                <c:pt idx="113">
                  <c:v>124.5467618788467</c:v>
                </c:pt>
                <c:pt idx="114">
                  <c:v>109.6011504533851</c:v>
                </c:pt>
                <c:pt idx="115">
                  <c:v>119.5648914036928</c:v>
                </c:pt>
                <c:pt idx="116">
                  <c:v>59.782445701846413</c:v>
                </c:pt>
                <c:pt idx="117">
                  <c:v>69.746186652154137</c:v>
                </c:pt>
                <c:pt idx="118">
                  <c:v>109.6011504533851</c:v>
                </c:pt>
                <c:pt idx="119">
                  <c:v>89.673668552769612</c:v>
                </c:pt>
                <c:pt idx="120">
                  <c:v>99.63740950307735</c:v>
                </c:pt>
                <c:pt idx="121">
                  <c:v>84.691798077615744</c:v>
                </c:pt>
                <c:pt idx="122">
                  <c:v>74.728057127308006</c:v>
                </c:pt>
                <c:pt idx="123">
                  <c:v>39.854963801230937</c:v>
                </c:pt>
                <c:pt idx="124">
                  <c:v>74.728057127308006</c:v>
                </c:pt>
                <c:pt idx="125">
                  <c:v>44.836834276384813</c:v>
                </c:pt>
                <c:pt idx="126">
                  <c:v>79.709927602461875</c:v>
                </c:pt>
                <c:pt idx="127">
                  <c:v>59.782445701846413</c:v>
                </c:pt>
                <c:pt idx="128">
                  <c:v>54.800575226692537</c:v>
                </c:pt>
                <c:pt idx="129">
                  <c:v>74.728057127308006</c:v>
                </c:pt>
                <c:pt idx="130">
                  <c:v>69.746186652154137</c:v>
                </c:pt>
                <c:pt idx="131">
                  <c:v>54.800575226692537</c:v>
                </c:pt>
                <c:pt idx="132">
                  <c:v>44.836834276384813</c:v>
                </c:pt>
                <c:pt idx="133">
                  <c:v>69.746186652154137</c:v>
                </c:pt>
                <c:pt idx="134">
                  <c:v>39.854963801230937</c:v>
                </c:pt>
                <c:pt idx="135">
                  <c:v>29.891222850923199</c:v>
                </c:pt>
                <c:pt idx="136">
                  <c:v>39.854963801230937</c:v>
                </c:pt>
                <c:pt idx="137">
                  <c:v>39.854963801230937</c:v>
                </c:pt>
                <c:pt idx="138">
                  <c:v>54.800575226692537</c:v>
                </c:pt>
                <c:pt idx="139">
                  <c:v>49.818704751538682</c:v>
                </c:pt>
                <c:pt idx="140">
                  <c:v>34.873093326077068</c:v>
                </c:pt>
                <c:pt idx="141">
                  <c:v>34.873093326077068</c:v>
                </c:pt>
                <c:pt idx="142">
                  <c:v>34.873093326077068</c:v>
                </c:pt>
                <c:pt idx="143">
                  <c:v>29.891222850923199</c:v>
                </c:pt>
                <c:pt idx="144">
                  <c:v>19.927481900615469</c:v>
                </c:pt>
                <c:pt idx="145">
                  <c:v>4.9818704751538672</c:v>
                </c:pt>
                <c:pt idx="146">
                  <c:v>9.9637409503077343</c:v>
                </c:pt>
                <c:pt idx="147">
                  <c:v>29.891222850923199</c:v>
                </c:pt>
                <c:pt idx="148">
                  <c:v>19.927481900615469</c:v>
                </c:pt>
                <c:pt idx="149">
                  <c:v>4.9818704751538672</c:v>
                </c:pt>
                <c:pt idx="150">
                  <c:v>0</c:v>
                </c:pt>
                <c:pt idx="151">
                  <c:v>14.9456114254616</c:v>
                </c:pt>
                <c:pt idx="152">
                  <c:v>14.9456114254616</c:v>
                </c:pt>
                <c:pt idx="153">
                  <c:v>4.9818704751538672</c:v>
                </c:pt>
                <c:pt idx="154">
                  <c:v>24.909352375769341</c:v>
                </c:pt>
                <c:pt idx="155">
                  <c:v>9.9637409503077343</c:v>
                </c:pt>
                <c:pt idx="156">
                  <c:v>4.9818704751538672</c:v>
                </c:pt>
                <c:pt idx="157">
                  <c:v>24.909352375769341</c:v>
                </c:pt>
                <c:pt idx="158">
                  <c:v>14.9456114254616</c:v>
                </c:pt>
                <c:pt idx="159">
                  <c:v>9.9637409503077343</c:v>
                </c:pt>
                <c:pt idx="160">
                  <c:v>19.927481900615469</c:v>
                </c:pt>
                <c:pt idx="161">
                  <c:v>9.9637409503077343</c:v>
                </c:pt>
                <c:pt idx="162">
                  <c:v>19.927481900615469</c:v>
                </c:pt>
                <c:pt idx="163">
                  <c:v>14.9456114254616</c:v>
                </c:pt>
                <c:pt idx="164">
                  <c:v>24.909352375769341</c:v>
                </c:pt>
                <c:pt idx="165">
                  <c:v>0</c:v>
                </c:pt>
                <c:pt idx="166">
                  <c:v>4.9818704751538672</c:v>
                </c:pt>
                <c:pt idx="167">
                  <c:v>0</c:v>
                </c:pt>
                <c:pt idx="168">
                  <c:v>9.9637409503077343</c:v>
                </c:pt>
                <c:pt idx="169">
                  <c:v>29.891222850923199</c:v>
                </c:pt>
                <c:pt idx="170">
                  <c:v>4.9818704751538672</c:v>
                </c:pt>
                <c:pt idx="171">
                  <c:v>4.9818704751538672</c:v>
                </c:pt>
                <c:pt idx="172">
                  <c:v>4.9818704751538672</c:v>
                </c:pt>
                <c:pt idx="173">
                  <c:v>4.9818704751538672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19.927481900615469</c:v>
                </c:pt>
                <c:pt idx="180">
                  <c:v>4.9818704751538672</c:v>
                </c:pt>
                <c:pt idx="181">
                  <c:v>0</c:v>
                </c:pt>
                <c:pt idx="182">
                  <c:v>0</c:v>
                </c:pt>
                <c:pt idx="183">
                  <c:v>-64.764316177000268</c:v>
                </c:pt>
                <c:pt idx="184">
                  <c:v>24.909352375769341</c:v>
                </c:pt>
                <c:pt idx="185">
                  <c:v>34.873093326077068</c:v>
                </c:pt>
                <c:pt idx="186">
                  <c:v>59.782445701846413</c:v>
                </c:pt>
                <c:pt idx="187">
                  <c:v>14.9456114254616</c:v>
                </c:pt>
                <c:pt idx="188">
                  <c:v>0</c:v>
                </c:pt>
                <c:pt idx="189">
                  <c:v>0</c:v>
                </c:pt>
                <c:pt idx="190">
                  <c:v>9.9637409503077343</c:v>
                </c:pt>
                <c:pt idx="191">
                  <c:v>4.9818704751538672</c:v>
                </c:pt>
                <c:pt idx="192">
                  <c:v>19.927481900615469</c:v>
                </c:pt>
                <c:pt idx="193">
                  <c:v>4.9818704751538672</c:v>
                </c:pt>
                <c:pt idx="194">
                  <c:v>14.9456114254616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24.909352375769341</c:v>
                </c:pt>
                <c:pt idx="199">
                  <c:v>44.836834276384813</c:v>
                </c:pt>
                <c:pt idx="200">
                  <c:v>19.927481900615469</c:v>
                </c:pt>
                <c:pt idx="201">
                  <c:v>4.9818704751538672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24.909352375769341</c:v>
                </c:pt>
                <c:pt idx="206">
                  <c:v>29.891222850923199</c:v>
                </c:pt>
                <c:pt idx="207">
                  <c:v>9.9637409503077343</c:v>
                </c:pt>
                <c:pt idx="208">
                  <c:v>9.9637409503077343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49.818704751538682</c:v>
                </c:pt>
                <c:pt idx="213">
                  <c:v>14.9456114254616</c:v>
                </c:pt>
                <c:pt idx="214">
                  <c:v>0</c:v>
                </c:pt>
                <c:pt idx="215">
                  <c:v>9.9637409503077343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-59.782445701846413</c:v>
                </c:pt>
                <c:pt idx="220">
                  <c:v>44.836834276384813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3A-4F05-91B8-735D180CE431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Deaths'!$G$3:$G$300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0.74040990365771531</c:v>
                </c:pt>
                <c:pt idx="6">
                  <c:v>0.74040990365771531</c:v>
                </c:pt>
                <c:pt idx="7">
                  <c:v>0</c:v>
                </c:pt>
                <c:pt idx="8">
                  <c:v>0.74040990365771531</c:v>
                </c:pt>
                <c:pt idx="9">
                  <c:v>2.9616396146308608</c:v>
                </c:pt>
                <c:pt idx="10">
                  <c:v>0</c:v>
                </c:pt>
                <c:pt idx="11">
                  <c:v>1.4808198073154311</c:v>
                </c:pt>
                <c:pt idx="12">
                  <c:v>0.74040990365771531</c:v>
                </c:pt>
                <c:pt idx="13">
                  <c:v>14.067788169496589</c:v>
                </c:pt>
                <c:pt idx="14">
                  <c:v>10.365738651208011</c:v>
                </c:pt>
                <c:pt idx="15">
                  <c:v>16.289017880469739</c:v>
                </c:pt>
                <c:pt idx="16">
                  <c:v>12.58696836218116</c:v>
                </c:pt>
                <c:pt idx="17">
                  <c:v>25.173936724362321</c:v>
                </c:pt>
                <c:pt idx="18">
                  <c:v>34.058855568254913</c:v>
                </c:pt>
                <c:pt idx="19">
                  <c:v>23.69311691704689</c:v>
                </c:pt>
                <c:pt idx="20">
                  <c:v>42.943774412147491</c:v>
                </c:pt>
                <c:pt idx="21">
                  <c:v>26.654756531677751</c:v>
                </c:pt>
                <c:pt idx="22">
                  <c:v>56.271152677986358</c:v>
                </c:pt>
                <c:pt idx="23">
                  <c:v>109.5806657413419</c:v>
                </c:pt>
                <c:pt idx="24">
                  <c:v>141.4182915986236</c:v>
                </c:pt>
                <c:pt idx="25">
                  <c:v>134.0141925620465</c:v>
                </c:pt>
                <c:pt idx="26">
                  <c:v>213.23805225342201</c:v>
                </c:pt>
                <c:pt idx="27">
                  <c:v>216.19969186805289</c:v>
                </c:pt>
                <c:pt idx="28">
                  <c:v>156.9668995754356</c:v>
                </c:pt>
                <c:pt idx="29">
                  <c:v>276.91330396798548</c:v>
                </c:pt>
                <c:pt idx="30">
                  <c:v>298.38519117405929</c:v>
                </c:pt>
                <c:pt idx="31">
                  <c:v>497.5554552579847</c:v>
                </c:pt>
                <c:pt idx="32">
                  <c:v>486.44930670311902</c:v>
                </c:pt>
                <c:pt idx="33">
                  <c:v>544.94168909207849</c:v>
                </c:pt>
                <c:pt idx="34">
                  <c:v>559.74988716523274</c:v>
                </c:pt>
                <c:pt idx="35">
                  <c:v>443.50553229097147</c:v>
                </c:pt>
                <c:pt idx="36">
                  <c:v>419.81241537392458</c:v>
                </c:pt>
                <c:pt idx="37">
                  <c:v>818.15294354177536</c:v>
                </c:pt>
                <c:pt idx="38">
                  <c:v>762.62220076744677</c:v>
                </c:pt>
                <c:pt idx="39">
                  <c:v>826.29745248201027</c:v>
                </c:pt>
                <c:pt idx="40">
                  <c:v>830.73991190395657</c:v>
                </c:pt>
                <c:pt idx="41">
                  <c:v>624.16554878345403</c:v>
                </c:pt>
                <c:pt idx="42">
                  <c:v>486.44930670311902</c:v>
                </c:pt>
                <c:pt idx="43">
                  <c:v>536.0567702481859</c:v>
                </c:pt>
                <c:pt idx="44">
                  <c:v>796.68105633570167</c:v>
                </c:pt>
                <c:pt idx="45">
                  <c:v>651.56071521878948</c:v>
                </c:pt>
                <c:pt idx="46">
                  <c:v>767.06466018939307</c:v>
                </c:pt>
                <c:pt idx="47">
                  <c:v>675.99424203949411</c:v>
                </c:pt>
                <c:pt idx="48">
                  <c:v>818.15294354177536</c:v>
                </c:pt>
                <c:pt idx="49">
                  <c:v>319.85707838013298</c:v>
                </c:pt>
                <c:pt idx="50">
                  <c:v>422.03364508489773</c:v>
                </c:pt>
                <c:pt idx="51">
                  <c:v>906.26172207704349</c:v>
                </c:pt>
                <c:pt idx="52">
                  <c:v>627.12718839808485</c:v>
                </c:pt>
                <c:pt idx="53">
                  <c:v>504.95955429456183</c:v>
                </c:pt>
                <c:pt idx="54">
                  <c:v>747.81400269429241</c:v>
                </c:pt>
                <c:pt idx="55">
                  <c:v>603.43407148103802</c:v>
                </c:pt>
                <c:pt idx="56">
                  <c:v>269.50920493140842</c:v>
                </c:pt>
                <c:pt idx="57">
                  <c:v>236.93116917046891</c:v>
                </c:pt>
                <c:pt idx="58">
                  <c:v>717.45719664432613</c:v>
                </c:pt>
                <c:pt idx="59">
                  <c:v>569.37521591278312</c:v>
                </c:pt>
                <c:pt idx="60">
                  <c:v>469.41987891899151</c:v>
                </c:pt>
                <c:pt idx="61">
                  <c:v>516.80611275308524</c:v>
                </c:pt>
                <c:pt idx="62">
                  <c:v>432.39938373610568</c:v>
                </c:pt>
                <c:pt idx="63">
                  <c:v>187.323705625402</c:v>
                </c:pt>
                <c:pt idx="64">
                  <c:v>201.39149379489859</c:v>
                </c:pt>
                <c:pt idx="65">
                  <c:v>537.53759005550137</c:v>
                </c:pt>
                <c:pt idx="66">
                  <c:v>479.04520766654178</c:v>
                </c:pt>
                <c:pt idx="67">
                  <c:v>339.10773587523357</c:v>
                </c:pt>
                <c:pt idx="68">
                  <c:v>428.69733421781717</c:v>
                </c:pt>
                <c:pt idx="69">
                  <c:v>203.61272350587171</c:v>
                </c:pt>
                <c:pt idx="70">
                  <c:v>160.66894909372419</c:v>
                </c:pt>
                <c:pt idx="71">
                  <c:v>138.4566519839928</c:v>
                </c:pt>
                <c:pt idx="72">
                  <c:v>454.61168084583721</c:v>
                </c:pt>
                <c:pt idx="73">
                  <c:v>330.96322693499872</c:v>
                </c:pt>
                <c:pt idx="74">
                  <c:v>260.62428608751583</c:v>
                </c:pt>
                <c:pt idx="75">
                  <c:v>259.14346628020041</c:v>
                </c:pt>
                <c:pt idx="76">
                  <c:v>304.308470403321</c:v>
                </c:pt>
                <c:pt idx="77">
                  <c:v>49.607463545066928</c:v>
                </c:pt>
                <c:pt idx="78">
                  <c:v>108.0998459340264</c:v>
                </c:pt>
                <c:pt idx="79">
                  <c:v>370.20495182885759</c:v>
                </c:pt>
                <c:pt idx="80">
                  <c:v>242.85444839973059</c:v>
                </c:pt>
                <c:pt idx="81">
                  <c:v>202.1319036985563</c:v>
                </c:pt>
                <c:pt idx="82">
                  <c:v>215.45928196439519</c:v>
                </c:pt>
                <c:pt idx="83">
                  <c:v>162.8901788046974</c:v>
                </c:pt>
                <c:pt idx="84">
                  <c:v>280.6153534862741</c:v>
                </c:pt>
                <c:pt idx="85">
                  <c:v>77.002629980402389</c:v>
                </c:pt>
                <c:pt idx="86">
                  <c:v>96.993697379160707</c:v>
                </c:pt>
                <c:pt idx="87">
                  <c:v>312.45297934355591</c:v>
                </c:pt>
                <c:pt idx="88">
                  <c:v>253.96059695459641</c:v>
                </c:pt>
                <c:pt idx="89">
                  <c:v>202.87231360221401</c:v>
                </c:pt>
                <c:pt idx="90">
                  <c:v>114.0231251632882</c:v>
                </c:pt>
                <c:pt idx="91">
                  <c:v>44.424594219462918</c:v>
                </c:pt>
                <c:pt idx="92">
                  <c:v>63.675251714563522</c:v>
                </c:pt>
                <c:pt idx="93">
                  <c:v>184.36206601077109</c:v>
                </c:pt>
                <c:pt idx="94">
                  <c:v>188.06411552905971</c:v>
                </c:pt>
                <c:pt idx="95">
                  <c:v>96.253287475502987</c:v>
                </c:pt>
                <c:pt idx="96">
                  <c:v>191.02575514369059</c:v>
                </c:pt>
                <c:pt idx="97">
                  <c:v>105.8786162230533</c:v>
                </c:pt>
                <c:pt idx="98">
                  <c:v>39.982134797516629</c:v>
                </c:pt>
                <c:pt idx="99">
                  <c:v>34.799265471912619</c:v>
                </c:pt>
                <c:pt idx="100">
                  <c:v>144.37993121325451</c:v>
                </c:pt>
                <c:pt idx="101">
                  <c:v>121.42722419986529</c:v>
                </c:pt>
                <c:pt idx="102">
                  <c:v>56.271152677986358</c:v>
                </c:pt>
                <c:pt idx="103">
                  <c:v>96.993697379160707</c:v>
                </c:pt>
                <c:pt idx="104">
                  <c:v>79.223859691375537</c:v>
                </c:pt>
                <c:pt idx="105">
                  <c:v>19.991067398758311</c:v>
                </c:pt>
                <c:pt idx="106">
                  <c:v>21.471887206073749</c:v>
                </c:pt>
                <c:pt idx="107">
                  <c:v>88.849188438925836</c:v>
                </c:pt>
                <c:pt idx="108">
                  <c:v>81.445089402348685</c:v>
                </c:pt>
                <c:pt idx="109">
                  <c:v>49.607463545066928</c:v>
                </c:pt>
                <c:pt idx="110">
                  <c:v>62.194431907248088</c:v>
                </c:pt>
                <c:pt idx="111">
                  <c:v>52.569103159697789</c:v>
                </c:pt>
                <c:pt idx="112">
                  <c:v>22.95270701338918</c:v>
                </c:pt>
                <c:pt idx="113">
                  <c:v>10.365738651208011</c:v>
                </c:pt>
                <c:pt idx="114">
                  <c:v>69.598530943825239</c:v>
                </c:pt>
                <c:pt idx="115">
                  <c:v>64.415661618221236</c:v>
                </c:pt>
                <c:pt idx="116">
                  <c:v>73.300580462113814</c:v>
                </c:pt>
                <c:pt idx="117">
                  <c:v>57.011562581644078</c:v>
                </c:pt>
                <c:pt idx="118">
                  <c:v>29.61639614630861</c:v>
                </c:pt>
                <c:pt idx="119">
                  <c:v>22.95270701338918</c:v>
                </c:pt>
                <c:pt idx="120">
                  <c:v>15.54860797681202</c:v>
                </c:pt>
                <c:pt idx="121">
                  <c:v>39.241724893858908</c:v>
                </c:pt>
                <c:pt idx="122">
                  <c:v>71.819760654798387</c:v>
                </c:pt>
                <c:pt idx="123">
                  <c:v>30.35680604996633</c:v>
                </c:pt>
                <c:pt idx="124">
                  <c:v>36.280085279228047</c:v>
                </c:pt>
                <c:pt idx="125">
                  <c:v>23.69311691704689</c:v>
                </c:pt>
                <c:pt idx="126">
                  <c:v>14.067788169496589</c:v>
                </c:pt>
                <c:pt idx="127">
                  <c:v>8.1445089402348678</c:v>
                </c:pt>
                <c:pt idx="128">
                  <c:v>39.982134797516629</c:v>
                </c:pt>
                <c:pt idx="129">
                  <c:v>42.20336450848977</c:v>
                </c:pt>
                <c:pt idx="130">
                  <c:v>22.95270701338918</c:v>
                </c:pt>
                <c:pt idx="131">
                  <c:v>25.173936724362321</c:v>
                </c:pt>
                <c:pt idx="132">
                  <c:v>12.58696836218116</c:v>
                </c:pt>
                <c:pt idx="133">
                  <c:v>6.6636891329194379</c:v>
                </c:pt>
                <c:pt idx="134">
                  <c:v>7.4040990365771533</c:v>
                </c:pt>
                <c:pt idx="135">
                  <c:v>32.578035760939471</c:v>
                </c:pt>
                <c:pt idx="136">
                  <c:v>19.250657495100601</c:v>
                </c:pt>
                <c:pt idx="137">
                  <c:v>17.76983768778517</c:v>
                </c:pt>
                <c:pt idx="138">
                  <c:v>19.250657495100601</c:v>
                </c:pt>
                <c:pt idx="139">
                  <c:v>6.6636891329194379</c:v>
                </c:pt>
                <c:pt idx="140">
                  <c:v>8.1445089402348678</c:v>
                </c:pt>
                <c:pt idx="141">
                  <c:v>7.4040990365771533</c:v>
                </c:pt>
                <c:pt idx="142">
                  <c:v>18.51024759144288</c:v>
                </c:pt>
                <c:pt idx="143">
                  <c:v>12.58696836218116</c:v>
                </c:pt>
                <c:pt idx="144">
                  <c:v>6.6636891329194379</c:v>
                </c:pt>
                <c:pt idx="145">
                  <c:v>23.69311691704689</c:v>
                </c:pt>
                <c:pt idx="146">
                  <c:v>11.106148554865729</c:v>
                </c:pt>
                <c:pt idx="147">
                  <c:v>5.9232792292617216</c:v>
                </c:pt>
                <c:pt idx="148">
                  <c:v>2.2212297109731458</c:v>
                </c:pt>
                <c:pt idx="149">
                  <c:v>15.54860797681202</c:v>
                </c:pt>
                <c:pt idx="150">
                  <c:v>25.173936724362321</c:v>
                </c:pt>
                <c:pt idx="151">
                  <c:v>0</c:v>
                </c:pt>
                <c:pt idx="152">
                  <c:v>14.80819807315431</c:v>
                </c:pt>
                <c:pt idx="153">
                  <c:v>9.6253287475502987</c:v>
                </c:pt>
                <c:pt idx="154">
                  <c:v>3.7020495182885771</c:v>
                </c:pt>
                <c:pt idx="155">
                  <c:v>0.74040990365771531</c:v>
                </c:pt>
                <c:pt idx="156">
                  <c:v>13.327378265838879</c:v>
                </c:pt>
                <c:pt idx="157">
                  <c:v>10.365738651208011</c:v>
                </c:pt>
                <c:pt idx="158">
                  <c:v>13.327378265838879</c:v>
                </c:pt>
                <c:pt idx="159">
                  <c:v>8.8849188438925832</c:v>
                </c:pt>
                <c:pt idx="160">
                  <c:v>2.2212297109731458</c:v>
                </c:pt>
                <c:pt idx="161">
                  <c:v>3.7020495182885771</c:v>
                </c:pt>
                <c:pt idx="162">
                  <c:v>13.327378265838879</c:v>
                </c:pt>
                <c:pt idx="163">
                  <c:v>9.6253287475502987</c:v>
                </c:pt>
                <c:pt idx="164">
                  <c:v>14.80819807315431</c:v>
                </c:pt>
                <c:pt idx="165">
                  <c:v>13.327378265838879</c:v>
                </c:pt>
                <c:pt idx="166">
                  <c:v>8.1445089402348678</c:v>
                </c:pt>
                <c:pt idx="167">
                  <c:v>2.2212297109731458</c:v>
                </c:pt>
                <c:pt idx="168">
                  <c:v>3.7020495182885771</c:v>
                </c:pt>
                <c:pt idx="169">
                  <c:v>2.2212297109731458</c:v>
                </c:pt>
                <c:pt idx="170">
                  <c:v>8.8849188438925832</c:v>
                </c:pt>
                <c:pt idx="171">
                  <c:v>11.84655845852344</c:v>
                </c:pt>
                <c:pt idx="172">
                  <c:v>4.4424594219462916</c:v>
                </c:pt>
                <c:pt idx="173">
                  <c:v>1.4808198073154311</c:v>
                </c:pt>
                <c:pt idx="174">
                  <c:v>13.327378265838879</c:v>
                </c:pt>
                <c:pt idx="175">
                  <c:v>4.4424594219462916</c:v>
                </c:pt>
                <c:pt idx="176">
                  <c:v>2.9616396146308608</c:v>
                </c:pt>
                <c:pt idx="177">
                  <c:v>11.84655845852344</c:v>
                </c:pt>
                <c:pt idx="178">
                  <c:v>11.84655845852344</c:v>
                </c:pt>
                <c:pt idx="179">
                  <c:v>8.8849188438925832</c:v>
                </c:pt>
                <c:pt idx="180">
                  <c:v>6.6636891329194379</c:v>
                </c:pt>
                <c:pt idx="181">
                  <c:v>8.8849188438925832</c:v>
                </c:pt>
                <c:pt idx="182">
                  <c:v>0.74040990365771531</c:v>
                </c:pt>
                <c:pt idx="183">
                  <c:v>1.4808198073154311</c:v>
                </c:pt>
                <c:pt idx="184">
                  <c:v>2.2212297109731458</c:v>
                </c:pt>
                <c:pt idx="185">
                  <c:v>7.4040990365771533</c:v>
                </c:pt>
                <c:pt idx="186">
                  <c:v>9.6253287475502987</c:v>
                </c:pt>
                <c:pt idx="187">
                  <c:v>7.4040990365771533</c:v>
                </c:pt>
                <c:pt idx="188">
                  <c:v>8.8849188438925832</c:v>
                </c:pt>
                <c:pt idx="189">
                  <c:v>1.4808198073154311</c:v>
                </c:pt>
                <c:pt idx="190">
                  <c:v>2.2212297109731458</c:v>
                </c:pt>
                <c:pt idx="191">
                  <c:v>23.69311691704689</c:v>
                </c:pt>
                <c:pt idx="192">
                  <c:v>5.9232792292617216</c:v>
                </c:pt>
                <c:pt idx="193">
                  <c:v>10.365738651208011</c:v>
                </c:pt>
                <c:pt idx="194">
                  <c:v>4.4424594219462916</c:v>
                </c:pt>
                <c:pt idx="195">
                  <c:v>6.6636891329194379</c:v>
                </c:pt>
                <c:pt idx="196">
                  <c:v>3.7020495182885771</c:v>
                </c:pt>
                <c:pt idx="197">
                  <c:v>6.6636891329194379</c:v>
                </c:pt>
                <c:pt idx="198">
                  <c:v>19.991067398758311</c:v>
                </c:pt>
                <c:pt idx="199">
                  <c:v>14.80819807315431</c:v>
                </c:pt>
                <c:pt idx="200">
                  <c:v>15.54860797681202</c:v>
                </c:pt>
                <c:pt idx="201">
                  <c:v>19.991067398758311</c:v>
                </c:pt>
                <c:pt idx="202">
                  <c:v>19.991067398758311</c:v>
                </c:pt>
                <c:pt idx="203">
                  <c:v>13.327378265838879</c:v>
                </c:pt>
                <c:pt idx="204">
                  <c:v>8.1445089402348678</c:v>
                </c:pt>
                <c:pt idx="205">
                  <c:v>27.395166435335469</c:v>
                </c:pt>
                <c:pt idx="206">
                  <c:v>27.395166435335469</c:v>
                </c:pt>
                <c:pt idx="207">
                  <c:v>29.61639614630861</c:v>
                </c:pt>
                <c:pt idx="208">
                  <c:v>25.173936724362321</c:v>
                </c:pt>
                <c:pt idx="209">
                  <c:v>25.914346628020031</c:v>
                </c:pt>
                <c:pt idx="210">
                  <c:v>12.58696836218116</c:v>
                </c:pt>
                <c:pt idx="211">
                  <c:v>9.6253287475502987</c:v>
                </c:pt>
                <c:pt idx="212">
                  <c:v>52.569103159697789</c:v>
                </c:pt>
                <c:pt idx="213">
                  <c:v>52.569103159697789</c:v>
                </c:pt>
                <c:pt idx="214">
                  <c:v>43.684184315805197</c:v>
                </c:pt>
                <c:pt idx="215">
                  <c:v>48.867053641409207</c:v>
                </c:pt>
                <c:pt idx="216">
                  <c:v>36.280085279228047</c:v>
                </c:pt>
                <c:pt idx="217">
                  <c:v>24.4335268207046</c:v>
                </c:pt>
                <c:pt idx="218">
                  <c:v>14.067788169496589</c:v>
                </c:pt>
                <c:pt idx="219">
                  <c:v>56.271152677986358</c:v>
                </c:pt>
                <c:pt idx="220">
                  <c:v>51.828693256040069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3A-4F05-91B8-735D180CE431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Deaths'!$H$3:$H$300</c:f>
              <c:numCache>
                <c:formatCode>General</c:formatCode>
                <c:ptCount val="29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0.75972851277852871</c:v>
                </c:pt>
                <c:pt idx="11">
                  <c:v>1.519457025557057</c:v>
                </c:pt>
                <c:pt idx="12">
                  <c:v>1.215565620445646</c:v>
                </c:pt>
                <c:pt idx="13">
                  <c:v>1.0636199178899399</c:v>
                </c:pt>
                <c:pt idx="14">
                  <c:v>1.8233484306684691</c:v>
                </c:pt>
                <c:pt idx="15">
                  <c:v>4.102533969004055</c:v>
                </c:pt>
                <c:pt idx="16">
                  <c:v>5.3180995894497007</c:v>
                </c:pt>
                <c:pt idx="17">
                  <c:v>8.9647964507866398</c:v>
                </c:pt>
                <c:pt idx="18">
                  <c:v>11.243981989122229</c:v>
                </c:pt>
                <c:pt idx="19">
                  <c:v>15.042624553014869</c:v>
                </c:pt>
                <c:pt idx="20">
                  <c:v>15.042624553014869</c:v>
                </c:pt>
                <c:pt idx="21">
                  <c:v>16.714027281127631</c:v>
                </c:pt>
                <c:pt idx="22">
                  <c:v>28.71773778302839</c:v>
                </c:pt>
                <c:pt idx="23">
                  <c:v>36.315022910813667</c:v>
                </c:pt>
                <c:pt idx="24">
                  <c:v>49.23040762804866</c:v>
                </c:pt>
                <c:pt idx="25">
                  <c:v>61.993846642727952</c:v>
                </c:pt>
                <c:pt idx="26">
                  <c:v>79.011765328966987</c:v>
                </c:pt>
                <c:pt idx="27">
                  <c:v>96.181629717761737</c:v>
                </c:pt>
                <c:pt idx="28">
                  <c:v>89.040181697643561</c:v>
                </c:pt>
                <c:pt idx="29">
                  <c:v>105.1464261685484</c:v>
                </c:pt>
                <c:pt idx="30">
                  <c:v>164.86108727294069</c:v>
                </c:pt>
                <c:pt idx="31">
                  <c:v>178.08036339528709</c:v>
                </c:pt>
                <c:pt idx="32">
                  <c:v>228.3743909412257</c:v>
                </c:pt>
                <c:pt idx="33">
                  <c:v>211.50841795754241</c:v>
                </c:pt>
                <c:pt idx="34">
                  <c:v>231.41330499233979</c:v>
                </c:pt>
                <c:pt idx="35">
                  <c:v>241.5936670635721</c:v>
                </c:pt>
                <c:pt idx="36">
                  <c:v>268.94389352359917</c:v>
                </c:pt>
                <c:pt idx="37">
                  <c:v>390.65240127071951</c:v>
                </c:pt>
                <c:pt idx="38">
                  <c:v>326.07547768454452</c:v>
                </c:pt>
                <c:pt idx="39">
                  <c:v>338.53502529411242</c:v>
                </c:pt>
                <c:pt idx="40">
                  <c:v>337.01556826855528</c:v>
                </c:pt>
                <c:pt idx="41">
                  <c:v>321.97294371554051</c:v>
                </c:pt>
                <c:pt idx="42">
                  <c:v>275.4775587334945</c:v>
                </c:pt>
                <c:pt idx="43">
                  <c:v>295.68633717340339</c:v>
                </c:pt>
                <c:pt idx="44">
                  <c:v>373.02669977425762</c:v>
                </c:pt>
                <c:pt idx="45">
                  <c:v>396.42633796783628</c:v>
                </c:pt>
                <c:pt idx="46">
                  <c:v>330.63384876121569</c:v>
                </c:pt>
                <c:pt idx="47">
                  <c:v>318.02235544909212</c:v>
                </c:pt>
                <c:pt idx="48">
                  <c:v>297.81357700918329</c:v>
                </c:pt>
                <c:pt idx="49">
                  <c:v>293.40715163506781</c:v>
                </c:pt>
                <c:pt idx="50">
                  <c:v>332.15330578677282</c:v>
                </c:pt>
                <c:pt idx="51">
                  <c:v>387.15765011193832</c:v>
                </c:pt>
                <c:pt idx="52">
                  <c:v>369.8358400205878</c:v>
                </c:pt>
                <c:pt idx="53">
                  <c:v>375.15393961003753</c:v>
                </c:pt>
                <c:pt idx="54">
                  <c:v>327.29104330499018</c:v>
                </c:pt>
                <c:pt idx="55">
                  <c:v>258.00380293958841</c:v>
                </c:pt>
                <c:pt idx="56">
                  <c:v>201.9358386965329</c:v>
                </c:pt>
                <c:pt idx="57">
                  <c:v>222.75239994666461</c:v>
                </c:pt>
                <c:pt idx="58">
                  <c:v>340.51031942733658</c:v>
                </c:pt>
                <c:pt idx="59">
                  <c:v>383.0551161429342</c:v>
                </c:pt>
                <c:pt idx="60">
                  <c:v>352.81792133434868</c:v>
                </c:pt>
                <c:pt idx="61">
                  <c:v>287.32932353283962</c:v>
                </c:pt>
                <c:pt idx="62">
                  <c:v>257.09212872425411</c:v>
                </c:pt>
                <c:pt idx="63">
                  <c:v>170.1791868623904</c:v>
                </c:pt>
                <c:pt idx="64">
                  <c:v>202.54362150675581</c:v>
                </c:pt>
                <c:pt idx="65">
                  <c:v>352.21013852412591</c:v>
                </c:pt>
                <c:pt idx="66">
                  <c:v>359.19964084168839</c:v>
                </c:pt>
                <c:pt idx="67">
                  <c:v>293.8629887427349</c:v>
                </c:pt>
                <c:pt idx="68">
                  <c:v>265.44914236481787</c:v>
                </c:pt>
                <c:pt idx="69">
                  <c:v>226.09520540289009</c:v>
                </c:pt>
                <c:pt idx="70">
                  <c:v>135.68751238224519</c:v>
                </c:pt>
                <c:pt idx="71">
                  <c:v>154.07294239148561</c:v>
                </c:pt>
                <c:pt idx="72">
                  <c:v>247.21565805813319</c:v>
                </c:pt>
                <c:pt idx="73">
                  <c:v>268.03221930826493</c:v>
                </c:pt>
                <c:pt idx="74">
                  <c:v>270.91918765682328</c:v>
                </c:pt>
                <c:pt idx="75">
                  <c:v>255.42072599614141</c:v>
                </c:pt>
                <c:pt idx="76">
                  <c:v>184.76597430773819</c:v>
                </c:pt>
                <c:pt idx="77">
                  <c:v>115.174842537225</c:v>
                </c:pt>
                <c:pt idx="78">
                  <c:v>178.08036339528709</c:v>
                </c:pt>
                <c:pt idx="79">
                  <c:v>235.8197303664553</c:v>
                </c:pt>
                <c:pt idx="80">
                  <c:v>231.869142100007</c:v>
                </c:pt>
                <c:pt idx="81">
                  <c:v>184.9179200102939</c:v>
                </c:pt>
                <c:pt idx="82">
                  <c:v>189.02045397929791</c:v>
                </c:pt>
                <c:pt idx="83">
                  <c:v>168.5077841342777</c:v>
                </c:pt>
                <c:pt idx="84">
                  <c:v>94.51022698964897</c:v>
                </c:pt>
                <c:pt idx="85">
                  <c:v>83.266245000526752</c:v>
                </c:pt>
                <c:pt idx="86">
                  <c:v>100.58805509187719</c:v>
                </c:pt>
                <c:pt idx="87">
                  <c:v>230.65357647956131</c:v>
                </c:pt>
                <c:pt idx="88">
                  <c:v>178.9920376106214</c:v>
                </c:pt>
                <c:pt idx="89">
                  <c:v>176.25701496461869</c:v>
                </c:pt>
                <c:pt idx="90">
                  <c:v>146.32371156114459</c:v>
                </c:pt>
                <c:pt idx="91">
                  <c:v>88.280453184865038</c:v>
                </c:pt>
                <c:pt idx="92">
                  <c:v>117.90986518322769</c:v>
                </c:pt>
                <c:pt idx="93">
                  <c:v>162.2780103294937</c:v>
                </c:pt>
                <c:pt idx="94">
                  <c:v>153.00932247359569</c:v>
                </c:pt>
                <c:pt idx="95">
                  <c:v>155.44045371448701</c:v>
                </c:pt>
                <c:pt idx="96">
                  <c:v>138.87837213591499</c:v>
                </c:pt>
                <c:pt idx="97">
                  <c:v>100.1322179842101</c:v>
                </c:pt>
                <c:pt idx="98">
                  <c:v>66.552217719399124</c:v>
                </c:pt>
                <c:pt idx="99">
                  <c:v>78.85981962641128</c:v>
                </c:pt>
                <c:pt idx="100">
                  <c:v>144.34841742792051</c:v>
                </c:pt>
                <c:pt idx="101">
                  <c:v>136.9030780026909</c:v>
                </c:pt>
                <c:pt idx="102">
                  <c:v>132.34470692601971</c:v>
                </c:pt>
                <c:pt idx="103">
                  <c:v>125.81104171612439</c:v>
                </c:pt>
                <c:pt idx="104">
                  <c:v>115.3267882397807</c:v>
                </c:pt>
                <c:pt idx="105">
                  <c:v>46.79927638715737</c:v>
                </c:pt>
                <c:pt idx="106">
                  <c:v>59.866606806948063</c:v>
                </c:pt>
                <c:pt idx="107">
                  <c:v>127.3304987416814</c:v>
                </c:pt>
                <c:pt idx="108">
                  <c:v>113.0476027014451</c:v>
                </c:pt>
                <c:pt idx="109">
                  <c:v>109.09701443499669</c:v>
                </c:pt>
                <c:pt idx="110">
                  <c:v>101.8036207123229</c:v>
                </c:pt>
                <c:pt idx="111">
                  <c:v>91.775204343646266</c:v>
                </c:pt>
                <c:pt idx="112">
                  <c:v>43.304525228376143</c:v>
                </c:pt>
                <c:pt idx="113">
                  <c:v>59.106878294169533</c:v>
                </c:pt>
                <c:pt idx="114">
                  <c:v>128.69801006468279</c:v>
                </c:pt>
                <c:pt idx="115">
                  <c:v>115.3267882397807</c:v>
                </c:pt>
                <c:pt idx="116">
                  <c:v>83.722082108193874</c:v>
                </c:pt>
                <c:pt idx="117">
                  <c:v>93.750498476870447</c:v>
                </c:pt>
                <c:pt idx="118">
                  <c:v>76.580634088075698</c:v>
                </c:pt>
                <c:pt idx="119">
                  <c:v>41.481176797707668</c:v>
                </c:pt>
                <c:pt idx="120">
                  <c:v>57.283529863501073</c:v>
                </c:pt>
                <c:pt idx="121">
                  <c:v>94.966064097316092</c:v>
                </c:pt>
                <c:pt idx="122">
                  <c:v>105.4503175736598</c:v>
                </c:pt>
                <c:pt idx="123">
                  <c:v>110.4645257579981</c:v>
                </c:pt>
                <c:pt idx="124">
                  <c:v>100.28416368676579</c:v>
                </c:pt>
                <c:pt idx="125">
                  <c:v>40.265611177262024</c:v>
                </c:pt>
                <c:pt idx="126">
                  <c:v>43.760362336043258</c:v>
                </c:pt>
                <c:pt idx="127">
                  <c:v>53.940724407275539</c:v>
                </c:pt>
                <c:pt idx="128">
                  <c:v>185.67764852307241</c:v>
                </c:pt>
                <c:pt idx="129">
                  <c:v>131.12914130557411</c:v>
                </c:pt>
                <c:pt idx="130">
                  <c:v>152.40153966337289</c:v>
                </c:pt>
                <c:pt idx="131">
                  <c:v>125.20325890590151</c:v>
                </c:pt>
                <c:pt idx="132">
                  <c:v>104.842534763437</c:v>
                </c:pt>
                <c:pt idx="133">
                  <c:v>69.743077473068936</c:v>
                </c:pt>
                <c:pt idx="134">
                  <c:v>55.764072837944013</c:v>
                </c:pt>
                <c:pt idx="135">
                  <c:v>140.7017205665835</c:v>
                </c:pt>
                <c:pt idx="136">
                  <c:v>147.08344007392321</c:v>
                </c:pt>
                <c:pt idx="137">
                  <c:v>143.2847975100305</c:v>
                </c:pt>
                <c:pt idx="138">
                  <c:v>141.3095033768063</c:v>
                </c:pt>
                <c:pt idx="139">
                  <c:v>131.88886981835259</c:v>
                </c:pt>
                <c:pt idx="140">
                  <c:v>67.919729042400462</c:v>
                </c:pt>
                <c:pt idx="141">
                  <c:v>78.100091113632757</c:v>
                </c:pt>
                <c:pt idx="142">
                  <c:v>168.20389272916631</c:v>
                </c:pt>
                <c:pt idx="143">
                  <c:v>184.76597430773819</c:v>
                </c:pt>
                <c:pt idx="144">
                  <c:v>166.22859859594209</c:v>
                </c:pt>
                <c:pt idx="145">
                  <c:v>172.00253529305891</c:v>
                </c:pt>
                <c:pt idx="146">
                  <c:v>136.59918659757949</c:v>
                </c:pt>
                <c:pt idx="147">
                  <c:v>71.718371606293118</c:v>
                </c:pt>
                <c:pt idx="148">
                  <c:v>170.1791868623904</c:v>
                </c:pt>
                <c:pt idx="149">
                  <c:v>208.7733953115397</c:v>
                </c:pt>
                <c:pt idx="150">
                  <c:v>217.58624605977059</c:v>
                </c:pt>
                <c:pt idx="151">
                  <c:v>183.70235438984821</c:v>
                </c:pt>
                <c:pt idx="152">
                  <c:v>188.8685082767422</c:v>
                </c:pt>
                <c:pt idx="153">
                  <c:v>169.41945834961189</c:v>
                </c:pt>
                <c:pt idx="154">
                  <c:v>61.234118129949422</c:v>
                </c:pt>
                <c:pt idx="155">
                  <c:v>80.531222354524047</c:v>
                </c:pt>
                <c:pt idx="156">
                  <c:v>209.3811781217625</c:v>
                </c:pt>
                <c:pt idx="157">
                  <c:v>209.07728671665109</c:v>
                </c:pt>
                <c:pt idx="158">
                  <c:v>190.38796530229931</c:v>
                </c:pt>
                <c:pt idx="159">
                  <c:v>188.7165625741865</c:v>
                </c:pt>
                <c:pt idx="160">
                  <c:v>163.64552165249509</c:v>
                </c:pt>
                <c:pt idx="161">
                  <c:v>77.644254005965635</c:v>
                </c:pt>
                <c:pt idx="162">
                  <c:v>80.075385246856925</c:v>
                </c:pt>
                <c:pt idx="163">
                  <c:v>161.6702275192709</c:v>
                </c:pt>
                <c:pt idx="164">
                  <c:v>228.67828234633711</c:v>
                </c:pt>
                <c:pt idx="165">
                  <c:v>162.58190173460511</c:v>
                </c:pt>
                <c:pt idx="166">
                  <c:v>203.30335001953429</c:v>
                </c:pt>
                <c:pt idx="167">
                  <c:v>157.1118564425997</c:v>
                </c:pt>
                <c:pt idx="168">
                  <c:v>86.760996159307979</c:v>
                </c:pt>
                <c:pt idx="169">
                  <c:v>67.767783339844769</c:v>
                </c:pt>
                <c:pt idx="170">
                  <c:v>201.3280558863101</c:v>
                </c:pt>
                <c:pt idx="171">
                  <c:v>205.5825355578699</c:v>
                </c:pt>
                <c:pt idx="172">
                  <c:v>163.94941305760651</c:v>
                </c:pt>
                <c:pt idx="173">
                  <c:v>167.90000132405481</c:v>
                </c:pt>
                <c:pt idx="174">
                  <c:v>149.210679909703</c:v>
                </c:pt>
                <c:pt idx="175">
                  <c:v>68.375566150067584</c:v>
                </c:pt>
                <c:pt idx="176">
                  <c:v>67.160000529621939</c:v>
                </c:pt>
                <c:pt idx="177">
                  <c:v>188.2607254665194</c:v>
                </c:pt>
                <c:pt idx="178">
                  <c:v>186.1334856307395</c:v>
                </c:pt>
                <c:pt idx="179">
                  <c:v>168.81167553938911</c:v>
                </c:pt>
                <c:pt idx="180">
                  <c:v>147.53927718159031</c:v>
                </c:pt>
                <c:pt idx="181">
                  <c:v>145.56398304836611</c:v>
                </c:pt>
                <c:pt idx="182">
                  <c:v>47.103167792268778</c:v>
                </c:pt>
                <c:pt idx="183">
                  <c:v>87.064887564419394</c:v>
                </c:pt>
                <c:pt idx="184">
                  <c:v>162.12606462693799</c:v>
                </c:pt>
                <c:pt idx="185">
                  <c:v>160.45466189882529</c:v>
                </c:pt>
                <c:pt idx="186">
                  <c:v>162.58190173460511</c:v>
                </c:pt>
                <c:pt idx="187">
                  <c:v>146.62760296625601</c:v>
                </c:pt>
                <c:pt idx="188">
                  <c:v>118.9734851011176</c:v>
                </c:pt>
                <c:pt idx="189">
                  <c:v>61.234118129949422</c:v>
                </c:pt>
                <c:pt idx="190">
                  <c:v>40.569502582373431</c:v>
                </c:pt>
                <c:pt idx="191">
                  <c:v>67.615837637289061</c:v>
                </c:pt>
                <c:pt idx="192">
                  <c:v>181.27122314895689</c:v>
                </c:pt>
                <c:pt idx="193">
                  <c:v>139.79004635124929</c:v>
                </c:pt>
                <c:pt idx="194">
                  <c:v>184.3101372000711</c:v>
                </c:pt>
                <c:pt idx="195">
                  <c:v>108.48923162477389</c:v>
                </c:pt>
                <c:pt idx="196">
                  <c:v>57.435475566056773</c:v>
                </c:pt>
                <c:pt idx="197">
                  <c:v>64.12108647850782</c:v>
                </c:pt>
                <c:pt idx="198">
                  <c:v>195.70606489174901</c:v>
                </c:pt>
                <c:pt idx="199">
                  <c:v>149.36262561225871</c:v>
                </c:pt>
                <c:pt idx="200">
                  <c:v>132.192761223464</c:v>
                </c:pt>
                <c:pt idx="201">
                  <c:v>142.22117759214061</c:v>
                </c:pt>
                <c:pt idx="202">
                  <c:v>108.18534021966251</c:v>
                </c:pt>
                <c:pt idx="203">
                  <c:v>34.491674480145207</c:v>
                </c:pt>
                <c:pt idx="204">
                  <c:v>54.092670109831253</c:v>
                </c:pt>
                <c:pt idx="205">
                  <c:v>139.941992053805</c:v>
                </c:pt>
                <c:pt idx="206">
                  <c:v>166.83638140616489</c:v>
                </c:pt>
                <c:pt idx="207">
                  <c:v>138.87837213591499</c:v>
                </c:pt>
                <c:pt idx="208">
                  <c:v>144.6523088330319</c:v>
                </c:pt>
                <c:pt idx="209">
                  <c:v>112.4398198912223</c:v>
                </c:pt>
                <c:pt idx="210">
                  <c:v>40.417556879817731</c:v>
                </c:pt>
                <c:pt idx="211">
                  <c:v>48.014842007603008</c:v>
                </c:pt>
                <c:pt idx="212">
                  <c:v>138.87837213591499</c:v>
                </c:pt>
                <c:pt idx="213">
                  <c:v>143.74063461769759</c:v>
                </c:pt>
                <c:pt idx="214">
                  <c:v>130.36941279279549</c:v>
                </c:pt>
                <c:pt idx="215">
                  <c:v>137.81475221802509</c:v>
                </c:pt>
                <c:pt idx="216">
                  <c:v>104.38669765576989</c:v>
                </c:pt>
                <c:pt idx="217">
                  <c:v>51.205701761272827</c:v>
                </c:pt>
                <c:pt idx="218">
                  <c:v>69.895023175624644</c:v>
                </c:pt>
                <c:pt idx="219">
                  <c:v>107.1217203017726</c:v>
                </c:pt>
                <c:pt idx="220">
                  <c:v>139.03031783847081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3A-4F05-91B8-735D180C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4120"/>
          <c:min val="44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(7 day moving average)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25494778893978E-2"/>
          <c:y val="8.8588552263691042E-2"/>
          <c:w val="0.87575028508710406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Deaths'!$B$3:$B$300</c:f>
              <c:numCache>
                <c:formatCode>General</c:formatCode>
                <c:ptCount val="29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571.93541917131506</c:v>
                </c:pt>
                <c:pt idx="45">
                  <c:v>1102.415116684575</c:v>
                </c:pt>
                <c:pt idx="46">
                  <c:v>578.0770075651011</c:v>
                </c:pt>
                <c:pt idx="47">
                  <c:v>583.45089740966375</c:v>
                </c:pt>
                <c:pt idx="48">
                  <c:v>492.86246860132121</c:v>
                </c:pt>
                <c:pt idx="49">
                  <c:v>300.17013274628749</c:v>
                </c:pt>
                <c:pt idx="50">
                  <c:v>419.16340787589002</c:v>
                </c:pt>
                <c:pt idx="51">
                  <c:v>403.04173834220188</c:v>
                </c:pt>
                <c:pt idx="52">
                  <c:v>417.62801077744348</c:v>
                </c:pt>
                <c:pt idx="53">
                  <c:v>396.13245139919269</c:v>
                </c:pt>
                <c:pt idx="54">
                  <c:v>298.63473564784113</c:v>
                </c:pt>
                <c:pt idx="55">
                  <c:v>283.2807646633762</c:v>
                </c:pt>
                <c:pt idx="56">
                  <c:v>185.7830489120245</c:v>
                </c:pt>
                <c:pt idx="57">
                  <c:v>335.48426601055672</c:v>
                </c:pt>
                <c:pt idx="58">
                  <c:v>281.74536756492972</c:v>
                </c:pt>
                <c:pt idx="59">
                  <c:v>327.80728051832432</c:v>
                </c:pt>
                <c:pt idx="60">
                  <c:v>221.86488072551691</c:v>
                </c:pt>
                <c:pt idx="61">
                  <c:v>167.3582837306667</c:v>
                </c:pt>
                <c:pt idx="62">
                  <c:v>127.4379591710581</c:v>
                </c:pt>
                <c:pt idx="63">
                  <c:v>103.6393041451376</c:v>
                </c:pt>
                <c:pt idx="64">
                  <c:v>233.38035896386549</c:v>
                </c:pt>
                <c:pt idx="65">
                  <c:v>253.3405212436698</c:v>
                </c:pt>
                <c:pt idx="66">
                  <c:v>210.34940248716819</c:v>
                </c:pt>
                <c:pt idx="67">
                  <c:v>135.88264321251381</c:v>
                </c:pt>
                <c:pt idx="68">
                  <c:v>186.55074746124771</c:v>
                </c:pt>
                <c:pt idx="69">
                  <c:v>60.648185388636101</c:v>
                </c:pt>
                <c:pt idx="70">
                  <c:v>53.738898445626923</c:v>
                </c:pt>
                <c:pt idx="71">
                  <c:v>201.9047184457126</c:v>
                </c:pt>
                <c:pt idx="72">
                  <c:v>266.39139658046491</c:v>
                </c:pt>
                <c:pt idx="73">
                  <c:v>62.183582487082582</c:v>
                </c:pt>
                <c:pt idx="74">
                  <c:v>267.92679367891139</c:v>
                </c:pt>
                <c:pt idx="75">
                  <c:v>79.840649119217147</c:v>
                </c:pt>
                <c:pt idx="76">
                  <c:v>-1.535397098446484</c:v>
                </c:pt>
                <c:pt idx="77">
                  <c:v>444.49746000025698</c:v>
                </c:pt>
                <c:pt idx="78">
                  <c:v>100.5685099482447</c:v>
                </c:pt>
                <c:pt idx="79">
                  <c:v>-166.59058518144349</c:v>
                </c:pt>
                <c:pt idx="80">
                  <c:v>82.911443316110109</c:v>
                </c:pt>
                <c:pt idx="81">
                  <c:v>63.71897958552907</c:v>
                </c:pt>
                <c:pt idx="82">
                  <c:v>56.809692642519892</c:v>
                </c:pt>
                <c:pt idx="83">
                  <c:v>33.011037616599403</c:v>
                </c:pt>
                <c:pt idx="84">
                  <c:v>25.334052124366981</c:v>
                </c:pt>
                <c:pt idx="85">
                  <c:v>69.092869430091753</c:v>
                </c:pt>
                <c:pt idx="86">
                  <c:v>56.041994093296651</c:v>
                </c:pt>
                <c:pt idx="87">
                  <c:v>50.668104248733947</c:v>
                </c:pt>
                <c:pt idx="88">
                  <c:v>49.900405699510713</c:v>
                </c:pt>
                <c:pt idx="89">
                  <c:v>39.920324559608567</c:v>
                </c:pt>
                <c:pt idx="90">
                  <c:v>43.758817305724783</c:v>
                </c:pt>
                <c:pt idx="91">
                  <c:v>23.7986550259205</c:v>
                </c:pt>
                <c:pt idx="92">
                  <c:v>21.495559378250771</c:v>
                </c:pt>
                <c:pt idx="93">
                  <c:v>82.143744766886869</c:v>
                </c:pt>
                <c:pt idx="94">
                  <c:v>62.183582487082582</c:v>
                </c:pt>
                <c:pt idx="95">
                  <c:v>33.011037616599403</c:v>
                </c:pt>
                <c:pt idx="96">
                  <c:v>35.314133264269117</c:v>
                </c:pt>
                <c:pt idx="97">
                  <c:v>23.7986550259205</c:v>
                </c:pt>
                <c:pt idx="98">
                  <c:v>9.9800811399021434</c:v>
                </c:pt>
                <c:pt idx="99">
                  <c:v>40.688023108831807</c:v>
                </c:pt>
                <c:pt idx="100">
                  <c:v>64.48667813475231</c:v>
                </c:pt>
                <c:pt idx="101">
                  <c:v>17.657066632134558</c:v>
                </c:pt>
                <c:pt idx="102">
                  <c:v>20.727860829027531</c:v>
                </c:pt>
                <c:pt idx="103">
                  <c:v>21.495559378250771</c:v>
                </c:pt>
                <c:pt idx="104">
                  <c:v>18.424765181357799</c:v>
                </c:pt>
                <c:pt idx="105">
                  <c:v>5.3738898445626919</c:v>
                </c:pt>
                <c:pt idx="106">
                  <c:v>22.263257927474012</c:v>
                </c:pt>
                <c:pt idx="107">
                  <c:v>83.679141865333349</c:v>
                </c:pt>
                <c:pt idx="108">
                  <c:v>21.495559378250771</c:v>
                </c:pt>
                <c:pt idx="109">
                  <c:v>21.495559378250771</c:v>
                </c:pt>
                <c:pt idx="110">
                  <c:v>10.74777968912538</c:v>
                </c:pt>
                <c:pt idx="111">
                  <c:v>10.74777968912538</c:v>
                </c:pt>
                <c:pt idx="112">
                  <c:v>4.6061912953394506</c:v>
                </c:pt>
                <c:pt idx="113">
                  <c:v>16.121669533688081</c:v>
                </c:pt>
                <c:pt idx="114">
                  <c:v>43.758817305724783</c:v>
                </c:pt>
                <c:pt idx="115">
                  <c:v>6.9092869430091763</c:v>
                </c:pt>
                <c:pt idx="116">
                  <c:v>14.58627243524159</c:v>
                </c:pt>
                <c:pt idx="117">
                  <c:v>19.192463730581039</c:v>
                </c:pt>
                <c:pt idx="118">
                  <c:v>-0.76769854922324177</c:v>
                </c:pt>
                <c:pt idx="119">
                  <c:v>0</c:v>
                </c:pt>
                <c:pt idx="120">
                  <c:v>24.56635357514374</c:v>
                </c:pt>
                <c:pt idx="121">
                  <c:v>20.727860829027531</c:v>
                </c:pt>
                <c:pt idx="122">
                  <c:v>13.05087533679511</c:v>
                </c:pt>
                <c:pt idx="123">
                  <c:v>10.74777968912538</c:v>
                </c:pt>
                <c:pt idx="124">
                  <c:v>13.818573886018349</c:v>
                </c:pt>
                <c:pt idx="125">
                  <c:v>0</c:v>
                </c:pt>
                <c:pt idx="126">
                  <c:v>0.76769854922324177</c:v>
                </c:pt>
                <c:pt idx="127">
                  <c:v>17.657066632134558</c:v>
                </c:pt>
                <c:pt idx="128">
                  <c:v>8.444684041455659</c:v>
                </c:pt>
                <c:pt idx="129">
                  <c:v>-0.76769854922324177</c:v>
                </c:pt>
                <c:pt idx="130">
                  <c:v>33.011037616599403</c:v>
                </c:pt>
                <c:pt idx="131">
                  <c:v>17.657066632134558</c:v>
                </c:pt>
                <c:pt idx="132">
                  <c:v>-2.3030956476697249</c:v>
                </c:pt>
                <c:pt idx="133">
                  <c:v>0</c:v>
                </c:pt>
                <c:pt idx="134">
                  <c:v>16.889368082911322</c:v>
                </c:pt>
                <c:pt idx="135">
                  <c:v>-1.535397098446484</c:v>
                </c:pt>
                <c:pt idx="136">
                  <c:v>68.325170880868512</c:v>
                </c:pt>
                <c:pt idx="137">
                  <c:v>13.05087533679511</c:v>
                </c:pt>
                <c:pt idx="138">
                  <c:v>10.74777968912538</c:v>
                </c:pt>
                <c:pt idx="139">
                  <c:v>-2.3030956476697249</c:v>
                </c:pt>
                <c:pt idx="140">
                  <c:v>0</c:v>
                </c:pt>
                <c:pt idx="141">
                  <c:v>17.657066632134558</c:v>
                </c:pt>
                <c:pt idx="142">
                  <c:v>-9.9800811399021434</c:v>
                </c:pt>
                <c:pt idx="143">
                  <c:v>5.3738898445626919</c:v>
                </c:pt>
                <c:pt idx="144">
                  <c:v>6.9092869430091763</c:v>
                </c:pt>
                <c:pt idx="145">
                  <c:v>6.9092869430091763</c:v>
                </c:pt>
                <c:pt idx="146">
                  <c:v>0</c:v>
                </c:pt>
                <c:pt idx="147">
                  <c:v>0</c:v>
                </c:pt>
                <c:pt idx="148">
                  <c:v>11.51547823834863</c:v>
                </c:pt>
                <c:pt idx="149">
                  <c:v>9.9800811399021434</c:v>
                </c:pt>
                <c:pt idx="150">
                  <c:v>-0.76769854922324177</c:v>
                </c:pt>
                <c:pt idx="151">
                  <c:v>11.51547823834863</c:v>
                </c:pt>
                <c:pt idx="152">
                  <c:v>20.727860829027531</c:v>
                </c:pt>
                <c:pt idx="153">
                  <c:v>0</c:v>
                </c:pt>
                <c:pt idx="154">
                  <c:v>0</c:v>
                </c:pt>
                <c:pt idx="155">
                  <c:v>-0.76769854922324177</c:v>
                </c:pt>
                <c:pt idx="156">
                  <c:v>21.495559378250771</c:v>
                </c:pt>
                <c:pt idx="157">
                  <c:v>-2.3030956476697249</c:v>
                </c:pt>
                <c:pt idx="158">
                  <c:v>8.444684041455659</c:v>
                </c:pt>
                <c:pt idx="159">
                  <c:v>13.818573886018349</c:v>
                </c:pt>
                <c:pt idx="160">
                  <c:v>-0.76769854922324177</c:v>
                </c:pt>
                <c:pt idx="161">
                  <c:v>0</c:v>
                </c:pt>
                <c:pt idx="162">
                  <c:v>-0.76769854922324177</c:v>
                </c:pt>
                <c:pt idx="163">
                  <c:v>0</c:v>
                </c:pt>
                <c:pt idx="164">
                  <c:v>35.314133264269117</c:v>
                </c:pt>
                <c:pt idx="165">
                  <c:v>12.28317678757187</c:v>
                </c:pt>
                <c:pt idx="166">
                  <c:v>12.28317678757187</c:v>
                </c:pt>
                <c:pt idx="167">
                  <c:v>0</c:v>
                </c:pt>
                <c:pt idx="168">
                  <c:v>0</c:v>
                </c:pt>
                <c:pt idx="169">
                  <c:v>17.657066632134558</c:v>
                </c:pt>
                <c:pt idx="170">
                  <c:v>-0.76769854922324177</c:v>
                </c:pt>
                <c:pt idx="171">
                  <c:v>-0.76769854922324177</c:v>
                </c:pt>
                <c:pt idx="172">
                  <c:v>0</c:v>
                </c:pt>
                <c:pt idx="173">
                  <c:v>56.041994093296651</c:v>
                </c:pt>
                <c:pt idx="174">
                  <c:v>6.1415883937859341</c:v>
                </c:pt>
                <c:pt idx="175">
                  <c:v>0.76769854922324177</c:v>
                </c:pt>
                <c:pt idx="176">
                  <c:v>10.74777968912538</c:v>
                </c:pt>
                <c:pt idx="177">
                  <c:v>12.28317678757187</c:v>
                </c:pt>
                <c:pt idx="178">
                  <c:v>0</c:v>
                </c:pt>
                <c:pt idx="179">
                  <c:v>22.263257927474012</c:v>
                </c:pt>
                <c:pt idx="180">
                  <c:v>14.58627243524159</c:v>
                </c:pt>
                <c:pt idx="181">
                  <c:v>0</c:v>
                </c:pt>
                <c:pt idx="182">
                  <c:v>7.6769854922324177</c:v>
                </c:pt>
                <c:pt idx="183">
                  <c:v>19.192463730581039</c:v>
                </c:pt>
                <c:pt idx="184">
                  <c:v>17.657066632134558</c:v>
                </c:pt>
                <c:pt idx="185">
                  <c:v>16.121669533688081</c:v>
                </c:pt>
                <c:pt idx="186">
                  <c:v>15.353970984464841</c:v>
                </c:pt>
                <c:pt idx="187">
                  <c:v>13.05087533679511</c:v>
                </c:pt>
                <c:pt idx="188">
                  <c:v>-0.76769854922324177</c:v>
                </c:pt>
                <c:pt idx="189">
                  <c:v>-1.535397098446484</c:v>
                </c:pt>
                <c:pt idx="190">
                  <c:v>1.535397098446484</c:v>
                </c:pt>
                <c:pt idx="191">
                  <c:v>29.17254487048319</c:v>
                </c:pt>
                <c:pt idx="192">
                  <c:v>23.030956476697249</c:v>
                </c:pt>
                <c:pt idx="193">
                  <c:v>9.9800811399021434</c:v>
                </c:pt>
                <c:pt idx="194">
                  <c:v>60.648185388636101</c:v>
                </c:pt>
                <c:pt idx="195">
                  <c:v>0</c:v>
                </c:pt>
                <c:pt idx="196">
                  <c:v>0</c:v>
                </c:pt>
                <c:pt idx="197">
                  <c:v>42.223420207278288</c:v>
                </c:pt>
                <c:pt idx="198">
                  <c:v>36.849530362715598</c:v>
                </c:pt>
                <c:pt idx="199">
                  <c:v>35.314133264269117</c:v>
                </c:pt>
                <c:pt idx="200">
                  <c:v>36.081831813492357</c:v>
                </c:pt>
                <c:pt idx="201">
                  <c:v>118.2255765803792</c:v>
                </c:pt>
                <c:pt idx="202">
                  <c:v>0</c:v>
                </c:pt>
                <c:pt idx="203">
                  <c:v>0</c:v>
                </c:pt>
                <c:pt idx="204">
                  <c:v>68.325170880868512</c:v>
                </c:pt>
                <c:pt idx="205">
                  <c:v>59.88048683941286</c:v>
                </c:pt>
                <c:pt idx="206">
                  <c:v>0</c:v>
                </c:pt>
                <c:pt idx="207">
                  <c:v>62.183582487082582</c:v>
                </c:pt>
                <c:pt idx="208">
                  <c:v>115.15478238348631</c:v>
                </c:pt>
                <c:pt idx="209">
                  <c:v>0</c:v>
                </c:pt>
                <c:pt idx="210">
                  <c:v>0</c:v>
                </c:pt>
                <c:pt idx="211">
                  <c:v>50.668104248733947</c:v>
                </c:pt>
                <c:pt idx="212">
                  <c:v>124.36716497416521</c:v>
                </c:pt>
                <c:pt idx="213">
                  <c:v>44.526515854948023</c:v>
                </c:pt>
                <c:pt idx="214">
                  <c:v>36.081831813492357</c:v>
                </c:pt>
                <c:pt idx="215">
                  <c:v>104.4070026943609</c:v>
                </c:pt>
                <c:pt idx="216">
                  <c:v>0</c:v>
                </c:pt>
                <c:pt idx="217">
                  <c:v>0</c:v>
                </c:pt>
                <c:pt idx="218">
                  <c:v>110.54859108814679</c:v>
                </c:pt>
                <c:pt idx="219">
                  <c:v>33.778736165822643</c:v>
                </c:pt>
                <c:pt idx="220">
                  <c:v>60.648185388636101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2-40AC-B1A0-2C7C3E644B72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Deaths'!$C$3:$C$300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  <c:pt idx="53">
                  <c:v>177.20933281093301</c:v>
                </c:pt>
                <c:pt idx="54">
                  <c:v>110.7558330068331</c:v>
                </c:pt>
                <c:pt idx="55">
                  <c:v>70.045580874591764</c:v>
                </c:pt>
                <c:pt idx="56">
                  <c:v>59.269337663116097</c:v>
                </c:pt>
                <c:pt idx="57">
                  <c:v>89.802026762297132</c:v>
                </c:pt>
                <c:pt idx="58">
                  <c:v>112.55187354207909</c:v>
                </c:pt>
                <c:pt idx="59">
                  <c:v>91.598067297543068</c:v>
                </c:pt>
                <c:pt idx="60">
                  <c:v>93.394107832789018</c:v>
                </c:pt>
                <c:pt idx="61">
                  <c:v>67.650860160930506</c:v>
                </c:pt>
                <c:pt idx="62">
                  <c:v>45.49969355956388</c:v>
                </c:pt>
                <c:pt idx="63">
                  <c:v>32.328729634426963</c:v>
                </c:pt>
                <c:pt idx="64">
                  <c:v>76.032382658744908</c:v>
                </c:pt>
                <c:pt idx="65">
                  <c:v>0</c:v>
                </c:pt>
                <c:pt idx="66">
                  <c:v>168.82781031311859</c:v>
                </c:pt>
                <c:pt idx="67">
                  <c:v>70.045580874591764</c:v>
                </c:pt>
                <c:pt idx="68">
                  <c:v>70.644261053007071</c:v>
                </c:pt>
                <c:pt idx="69">
                  <c:v>23.348526958197251</c:v>
                </c:pt>
                <c:pt idx="70">
                  <c:v>11.973603568306279</c:v>
                </c:pt>
                <c:pt idx="71">
                  <c:v>55.078576414208896</c:v>
                </c:pt>
                <c:pt idx="72">
                  <c:v>46.098373737979188</c:v>
                </c:pt>
                <c:pt idx="73">
                  <c:v>73.63766194508365</c:v>
                </c:pt>
                <c:pt idx="74">
                  <c:v>13.769644103552229</c:v>
                </c:pt>
                <c:pt idx="75">
                  <c:v>7.7828423193990854</c:v>
                </c:pt>
                <c:pt idx="76">
                  <c:v>24.54588731502788</c:v>
                </c:pt>
                <c:pt idx="77">
                  <c:v>14.36832428196754</c:v>
                </c:pt>
                <c:pt idx="78">
                  <c:v>24.54588731502788</c:v>
                </c:pt>
                <c:pt idx="79">
                  <c:v>46.697053916394509</c:v>
                </c:pt>
                <c:pt idx="80">
                  <c:v>37.716851240164793</c:v>
                </c:pt>
                <c:pt idx="81">
                  <c:v>35.322130526503543</c:v>
                </c:pt>
                <c:pt idx="82">
                  <c:v>14.967004460382849</c:v>
                </c:pt>
                <c:pt idx="83">
                  <c:v>19.756445887705372</c:v>
                </c:pt>
                <c:pt idx="84">
                  <c:v>13.17096392513691</c:v>
                </c:pt>
                <c:pt idx="85">
                  <c:v>15.565684638798171</c:v>
                </c:pt>
                <c:pt idx="86">
                  <c:v>37.716851240164793</c:v>
                </c:pt>
                <c:pt idx="87">
                  <c:v>33.526089991257592</c:v>
                </c:pt>
                <c:pt idx="88">
                  <c:v>25.144567493443191</c:v>
                </c:pt>
                <c:pt idx="89">
                  <c:v>20.355126066120679</c:v>
                </c:pt>
                <c:pt idx="90">
                  <c:v>15.565684638798171</c:v>
                </c:pt>
                <c:pt idx="91">
                  <c:v>5.9868017841531422</c:v>
                </c:pt>
                <c:pt idx="92">
                  <c:v>8.9802026762297125</c:v>
                </c:pt>
                <c:pt idx="93">
                  <c:v>4.7894414273225134</c:v>
                </c:pt>
                <c:pt idx="94">
                  <c:v>23.348526958197251</c:v>
                </c:pt>
                <c:pt idx="95">
                  <c:v>19.756445887705372</c:v>
                </c:pt>
                <c:pt idx="96">
                  <c:v>13.769644103552229</c:v>
                </c:pt>
                <c:pt idx="97">
                  <c:v>8.9802026762297125</c:v>
                </c:pt>
                <c:pt idx="98">
                  <c:v>7.1841621409837702</c:v>
                </c:pt>
                <c:pt idx="99">
                  <c:v>5.9868017841531422</c:v>
                </c:pt>
                <c:pt idx="100">
                  <c:v>24.54588731502788</c:v>
                </c:pt>
                <c:pt idx="101">
                  <c:v>9.5788828546450269</c:v>
                </c:pt>
                <c:pt idx="102">
                  <c:v>11.973603568306279</c:v>
                </c:pt>
                <c:pt idx="103">
                  <c:v>6.5854819625684557</c:v>
                </c:pt>
                <c:pt idx="104">
                  <c:v>5.9868017841531422</c:v>
                </c:pt>
                <c:pt idx="105">
                  <c:v>4.7894414273225134</c:v>
                </c:pt>
                <c:pt idx="106">
                  <c:v>3.5920810704918851</c:v>
                </c:pt>
                <c:pt idx="107">
                  <c:v>7.7828423193990854</c:v>
                </c:pt>
                <c:pt idx="108">
                  <c:v>18.559085530874739</c:v>
                </c:pt>
                <c:pt idx="109">
                  <c:v>14.36832428196754</c:v>
                </c:pt>
                <c:pt idx="110">
                  <c:v>7.1841621409837702</c:v>
                </c:pt>
                <c:pt idx="111">
                  <c:v>4.7894414273225134</c:v>
                </c:pt>
                <c:pt idx="112">
                  <c:v>0</c:v>
                </c:pt>
                <c:pt idx="113">
                  <c:v>2.3947207136612572</c:v>
                </c:pt>
                <c:pt idx="114">
                  <c:v>8.9802026762297125</c:v>
                </c:pt>
                <c:pt idx="115">
                  <c:v>8.3815224978143981</c:v>
                </c:pt>
                <c:pt idx="116">
                  <c:v>7.1841621409837702</c:v>
                </c:pt>
                <c:pt idx="117">
                  <c:v>14.967004460382849</c:v>
                </c:pt>
                <c:pt idx="118">
                  <c:v>1.796040535245943</c:v>
                </c:pt>
                <c:pt idx="119">
                  <c:v>0</c:v>
                </c:pt>
                <c:pt idx="120">
                  <c:v>4.7894414273225134</c:v>
                </c:pt>
                <c:pt idx="121">
                  <c:v>8.3815224978143981</c:v>
                </c:pt>
                <c:pt idx="122">
                  <c:v>2.9934008920765711</c:v>
                </c:pt>
                <c:pt idx="123">
                  <c:v>6.5854819625684557</c:v>
                </c:pt>
                <c:pt idx="124">
                  <c:v>2.3947207136612572</c:v>
                </c:pt>
                <c:pt idx="125">
                  <c:v>5.9868017841531422</c:v>
                </c:pt>
                <c:pt idx="126">
                  <c:v>1.796040535245943</c:v>
                </c:pt>
                <c:pt idx="127">
                  <c:v>-0.59868017841531418</c:v>
                </c:pt>
                <c:pt idx="128">
                  <c:v>5.9868017841531422</c:v>
                </c:pt>
                <c:pt idx="129">
                  <c:v>8.3815224978143981</c:v>
                </c:pt>
                <c:pt idx="130">
                  <c:v>6.5854819625684557</c:v>
                </c:pt>
                <c:pt idx="131">
                  <c:v>3.5920810704918851</c:v>
                </c:pt>
                <c:pt idx="132">
                  <c:v>4.190761248907199</c:v>
                </c:pt>
                <c:pt idx="133">
                  <c:v>0.59868017841531418</c:v>
                </c:pt>
                <c:pt idx="134">
                  <c:v>1.796040535245943</c:v>
                </c:pt>
                <c:pt idx="135">
                  <c:v>2.3947207136612572</c:v>
                </c:pt>
                <c:pt idx="136">
                  <c:v>1.1973603568306279</c:v>
                </c:pt>
                <c:pt idx="137">
                  <c:v>4.190761248907199</c:v>
                </c:pt>
                <c:pt idx="138">
                  <c:v>0.59868017841531418</c:v>
                </c:pt>
                <c:pt idx="139">
                  <c:v>1.796040535245943</c:v>
                </c:pt>
                <c:pt idx="140">
                  <c:v>0.59868017841531418</c:v>
                </c:pt>
                <c:pt idx="141">
                  <c:v>1.1973603568306279</c:v>
                </c:pt>
                <c:pt idx="142">
                  <c:v>2.9934008920765711</c:v>
                </c:pt>
                <c:pt idx="143">
                  <c:v>1.796040535245943</c:v>
                </c:pt>
                <c:pt idx="144">
                  <c:v>4.7894414273225134</c:v>
                </c:pt>
                <c:pt idx="145">
                  <c:v>5.9868017841531422</c:v>
                </c:pt>
                <c:pt idx="146">
                  <c:v>2.3947207136612572</c:v>
                </c:pt>
                <c:pt idx="147">
                  <c:v>0</c:v>
                </c:pt>
                <c:pt idx="148">
                  <c:v>0.59868017841531418</c:v>
                </c:pt>
                <c:pt idx="149">
                  <c:v>3.5920810704918851</c:v>
                </c:pt>
                <c:pt idx="150">
                  <c:v>2.3947207136612572</c:v>
                </c:pt>
                <c:pt idx="151">
                  <c:v>5.3881216057378278</c:v>
                </c:pt>
                <c:pt idx="152">
                  <c:v>1.796040535245943</c:v>
                </c:pt>
                <c:pt idx="153">
                  <c:v>4.190761248907199</c:v>
                </c:pt>
                <c:pt idx="154">
                  <c:v>0</c:v>
                </c:pt>
                <c:pt idx="155">
                  <c:v>0</c:v>
                </c:pt>
                <c:pt idx="156">
                  <c:v>5.3881216057378278</c:v>
                </c:pt>
                <c:pt idx="157">
                  <c:v>9.5788828546450269</c:v>
                </c:pt>
                <c:pt idx="158">
                  <c:v>1.1973603568306279</c:v>
                </c:pt>
                <c:pt idx="159">
                  <c:v>8.3815224978143981</c:v>
                </c:pt>
                <c:pt idx="160">
                  <c:v>3.5920810704918851</c:v>
                </c:pt>
                <c:pt idx="161">
                  <c:v>0.59868017841531418</c:v>
                </c:pt>
                <c:pt idx="162">
                  <c:v>0.59868017841531418</c:v>
                </c:pt>
                <c:pt idx="163">
                  <c:v>2.9934008920765711</c:v>
                </c:pt>
                <c:pt idx="164">
                  <c:v>2.9934008920765711</c:v>
                </c:pt>
                <c:pt idx="165">
                  <c:v>2.3947207136612572</c:v>
                </c:pt>
                <c:pt idx="166">
                  <c:v>7.7828423193990854</c:v>
                </c:pt>
                <c:pt idx="167">
                  <c:v>2.9934008920765711</c:v>
                </c:pt>
                <c:pt idx="168">
                  <c:v>0</c:v>
                </c:pt>
                <c:pt idx="169">
                  <c:v>0.59868017841531418</c:v>
                </c:pt>
                <c:pt idx="170">
                  <c:v>2.9934008920765711</c:v>
                </c:pt>
                <c:pt idx="171">
                  <c:v>4.7894414273225134</c:v>
                </c:pt>
                <c:pt idx="172">
                  <c:v>8.3815224978143981</c:v>
                </c:pt>
                <c:pt idx="173">
                  <c:v>1.796040535245943</c:v>
                </c:pt>
                <c:pt idx="174">
                  <c:v>3.5920810704918851</c:v>
                </c:pt>
                <c:pt idx="175">
                  <c:v>1.796040535245943</c:v>
                </c:pt>
                <c:pt idx="176">
                  <c:v>0.59868017841531418</c:v>
                </c:pt>
                <c:pt idx="177">
                  <c:v>2.9934008920765711</c:v>
                </c:pt>
                <c:pt idx="178">
                  <c:v>2.3947207136612572</c:v>
                </c:pt>
                <c:pt idx="179">
                  <c:v>2.9934008920765711</c:v>
                </c:pt>
                <c:pt idx="180">
                  <c:v>0</c:v>
                </c:pt>
                <c:pt idx="181">
                  <c:v>5.3881216057378278</c:v>
                </c:pt>
                <c:pt idx="182">
                  <c:v>0.59868017841531418</c:v>
                </c:pt>
                <c:pt idx="183">
                  <c:v>1.796040535245943</c:v>
                </c:pt>
                <c:pt idx="184">
                  <c:v>2.3947207136612572</c:v>
                </c:pt>
                <c:pt idx="185">
                  <c:v>8.9802026762297125</c:v>
                </c:pt>
                <c:pt idx="186">
                  <c:v>0</c:v>
                </c:pt>
                <c:pt idx="187">
                  <c:v>2.9934008920765711</c:v>
                </c:pt>
                <c:pt idx="188">
                  <c:v>1.1973603568306279</c:v>
                </c:pt>
                <c:pt idx="189">
                  <c:v>0.59868017841531418</c:v>
                </c:pt>
                <c:pt idx="190">
                  <c:v>0.59868017841531418</c:v>
                </c:pt>
                <c:pt idx="191">
                  <c:v>2.9934008920765711</c:v>
                </c:pt>
                <c:pt idx="192">
                  <c:v>3.5920810704918851</c:v>
                </c:pt>
                <c:pt idx="193">
                  <c:v>1.796040535245943</c:v>
                </c:pt>
                <c:pt idx="194">
                  <c:v>1.796040535245943</c:v>
                </c:pt>
                <c:pt idx="195">
                  <c:v>2.3947207136612572</c:v>
                </c:pt>
                <c:pt idx="196">
                  <c:v>1.1973603568306279</c:v>
                </c:pt>
                <c:pt idx="197">
                  <c:v>1.1973603568306279</c:v>
                </c:pt>
                <c:pt idx="198">
                  <c:v>6.5854819625684557</c:v>
                </c:pt>
                <c:pt idx="199">
                  <c:v>3.5920810704918851</c:v>
                </c:pt>
                <c:pt idx="200">
                  <c:v>1.796040535245943</c:v>
                </c:pt>
                <c:pt idx="201">
                  <c:v>5.9868017841531422</c:v>
                </c:pt>
                <c:pt idx="202">
                  <c:v>1.1973603568306279</c:v>
                </c:pt>
                <c:pt idx="203">
                  <c:v>1.1973603568306279</c:v>
                </c:pt>
                <c:pt idx="204">
                  <c:v>0</c:v>
                </c:pt>
                <c:pt idx="205">
                  <c:v>8.9802026762297125</c:v>
                </c:pt>
                <c:pt idx="206">
                  <c:v>10.776243211475659</c:v>
                </c:pt>
                <c:pt idx="207">
                  <c:v>7.7828423193990854</c:v>
                </c:pt>
                <c:pt idx="208">
                  <c:v>8.9802026762297125</c:v>
                </c:pt>
                <c:pt idx="209">
                  <c:v>4.7894414273225134</c:v>
                </c:pt>
                <c:pt idx="210">
                  <c:v>2.9934008920765711</c:v>
                </c:pt>
                <c:pt idx="211">
                  <c:v>2.3947207136612572</c:v>
                </c:pt>
                <c:pt idx="212">
                  <c:v>8.9802026762297125</c:v>
                </c:pt>
                <c:pt idx="213">
                  <c:v>7.1841621409837702</c:v>
                </c:pt>
                <c:pt idx="214">
                  <c:v>8.3815224978143981</c:v>
                </c:pt>
                <c:pt idx="215">
                  <c:v>5.3881216057378278</c:v>
                </c:pt>
                <c:pt idx="216">
                  <c:v>7.7828423193990854</c:v>
                </c:pt>
                <c:pt idx="217">
                  <c:v>1.1973603568306279</c:v>
                </c:pt>
                <c:pt idx="218">
                  <c:v>12.572283746721601</c:v>
                </c:pt>
                <c:pt idx="219">
                  <c:v>7.1841621409837702</c:v>
                </c:pt>
                <c:pt idx="220">
                  <c:v>9.5788828546450269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2-40AC-B1A0-2C7C3E644B72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Deaths'!$D$3:$D$300</c:f>
              <c:numCache>
                <c:formatCode>General</c:formatCode>
                <c:ptCount val="29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  <c:pt idx="53">
                  <c:v>383.15383567047257</c:v>
                </c:pt>
                <c:pt idx="54">
                  <c:v>346.8202822879278</c:v>
                </c:pt>
                <c:pt idx="55">
                  <c:v>342.69146940354773</c:v>
                </c:pt>
                <c:pt idx="56">
                  <c:v>214.6982699877648</c:v>
                </c:pt>
                <c:pt idx="57">
                  <c:v>274.97893809971418</c:v>
                </c:pt>
                <c:pt idx="58">
                  <c:v>315.44130436663909</c:v>
                </c:pt>
                <c:pt idx="59">
                  <c:v>266.72131233095399</c:v>
                </c:pt>
                <c:pt idx="60">
                  <c:v>235.34233440966531</c:v>
                </c:pt>
                <c:pt idx="61">
                  <c:v>222.13013317964899</c:v>
                </c:pt>
                <c:pt idx="62">
                  <c:v>391.41146143923282</c:v>
                </c:pt>
                <c:pt idx="63">
                  <c:v>143.68268837642719</c:v>
                </c:pt>
                <c:pt idx="64">
                  <c:v>161.02370249082361</c:v>
                </c:pt>
                <c:pt idx="65">
                  <c:v>194.87996814274041</c:v>
                </c:pt>
                <c:pt idx="66">
                  <c:v>304.70639086725078</c:v>
                </c:pt>
                <c:pt idx="67">
                  <c:v>226.25894606402909</c:v>
                </c:pt>
                <c:pt idx="68">
                  <c:v>200.66030618087251</c:v>
                </c:pt>
                <c:pt idx="69">
                  <c:v>160.19793991394761</c:v>
                </c:pt>
                <c:pt idx="70">
                  <c:v>136.25082518454309</c:v>
                </c:pt>
                <c:pt idx="71">
                  <c:v>147.81150126080729</c:v>
                </c:pt>
                <c:pt idx="72">
                  <c:v>142.03116322267519</c:v>
                </c:pt>
                <c:pt idx="73">
                  <c:v>161.02370249082361</c:v>
                </c:pt>
                <c:pt idx="74">
                  <c:v>216.34979514151681</c:v>
                </c:pt>
                <c:pt idx="75">
                  <c:v>199.83454360399651</c:v>
                </c:pt>
                <c:pt idx="76">
                  <c:v>126.34167426203081</c:v>
                </c:pt>
                <c:pt idx="77">
                  <c:v>119.7355736470227</c:v>
                </c:pt>
                <c:pt idx="78">
                  <c:v>81.750495110725836</c:v>
                </c:pt>
                <c:pt idx="79">
                  <c:v>133.773537453915</c:v>
                </c:pt>
                <c:pt idx="80">
                  <c:v>132.947774877039</c:v>
                </c:pt>
                <c:pt idx="81">
                  <c:v>128.8189619926589</c:v>
                </c:pt>
                <c:pt idx="82">
                  <c:v>107.3491349938824</c:v>
                </c:pt>
                <c:pt idx="83">
                  <c:v>98.265746648246207</c:v>
                </c:pt>
                <c:pt idx="84">
                  <c:v>41.288128843800934</c:v>
                </c:pt>
                <c:pt idx="85">
                  <c:v>75.970157072593707</c:v>
                </c:pt>
                <c:pt idx="86">
                  <c:v>64.409480996329449</c:v>
                </c:pt>
                <c:pt idx="87">
                  <c:v>96.61422149449416</c:v>
                </c:pt>
                <c:pt idx="88">
                  <c:v>57.803380381321297</c:v>
                </c:pt>
                <c:pt idx="89">
                  <c:v>71.841344188213611</c:v>
                </c:pt>
                <c:pt idx="90">
                  <c:v>91.659646033238047</c:v>
                </c:pt>
                <c:pt idx="91">
                  <c:v>61.932193265701393</c:v>
                </c:pt>
                <c:pt idx="92">
                  <c:v>49.545754612561112</c:v>
                </c:pt>
                <c:pt idx="93">
                  <c:v>45.416941728181023</c:v>
                </c:pt>
                <c:pt idx="94">
                  <c:v>58.629142958197313</c:v>
                </c:pt>
                <c:pt idx="95">
                  <c:v>72.667106765089628</c:v>
                </c:pt>
                <c:pt idx="96">
                  <c:v>70.189819034461578</c:v>
                </c:pt>
                <c:pt idx="97">
                  <c:v>59.45490553507333</c:v>
                </c:pt>
                <c:pt idx="98">
                  <c:v>43.765416574428983</c:v>
                </c:pt>
                <c:pt idx="99">
                  <c:v>53.674567496941201</c:v>
                </c:pt>
                <c:pt idx="100">
                  <c:v>65.235243573205466</c:v>
                </c:pt>
                <c:pt idx="101">
                  <c:v>58.629142958197313</c:v>
                </c:pt>
                <c:pt idx="102">
                  <c:v>43.765416574428983</c:v>
                </c:pt>
                <c:pt idx="103">
                  <c:v>46.242704305057039</c:v>
                </c:pt>
                <c:pt idx="104">
                  <c:v>64.409480996329449</c:v>
                </c:pt>
                <c:pt idx="105">
                  <c:v>36.333553382544807</c:v>
                </c:pt>
                <c:pt idx="106">
                  <c:v>21.46982699877648</c:v>
                </c:pt>
                <c:pt idx="107">
                  <c:v>28.075927613784629</c:v>
                </c:pt>
                <c:pt idx="108">
                  <c:v>35.507790805668797</c:v>
                </c:pt>
                <c:pt idx="109">
                  <c:v>54.500330073817217</c:v>
                </c:pt>
                <c:pt idx="110">
                  <c:v>38.81084111317287</c:v>
                </c:pt>
                <c:pt idx="111">
                  <c:v>40.46236626692491</c:v>
                </c:pt>
                <c:pt idx="112">
                  <c:v>19.81830184502444</c:v>
                </c:pt>
                <c:pt idx="113">
                  <c:v>18.99253926814843</c:v>
                </c:pt>
                <c:pt idx="114">
                  <c:v>14.863726383768331</c:v>
                </c:pt>
                <c:pt idx="115">
                  <c:v>-25.598639883156569</c:v>
                </c:pt>
                <c:pt idx="116">
                  <c:v>28.075927613784629</c:v>
                </c:pt>
                <c:pt idx="117">
                  <c:v>24.772877306280559</c:v>
                </c:pt>
                <c:pt idx="118">
                  <c:v>6.606100615008148</c:v>
                </c:pt>
                <c:pt idx="119">
                  <c:v>18.16677669127241</c:v>
                </c:pt>
                <c:pt idx="120">
                  <c:v>4.9545754612561108</c:v>
                </c:pt>
                <c:pt idx="121">
                  <c:v>18.99253926814843</c:v>
                </c:pt>
                <c:pt idx="122">
                  <c:v>17.341014114396391</c:v>
                </c:pt>
                <c:pt idx="123">
                  <c:v>24.772877306280559</c:v>
                </c:pt>
                <c:pt idx="124">
                  <c:v>12.38643865314028</c:v>
                </c:pt>
                <c:pt idx="125">
                  <c:v>17.341014114396391</c:v>
                </c:pt>
                <c:pt idx="126">
                  <c:v>5.7803380381321299</c:v>
                </c:pt>
                <c:pt idx="127">
                  <c:v>6.606100615008148</c:v>
                </c:pt>
                <c:pt idx="128">
                  <c:v>24.772877306280559</c:v>
                </c:pt>
                <c:pt idx="129">
                  <c:v>12.38643865314028</c:v>
                </c:pt>
                <c:pt idx="130">
                  <c:v>9.9091509225122216</c:v>
                </c:pt>
                <c:pt idx="131">
                  <c:v>9.9091509225122216</c:v>
                </c:pt>
                <c:pt idx="132">
                  <c:v>5.7803380381321299</c:v>
                </c:pt>
                <c:pt idx="133">
                  <c:v>7.4318631918841662</c:v>
                </c:pt>
                <c:pt idx="134">
                  <c:v>10.73491349938824</c:v>
                </c:pt>
                <c:pt idx="135">
                  <c:v>14.037963806892311</c:v>
                </c:pt>
                <c:pt idx="136">
                  <c:v>10.73491349938824</c:v>
                </c:pt>
                <c:pt idx="137">
                  <c:v>16.515251537520371</c:v>
                </c:pt>
                <c:pt idx="138">
                  <c:v>9.0833883456362035</c:v>
                </c:pt>
                <c:pt idx="139">
                  <c:v>11.56067607626426</c:v>
                </c:pt>
                <c:pt idx="140">
                  <c:v>2.477287730628055</c:v>
                </c:pt>
                <c:pt idx="141">
                  <c:v>10.73491349938824</c:v>
                </c:pt>
                <c:pt idx="142">
                  <c:v>12.38643865314028</c:v>
                </c:pt>
                <c:pt idx="143">
                  <c:v>7.4318631918841662</c:v>
                </c:pt>
                <c:pt idx="144">
                  <c:v>8.2576257687601853</c:v>
                </c:pt>
                <c:pt idx="145">
                  <c:v>4.1288128843800926</c:v>
                </c:pt>
                <c:pt idx="146">
                  <c:v>4.1288128843800926</c:v>
                </c:pt>
                <c:pt idx="147">
                  <c:v>4.1288128843800926</c:v>
                </c:pt>
                <c:pt idx="148">
                  <c:v>4.1288128843800926</c:v>
                </c:pt>
                <c:pt idx="149">
                  <c:v>9.0833883456362035</c:v>
                </c:pt>
                <c:pt idx="150">
                  <c:v>4.9545754612561108</c:v>
                </c:pt>
                <c:pt idx="151">
                  <c:v>2.477287730628055</c:v>
                </c:pt>
                <c:pt idx="152">
                  <c:v>7.4318631918841662</c:v>
                </c:pt>
                <c:pt idx="153">
                  <c:v>4.1288128843800926</c:v>
                </c:pt>
                <c:pt idx="154">
                  <c:v>6.606100615008148</c:v>
                </c:pt>
                <c:pt idx="155">
                  <c:v>9.9091509225122216</c:v>
                </c:pt>
                <c:pt idx="156">
                  <c:v>4.1288128843800926</c:v>
                </c:pt>
                <c:pt idx="157">
                  <c:v>8.2576257687601853</c:v>
                </c:pt>
                <c:pt idx="158">
                  <c:v>4.9545754612561108</c:v>
                </c:pt>
                <c:pt idx="159">
                  <c:v>2.477287730628055</c:v>
                </c:pt>
                <c:pt idx="160">
                  <c:v>10.73491349938824</c:v>
                </c:pt>
                <c:pt idx="161">
                  <c:v>1.651525153752037</c:v>
                </c:pt>
                <c:pt idx="162">
                  <c:v>3.303050307504074</c:v>
                </c:pt>
                <c:pt idx="163">
                  <c:v>4.9545754612561108</c:v>
                </c:pt>
                <c:pt idx="164">
                  <c:v>8.2576257687601853</c:v>
                </c:pt>
                <c:pt idx="165">
                  <c:v>4.9545754612561108</c:v>
                </c:pt>
                <c:pt idx="166">
                  <c:v>2.477287730628055</c:v>
                </c:pt>
                <c:pt idx="167">
                  <c:v>130.4704871464109</c:v>
                </c:pt>
                <c:pt idx="168">
                  <c:v>3.303050307504074</c:v>
                </c:pt>
                <c:pt idx="169">
                  <c:v>3.303050307504074</c:v>
                </c:pt>
                <c:pt idx="170">
                  <c:v>4.1288128843800926</c:v>
                </c:pt>
                <c:pt idx="171">
                  <c:v>5.7803380381321299</c:v>
                </c:pt>
                <c:pt idx="172">
                  <c:v>4.9545754612561108</c:v>
                </c:pt>
                <c:pt idx="173">
                  <c:v>7.4318631918841662</c:v>
                </c:pt>
                <c:pt idx="174">
                  <c:v>2.477287730628055</c:v>
                </c:pt>
                <c:pt idx="175">
                  <c:v>5.7803380381321299</c:v>
                </c:pt>
                <c:pt idx="176">
                  <c:v>3.303050307504074</c:v>
                </c:pt>
                <c:pt idx="177">
                  <c:v>3.303050307504074</c:v>
                </c:pt>
                <c:pt idx="178">
                  <c:v>10.73491349938824</c:v>
                </c:pt>
                <c:pt idx="179">
                  <c:v>4.1288128843800926</c:v>
                </c:pt>
                <c:pt idx="180">
                  <c:v>7.4318631918841662</c:v>
                </c:pt>
                <c:pt idx="181">
                  <c:v>0.82576257687601851</c:v>
                </c:pt>
                <c:pt idx="182">
                  <c:v>3.303050307504074</c:v>
                </c:pt>
                <c:pt idx="183">
                  <c:v>4.9545754612561108</c:v>
                </c:pt>
                <c:pt idx="184">
                  <c:v>6.606100615008148</c:v>
                </c:pt>
                <c:pt idx="185">
                  <c:v>4.9545754612561108</c:v>
                </c:pt>
                <c:pt idx="186">
                  <c:v>8.2576257687601853</c:v>
                </c:pt>
                <c:pt idx="187">
                  <c:v>9.0833883456362035</c:v>
                </c:pt>
                <c:pt idx="188">
                  <c:v>13.2122012300163</c:v>
                </c:pt>
                <c:pt idx="189">
                  <c:v>5.7803380381321299</c:v>
                </c:pt>
                <c:pt idx="190">
                  <c:v>9.9091509225122216</c:v>
                </c:pt>
                <c:pt idx="191">
                  <c:v>8.2576257687601853</c:v>
                </c:pt>
                <c:pt idx="192">
                  <c:v>11.56067607626426</c:v>
                </c:pt>
                <c:pt idx="193">
                  <c:v>8.2576257687601853</c:v>
                </c:pt>
                <c:pt idx="194">
                  <c:v>8.2576257687601853</c:v>
                </c:pt>
                <c:pt idx="195">
                  <c:v>4.9545754612561108</c:v>
                </c:pt>
                <c:pt idx="196">
                  <c:v>5.7803380381321299</c:v>
                </c:pt>
                <c:pt idx="197">
                  <c:v>11.56067607626426</c:v>
                </c:pt>
                <c:pt idx="198">
                  <c:v>7.4318631918841662</c:v>
                </c:pt>
                <c:pt idx="199">
                  <c:v>9.9091509225122216</c:v>
                </c:pt>
                <c:pt idx="200">
                  <c:v>10.73491349938824</c:v>
                </c:pt>
                <c:pt idx="201">
                  <c:v>8.2576257687601853</c:v>
                </c:pt>
                <c:pt idx="202">
                  <c:v>19.81830184502444</c:v>
                </c:pt>
                <c:pt idx="203">
                  <c:v>12.38643865314028</c:v>
                </c:pt>
                <c:pt idx="204">
                  <c:v>14.037963806892311</c:v>
                </c:pt>
                <c:pt idx="205">
                  <c:v>11.56067607626426</c:v>
                </c:pt>
                <c:pt idx="206">
                  <c:v>16.515251537520371</c:v>
                </c:pt>
                <c:pt idx="207">
                  <c:v>18.99253926814843</c:v>
                </c:pt>
                <c:pt idx="208">
                  <c:v>16.515251537520371</c:v>
                </c:pt>
                <c:pt idx="209">
                  <c:v>14.037963806892311</c:v>
                </c:pt>
                <c:pt idx="210">
                  <c:v>14.037963806892311</c:v>
                </c:pt>
                <c:pt idx="211">
                  <c:v>13.2122012300163</c:v>
                </c:pt>
                <c:pt idx="212">
                  <c:v>19.81830184502444</c:v>
                </c:pt>
                <c:pt idx="213">
                  <c:v>15.689488960644351</c:v>
                </c:pt>
                <c:pt idx="214">
                  <c:v>19.81830184502444</c:v>
                </c:pt>
                <c:pt idx="215">
                  <c:v>18.99253926814843</c:v>
                </c:pt>
                <c:pt idx="216">
                  <c:v>22.2955895756525</c:v>
                </c:pt>
                <c:pt idx="217">
                  <c:v>14.863726383768331</c:v>
                </c:pt>
                <c:pt idx="218">
                  <c:v>13.2122012300163</c:v>
                </c:pt>
                <c:pt idx="219">
                  <c:v>23.121352152528519</c:v>
                </c:pt>
                <c:pt idx="220">
                  <c:v>25.598639883156569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2-40AC-B1A0-2C7C3E644B72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Deaths'!$E$3:$E$300</c:f>
              <c:numCache>
                <c:formatCode>General</c:formatCode>
                <c:ptCount val="29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  <c:pt idx="53">
                  <c:v>470.72132608530899</c:v>
                </c:pt>
                <c:pt idx="54">
                  <c:v>392.62437880297358</c:v>
                </c:pt>
                <c:pt idx="55">
                  <c:v>404.39241195510641</c:v>
                </c:pt>
                <c:pt idx="56">
                  <c:v>308.10850434674768</c:v>
                </c:pt>
                <c:pt idx="57">
                  <c:v>354.11081575963021</c:v>
                </c:pt>
                <c:pt idx="58">
                  <c:v>322.01617989017728</c:v>
                </c:pt>
                <c:pt idx="59">
                  <c:v>484.62900162873859</c:v>
                </c:pt>
                <c:pt idx="60">
                  <c:v>286.71208043377908</c:v>
                </c:pt>
                <c:pt idx="61">
                  <c:v>0</c:v>
                </c:pt>
                <c:pt idx="62">
                  <c:v>595.89040597617532</c:v>
                </c:pt>
                <c:pt idx="63">
                  <c:v>175.45067608634241</c:v>
                </c:pt>
                <c:pt idx="64">
                  <c:v>175.45067608634241</c:v>
                </c:pt>
                <c:pt idx="65">
                  <c:v>197.91692119495951</c:v>
                </c:pt>
                <c:pt idx="66">
                  <c:v>261.03637173821681</c:v>
                </c:pt>
                <c:pt idx="67">
                  <c:v>227.8719146731155</c:v>
                </c:pt>
                <c:pt idx="68">
                  <c:v>244.98905380349041</c:v>
                </c:pt>
                <c:pt idx="69">
                  <c:v>191.49799402106891</c:v>
                </c:pt>
                <c:pt idx="70">
                  <c:v>152.9844309777254</c:v>
                </c:pt>
                <c:pt idx="71">
                  <c:v>131.58800706475691</c:v>
                </c:pt>
                <c:pt idx="72">
                  <c:v>188.2885304341236</c:v>
                </c:pt>
                <c:pt idx="73">
                  <c:v>196.84709999931101</c:v>
                </c:pt>
                <c:pt idx="74">
                  <c:v>232.15119945570919</c:v>
                </c:pt>
                <c:pt idx="75">
                  <c:v>147.63532499948329</c:v>
                </c:pt>
                <c:pt idx="76">
                  <c:v>111.2614043474367</c:v>
                </c:pt>
                <c:pt idx="77">
                  <c:v>0</c:v>
                </c:pt>
                <c:pt idx="78">
                  <c:v>156.1938945646707</c:v>
                </c:pt>
                <c:pt idx="79">
                  <c:v>73.817662499741644</c:v>
                </c:pt>
                <c:pt idx="80">
                  <c:v>117.6803315213273</c:v>
                </c:pt>
                <c:pt idx="81">
                  <c:v>55.63070217371834</c:v>
                </c:pt>
                <c:pt idx="82">
                  <c:v>736.03698260611952</c:v>
                </c:pt>
                <c:pt idx="83">
                  <c:v>53.49105978242148</c:v>
                </c:pt>
                <c:pt idx="84">
                  <c:v>79.166768477983794</c:v>
                </c:pt>
                <c:pt idx="85">
                  <c:v>-2051.9170532536882</c:v>
                </c:pt>
                <c:pt idx="86">
                  <c:v>302.75939836850557</c:v>
                </c:pt>
                <c:pt idx="87">
                  <c:v>0</c:v>
                </c:pt>
                <c:pt idx="88">
                  <c:v>2.1396423912968592</c:v>
                </c:pt>
                <c:pt idx="89">
                  <c:v>2.1396423912968592</c:v>
                </c:pt>
                <c:pt idx="90">
                  <c:v>4.2792847825937184</c:v>
                </c:pt>
                <c:pt idx="91">
                  <c:v>2.1396423912968592</c:v>
                </c:pt>
                <c:pt idx="92">
                  <c:v>0</c:v>
                </c:pt>
                <c:pt idx="93">
                  <c:v>0</c:v>
                </c:pt>
                <c:pt idx="94">
                  <c:v>1.06982119564843</c:v>
                </c:pt>
                <c:pt idx="95">
                  <c:v>5.3491059782421484</c:v>
                </c:pt>
                <c:pt idx="96">
                  <c:v>1.06982119564843</c:v>
                </c:pt>
                <c:pt idx="97">
                  <c:v>1.06982119564843</c:v>
                </c:pt>
                <c:pt idx="98">
                  <c:v>1.06982119564843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1261.319189669498</c:v>
                </c:pt>
                <c:pt idx="111">
                  <c:v>7.4887483695390067</c:v>
                </c:pt>
                <c:pt idx="112">
                  <c:v>1.06982119564843</c:v>
                </c:pt>
                <c:pt idx="113">
                  <c:v>1.06982119564843</c:v>
                </c:pt>
                <c:pt idx="114">
                  <c:v>1.06982119564843</c:v>
                </c:pt>
                <c:pt idx="115">
                  <c:v>2.1396423912968592</c:v>
                </c:pt>
                <c:pt idx="116">
                  <c:v>3.2094635869452892</c:v>
                </c:pt>
                <c:pt idx="117">
                  <c:v>8.5585695651874367</c:v>
                </c:pt>
                <c:pt idx="118">
                  <c:v>3.2094635869452892</c:v>
                </c:pt>
                <c:pt idx="119">
                  <c:v>2.1396423912968592</c:v>
                </c:pt>
                <c:pt idx="120">
                  <c:v>3.2094635869452892</c:v>
                </c:pt>
                <c:pt idx="121">
                  <c:v>9.6283907608358668</c:v>
                </c:pt>
                <c:pt idx="122">
                  <c:v>9.6283907608358668</c:v>
                </c:pt>
                <c:pt idx="123">
                  <c:v>4.2792847825937184</c:v>
                </c:pt>
                <c:pt idx="124">
                  <c:v>18.1869603260233</c:v>
                </c:pt>
                <c:pt idx="125">
                  <c:v>0</c:v>
                </c:pt>
                <c:pt idx="126">
                  <c:v>0</c:v>
                </c:pt>
                <c:pt idx="127">
                  <c:v>3.2094635869452892</c:v>
                </c:pt>
                <c:pt idx="128">
                  <c:v>4.2792847825937184</c:v>
                </c:pt>
                <c:pt idx="129">
                  <c:v>4.2792847825937184</c:v>
                </c:pt>
                <c:pt idx="130">
                  <c:v>5.3491059782421484</c:v>
                </c:pt>
                <c:pt idx="131">
                  <c:v>2.1396423912968592</c:v>
                </c:pt>
                <c:pt idx="132">
                  <c:v>0</c:v>
                </c:pt>
                <c:pt idx="133">
                  <c:v>0</c:v>
                </c:pt>
                <c:pt idx="134">
                  <c:v>3.2094635869452892</c:v>
                </c:pt>
                <c:pt idx="135">
                  <c:v>3.2094635869452892</c:v>
                </c:pt>
                <c:pt idx="136">
                  <c:v>4.2792847825937184</c:v>
                </c:pt>
                <c:pt idx="137">
                  <c:v>3.2094635869452892</c:v>
                </c:pt>
                <c:pt idx="138">
                  <c:v>4.2792847825937184</c:v>
                </c:pt>
                <c:pt idx="139">
                  <c:v>0</c:v>
                </c:pt>
                <c:pt idx="140">
                  <c:v>0</c:v>
                </c:pt>
                <c:pt idx="141">
                  <c:v>2.1396423912968592</c:v>
                </c:pt>
                <c:pt idx="142">
                  <c:v>2.1396423912968592</c:v>
                </c:pt>
                <c:pt idx="143">
                  <c:v>2.1396423912968592</c:v>
                </c:pt>
                <c:pt idx="144">
                  <c:v>3.2094635869452892</c:v>
                </c:pt>
                <c:pt idx="145">
                  <c:v>3.2094635869452892</c:v>
                </c:pt>
                <c:pt idx="146">
                  <c:v>0</c:v>
                </c:pt>
                <c:pt idx="147">
                  <c:v>0</c:v>
                </c:pt>
                <c:pt idx="148">
                  <c:v>2.1396423912968592</c:v>
                </c:pt>
                <c:pt idx="149">
                  <c:v>2.1396423912968592</c:v>
                </c:pt>
                <c:pt idx="150">
                  <c:v>5.3491059782421484</c:v>
                </c:pt>
                <c:pt idx="151">
                  <c:v>2.1396423912968592</c:v>
                </c:pt>
                <c:pt idx="152">
                  <c:v>2.1396423912968592</c:v>
                </c:pt>
                <c:pt idx="153">
                  <c:v>0</c:v>
                </c:pt>
                <c:pt idx="154">
                  <c:v>0</c:v>
                </c:pt>
                <c:pt idx="155">
                  <c:v>28.8851722825076</c:v>
                </c:pt>
                <c:pt idx="156">
                  <c:v>27.81535108685917</c:v>
                </c:pt>
                <c:pt idx="157">
                  <c:v>1.06982119564843</c:v>
                </c:pt>
                <c:pt idx="158">
                  <c:v>1.06982119564843</c:v>
                </c:pt>
                <c:pt idx="159">
                  <c:v>3.2094635869452892</c:v>
                </c:pt>
                <c:pt idx="160">
                  <c:v>0</c:v>
                </c:pt>
                <c:pt idx="161">
                  <c:v>0</c:v>
                </c:pt>
                <c:pt idx="162">
                  <c:v>78.096947282335364</c:v>
                </c:pt>
                <c:pt idx="163">
                  <c:v>5.3491059782421484</c:v>
                </c:pt>
                <c:pt idx="164">
                  <c:v>-2.1396423912968592</c:v>
                </c:pt>
                <c:pt idx="165">
                  <c:v>27.81535108685917</c:v>
                </c:pt>
                <c:pt idx="166">
                  <c:v>12.83785434778116</c:v>
                </c:pt>
                <c:pt idx="167">
                  <c:v>0</c:v>
                </c:pt>
                <c:pt idx="168">
                  <c:v>0</c:v>
                </c:pt>
                <c:pt idx="169">
                  <c:v>31.02481467380446</c:v>
                </c:pt>
                <c:pt idx="170">
                  <c:v>25.67570869556231</c:v>
                </c:pt>
                <c:pt idx="171">
                  <c:v>135.8672918473506</c:v>
                </c:pt>
                <c:pt idx="172">
                  <c:v>17.11713913037487</c:v>
                </c:pt>
                <c:pt idx="173">
                  <c:v>26.74552989121074</c:v>
                </c:pt>
                <c:pt idx="174">
                  <c:v>0</c:v>
                </c:pt>
                <c:pt idx="175">
                  <c:v>0</c:v>
                </c:pt>
                <c:pt idx="176">
                  <c:v>36.373920652046607</c:v>
                </c:pt>
                <c:pt idx="177">
                  <c:v>55.63070217371834</c:v>
                </c:pt>
                <c:pt idx="178">
                  <c:v>50.28159619547619</c:v>
                </c:pt>
                <c:pt idx="179">
                  <c:v>26.74552989121074</c:v>
                </c:pt>
                <c:pt idx="180">
                  <c:v>16.04731793472644</c:v>
                </c:pt>
                <c:pt idx="181">
                  <c:v>0</c:v>
                </c:pt>
                <c:pt idx="182">
                  <c:v>0</c:v>
                </c:pt>
                <c:pt idx="183">
                  <c:v>88.79515923881965</c:v>
                </c:pt>
                <c:pt idx="184">
                  <c:v>62.049629347608906</c:v>
                </c:pt>
                <c:pt idx="185">
                  <c:v>44.93249021723404</c:v>
                </c:pt>
                <c:pt idx="186">
                  <c:v>42.792847825937187</c:v>
                </c:pt>
                <c:pt idx="187">
                  <c:v>196.84709999931101</c:v>
                </c:pt>
                <c:pt idx="188">
                  <c:v>0</c:v>
                </c:pt>
                <c:pt idx="189">
                  <c:v>0</c:v>
                </c:pt>
                <c:pt idx="190">
                  <c:v>104.8424771735461</c:v>
                </c:pt>
                <c:pt idx="191">
                  <c:v>83.446053260577514</c:v>
                </c:pt>
                <c:pt idx="192">
                  <c:v>36.373920652046607</c:v>
                </c:pt>
                <c:pt idx="193">
                  <c:v>75.957304891038504</c:v>
                </c:pt>
                <c:pt idx="194">
                  <c:v>51.35141739112462</c:v>
                </c:pt>
                <c:pt idx="195">
                  <c:v>0</c:v>
                </c:pt>
                <c:pt idx="196">
                  <c:v>0</c:v>
                </c:pt>
                <c:pt idx="197">
                  <c:v>108.05194076049141</c:v>
                </c:pt>
                <c:pt idx="198">
                  <c:v>166.892106521155</c:v>
                </c:pt>
                <c:pt idx="199">
                  <c:v>255.68726575997471</c:v>
                </c:pt>
                <c:pt idx="200">
                  <c:v>173.31103369504561</c:v>
                </c:pt>
                <c:pt idx="201">
                  <c:v>96.28390760835866</c:v>
                </c:pt>
                <c:pt idx="202">
                  <c:v>0</c:v>
                </c:pt>
                <c:pt idx="203">
                  <c:v>0</c:v>
                </c:pt>
                <c:pt idx="204">
                  <c:v>179.72996086893619</c:v>
                </c:pt>
                <c:pt idx="205">
                  <c:v>257.82690815127148</c:v>
                </c:pt>
                <c:pt idx="206">
                  <c:v>139.07675543429579</c:v>
                </c:pt>
                <c:pt idx="207">
                  <c:v>89.86498043446808</c:v>
                </c:pt>
                <c:pt idx="208">
                  <c:v>121.959616303921</c:v>
                </c:pt>
                <c:pt idx="209">
                  <c:v>0</c:v>
                </c:pt>
                <c:pt idx="210">
                  <c:v>0</c:v>
                </c:pt>
                <c:pt idx="211">
                  <c:v>191.49799402106891</c:v>
                </c:pt>
                <c:pt idx="212">
                  <c:v>0</c:v>
                </c:pt>
                <c:pt idx="213">
                  <c:v>406.53205434640319</c:v>
                </c:pt>
                <c:pt idx="214">
                  <c:v>194.70745760801421</c:v>
                </c:pt>
                <c:pt idx="215">
                  <c:v>120.88979510827249</c:v>
                </c:pt>
                <c:pt idx="216">
                  <c:v>0</c:v>
                </c:pt>
                <c:pt idx="217">
                  <c:v>0</c:v>
                </c:pt>
                <c:pt idx="218">
                  <c:v>148.7051461951317</c:v>
                </c:pt>
                <c:pt idx="219">
                  <c:v>279.22333206424008</c:v>
                </c:pt>
                <c:pt idx="220">
                  <c:v>81.306410869280654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2-40AC-B1A0-2C7C3E644B72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3175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Deaths'!$F$3:$F$300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4.9818704751538672</c:v>
                </c:pt>
                <c:pt idx="10">
                  <c:v>0</c:v>
                </c:pt>
                <c:pt idx="11">
                  <c:v>4.9818704751538672</c:v>
                </c:pt>
                <c:pt idx="12">
                  <c:v>4.9818704751538672</c:v>
                </c:pt>
                <c:pt idx="13">
                  <c:v>9.9637409503077343</c:v>
                </c:pt>
                <c:pt idx="14">
                  <c:v>9.9637409503077343</c:v>
                </c:pt>
                <c:pt idx="15">
                  <c:v>4.9818704751538672</c:v>
                </c:pt>
                <c:pt idx="16">
                  <c:v>29.891222850923199</c:v>
                </c:pt>
                <c:pt idx="17">
                  <c:v>34.873093326077068</c:v>
                </c:pt>
                <c:pt idx="18">
                  <c:v>44.836834276384813</c:v>
                </c:pt>
                <c:pt idx="19">
                  <c:v>39.854963801230937</c:v>
                </c:pt>
                <c:pt idx="20">
                  <c:v>54.800575226692537</c:v>
                </c:pt>
                <c:pt idx="21">
                  <c:v>54.800575226692537</c:v>
                </c:pt>
                <c:pt idx="22">
                  <c:v>104.61927997823121</c:v>
                </c:pt>
                <c:pt idx="23">
                  <c:v>109.6011504533851</c:v>
                </c:pt>
                <c:pt idx="24">
                  <c:v>154.43798472976991</c:v>
                </c:pt>
                <c:pt idx="25">
                  <c:v>159.41985520492369</c:v>
                </c:pt>
                <c:pt idx="26">
                  <c:v>174.36546663038541</c:v>
                </c:pt>
                <c:pt idx="27">
                  <c:v>189.31107805584699</c:v>
                </c:pt>
                <c:pt idx="28">
                  <c:v>224.18417138192399</c:v>
                </c:pt>
                <c:pt idx="29">
                  <c:v>239.1297828073856</c:v>
                </c:pt>
                <c:pt idx="30">
                  <c:v>264.03913518315488</c:v>
                </c:pt>
                <c:pt idx="31">
                  <c:v>348.73093326077071</c:v>
                </c:pt>
                <c:pt idx="32">
                  <c:v>398.5496380123094</c:v>
                </c:pt>
                <c:pt idx="33">
                  <c:v>348.73093326077071</c:v>
                </c:pt>
                <c:pt idx="34">
                  <c:v>423.45899038807869</c:v>
                </c:pt>
                <c:pt idx="35">
                  <c:v>448.36834276384798</c:v>
                </c:pt>
                <c:pt idx="36">
                  <c:v>418.47711991292482</c:v>
                </c:pt>
                <c:pt idx="37">
                  <c:v>572.9151046426947</c:v>
                </c:pt>
                <c:pt idx="38">
                  <c:v>428.44086086323261</c:v>
                </c:pt>
                <c:pt idx="39">
                  <c:v>448.36834276384798</c:v>
                </c:pt>
                <c:pt idx="40">
                  <c:v>513.13265894084827</c:v>
                </c:pt>
                <c:pt idx="41">
                  <c:v>483.24143608992512</c:v>
                </c:pt>
                <c:pt idx="42">
                  <c:v>423.45899038807869</c:v>
                </c:pt>
                <c:pt idx="43">
                  <c:v>453.3502132390019</c:v>
                </c:pt>
                <c:pt idx="44">
                  <c:v>572.9151046426947</c:v>
                </c:pt>
                <c:pt idx="45">
                  <c:v>552.98762274207922</c:v>
                </c:pt>
                <c:pt idx="46">
                  <c:v>408.51337896261708</c:v>
                </c:pt>
                <c:pt idx="47">
                  <c:v>428.44086086323261</c:v>
                </c:pt>
                <c:pt idx="48">
                  <c:v>438.4046018135403</c:v>
                </c:pt>
                <c:pt idx="49">
                  <c:v>418.47711991292482</c:v>
                </c:pt>
                <c:pt idx="50">
                  <c:v>308.87596945953982</c:v>
                </c:pt>
                <c:pt idx="51">
                  <c:v>383.60402658684779</c:v>
                </c:pt>
                <c:pt idx="52">
                  <c:v>428.44086086323261</c:v>
                </c:pt>
                <c:pt idx="53">
                  <c:v>443.38647228869422</c:v>
                </c:pt>
                <c:pt idx="54">
                  <c:v>363.67654468623232</c:v>
                </c:pt>
                <c:pt idx="55">
                  <c:v>373.64028563654011</c:v>
                </c:pt>
                <c:pt idx="56">
                  <c:v>363.67654468623232</c:v>
                </c:pt>
                <c:pt idx="57">
                  <c:v>408.51337896261708</c:v>
                </c:pt>
                <c:pt idx="58">
                  <c:v>418.47711991292482</c:v>
                </c:pt>
                <c:pt idx="59">
                  <c:v>388.58589706200172</c:v>
                </c:pt>
                <c:pt idx="60">
                  <c:v>388.58589706200172</c:v>
                </c:pt>
                <c:pt idx="61">
                  <c:v>363.67654468623232</c:v>
                </c:pt>
                <c:pt idx="62">
                  <c:v>373.64028563654011</c:v>
                </c:pt>
                <c:pt idx="63">
                  <c:v>418.47711991292482</c:v>
                </c:pt>
                <c:pt idx="64">
                  <c:v>358.69467421107839</c:v>
                </c:pt>
                <c:pt idx="65">
                  <c:v>363.67654468623232</c:v>
                </c:pt>
                <c:pt idx="66">
                  <c:v>398.5496380123094</c:v>
                </c:pt>
                <c:pt idx="67">
                  <c:v>298.91222850923202</c:v>
                </c:pt>
                <c:pt idx="68">
                  <c:v>343.74906278561679</c:v>
                </c:pt>
                <c:pt idx="69">
                  <c:v>368.65841516138619</c:v>
                </c:pt>
                <c:pt idx="70">
                  <c:v>318.8397104098475</c:v>
                </c:pt>
                <c:pt idx="71">
                  <c:v>303.89409898438589</c:v>
                </c:pt>
                <c:pt idx="72">
                  <c:v>249.09352375769339</c:v>
                </c:pt>
                <c:pt idx="73">
                  <c:v>229.16604185707789</c:v>
                </c:pt>
                <c:pt idx="74">
                  <c:v>288.94848755892428</c:v>
                </c:pt>
                <c:pt idx="75">
                  <c:v>244.11165328253949</c:v>
                </c:pt>
                <c:pt idx="76">
                  <c:v>264.03913518315488</c:v>
                </c:pt>
                <c:pt idx="77">
                  <c:v>303.89409898438589</c:v>
                </c:pt>
                <c:pt idx="78">
                  <c:v>199.2748190061547</c:v>
                </c:pt>
                <c:pt idx="79">
                  <c:v>269.02100565830881</c:v>
                </c:pt>
                <c:pt idx="80">
                  <c:v>269.02100565830881</c:v>
                </c:pt>
                <c:pt idx="81">
                  <c:v>278.98474660861649</c:v>
                </c:pt>
                <c:pt idx="82">
                  <c:v>278.98474660861649</c:v>
                </c:pt>
                <c:pt idx="83">
                  <c:v>219.20230090677009</c:v>
                </c:pt>
                <c:pt idx="84">
                  <c:v>209.23855995646241</c:v>
                </c:pt>
                <c:pt idx="85">
                  <c:v>139.4923733043083</c:v>
                </c:pt>
                <c:pt idx="86">
                  <c:v>194.2929485310008</c:v>
                </c:pt>
                <c:pt idx="87">
                  <c:v>199.2748190061547</c:v>
                </c:pt>
                <c:pt idx="88">
                  <c:v>199.2748190061547</c:v>
                </c:pt>
                <c:pt idx="89">
                  <c:v>194.2929485310008</c:v>
                </c:pt>
                <c:pt idx="90">
                  <c:v>224.18417138192399</c:v>
                </c:pt>
                <c:pt idx="91">
                  <c:v>199.2748190061547</c:v>
                </c:pt>
                <c:pt idx="92">
                  <c:v>184.32920758069309</c:v>
                </c:pt>
                <c:pt idx="93">
                  <c:v>129.52863235400051</c:v>
                </c:pt>
                <c:pt idx="94">
                  <c:v>224.18417138192399</c:v>
                </c:pt>
                <c:pt idx="95">
                  <c:v>189.31107805584699</c:v>
                </c:pt>
                <c:pt idx="96">
                  <c:v>154.43798472976991</c:v>
                </c:pt>
                <c:pt idx="97">
                  <c:v>164.40172568007759</c:v>
                </c:pt>
                <c:pt idx="98">
                  <c:v>189.31107805584699</c:v>
                </c:pt>
                <c:pt idx="99">
                  <c:v>164.40172568007759</c:v>
                </c:pt>
                <c:pt idx="100">
                  <c:v>199.2748190061547</c:v>
                </c:pt>
                <c:pt idx="101">
                  <c:v>179.3473371055392</c:v>
                </c:pt>
                <c:pt idx="102">
                  <c:v>149.45611425461601</c:v>
                </c:pt>
                <c:pt idx="103">
                  <c:v>164.40172568007759</c:v>
                </c:pt>
                <c:pt idx="104">
                  <c:v>134.5105028291544</c:v>
                </c:pt>
                <c:pt idx="105">
                  <c:v>154.43798472976991</c:v>
                </c:pt>
                <c:pt idx="106">
                  <c:v>139.4923733043083</c:v>
                </c:pt>
                <c:pt idx="107">
                  <c:v>164.40172568007759</c:v>
                </c:pt>
                <c:pt idx="108">
                  <c:v>144.47424377946211</c:v>
                </c:pt>
                <c:pt idx="109">
                  <c:v>144.47424377946211</c:v>
                </c:pt>
                <c:pt idx="110">
                  <c:v>144.47424377946211</c:v>
                </c:pt>
                <c:pt idx="111">
                  <c:v>104.61927997823121</c:v>
                </c:pt>
                <c:pt idx="112">
                  <c:v>104.61927997823121</c:v>
                </c:pt>
                <c:pt idx="113">
                  <c:v>124.5467618788467</c:v>
                </c:pt>
                <c:pt idx="114">
                  <c:v>109.6011504533851</c:v>
                </c:pt>
                <c:pt idx="115">
                  <c:v>119.5648914036928</c:v>
                </c:pt>
                <c:pt idx="116">
                  <c:v>59.782445701846413</c:v>
                </c:pt>
                <c:pt idx="117">
                  <c:v>69.746186652154137</c:v>
                </c:pt>
                <c:pt idx="118">
                  <c:v>109.6011504533851</c:v>
                </c:pt>
                <c:pt idx="119">
                  <c:v>89.673668552769612</c:v>
                </c:pt>
                <c:pt idx="120">
                  <c:v>99.63740950307735</c:v>
                </c:pt>
                <c:pt idx="121">
                  <c:v>84.691798077615744</c:v>
                </c:pt>
                <c:pt idx="122">
                  <c:v>74.728057127308006</c:v>
                </c:pt>
                <c:pt idx="123">
                  <c:v>39.854963801230937</c:v>
                </c:pt>
                <c:pt idx="124">
                  <c:v>74.728057127308006</c:v>
                </c:pt>
                <c:pt idx="125">
                  <c:v>44.836834276384813</c:v>
                </c:pt>
                <c:pt idx="126">
                  <c:v>79.709927602461875</c:v>
                </c:pt>
                <c:pt idx="127">
                  <c:v>59.782445701846413</c:v>
                </c:pt>
                <c:pt idx="128">
                  <c:v>54.800575226692537</c:v>
                </c:pt>
                <c:pt idx="129">
                  <c:v>74.728057127308006</c:v>
                </c:pt>
                <c:pt idx="130">
                  <c:v>69.746186652154137</c:v>
                </c:pt>
                <c:pt idx="131">
                  <c:v>54.800575226692537</c:v>
                </c:pt>
                <c:pt idx="132">
                  <c:v>44.836834276384813</c:v>
                </c:pt>
                <c:pt idx="133">
                  <c:v>69.746186652154137</c:v>
                </c:pt>
                <c:pt idx="134">
                  <c:v>39.854963801230937</c:v>
                </c:pt>
                <c:pt idx="135">
                  <c:v>29.891222850923199</c:v>
                </c:pt>
                <c:pt idx="136">
                  <c:v>39.854963801230937</c:v>
                </c:pt>
                <c:pt idx="137">
                  <c:v>39.854963801230937</c:v>
                </c:pt>
                <c:pt idx="138">
                  <c:v>54.800575226692537</c:v>
                </c:pt>
                <c:pt idx="139">
                  <c:v>49.818704751538682</c:v>
                </c:pt>
                <c:pt idx="140">
                  <c:v>34.873093326077068</c:v>
                </c:pt>
                <c:pt idx="141">
                  <c:v>34.873093326077068</c:v>
                </c:pt>
                <c:pt idx="142">
                  <c:v>34.873093326077068</c:v>
                </c:pt>
                <c:pt idx="143">
                  <c:v>29.891222850923199</c:v>
                </c:pt>
                <c:pt idx="144">
                  <c:v>19.927481900615469</c:v>
                </c:pt>
                <c:pt idx="145">
                  <c:v>4.9818704751538672</c:v>
                </c:pt>
                <c:pt idx="146">
                  <c:v>9.9637409503077343</c:v>
                </c:pt>
                <c:pt idx="147">
                  <c:v>29.891222850923199</c:v>
                </c:pt>
                <c:pt idx="148">
                  <c:v>19.927481900615469</c:v>
                </c:pt>
                <c:pt idx="149">
                  <c:v>4.9818704751538672</c:v>
                </c:pt>
                <c:pt idx="150">
                  <c:v>0</c:v>
                </c:pt>
                <c:pt idx="151">
                  <c:v>14.9456114254616</c:v>
                </c:pt>
                <c:pt idx="152">
                  <c:v>14.9456114254616</c:v>
                </c:pt>
                <c:pt idx="153">
                  <c:v>4.9818704751538672</c:v>
                </c:pt>
                <c:pt idx="154">
                  <c:v>24.909352375769341</c:v>
                </c:pt>
                <c:pt idx="155">
                  <c:v>9.9637409503077343</c:v>
                </c:pt>
                <c:pt idx="156">
                  <c:v>4.9818704751538672</c:v>
                </c:pt>
                <c:pt idx="157">
                  <c:v>24.909352375769341</c:v>
                </c:pt>
                <c:pt idx="158">
                  <c:v>14.9456114254616</c:v>
                </c:pt>
                <c:pt idx="159">
                  <c:v>9.9637409503077343</c:v>
                </c:pt>
                <c:pt idx="160">
                  <c:v>19.927481900615469</c:v>
                </c:pt>
                <c:pt idx="161">
                  <c:v>9.9637409503077343</c:v>
                </c:pt>
                <c:pt idx="162">
                  <c:v>19.927481900615469</c:v>
                </c:pt>
                <c:pt idx="163">
                  <c:v>14.9456114254616</c:v>
                </c:pt>
                <c:pt idx="164">
                  <c:v>24.909352375769341</c:v>
                </c:pt>
                <c:pt idx="165">
                  <c:v>0</c:v>
                </c:pt>
                <c:pt idx="166">
                  <c:v>4.9818704751538672</c:v>
                </c:pt>
                <c:pt idx="167">
                  <c:v>0</c:v>
                </c:pt>
                <c:pt idx="168">
                  <c:v>9.9637409503077343</c:v>
                </c:pt>
                <c:pt idx="169">
                  <c:v>29.891222850923199</c:v>
                </c:pt>
                <c:pt idx="170">
                  <c:v>4.9818704751538672</c:v>
                </c:pt>
                <c:pt idx="171">
                  <c:v>4.9818704751538672</c:v>
                </c:pt>
                <c:pt idx="172">
                  <c:v>4.9818704751538672</c:v>
                </c:pt>
                <c:pt idx="173">
                  <c:v>4.9818704751538672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19.927481900615469</c:v>
                </c:pt>
                <c:pt idx="180">
                  <c:v>4.9818704751538672</c:v>
                </c:pt>
                <c:pt idx="181">
                  <c:v>0</c:v>
                </c:pt>
                <c:pt idx="182">
                  <c:v>0</c:v>
                </c:pt>
                <c:pt idx="183">
                  <c:v>-64.764316177000268</c:v>
                </c:pt>
                <c:pt idx="184">
                  <c:v>24.909352375769341</c:v>
                </c:pt>
                <c:pt idx="185">
                  <c:v>34.873093326077068</c:v>
                </c:pt>
                <c:pt idx="186">
                  <c:v>59.782445701846413</c:v>
                </c:pt>
                <c:pt idx="187">
                  <c:v>14.9456114254616</c:v>
                </c:pt>
                <c:pt idx="188">
                  <c:v>0</c:v>
                </c:pt>
                <c:pt idx="189">
                  <c:v>0</c:v>
                </c:pt>
                <c:pt idx="190">
                  <c:v>9.9637409503077343</c:v>
                </c:pt>
                <c:pt idx="191">
                  <c:v>4.9818704751538672</c:v>
                </c:pt>
                <c:pt idx="192">
                  <c:v>19.927481900615469</c:v>
                </c:pt>
                <c:pt idx="193">
                  <c:v>4.9818704751538672</c:v>
                </c:pt>
                <c:pt idx="194">
                  <c:v>14.9456114254616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24.909352375769341</c:v>
                </c:pt>
                <c:pt idx="199">
                  <c:v>44.836834276384813</c:v>
                </c:pt>
                <c:pt idx="200">
                  <c:v>19.927481900615469</c:v>
                </c:pt>
                <c:pt idx="201">
                  <c:v>4.9818704751538672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24.909352375769341</c:v>
                </c:pt>
                <c:pt idx="206">
                  <c:v>29.891222850923199</c:v>
                </c:pt>
                <c:pt idx="207">
                  <c:v>9.9637409503077343</c:v>
                </c:pt>
                <c:pt idx="208">
                  <c:v>9.9637409503077343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49.818704751538682</c:v>
                </c:pt>
                <c:pt idx="213">
                  <c:v>14.9456114254616</c:v>
                </c:pt>
                <c:pt idx="214">
                  <c:v>0</c:v>
                </c:pt>
                <c:pt idx="215">
                  <c:v>9.9637409503077343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-59.782445701846413</c:v>
                </c:pt>
                <c:pt idx="220">
                  <c:v>44.836834276384813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C2-40AC-B1A0-2C7C3E644B72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6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Deaths'!$G$3:$G$300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0.74040990365771531</c:v>
                </c:pt>
                <c:pt idx="6">
                  <c:v>0.74040990365771531</c:v>
                </c:pt>
                <c:pt idx="7">
                  <c:v>0</c:v>
                </c:pt>
                <c:pt idx="8">
                  <c:v>0.74040990365771531</c:v>
                </c:pt>
                <c:pt idx="9">
                  <c:v>2.9616396146308608</c:v>
                </c:pt>
                <c:pt idx="10">
                  <c:v>0</c:v>
                </c:pt>
                <c:pt idx="11">
                  <c:v>1.4808198073154311</c:v>
                </c:pt>
                <c:pt idx="12">
                  <c:v>0.74040990365771531</c:v>
                </c:pt>
                <c:pt idx="13">
                  <c:v>14.067788169496589</c:v>
                </c:pt>
                <c:pt idx="14">
                  <c:v>10.365738651208011</c:v>
                </c:pt>
                <c:pt idx="15">
                  <c:v>16.289017880469739</c:v>
                </c:pt>
                <c:pt idx="16">
                  <c:v>12.58696836218116</c:v>
                </c:pt>
                <c:pt idx="17">
                  <c:v>25.173936724362321</c:v>
                </c:pt>
                <c:pt idx="18">
                  <c:v>34.058855568254913</c:v>
                </c:pt>
                <c:pt idx="19">
                  <c:v>23.69311691704689</c:v>
                </c:pt>
                <c:pt idx="20">
                  <c:v>42.943774412147491</c:v>
                </c:pt>
                <c:pt idx="21">
                  <c:v>26.654756531677751</c:v>
                </c:pt>
                <c:pt idx="22">
                  <c:v>56.271152677986358</c:v>
                </c:pt>
                <c:pt idx="23">
                  <c:v>109.5806657413419</c:v>
                </c:pt>
                <c:pt idx="24">
                  <c:v>141.4182915986236</c:v>
                </c:pt>
                <c:pt idx="25">
                  <c:v>134.0141925620465</c:v>
                </c:pt>
                <c:pt idx="26">
                  <c:v>213.23805225342201</c:v>
                </c:pt>
                <c:pt idx="27">
                  <c:v>216.19969186805289</c:v>
                </c:pt>
                <c:pt idx="28">
                  <c:v>156.9668995754356</c:v>
                </c:pt>
                <c:pt idx="29">
                  <c:v>276.91330396798548</c:v>
                </c:pt>
                <c:pt idx="30">
                  <c:v>298.38519117405929</c:v>
                </c:pt>
                <c:pt idx="31">
                  <c:v>497.5554552579847</c:v>
                </c:pt>
                <c:pt idx="32">
                  <c:v>486.44930670311902</c:v>
                </c:pt>
                <c:pt idx="33">
                  <c:v>544.94168909207849</c:v>
                </c:pt>
                <c:pt idx="34">
                  <c:v>559.74988716523274</c:v>
                </c:pt>
                <c:pt idx="35">
                  <c:v>443.50553229097147</c:v>
                </c:pt>
                <c:pt idx="36">
                  <c:v>419.81241537392458</c:v>
                </c:pt>
                <c:pt idx="37">
                  <c:v>818.15294354177536</c:v>
                </c:pt>
                <c:pt idx="38">
                  <c:v>762.62220076744677</c:v>
                </c:pt>
                <c:pt idx="39">
                  <c:v>826.29745248201027</c:v>
                </c:pt>
                <c:pt idx="40">
                  <c:v>830.73991190395657</c:v>
                </c:pt>
                <c:pt idx="41">
                  <c:v>624.16554878345403</c:v>
                </c:pt>
                <c:pt idx="42">
                  <c:v>486.44930670311902</c:v>
                </c:pt>
                <c:pt idx="43">
                  <c:v>536.0567702481859</c:v>
                </c:pt>
                <c:pt idx="44">
                  <c:v>796.68105633570167</c:v>
                </c:pt>
                <c:pt idx="45">
                  <c:v>651.56071521878948</c:v>
                </c:pt>
                <c:pt idx="46">
                  <c:v>767.06466018939307</c:v>
                </c:pt>
                <c:pt idx="47">
                  <c:v>675.99424203949411</c:v>
                </c:pt>
                <c:pt idx="48">
                  <c:v>818.15294354177536</c:v>
                </c:pt>
                <c:pt idx="49">
                  <c:v>319.85707838013298</c:v>
                </c:pt>
                <c:pt idx="50">
                  <c:v>422.03364508489773</c:v>
                </c:pt>
                <c:pt idx="51">
                  <c:v>906.26172207704349</c:v>
                </c:pt>
                <c:pt idx="52">
                  <c:v>627.12718839808485</c:v>
                </c:pt>
                <c:pt idx="53">
                  <c:v>504.95955429456183</c:v>
                </c:pt>
                <c:pt idx="54">
                  <c:v>747.81400269429241</c:v>
                </c:pt>
                <c:pt idx="55">
                  <c:v>603.43407148103802</c:v>
                </c:pt>
                <c:pt idx="56">
                  <c:v>269.50920493140842</c:v>
                </c:pt>
                <c:pt idx="57">
                  <c:v>236.93116917046891</c:v>
                </c:pt>
                <c:pt idx="58">
                  <c:v>717.45719664432613</c:v>
                </c:pt>
                <c:pt idx="59">
                  <c:v>569.37521591278312</c:v>
                </c:pt>
                <c:pt idx="60">
                  <c:v>469.41987891899151</c:v>
                </c:pt>
                <c:pt idx="61">
                  <c:v>516.80611275308524</c:v>
                </c:pt>
                <c:pt idx="62">
                  <c:v>432.39938373610568</c:v>
                </c:pt>
                <c:pt idx="63">
                  <c:v>187.323705625402</c:v>
                </c:pt>
                <c:pt idx="64">
                  <c:v>201.39149379489859</c:v>
                </c:pt>
                <c:pt idx="65">
                  <c:v>537.53759005550137</c:v>
                </c:pt>
                <c:pt idx="66">
                  <c:v>479.04520766654178</c:v>
                </c:pt>
                <c:pt idx="67">
                  <c:v>339.10773587523357</c:v>
                </c:pt>
                <c:pt idx="68">
                  <c:v>428.69733421781717</c:v>
                </c:pt>
                <c:pt idx="69">
                  <c:v>203.61272350587171</c:v>
                </c:pt>
                <c:pt idx="70">
                  <c:v>160.66894909372419</c:v>
                </c:pt>
                <c:pt idx="71">
                  <c:v>138.4566519839928</c:v>
                </c:pt>
                <c:pt idx="72">
                  <c:v>454.61168084583721</c:v>
                </c:pt>
                <c:pt idx="73">
                  <c:v>330.96322693499872</c:v>
                </c:pt>
                <c:pt idx="74">
                  <c:v>260.62428608751583</c:v>
                </c:pt>
                <c:pt idx="75">
                  <c:v>259.14346628020041</c:v>
                </c:pt>
                <c:pt idx="76">
                  <c:v>304.308470403321</c:v>
                </c:pt>
                <c:pt idx="77">
                  <c:v>49.607463545066928</c:v>
                </c:pt>
                <c:pt idx="78">
                  <c:v>108.0998459340264</c:v>
                </c:pt>
                <c:pt idx="79">
                  <c:v>370.20495182885759</c:v>
                </c:pt>
                <c:pt idx="80">
                  <c:v>242.85444839973059</c:v>
                </c:pt>
                <c:pt idx="81">
                  <c:v>202.1319036985563</c:v>
                </c:pt>
                <c:pt idx="82">
                  <c:v>215.45928196439519</c:v>
                </c:pt>
                <c:pt idx="83">
                  <c:v>162.8901788046974</c:v>
                </c:pt>
                <c:pt idx="84">
                  <c:v>280.6153534862741</c:v>
                </c:pt>
                <c:pt idx="85">
                  <c:v>77.002629980402389</c:v>
                </c:pt>
                <c:pt idx="86">
                  <c:v>96.993697379160707</c:v>
                </c:pt>
                <c:pt idx="87">
                  <c:v>312.45297934355591</c:v>
                </c:pt>
                <c:pt idx="88">
                  <c:v>253.96059695459641</c:v>
                </c:pt>
                <c:pt idx="89">
                  <c:v>202.87231360221401</c:v>
                </c:pt>
                <c:pt idx="90">
                  <c:v>114.0231251632882</c:v>
                </c:pt>
                <c:pt idx="91">
                  <c:v>44.424594219462918</c:v>
                </c:pt>
                <c:pt idx="92">
                  <c:v>63.675251714563522</c:v>
                </c:pt>
                <c:pt idx="93">
                  <c:v>184.36206601077109</c:v>
                </c:pt>
                <c:pt idx="94">
                  <c:v>188.06411552905971</c:v>
                </c:pt>
                <c:pt idx="95">
                  <c:v>96.253287475502987</c:v>
                </c:pt>
                <c:pt idx="96">
                  <c:v>191.02575514369059</c:v>
                </c:pt>
                <c:pt idx="97">
                  <c:v>105.8786162230533</c:v>
                </c:pt>
                <c:pt idx="98">
                  <c:v>39.982134797516629</c:v>
                </c:pt>
                <c:pt idx="99">
                  <c:v>34.799265471912619</c:v>
                </c:pt>
                <c:pt idx="100">
                  <c:v>144.37993121325451</c:v>
                </c:pt>
                <c:pt idx="101">
                  <c:v>121.42722419986529</c:v>
                </c:pt>
                <c:pt idx="102">
                  <c:v>56.271152677986358</c:v>
                </c:pt>
                <c:pt idx="103">
                  <c:v>96.993697379160707</c:v>
                </c:pt>
                <c:pt idx="104">
                  <c:v>79.223859691375537</c:v>
                </c:pt>
                <c:pt idx="105">
                  <c:v>19.991067398758311</c:v>
                </c:pt>
                <c:pt idx="106">
                  <c:v>21.471887206073749</c:v>
                </c:pt>
                <c:pt idx="107">
                  <c:v>88.849188438925836</c:v>
                </c:pt>
                <c:pt idx="108">
                  <c:v>81.445089402348685</c:v>
                </c:pt>
                <c:pt idx="109">
                  <c:v>49.607463545066928</c:v>
                </c:pt>
                <c:pt idx="110">
                  <c:v>62.194431907248088</c:v>
                </c:pt>
                <c:pt idx="111">
                  <c:v>52.569103159697789</c:v>
                </c:pt>
                <c:pt idx="112">
                  <c:v>22.95270701338918</c:v>
                </c:pt>
                <c:pt idx="113">
                  <c:v>10.365738651208011</c:v>
                </c:pt>
                <c:pt idx="114">
                  <c:v>69.598530943825239</c:v>
                </c:pt>
                <c:pt idx="115">
                  <c:v>64.415661618221236</c:v>
                </c:pt>
                <c:pt idx="116">
                  <c:v>73.300580462113814</c:v>
                </c:pt>
                <c:pt idx="117">
                  <c:v>57.011562581644078</c:v>
                </c:pt>
                <c:pt idx="118">
                  <c:v>29.61639614630861</c:v>
                </c:pt>
                <c:pt idx="119">
                  <c:v>22.95270701338918</c:v>
                </c:pt>
                <c:pt idx="120">
                  <c:v>15.54860797681202</c:v>
                </c:pt>
                <c:pt idx="121">
                  <c:v>39.241724893858908</c:v>
                </c:pt>
                <c:pt idx="122">
                  <c:v>71.819760654798387</c:v>
                </c:pt>
                <c:pt idx="123">
                  <c:v>30.35680604996633</c:v>
                </c:pt>
                <c:pt idx="124">
                  <c:v>36.280085279228047</c:v>
                </c:pt>
                <c:pt idx="125">
                  <c:v>23.69311691704689</c:v>
                </c:pt>
                <c:pt idx="126">
                  <c:v>14.067788169496589</c:v>
                </c:pt>
                <c:pt idx="127">
                  <c:v>8.1445089402348678</c:v>
                </c:pt>
                <c:pt idx="128">
                  <c:v>39.982134797516629</c:v>
                </c:pt>
                <c:pt idx="129">
                  <c:v>42.20336450848977</c:v>
                </c:pt>
                <c:pt idx="130">
                  <c:v>22.95270701338918</c:v>
                </c:pt>
                <c:pt idx="131">
                  <c:v>25.173936724362321</c:v>
                </c:pt>
                <c:pt idx="132">
                  <c:v>12.58696836218116</c:v>
                </c:pt>
                <c:pt idx="133">
                  <c:v>6.6636891329194379</c:v>
                </c:pt>
                <c:pt idx="134">
                  <c:v>7.4040990365771533</c:v>
                </c:pt>
                <c:pt idx="135">
                  <c:v>32.578035760939471</c:v>
                </c:pt>
                <c:pt idx="136">
                  <c:v>19.250657495100601</c:v>
                </c:pt>
                <c:pt idx="137">
                  <c:v>17.76983768778517</c:v>
                </c:pt>
                <c:pt idx="138">
                  <c:v>19.250657495100601</c:v>
                </c:pt>
                <c:pt idx="139">
                  <c:v>6.6636891329194379</c:v>
                </c:pt>
                <c:pt idx="140">
                  <c:v>8.1445089402348678</c:v>
                </c:pt>
                <c:pt idx="141">
                  <c:v>7.4040990365771533</c:v>
                </c:pt>
                <c:pt idx="142">
                  <c:v>18.51024759144288</c:v>
                </c:pt>
                <c:pt idx="143">
                  <c:v>12.58696836218116</c:v>
                </c:pt>
                <c:pt idx="144">
                  <c:v>6.6636891329194379</c:v>
                </c:pt>
                <c:pt idx="145">
                  <c:v>23.69311691704689</c:v>
                </c:pt>
                <c:pt idx="146">
                  <c:v>11.106148554865729</c:v>
                </c:pt>
                <c:pt idx="147">
                  <c:v>5.9232792292617216</c:v>
                </c:pt>
                <c:pt idx="148">
                  <c:v>2.2212297109731458</c:v>
                </c:pt>
                <c:pt idx="149">
                  <c:v>15.54860797681202</c:v>
                </c:pt>
                <c:pt idx="150">
                  <c:v>25.173936724362321</c:v>
                </c:pt>
                <c:pt idx="151">
                  <c:v>0</c:v>
                </c:pt>
                <c:pt idx="152">
                  <c:v>14.80819807315431</c:v>
                </c:pt>
                <c:pt idx="153">
                  <c:v>9.6253287475502987</c:v>
                </c:pt>
                <c:pt idx="154">
                  <c:v>3.7020495182885771</c:v>
                </c:pt>
                <c:pt idx="155">
                  <c:v>0.74040990365771531</c:v>
                </c:pt>
                <c:pt idx="156">
                  <c:v>13.327378265838879</c:v>
                </c:pt>
                <c:pt idx="157">
                  <c:v>10.365738651208011</c:v>
                </c:pt>
                <c:pt idx="158">
                  <c:v>13.327378265838879</c:v>
                </c:pt>
                <c:pt idx="159">
                  <c:v>8.8849188438925832</c:v>
                </c:pt>
                <c:pt idx="160">
                  <c:v>2.2212297109731458</c:v>
                </c:pt>
                <c:pt idx="161">
                  <c:v>3.7020495182885771</c:v>
                </c:pt>
                <c:pt idx="162">
                  <c:v>13.327378265838879</c:v>
                </c:pt>
                <c:pt idx="163">
                  <c:v>9.6253287475502987</c:v>
                </c:pt>
                <c:pt idx="164">
                  <c:v>14.80819807315431</c:v>
                </c:pt>
                <c:pt idx="165">
                  <c:v>13.327378265838879</c:v>
                </c:pt>
                <c:pt idx="166">
                  <c:v>8.1445089402348678</c:v>
                </c:pt>
                <c:pt idx="167">
                  <c:v>2.2212297109731458</c:v>
                </c:pt>
                <c:pt idx="168">
                  <c:v>3.7020495182885771</c:v>
                </c:pt>
                <c:pt idx="169">
                  <c:v>2.2212297109731458</c:v>
                </c:pt>
                <c:pt idx="170">
                  <c:v>8.8849188438925832</c:v>
                </c:pt>
                <c:pt idx="171">
                  <c:v>11.84655845852344</c:v>
                </c:pt>
                <c:pt idx="172">
                  <c:v>4.4424594219462916</c:v>
                </c:pt>
                <c:pt idx="173">
                  <c:v>1.4808198073154311</c:v>
                </c:pt>
                <c:pt idx="174">
                  <c:v>13.327378265838879</c:v>
                </c:pt>
                <c:pt idx="175">
                  <c:v>4.4424594219462916</c:v>
                </c:pt>
                <c:pt idx="176">
                  <c:v>2.9616396146308608</c:v>
                </c:pt>
                <c:pt idx="177">
                  <c:v>11.84655845852344</c:v>
                </c:pt>
                <c:pt idx="178">
                  <c:v>11.84655845852344</c:v>
                </c:pt>
                <c:pt idx="179">
                  <c:v>8.8849188438925832</c:v>
                </c:pt>
                <c:pt idx="180">
                  <c:v>6.6636891329194379</c:v>
                </c:pt>
                <c:pt idx="181">
                  <c:v>8.8849188438925832</c:v>
                </c:pt>
                <c:pt idx="182">
                  <c:v>0.74040990365771531</c:v>
                </c:pt>
                <c:pt idx="183">
                  <c:v>1.4808198073154311</c:v>
                </c:pt>
                <c:pt idx="184">
                  <c:v>2.2212297109731458</c:v>
                </c:pt>
                <c:pt idx="185">
                  <c:v>7.4040990365771533</c:v>
                </c:pt>
                <c:pt idx="186">
                  <c:v>9.6253287475502987</c:v>
                </c:pt>
                <c:pt idx="187">
                  <c:v>7.4040990365771533</c:v>
                </c:pt>
                <c:pt idx="188">
                  <c:v>8.8849188438925832</c:v>
                </c:pt>
                <c:pt idx="189">
                  <c:v>1.4808198073154311</c:v>
                </c:pt>
                <c:pt idx="190">
                  <c:v>2.2212297109731458</c:v>
                </c:pt>
                <c:pt idx="191">
                  <c:v>23.69311691704689</c:v>
                </c:pt>
                <c:pt idx="192">
                  <c:v>5.9232792292617216</c:v>
                </c:pt>
                <c:pt idx="193">
                  <c:v>10.365738651208011</c:v>
                </c:pt>
                <c:pt idx="194">
                  <c:v>4.4424594219462916</c:v>
                </c:pt>
                <c:pt idx="195">
                  <c:v>6.6636891329194379</c:v>
                </c:pt>
                <c:pt idx="196">
                  <c:v>3.7020495182885771</c:v>
                </c:pt>
                <c:pt idx="197">
                  <c:v>6.6636891329194379</c:v>
                </c:pt>
                <c:pt idx="198">
                  <c:v>19.991067398758311</c:v>
                </c:pt>
                <c:pt idx="199">
                  <c:v>14.80819807315431</c:v>
                </c:pt>
                <c:pt idx="200">
                  <c:v>15.54860797681202</c:v>
                </c:pt>
                <c:pt idx="201">
                  <c:v>19.991067398758311</c:v>
                </c:pt>
                <c:pt idx="202">
                  <c:v>19.991067398758311</c:v>
                </c:pt>
                <c:pt idx="203">
                  <c:v>13.327378265838879</c:v>
                </c:pt>
                <c:pt idx="204">
                  <c:v>8.1445089402348678</c:v>
                </c:pt>
                <c:pt idx="205">
                  <c:v>27.395166435335469</c:v>
                </c:pt>
                <c:pt idx="206">
                  <c:v>27.395166435335469</c:v>
                </c:pt>
                <c:pt idx="207">
                  <c:v>29.61639614630861</c:v>
                </c:pt>
                <c:pt idx="208">
                  <c:v>25.173936724362321</c:v>
                </c:pt>
                <c:pt idx="209">
                  <c:v>25.914346628020031</c:v>
                </c:pt>
                <c:pt idx="210">
                  <c:v>12.58696836218116</c:v>
                </c:pt>
                <c:pt idx="211">
                  <c:v>9.6253287475502987</c:v>
                </c:pt>
                <c:pt idx="212">
                  <c:v>52.569103159697789</c:v>
                </c:pt>
                <c:pt idx="213">
                  <c:v>52.569103159697789</c:v>
                </c:pt>
                <c:pt idx="214">
                  <c:v>43.684184315805197</c:v>
                </c:pt>
                <c:pt idx="215">
                  <c:v>48.867053641409207</c:v>
                </c:pt>
                <c:pt idx="216">
                  <c:v>36.280085279228047</c:v>
                </c:pt>
                <c:pt idx="217">
                  <c:v>24.4335268207046</c:v>
                </c:pt>
                <c:pt idx="218">
                  <c:v>14.067788169496589</c:v>
                </c:pt>
                <c:pt idx="219">
                  <c:v>56.271152677986358</c:v>
                </c:pt>
                <c:pt idx="220">
                  <c:v>51.828693256040069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C2-40AC-B1A0-2C7C3E644B72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3175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Deaths'!$H$3:$H$300</c:f>
              <c:numCache>
                <c:formatCode>General</c:formatCode>
                <c:ptCount val="29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0.75972851277852871</c:v>
                </c:pt>
                <c:pt idx="11">
                  <c:v>1.519457025557057</c:v>
                </c:pt>
                <c:pt idx="12">
                  <c:v>1.215565620445646</c:v>
                </c:pt>
                <c:pt idx="13">
                  <c:v>1.0636199178899399</c:v>
                </c:pt>
                <c:pt idx="14">
                  <c:v>1.8233484306684691</c:v>
                </c:pt>
                <c:pt idx="15">
                  <c:v>4.102533969004055</c:v>
                </c:pt>
                <c:pt idx="16">
                  <c:v>5.3180995894497007</c:v>
                </c:pt>
                <c:pt idx="17">
                  <c:v>8.9647964507866398</c:v>
                </c:pt>
                <c:pt idx="18">
                  <c:v>11.243981989122229</c:v>
                </c:pt>
                <c:pt idx="19">
                  <c:v>15.042624553014869</c:v>
                </c:pt>
                <c:pt idx="20">
                  <c:v>15.042624553014869</c:v>
                </c:pt>
                <c:pt idx="21">
                  <c:v>16.714027281127631</c:v>
                </c:pt>
                <c:pt idx="22">
                  <c:v>28.71773778302839</c:v>
                </c:pt>
                <c:pt idx="23">
                  <c:v>36.315022910813667</c:v>
                </c:pt>
                <c:pt idx="24">
                  <c:v>49.23040762804866</c:v>
                </c:pt>
                <c:pt idx="25">
                  <c:v>61.993846642727952</c:v>
                </c:pt>
                <c:pt idx="26">
                  <c:v>79.011765328966987</c:v>
                </c:pt>
                <c:pt idx="27">
                  <c:v>96.181629717761737</c:v>
                </c:pt>
                <c:pt idx="28">
                  <c:v>89.040181697643561</c:v>
                </c:pt>
                <c:pt idx="29">
                  <c:v>105.1464261685484</c:v>
                </c:pt>
                <c:pt idx="30">
                  <c:v>164.86108727294069</c:v>
                </c:pt>
                <c:pt idx="31">
                  <c:v>178.08036339528709</c:v>
                </c:pt>
                <c:pt idx="32">
                  <c:v>228.3743909412257</c:v>
                </c:pt>
                <c:pt idx="33">
                  <c:v>211.50841795754241</c:v>
                </c:pt>
                <c:pt idx="34">
                  <c:v>231.41330499233979</c:v>
                </c:pt>
                <c:pt idx="35">
                  <c:v>241.5936670635721</c:v>
                </c:pt>
                <c:pt idx="36">
                  <c:v>268.94389352359917</c:v>
                </c:pt>
                <c:pt idx="37">
                  <c:v>390.65240127071951</c:v>
                </c:pt>
                <c:pt idx="38">
                  <c:v>326.07547768454452</c:v>
                </c:pt>
                <c:pt idx="39">
                  <c:v>338.53502529411242</c:v>
                </c:pt>
                <c:pt idx="40">
                  <c:v>337.01556826855528</c:v>
                </c:pt>
                <c:pt idx="41">
                  <c:v>321.97294371554051</c:v>
                </c:pt>
                <c:pt idx="42">
                  <c:v>275.4775587334945</c:v>
                </c:pt>
                <c:pt idx="43">
                  <c:v>295.68633717340339</c:v>
                </c:pt>
                <c:pt idx="44">
                  <c:v>373.02669977425762</c:v>
                </c:pt>
                <c:pt idx="45">
                  <c:v>396.42633796783628</c:v>
                </c:pt>
                <c:pt idx="46">
                  <c:v>330.63384876121569</c:v>
                </c:pt>
                <c:pt idx="47">
                  <c:v>318.02235544909212</c:v>
                </c:pt>
                <c:pt idx="48">
                  <c:v>297.81357700918329</c:v>
                </c:pt>
                <c:pt idx="49">
                  <c:v>293.40715163506781</c:v>
                </c:pt>
                <c:pt idx="50">
                  <c:v>332.15330578677282</c:v>
                </c:pt>
                <c:pt idx="51">
                  <c:v>387.15765011193832</c:v>
                </c:pt>
                <c:pt idx="52">
                  <c:v>369.8358400205878</c:v>
                </c:pt>
                <c:pt idx="53">
                  <c:v>375.15393961003753</c:v>
                </c:pt>
                <c:pt idx="54">
                  <c:v>327.29104330499018</c:v>
                </c:pt>
                <c:pt idx="55">
                  <c:v>258.00380293958841</c:v>
                </c:pt>
                <c:pt idx="56">
                  <c:v>201.9358386965329</c:v>
                </c:pt>
                <c:pt idx="57">
                  <c:v>222.75239994666461</c:v>
                </c:pt>
                <c:pt idx="58">
                  <c:v>340.51031942733658</c:v>
                </c:pt>
                <c:pt idx="59">
                  <c:v>383.0551161429342</c:v>
                </c:pt>
                <c:pt idx="60">
                  <c:v>352.81792133434868</c:v>
                </c:pt>
                <c:pt idx="61">
                  <c:v>287.32932353283962</c:v>
                </c:pt>
                <c:pt idx="62">
                  <c:v>257.09212872425411</c:v>
                </c:pt>
                <c:pt idx="63">
                  <c:v>170.1791868623904</c:v>
                </c:pt>
                <c:pt idx="64">
                  <c:v>202.54362150675581</c:v>
                </c:pt>
                <c:pt idx="65">
                  <c:v>352.21013852412591</c:v>
                </c:pt>
                <c:pt idx="66">
                  <c:v>359.19964084168839</c:v>
                </c:pt>
                <c:pt idx="67">
                  <c:v>293.8629887427349</c:v>
                </c:pt>
                <c:pt idx="68">
                  <c:v>265.44914236481787</c:v>
                </c:pt>
                <c:pt idx="69">
                  <c:v>226.09520540289009</c:v>
                </c:pt>
                <c:pt idx="70">
                  <c:v>135.68751238224519</c:v>
                </c:pt>
                <c:pt idx="71">
                  <c:v>154.07294239148561</c:v>
                </c:pt>
                <c:pt idx="72">
                  <c:v>247.21565805813319</c:v>
                </c:pt>
                <c:pt idx="73">
                  <c:v>268.03221930826493</c:v>
                </c:pt>
                <c:pt idx="74">
                  <c:v>270.91918765682328</c:v>
                </c:pt>
                <c:pt idx="75">
                  <c:v>255.42072599614141</c:v>
                </c:pt>
                <c:pt idx="76">
                  <c:v>184.76597430773819</c:v>
                </c:pt>
                <c:pt idx="77">
                  <c:v>115.174842537225</c:v>
                </c:pt>
                <c:pt idx="78">
                  <c:v>178.08036339528709</c:v>
                </c:pt>
                <c:pt idx="79">
                  <c:v>235.8197303664553</c:v>
                </c:pt>
                <c:pt idx="80">
                  <c:v>231.869142100007</c:v>
                </c:pt>
                <c:pt idx="81">
                  <c:v>184.9179200102939</c:v>
                </c:pt>
                <c:pt idx="82">
                  <c:v>189.02045397929791</c:v>
                </c:pt>
                <c:pt idx="83">
                  <c:v>168.5077841342777</c:v>
                </c:pt>
                <c:pt idx="84">
                  <c:v>94.51022698964897</c:v>
                </c:pt>
                <c:pt idx="85">
                  <c:v>83.266245000526752</c:v>
                </c:pt>
                <c:pt idx="86">
                  <c:v>100.58805509187719</c:v>
                </c:pt>
                <c:pt idx="87">
                  <c:v>230.65357647956131</c:v>
                </c:pt>
                <c:pt idx="88">
                  <c:v>178.9920376106214</c:v>
                </c:pt>
                <c:pt idx="89">
                  <c:v>176.25701496461869</c:v>
                </c:pt>
                <c:pt idx="90">
                  <c:v>146.32371156114459</c:v>
                </c:pt>
                <c:pt idx="91">
                  <c:v>88.280453184865038</c:v>
                </c:pt>
                <c:pt idx="92">
                  <c:v>117.90986518322769</c:v>
                </c:pt>
                <c:pt idx="93">
                  <c:v>162.2780103294937</c:v>
                </c:pt>
                <c:pt idx="94">
                  <c:v>153.00932247359569</c:v>
                </c:pt>
                <c:pt idx="95">
                  <c:v>155.44045371448701</c:v>
                </c:pt>
                <c:pt idx="96">
                  <c:v>138.87837213591499</c:v>
                </c:pt>
                <c:pt idx="97">
                  <c:v>100.1322179842101</c:v>
                </c:pt>
                <c:pt idx="98">
                  <c:v>66.552217719399124</c:v>
                </c:pt>
                <c:pt idx="99">
                  <c:v>78.85981962641128</c:v>
                </c:pt>
                <c:pt idx="100">
                  <c:v>144.34841742792051</c:v>
                </c:pt>
                <c:pt idx="101">
                  <c:v>136.9030780026909</c:v>
                </c:pt>
                <c:pt idx="102">
                  <c:v>132.34470692601971</c:v>
                </c:pt>
                <c:pt idx="103">
                  <c:v>125.81104171612439</c:v>
                </c:pt>
                <c:pt idx="104">
                  <c:v>115.3267882397807</c:v>
                </c:pt>
                <c:pt idx="105">
                  <c:v>46.79927638715737</c:v>
                </c:pt>
                <c:pt idx="106">
                  <c:v>59.866606806948063</c:v>
                </c:pt>
                <c:pt idx="107">
                  <c:v>127.3304987416814</c:v>
                </c:pt>
                <c:pt idx="108">
                  <c:v>113.0476027014451</c:v>
                </c:pt>
                <c:pt idx="109">
                  <c:v>109.09701443499669</c:v>
                </c:pt>
                <c:pt idx="110">
                  <c:v>101.8036207123229</c:v>
                </c:pt>
                <c:pt idx="111">
                  <c:v>91.775204343646266</c:v>
                </c:pt>
                <c:pt idx="112">
                  <c:v>43.304525228376143</c:v>
                </c:pt>
                <c:pt idx="113">
                  <c:v>59.106878294169533</c:v>
                </c:pt>
                <c:pt idx="114">
                  <c:v>128.69801006468279</c:v>
                </c:pt>
                <c:pt idx="115">
                  <c:v>115.3267882397807</c:v>
                </c:pt>
                <c:pt idx="116">
                  <c:v>83.722082108193874</c:v>
                </c:pt>
                <c:pt idx="117">
                  <c:v>93.750498476870447</c:v>
                </c:pt>
                <c:pt idx="118">
                  <c:v>76.580634088075698</c:v>
                </c:pt>
                <c:pt idx="119">
                  <c:v>41.481176797707668</c:v>
                </c:pt>
                <c:pt idx="120">
                  <c:v>57.283529863501073</c:v>
                </c:pt>
                <c:pt idx="121">
                  <c:v>94.966064097316092</c:v>
                </c:pt>
                <c:pt idx="122">
                  <c:v>105.4503175736598</c:v>
                </c:pt>
                <c:pt idx="123">
                  <c:v>110.4645257579981</c:v>
                </c:pt>
                <c:pt idx="124">
                  <c:v>100.28416368676579</c:v>
                </c:pt>
                <c:pt idx="125">
                  <c:v>40.265611177262024</c:v>
                </c:pt>
                <c:pt idx="126">
                  <c:v>43.760362336043258</c:v>
                </c:pt>
                <c:pt idx="127">
                  <c:v>53.940724407275539</c:v>
                </c:pt>
                <c:pt idx="128">
                  <c:v>185.67764852307241</c:v>
                </c:pt>
                <c:pt idx="129">
                  <c:v>131.12914130557411</c:v>
                </c:pt>
                <c:pt idx="130">
                  <c:v>152.40153966337289</c:v>
                </c:pt>
                <c:pt idx="131">
                  <c:v>125.20325890590151</c:v>
                </c:pt>
                <c:pt idx="132">
                  <c:v>104.842534763437</c:v>
                </c:pt>
                <c:pt idx="133">
                  <c:v>69.743077473068936</c:v>
                </c:pt>
                <c:pt idx="134">
                  <c:v>55.764072837944013</c:v>
                </c:pt>
                <c:pt idx="135">
                  <c:v>140.7017205665835</c:v>
                </c:pt>
                <c:pt idx="136">
                  <c:v>147.08344007392321</c:v>
                </c:pt>
                <c:pt idx="137">
                  <c:v>143.2847975100305</c:v>
                </c:pt>
                <c:pt idx="138">
                  <c:v>141.3095033768063</c:v>
                </c:pt>
                <c:pt idx="139">
                  <c:v>131.88886981835259</c:v>
                </c:pt>
                <c:pt idx="140">
                  <c:v>67.919729042400462</c:v>
                </c:pt>
                <c:pt idx="141">
                  <c:v>78.100091113632757</c:v>
                </c:pt>
                <c:pt idx="142">
                  <c:v>168.20389272916631</c:v>
                </c:pt>
                <c:pt idx="143">
                  <c:v>184.76597430773819</c:v>
                </c:pt>
                <c:pt idx="144">
                  <c:v>166.22859859594209</c:v>
                </c:pt>
                <c:pt idx="145">
                  <c:v>172.00253529305891</c:v>
                </c:pt>
                <c:pt idx="146">
                  <c:v>136.59918659757949</c:v>
                </c:pt>
                <c:pt idx="147">
                  <c:v>71.718371606293118</c:v>
                </c:pt>
                <c:pt idx="148">
                  <c:v>170.1791868623904</c:v>
                </c:pt>
                <c:pt idx="149">
                  <c:v>208.7733953115397</c:v>
                </c:pt>
                <c:pt idx="150">
                  <c:v>217.58624605977059</c:v>
                </c:pt>
                <c:pt idx="151">
                  <c:v>183.70235438984821</c:v>
                </c:pt>
                <c:pt idx="152">
                  <c:v>188.8685082767422</c:v>
                </c:pt>
                <c:pt idx="153">
                  <c:v>169.41945834961189</c:v>
                </c:pt>
                <c:pt idx="154">
                  <c:v>61.234118129949422</c:v>
                </c:pt>
                <c:pt idx="155">
                  <c:v>80.531222354524047</c:v>
                </c:pt>
                <c:pt idx="156">
                  <c:v>209.3811781217625</c:v>
                </c:pt>
                <c:pt idx="157">
                  <c:v>209.07728671665109</c:v>
                </c:pt>
                <c:pt idx="158">
                  <c:v>190.38796530229931</c:v>
                </c:pt>
                <c:pt idx="159">
                  <c:v>188.7165625741865</c:v>
                </c:pt>
                <c:pt idx="160">
                  <c:v>163.64552165249509</c:v>
                </c:pt>
                <c:pt idx="161">
                  <c:v>77.644254005965635</c:v>
                </c:pt>
                <c:pt idx="162">
                  <c:v>80.075385246856925</c:v>
                </c:pt>
                <c:pt idx="163">
                  <c:v>161.6702275192709</c:v>
                </c:pt>
                <c:pt idx="164">
                  <c:v>228.67828234633711</c:v>
                </c:pt>
                <c:pt idx="165">
                  <c:v>162.58190173460511</c:v>
                </c:pt>
                <c:pt idx="166">
                  <c:v>203.30335001953429</c:v>
                </c:pt>
                <c:pt idx="167">
                  <c:v>157.1118564425997</c:v>
                </c:pt>
                <c:pt idx="168">
                  <c:v>86.760996159307979</c:v>
                </c:pt>
                <c:pt idx="169">
                  <c:v>67.767783339844769</c:v>
                </c:pt>
                <c:pt idx="170">
                  <c:v>201.3280558863101</c:v>
                </c:pt>
                <c:pt idx="171">
                  <c:v>205.5825355578699</c:v>
                </c:pt>
                <c:pt idx="172">
                  <c:v>163.94941305760651</c:v>
                </c:pt>
                <c:pt idx="173">
                  <c:v>167.90000132405481</c:v>
                </c:pt>
                <c:pt idx="174">
                  <c:v>149.210679909703</c:v>
                </c:pt>
                <c:pt idx="175">
                  <c:v>68.375566150067584</c:v>
                </c:pt>
                <c:pt idx="176">
                  <c:v>67.160000529621939</c:v>
                </c:pt>
                <c:pt idx="177">
                  <c:v>188.2607254665194</c:v>
                </c:pt>
                <c:pt idx="178">
                  <c:v>186.1334856307395</c:v>
                </c:pt>
                <c:pt idx="179">
                  <c:v>168.81167553938911</c:v>
                </c:pt>
                <c:pt idx="180">
                  <c:v>147.53927718159031</c:v>
                </c:pt>
                <c:pt idx="181">
                  <c:v>145.56398304836611</c:v>
                </c:pt>
                <c:pt idx="182">
                  <c:v>47.103167792268778</c:v>
                </c:pt>
                <c:pt idx="183">
                  <c:v>87.064887564419394</c:v>
                </c:pt>
                <c:pt idx="184">
                  <c:v>162.12606462693799</c:v>
                </c:pt>
                <c:pt idx="185">
                  <c:v>160.45466189882529</c:v>
                </c:pt>
                <c:pt idx="186">
                  <c:v>162.58190173460511</c:v>
                </c:pt>
                <c:pt idx="187">
                  <c:v>146.62760296625601</c:v>
                </c:pt>
                <c:pt idx="188">
                  <c:v>118.9734851011176</c:v>
                </c:pt>
                <c:pt idx="189">
                  <c:v>61.234118129949422</c:v>
                </c:pt>
                <c:pt idx="190">
                  <c:v>40.569502582373431</c:v>
                </c:pt>
                <c:pt idx="191">
                  <c:v>67.615837637289061</c:v>
                </c:pt>
                <c:pt idx="192">
                  <c:v>181.27122314895689</c:v>
                </c:pt>
                <c:pt idx="193">
                  <c:v>139.79004635124929</c:v>
                </c:pt>
                <c:pt idx="194">
                  <c:v>184.3101372000711</c:v>
                </c:pt>
                <c:pt idx="195">
                  <c:v>108.48923162477389</c:v>
                </c:pt>
                <c:pt idx="196">
                  <c:v>57.435475566056773</c:v>
                </c:pt>
                <c:pt idx="197">
                  <c:v>64.12108647850782</c:v>
                </c:pt>
                <c:pt idx="198">
                  <c:v>195.70606489174901</c:v>
                </c:pt>
                <c:pt idx="199">
                  <c:v>149.36262561225871</c:v>
                </c:pt>
                <c:pt idx="200">
                  <c:v>132.192761223464</c:v>
                </c:pt>
                <c:pt idx="201">
                  <c:v>142.22117759214061</c:v>
                </c:pt>
                <c:pt idx="202">
                  <c:v>108.18534021966251</c:v>
                </c:pt>
                <c:pt idx="203">
                  <c:v>34.491674480145207</c:v>
                </c:pt>
                <c:pt idx="204">
                  <c:v>54.092670109831253</c:v>
                </c:pt>
                <c:pt idx="205">
                  <c:v>139.941992053805</c:v>
                </c:pt>
                <c:pt idx="206">
                  <c:v>166.83638140616489</c:v>
                </c:pt>
                <c:pt idx="207">
                  <c:v>138.87837213591499</c:v>
                </c:pt>
                <c:pt idx="208">
                  <c:v>144.6523088330319</c:v>
                </c:pt>
                <c:pt idx="209">
                  <c:v>112.4398198912223</c:v>
                </c:pt>
                <c:pt idx="210">
                  <c:v>40.417556879817731</c:v>
                </c:pt>
                <c:pt idx="211">
                  <c:v>48.014842007603008</c:v>
                </c:pt>
                <c:pt idx="212">
                  <c:v>138.87837213591499</c:v>
                </c:pt>
                <c:pt idx="213">
                  <c:v>143.74063461769759</c:v>
                </c:pt>
                <c:pt idx="214">
                  <c:v>130.36941279279549</c:v>
                </c:pt>
                <c:pt idx="215">
                  <c:v>137.81475221802509</c:v>
                </c:pt>
                <c:pt idx="216">
                  <c:v>104.38669765576989</c:v>
                </c:pt>
                <c:pt idx="217">
                  <c:v>51.205701761272827</c:v>
                </c:pt>
                <c:pt idx="218">
                  <c:v>69.895023175624644</c:v>
                </c:pt>
                <c:pt idx="219">
                  <c:v>107.1217203017726</c:v>
                </c:pt>
                <c:pt idx="220">
                  <c:v>139.03031783847081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C2-40AC-B1A0-2C7C3E64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4120"/>
          <c:min val="439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  <a:tailEnd type="none" w="lg" len="lg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(3 week moving average)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25494778893978E-2"/>
          <c:y val="8.8588552263691042E-2"/>
          <c:w val="0.87575028508710406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Deaths'!$B$3:$B$300</c:f>
              <c:numCache>
                <c:formatCode>General</c:formatCode>
                <c:ptCount val="29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571.93541917131506</c:v>
                </c:pt>
                <c:pt idx="45">
                  <c:v>1102.415116684575</c:v>
                </c:pt>
                <c:pt idx="46">
                  <c:v>578.0770075651011</c:v>
                </c:pt>
                <c:pt idx="47">
                  <c:v>583.45089740966375</c:v>
                </c:pt>
                <c:pt idx="48">
                  <c:v>492.86246860132121</c:v>
                </c:pt>
                <c:pt idx="49">
                  <c:v>300.17013274628749</c:v>
                </c:pt>
                <c:pt idx="50">
                  <c:v>419.16340787589002</c:v>
                </c:pt>
                <c:pt idx="51">
                  <c:v>403.04173834220188</c:v>
                </c:pt>
                <c:pt idx="52">
                  <c:v>417.62801077744348</c:v>
                </c:pt>
                <c:pt idx="53">
                  <c:v>396.13245139919269</c:v>
                </c:pt>
                <c:pt idx="54">
                  <c:v>298.63473564784113</c:v>
                </c:pt>
                <c:pt idx="55">
                  <c:v>283.2807646633762</c:v>
                </c:pt>
                <c:pt idx="56">
                  <c:v>185.7830489120245</c:v>
                </c:pt>
                <c:pt idx="57">
                  <c:v>335.48426601055672</c:v>
                </c:pt>
                <c:pt idx="58">
                  <c:v>281.74536756492972</c:v>
                </c:pt>
                <c:pt idx="59">
                  <c:v>327.80728051832432</c:v>
                </c:pt>
                <c:pt idx="60">
                  <c:v>221.86488072551691</c:v>
                </c:pt>
                <c:pt idx="61">
                  <c:v>167.3582837306667</c:v>
                </c:pt>
                <c:pt idx="62">
                  <c:v>127.4379591710581</c:v>
                </c:pt>
                <c:pt idx="63">
                  <c:v>103.6393041451376</c:v>
                </c:pt>
                <c:pt idx="64">
                  <c:v>233.38035896386549</c:v>
                </c:pt>
                <c:pt idx="65">
                  <c:v>253.3405212436698</c:v>
                </c:pt>
                <c:pt idx="66">
                  <c:v>210.34940248716819</c:v>
                </c:pt>
                <c:pt idx="67">
                  <c:v>135.88264321251381</c:v>
                </c:pt>
                <c:pt idx="68">
                  <c:v>186.55074746124771</c:v>
                </c:pt>
                <c:pt idx="69">
                  <c:v>60.648185388636101</c:v>
                </c:pt>
                <c:pt idx="70">
                  <c:v>53.738898445626923</c:v>
                </c:pt>
                <c:pt idx="71">
                  <c:v>201.9047184457126</c:v>
                </c:pt>
                <c:pt idx="72">
                  <c:v>266.39139658046491</c:v>
                </c:pt>
                <c:pt idx="73">
                  <c:v>62.183582487082582</c:v>
                </c:pt>
                <c:pt idx="74">
                  <c:v>267.92679367891139</c:v>
                </c:pt>
                <c:pt idx="75">
                  <c:v>79.840649119217147</c:v>
                </c:pt>
                <c:pt idx="76">
                  <c:v>-1.535397098446484</c:v>
                </c:pt>
                <c:pt idx="77">
                  <c:v>444.49746000025698</c:v>
                </c:pt>
                <c:pt idx="78">
                  <c:v>100.5685099482447</c:v>
                </c:pt>
                <c:pt idx="79">
                  <c:v>-166.59058518144349</c:v>
                </c:pt>
                <c:pt idx="80">
                  <c:v>82.911443316110109</c:v>
                </c:pt>
                <c:pt idx="81">
                  <c:v>63.71897958552907</c:v>
                </c:pt>
                <c:pt idx="82">
                  <c:v>56.809692642519892</c:v>
                </c:pt>
                <c:pt idx="83">
                  <c:v>33.011037616599403</c:v>
                </c:pt>
                <c:pt idx="84">
                  <c:v>25.334052124366981</c:v>
                </c:pt>
                <c:pt idx="85">
                  <c:v>69.092869430091753</c:v>
                </c:pt>
                <c:pt idx="86">
                  <c:v>56.041994093296651</c:v>
                </c:pt>
                <c:pt idx="87">
                  <c:v>50.668104248733947</c:v>
                </c:pt>
                <c:pt idx="88">
                  <c:v>49.900405699510713</c:v>
                </c:pt>
                <c:pt idx="89">
                  <c:v>39.920324559608567</c:v>
                </c:pt>
                <c:pt idx="90">
                  <c:v>43.758817305724783</c:v>
                </c:pt>
                <c:pt idx="91">
                  <c:v>23.7986550259205</c:v>
                </c:pt>
                <c:pt idx="92">
                  <c:v>21.495559378250771</c:v>
                </c:pt>
                <c:pt idx="93">
                  <c:v>82.143744766886869</c:v>
                </c:pt>
                <c:pt idx="94">
                  <c:v>62.183582487082582</c:v>
                </c:pt>
                <c:pt idx="95">
                  <c:v>33.011037616599403</c:v>
                </c:pt>
                <c:pt idx="96">
                  <c:v>35.314133264269117</c:v>
                </c:pt>
                <c:pt idx="97">
                  <c:v>23.7986550259205</c:v>
                </c:pt>
                <c:pt idx="98">
                  <c:v>9.9800811399021434</c:v>
                </c:pt>
                <c:pt idx="99">
                  <c:v>40.688023108831807</c:v>
                </c:pt>
                <c:pt idx="100">
                  <c:v>64.48667813475231</c:v>
                </c:pt>
                <c:pt idx="101">
                  <c:v>17.657066632134558</c:v>
                </c:pt>
                <c:pt idx="102">
                  <c:v>20.727860829027531</c:v>
                </c:pt>
                <c:pt idx="103">
                  <c:v>21.495559378250771</c:v>
                </c:pt>
                <c:pt idx="104">
                  <c:v>18.424765181357799</c:v>
                </c:pt>
                <c:pt idx="105">
                  <c:v>5.3738898445626919</c:v>
                </c:pt>
                <c:pt idx="106">
                  <c:v>22.263257927474012</c:v>
                </c:pt>
                <c:pt idx="107">
                  <c:v>83.679141865333349</c:v>
                </c:pt>
                <c:pt idx="108">
                  <c:v>21.495559378250771</c:v>
                </c:pt>
                <c:pt idx="109">
                  <c:v>21.495559378250771</c:v>
                </c:pt>
                <c:pt idx="110">
                  <c:v>10.74777968912538</c:v>
                </c:pt>
                <c:pt idx="111">
                  <c:v>10.74777968912538</c:v>
                </c:pt>
                <c:pt idx="112">
                  <c:v>4.6061912953394506</c:v>
                </c:pt>
                <c:pt idx="113">
                  <c:v>16.121669533688081</c:v>
                </c:pt>
                <c:pt idx="114">
                  <c:v>43.758817305724783</c:v>
                </c:pt>
                <c:pt idx="115">
                  <c:v>6.9092869430091763</c:v>
                </c:pt>
                <c:pt idx="116">
                  <c:v>14.58627243524159</c:v>
                </c:pt>
                <c:pt idx="117">
                  <c:v>19.192463730581039</c:v>
                </c:pt>
                <c:pt idx="118">
                  <c:v>-0.76769854922324177</c:v>
                </c:pt>
                <c:pt idx="119">
                  <c:v>0</c:v>
                </c:pt>
                <c:pt idx="120">
                  <c:v>24.56635357514374</c:v>
                </c:pt>
                <c:pt idx="121">
                  <c:v>20.727860829027531</c:v>
                </c:pt>
                <c:pt idx="122">
                  <c:v>13.05087533679511</c:v>
                </c:pt>
                <c:pt idx="123">
                  <c:v>10.74777968912538</c:v>
                </c:pt>
                <c:pt idx="124">
                  <c:v>13.818573886018349</c:v>
                </c:pt>
                <c:pt idx="125">
                  <c:v>0</c:v>
                </c:pt>
                <c:pt idx="126">
                  <c:v>0.76769854922324177</c:v>
                </c:pt>
                <c:pt idx="127">
                  <c:v>17.657066632134558</c:v>
                </c:pt>
                <c:pt idx="128">
                  <c:v>8.444684041455659</c:v>
                </c:pt>
                <c:pt idx="129">
                  <c:v>-0.76769854922324177</c:v>
                </c:pt>
                <c:pt idx="130">
                  <c:v>33.011037616599403</c:v>
                </c:pt>
                <c:pt idx="131">
                  <c:v>17.657066632134558</c:v>
                </c:pt>
                <c:pt idx="132">
                  <c:v>-2.3030956476697249</c:v>
                </c:pt>
                <c:pt idx="133">
                  <c:v>0</c:v>
                </c:pt>
                <c:pt idx="134">
                  <c:v>16.889368082911322</c:v>
                </c:pt>
                <c:pt idx="135">
                  <c:v>-1.535397098446484</c:v>
                </c:pt>
                <c:pt idx="136">
                  <c:v>68.325170880868512</c:v>
                </c:pt>
                <c:pt idx="137">
                  <c:v>13.05087533679511</c:v>
                </c:pt>
                <c:pt idx="138">
                  <c:v>10.74777968912538</c:v>
                </c:pt>
                <c:pt idx="139">
                  <c:v>-2.3030956476697249</c:v>
                </c:pt>
                <c:pt idx="140">
                  <c:v>0</c:v>
                </c:pt>
                <c:pt idx="141">
                  <c:v>17.657066632134558</c:v>
                </c:pt>
                <c:pt idx="142">
                  <c:v>-9.9800811399021434</c:v>
                </c:pt>
                <c:pt idx="143">
                  <c:v>5.3738898445626919</c:v>
                </c:pt>
                <c:pt idx="144">
                  <c:v>6.9092869430091763</c:v>
                </c:pt>
                <c:pt idx="145">
                  <c:v>6.9092869430091763</c:v>
                </c:pt>
                <c:pt idx="146">
                  <c:v>0</c:v>
                </c:pt>
                <c:pt idx="147">
                  <c:v>0</c:v>
                </c:pt>
                <c:pt idx="148">
                  <c:v>11.51547823834863</c:v>
                </c:pt>
                <c:pt idx="149">
                  <c:v>9.9800811399021434</c:v>
                </c:pt>
                <c:pt idx="150">
                  <c:v>-0.76769854922324177</c:v>
                </c:pt>
                <c:pt idx="151">
                  <c:v>11.51547823834863</c:v>
                </c:pt>
                <c:pt idx="152">
                  <c:v>20.727860829027531</c:v>
                </c:pt>
                <c:pt idx="153">
                  <c:v>0</c:v>
                </c:pt>
                <c:pt idx="154">
                  <c:v>0</c:v>
                </c:pt>
                <c:pt idx="155">
                  <c:v>-0.76769854922324177</c:v>
                </c:pt>
                <c:pt idx="156">
                  <c:v>21.495559378250771</c:v>
                </c:pt>
                <c:pt idx="157">
                  <c:v>-2.3030956476697249</c:v>
                </c:pt>
                <c:pt idx="158">
                  <c:v>8.444684041455659</c:v>
                </c:pt>
                <c:pt idx="159">
                  <c:v>13.818573886018349</c:v>
                </c:pt>
                <c:pt idx="160">
                  <c:v>-0.76769854922324177</c:v>
                </c:pt>
                <c:pt idx="161">
                  <c:v>0</c:v>
                </c:pt>
                <c:pt idx="162">
                  <c:v>-0.76769854922324177</c:v>
                </c:pt>
                <c:pt idx="163">
                  <c:v>0</c:v>
                </c:pt>
                <c:pt idx="164">
                  <c:v>35.314133264269117</c:v>
                </c:pt>
                <c:pt idx="165">
                  <c:v>12.28317678757187</c:v>
                </c:pt>
                <c:pt idx="166">
                  <c:v>12.28317678757187</c:v>
                </c:pt>
                <c:pt idx="167">
                  <c:v>0</c:v>
                </c:pt>
                <c:pt idx="168">
                  <c:v>0</c:v>
                </c:pt>
                <c:pt idx="169">
                  <c:v>17.657066632134558</c:v>
                </c:pt>
                <c:pt idx="170">
                  <c:v>-0.76769854922324177</c:v>
                </c:pt>
                <c:pt idx="171">
                  <c:v>-0.76769854922324177</c:v>
                </c:pt>
                <c:pt idx="172">
                  <c:v>0</c:v>
                </c:pt>
                <c:pt idx="173">
                  <c:v>56.041994093296651</c:v>
                </c:pt>
                <c:pt idx="174">
                  <c:v>6.1415883937859341</c:v>
                </c:pt>
                <c:pt idx="175">
                  <c:v>0.76769854922324177</c:v>
                </c:pt>
                <c:pt idx="176">
                  <c:v>10.74777968912538</c:v>
                </c:pt>
                <c:pt idx="177">
                  <c:v>12.28317678757187</c:v>
                </c:pt>
                <c:pt idx="178">
                  <c:v>0</c:v>
                </c:pt>
                <c:pt idx="179">
                  <c:v>22.263257927474012</c:v>
                </c:pt>
                <c:pt idx="180">
                  <c:v>14.58627243524159</c:v>
                </c:pt>
                <c:pt idx="181">
                  <c:v>0</c:v>
                </c:pt>
                <c:pt idx="182">
                  <c:v>7.6769854922324177</c:v>
                </c:pt>
                <c:pt idx="183">
                  <c:v>19.192463730581039</c:v>
                </c:pt>
                <c:pt idx="184">
                  <c:v>17.657066632134558</c:v>
                </c:pt>
                <c:pt idx="185">
                  <c:v>16.121669533688081</c:v>
                </c:pt>
                <c:pt idx="186">
                  <c:v>15.353970984464841</c:v>
                </c:pt>
                <c:pt idx="187">
                  <c:v>13.05087533679511</c:v>
                </c:pt>
                <c:pt idx="188">
                  <c:v>-0.76769854922324177</c:v>
                </c:pt>
                <c:pt idx="189">
                  <c:v>-1.535397098446484</c:v>
                </c:pt>
                <c:pt idx="190">
                  <c:v>1.535397098446484</c:v>
                </c:pt>
                <c:pt idx="191">
                  <c:v>29.17254487048319</c:v>
                </c:pt>
                <c:pt idx="192">
                  <c:v>23.030956476697249</c:v>
                </c:pt>
                <c:pt idx="193">
                  <c:v>9.9800811399021434</c:v>
                </c:pt>
                <c:pt idx="194">
                  <c:v>60.648185388636101</c:v>
                </c:pt>
                <c:pt idx="195">
                  <c:v>0</c:v>
                </c:pt>
                <c:pt idx="196">
                  <c:v>0</c:v>
                </c:pt>
                <c:pt idx="197">
                  <c:v>42.223420207278288</c:v>
                </c:pt>
                <c:pt idx="198">
                  <c:v>36.849530362715598</c:v>
                </c:pt>
                <c:pt idx="199">
                  <c:v>35.314133264269117</c:v>
                </c:pt>
                <c:pt idx="200">
                  <c:v>36.081831813492357</c:v>
                </c:pt>
                <c:pt idx="201">
                  <c:v>118.2255765803792</c:v>
                </c:pt>
                <c:pt idx="202">
                  <c:v>0</c:v>
                </c:pt>
                <c:pt idx="203">
                  <c:v>0</c:v>
                </c:pt>
                <c:pt idx="204">
                  <c:v>68.325170880868512</c:v>
                </c:pt>
                <c:pt idx="205">
                  <c:v>59.88048683941286</c:v>
                </c:pt>
                <c:pt idx="206">
                  <c:v>0</c:v>
                </c:pt>
                <c:pt idx="207">
                  <c:v>62.183582487082582</c:v>
                </c:pt>
                <c:pt idx="208">
                  <c:v>115.15478238348631</c:v>
                </c:pt>
                <c:pt idx="209">
                  <c:v>0</c:v>
                </c:pt>
                <c:pt idx="210">
                  <c:v>0</c:v>
                </c:pt>
                <c:pt idx="211">
                  <c:v>50.668104248733947</c:v>
                </c:pt>
                <c:pt idx="212">
                  <c:v>124.36716497416521</c:v>
                </c:pt>
                <c:pt idx="213">
                  <c:v>44.526515854948023</c:v>
                </c:pt>
                <c:pt idx="214">
                  <c:v>36.081831813492357</c:v>
                </c:pt>
                <c:pt idx="215">
                  <c:v>104.4070026943609</c:v>
                </c:pt>
                <c:pt idx="216">
                  <c:v>0</c:v>
                </c:pt>
                <c:pt idx="217">
                  <c:v>0</c:v>
                </c:pt>
                <c:pt idx="218">
                  <c:v>110.54859108814679</c:v>
                </c:pt>
                <c:pt idx="219">
                  <c:v>33.778736165822643</c:v>
                </c:pt>
                <c:pt idx="220">
                  <c:v>60.648185388636101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4-48A9-965E-A7FB5DBCC4BF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Deaths'!$C$3:$C$300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  <c:pt idx="53">
                  <c:v>177.20933281093301</c:v>
                </c:pt>
                <c:pt idx="54">
                  <c:v>110.7558330068331</c:v>
                </c:pt>
                <c:pt idx="55">
                  <c:v>70.045580874591764</c:v>
                </c:pt>
                <c:pt idx="56">
                  <c:v>59.269337663116097</c:v>
                </c:pt>
                <c:pt idx="57">
                  <c:v>89.802026762297132</c:v>
                </c:pt>
                <c:pt idx="58">
                  <c:v>112.55187354207909</c:v>
                </c:pt>
                <c:pt idx="59">
                  <c:v>91.598067297543068</c:v>
                </c:pt>
                <c:pt idx="60">
                  <c:v>93.394107832789018</c:v>
                </c:pt>
                <c:pt idx="61">
                  <c:v>67.650860160930506</c:v>
                </c:pt>
                <c:pt idx="62">
                  <c:v>45.49969355956388</c:v>
                </c:pt>
                <c:pt idx="63">
                  <c:v>32.328729634426963</c:v>
                </c:pt>
                <c:pt idx="64">
                  <c:v>76.032382658744908</c:v>
                </c:pt>
                <c:pt idx="65">
                  <c:v>0</c:v>
                </c:pt>
                <c:pt idx="66">
                  <c:v>168.82781031311859</c:v>
                </c:pt>
                <c:pt idx="67">
                  <c:v>70.045580874591764</c:v>
                </c:pt>
                <c:pt idx="68">
                  <c:v>70.644261053007071</c:v>
                </c:pt>
                <c:pt idx="69">
                  <c:v>23.348526958197251</c:v>
                </c:pt>
                <c:pt idx="70">
                  <c:v>11.973603568306279</c:v>
                </c:pt>
                <c:pt idx="71">
                  <c:v>55.078576414208896</c:v>
                </c:pt>
                <c:pt idx="72">
                  <c:v>46.098373737979188</c:v>
                </c:pt>
                <c:pt idx="73">
                  <c:v>73.63766194508365</c:v>
                </c:pt>
                <c:pt idx="74">
                  <c:v>13.769644103552229</c:v>
                </c:pt>
                <c:pt idx="75">
                  <c:v>7.7828423193990854</c:v>
                </c:pt>
                <c:pt idx="76">
                  <c:v>24.54588731502788</c:v>
                </c:pt>
                <c:pt idx="77">
                  <c:v>14.36832428196754</c:v>
                </c:pt>
                <c:pt idx="78">
                  <c:v>24.54588731502788</c:v>
                </c:pt>
                <c:pt idx="79">
                  <c:v>46.697053916394509</c:v>
                </c:pt>
                <c:pt idx="80">
                  <c:v>37.716851240164793</c:v>
                </c:pt>
                <c:pt idx="81">
                  <c:v>35.322130526503543</c:v>
                </c:pt>
                <c:pt idx="82">
                  <c:v>14.967004460382849</c:v>
                </c:pt>
                <c:pt idx="83">
                  <c:v>19.756445887705372</c:v>
                </c:pt>
                <c:pt idx="84">
                  <c:v>13.17096392513691</c:v>
                </c:pt>
                <c:pt idx="85">
                  <c:v>15.565684638798171</c:v>
                </c:pt>
                <c:pt idx="86">
                  <c:v>37.716851240164793</c:v>
                </c:pt>
                <c:pt idx="87">
                  <c:v>33.526089991257592</c:v>
                </c:pt>
                <c:pt idx="88">
                  <c:v>25.144567493443191</c:v>
                </c:pt>
                <c:pt idx="89">
                  <c:v>20.355126066120679</c:v>
                </c:pt>
                <c:pt idx="90">
                  <c:v>15.565684638798171</c:v>
                </c:pt>
                <c:pt idx="91">
                  <c:v>5.9868017841531422</c:v>
                </c:pt>
                <c:pt idx="92">
                  <c:v>8.9802026762297125</c:v>
                </c:pt>
                <c:pt idx="93">
                  <c:v>4.7894414273225134</c:v>
                </c:pt>
                <c:pt idx="94">
                  <c:v>23.348526958197251</c:v>
                </c:pt>
                <c:pt idx="95">
                  <c:v>19.756445887705372</c:v>
                </c:pt>
                <c:pt idx="96">
                  <c:v>13.769644103552229</c:v>
                </c:pt>
                <c:pt idx="97">
                  <c:v>8.9802026762297125</c:v>
                </c:pt>
                <c:pt idx="98">
                  <c:v>7.1841621409837702</c:v>
                </c:pt>
                <c:pt idx="99">
                  <c:v>5.9868017841531422</c:v>
                </c:pt>
                <c:pt idx="100">
                  <c:v>24.54588731502788</c:v>
                </c:pt>
                <c:pt idx="101">
                  <c:v>9.5788828546450269</c:v>
                </c:pt>
                <c:pt idx="102">
                  <c:v>11.973603568306279</c:v>
                </c:pt>
                <c:pt idx="103">
                  <c:v>6.5854819625684557</c:v>
                </c:pt>
                <c:pt idx="104">
                  <c:v>5.9868017841531422</c:v>
                </c:pt>
                <c:pt idx="105">
                  <c:v>4.7894414273225134</c:v>
                </c:pt>
                <c:pt idx="106">
                  <c:v>3.5920810704918851</c:v>
                </c:pt>
                <c:pt idx="107">
                  <c:v>7.7828423193990854</c:v>
                </c:pt>
                <c:pt idx="108">
                  <c:v>18.559085530874739</c:v>
                </c:pt>
                <c:pt idx="109">
                  <c:v>14.36832428196754</c:v>
                </c:pt>
                <c:pt idx="110">
                  <c:v>7.1841621409837702</c:v>
                </c:pt>
                <c:pt idx="111">
                  <c:v>4.7894414273225134</c:v>
                </c:pt>
                <c:pt idx="112">
                  <c:v>0</c:v>
                </c:pt>
                <c:pt idx="113">
                  <c:v>2.3947207136612572</c:v>
                </c:pt>
                <c:pt idx="114">
                  <c:v>8.9802026762297125</c:v>
                </c:pt>
                <c:pt idx="115">
                  <c:v>8.3815224978143981</c:v>
                </c:pt>
                <c:pt idx="116">
                  <c:v>7.1841621409837702</c:v>
                </c:pt>
                <c:pt idx="117">
                  <c:v>14.967004460382849</c:v>
                </c:pt>
                <c:pt idx="118">
                  <c:v>1.796040535245943</c:v>
                </c:pt>
                <c:pt idx="119">
                  <c:v>0</c:v>
                </c:pt>
                <c:pt idx="120">
                  <c:v>4.7894414273225134</c:v>
                </c:pt>
                <c:pt idx="121">
                  <c:v>8.3815224978143981</c:v>
                </c:pt>
                <c:pt idx="122">
                  <c:v>2.9934008920765711</c:v>
                </c:pt>
                <c:pt idx="123">
                  <c:v>6.5854819625684557</c:v>
                </c:pt>
                <c:pt idx="124">
                  <c:v>2.3947207136612572</c:v>
                </c:pt>
                <c:pt idx="125">
                  <c:v>5.9868017841531422</c:v>
                </c:pt>
                <c:pt idx="126">
                  <c:v>1.796040535245943</c:v>
                </c:pt>
                <c:pt idx="127">
                  <c:v>-0.59868017841531418</c:v>
                </c:pt>
                <c:pt idx="128">
                  <c:v>5.9868017841531422</c:v>
                </c:pt>
                <c:pt idx="129">
                  <c:v>8.3815224978143981</c:v>
                </c:pt>
                <c:pt idx="130">
                  <c:v>6.5854819625684557</c:v>
                </c:pt>
                <c:pt idx="131">
                  <c:v>3.5920810704918851</c:v>
                </c:pt>
                <c:pt idx="132">
                  <c:v>4.190761248907199</c:v>
                </c:pt>
                <c:pt idx="133">
                  <c:v>0.59868017841531418</c:v>
                </c:pt>
                <c:pt idx="134">
                  <c:v>1.796040535245943</c:v>
                </c:pt>
                <c:pt idx="135">
                  <c:v>2.3947207136612572</c:v>
                </c:pt>
                <c:pt idx="136">
                  <c:v>1.1973603568306279</c:v>
                </c:pt>
                <c:pt idx="137">
                  <c:v>4.190761248907199</c:v>
                </c:pt>
                <c:pt idx="138">
                  <c:v>0.59868017841531418</c:v>
                </c:pt>
                <c:pt idx="139">
                  <c:v>1.796040535245943</c:v>
                </c:pt>
                <c:pt idx="140">
                  <c:v>0.59868017841531418</c:v>
                </c:pt>
                <c:pt idx="141">
                  <c:v>1.1973603568306279</c:v>
                </c:pt>
                <c:pt idx="142">
                  <c:v>2.9934008920765711</c:v>
                </c:pt>
                <c:pt idx="143">
                  <c:v>1.796040535245943</c:v>
                </c:pt>
                <c:pt idx="144">
                  <c:v>4.7894414273225134</c:v>
                </c:pt>
                <c:pt idx="145">
                  <c:v>5.9868017841531422</c:v>
                </c:pt>
                <c:pt idx="146">
                  <c:v>2.3947207136612572</c:v>
                </c:pt>
                <c:pt idx="147">
                  <c:v>0</c:v>
                </c:pt>
                <c:pt idx="148">
                  <c:v>0.59868017841531418</c:v>
                </c:pt>
                <c:pt idx="149">
                  <c:v>3.5920810704918851</c:v>
                </c:pt>
                <c:pt idx="150">
                  <c:v>2.3947207136612572</c:v>
                </c:pt>
                <c:pt idx="151">
                  <c:v>5.3881216057378278</c:v>
                </c:pt>
                <c:pt idx="152">
                  <c:v>1.796040535245943</c:v>
                </c:pt>
                <c:pt idx="153">
                  <c:v>4.190761248907199</c:v>
                </c:pt>
                <c:pt idx="154">
                  <c:v>0</c:v>
                </c:pt>
                <c:pt idx="155">
                  <c:v>0</c:v>
                </c:pt>
                <c:pt idx="156">
                  <c:v>5.3881216057378278</c:v>
                </c:pt>
                <c:pt idx="157">
                  <c:v>9.5788828546450269</c:v>
                </c:pt>
                <c:pt idx="158">
                  <c:v>1.1973603568306279</c:v>
                </c:pt>
                <c:pt idx="159">
                  <c:v>8.3815224978143981</c:v>
                </c:pt>
                <c:pt idx="160">
                  <c:v>3.5920810704918851</c:v>
                </c:pt>
                <c:pt idx="161">
                  <c:v>0.59868017841531418</c:v>
                </c:pt>
                <c:pt idx="162">
                  <c:v>0.59868017841531418</c:v>
                </c:pt>
                <c:pt idx="163">
                  <c:v>2.9934008920765711</c:v>
                </c:pt>
                <c:pt idx="164">
                  <c:v>2.9934008920765711</c:v>
                </c:pt>
                <c:pt idx="165">
                  <c:v>2.3947207136612572</c:v>
                </c:pt>
                <c:pt idx="166">
                  <c:v>7.7828423193990854</c:v>
                </c:pt>
                <c:pt idx="167">
                  <c:v>2.9934008920765711</c:v>
                </c:pt>
                <c:pt idx="168">
                  <c:v>0</c:v>
                </c:pt>
                <c:pt idx="169">
                  <c:v>0.59868017841531418</c:v>
                </c:pt>
                <c:pt idx="170">
                  <c:v>2.9934008920765711</c:v>
                </c:pt>
                <c:pt idx="171">
                  <c:v>4.7894414273225134</c:v>
                </c:pt>
                <c:pt idx="172">
                  <c:v>8.3815224978143981</c:v>
                </c:pt>
                <c:pt idx="173">
                  <c:v>1.796040535245943</c:v>
                </c:pt>
                <c:pt idx="174">
                  <c:v>3.5920810704918851</c:v>
                </c:pt>
                <c:pt idx="175">
                  <c:v>1.796040535245943</c:v>
                </c:pt>
                <c:pt idx="176">
                  <c:v>0.59868017841531418</c:v>
                </c:pt>
                <c:pt idx="177">
                  <c:v>2.9934008920765711</c:v>
                </c:pt>
                <c:pt idx="178">
                  <c:v>2.3947207136612572</c:v>
                </c:pt>
                <c:pt idx="179">
                  <c:v>2.9934008920765711</c:v>
                </c:pt>
                <c:pt idx="180">
                  <c:v>0</c:v>
                </c:pt>
                <c:pt idx="181">
                  <c:v>5.3881216057378278</c:v>
                </c:pt>
                <c:pt idx="182">
                  <c:v>0.59868017841531418</c:v>
                </c:pt>
                <c:pt idx="183">
                  <c:v>1.796040535245943</c:v>
                </c:pt>
                <c:pt idx="184">
                  <c:v>2.3947207136612572</c:v>
                </c:pt>
                <c:pt idx="185">
                  <c:v>8.9802026762297125</c:v>
                </c:pt>
                <c:pt idx="186">
                  <c:v>0</c:v>
                </c:pt>
                <c:pt idx="187">
                  <c:v>2.9934008920765711</c:v>
                </c:pt>
                <c:pt idx="188">
                  <c:v>1.1973603568306279</c:v>
                </c:pt>
                <c:pt idx="189">
                  <c:v>0.59868017841531418</c:v>
                </c:pt>
                <c:pt idx="190">
                  <c:v>0.59868017841531418</c:v>
                </c:pt>
                <c:pt idx="191">
                  <c:v>2.9934008920765711</c:v>
                </c:pt>
                <c:pt idx="192">
                  <c:v>3.5920810704918851</c:v>
                </c:pt>
                <c:pt idx="193">
                  <c:v>1.796040535245943</c:v>
                </c:pt>
                <c:pt idx="194">
                  <c:v>1.796040535245943</c:v>
                </c:pt>
                <c:pt idx="195">
                  <c:v>2.3947207136612572</c:v>
                </c:pt>
                <c:pt idx="196">
                  <c:v>1.1973603568306279</c:v>
                </c:pt>
                <c:pt idx="197">
                  <c:v>1.1973603568306279</c:v>
                </c:pt>
                <c:pt idx="198">
                  <c:v>6.5854819625684557</c:v>
                </c:pt>
                <c:pt idx="199">
                  <c:v>3.5920810704918851</c:v>
                </c:pt>
                <c:pt idx="200">
                  <c:v>1.796040535245943</c:v>
                </c:pt>
                <c:pt idx="201">
                  <c:v>5.9868017841531422</c:v>
                </c:pt>
                <c:pt idx="202">
                  <c:v>1.1973603568306279</c:v>
                </c:pt>
                <c:pt idx="203">
                  <c:v>1.1973603568306279</c:v>
                </c:pt>
                <c:pt idx="204">
                  <c:v>0</c:v>
                </c:pt>
                <c:pt idx="205">
                  <c:v>8.9802026762297125</c:v>
                </c:pt>
                <c:pt idx="206">
                  <c:v>10.776243211475659</c:v>
                </c:pt>
                <c:pt idx="207">
                  <c:v>7.7828423193990854</c:v>
                </c:pt>
                <c:pt idx="208">
                  <c:v>8.9802026762297125</c:v>
                </c:pt>
                <c:pt idx="209">
                  <c:v>4.7894414273225134</c:v>
                </c:pt>
                <c:pt idx="210">
                  <c:v>2.9934008920765711</c:v>
                </c:pt>
                <c:pt idx="211">
                  <c:v>2.3947207136612572</c:v>
                </c:pt>
                <c:pt idx="212">
                  <c:v>8.9802026762297125</c:v>
                </c:pt>
                <c:pt idx="213">
                  <c:v>7.1841621409837702</c:v>
                </c:pt>
                <c:pt idx="214">
                  <c:v>8.3815224978143981</c:v>
                </c:pt>
                <c:pt idx="215">
                  <c:v>5.3881216057378278</c:v>
                </c:pt>
                <c:pt idx="216">
                  <c:v>7.7828423193990854</c:v>
                </c:pt>
                <c:pt idx="217">
                  <c:v>1.1973603568306279</c:v>
                </c:pt>
                <c:pt idx="218">
                  <c:v>12.572283746721601</c:v>
                </c:pt>
                <c:pt idx="219">
                  <c:v>7.1841621409837702</c:v>
                </c:pt>
                <c:pt idx="220">
                  <c:v>9.5788828546450269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F4-48A9-965E-A7FB5DBCC4BF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Deaths'!$D$3:$D$300</c:f>
              <c:numCache>
                <c:formatCode>General</c:formatCode>
                <c:ptCount val="29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  <c:pt idx="53">
                  <c:v>383.15383567047257</c:v>
                </c:pt>
                <c:pt idx="54">
                  <c:v>346.8202822879278</c:v>
                </c:pt>
                <c:pt idx="55">
                  <c:v>342.69146940354773</c:v>
                </c:pt>
                <c:pt idx="56">
                  <c:v>214.6982699877648</c:v>
                </c:pt>
                <c:pt idx="57">
                  <c:v>274.97893809971418</c:v>
                </c:pt>
                <c:pt idx="58">
                  <c:v>315.44130436663909</c:v>
                </c:pt>
                <c:pt idx="59">
                  <c:v>266.72131233095399</c:v>
                </c:pt>
                <c:pt idx="60">
                  <c:v>235.34233440966531</c:v>
                </c:pt>
                <c:pt idx="61">
                  <c:v>222.13013317964899</c:v>
                </c:pt>
                <c:pt idx="62">
                  <c:v>391.41146143923282</c:v>
                </c:pt>
                <c:pt idx="63">
                  <c:v>143.68268837642719</c:v>
                </c:pt>
                <c:pt idx="64">
                  <c:v>161.02370249082361</c:v>
                </c:pt>
                <c:pt idx="65">
                  <c:v>194.87996814274041</c:v>
                </c:pt>
                <c:pt idx="66">
                  <c:v>304.70639086725078</c:v>
                </c:pt>
                <c:pt idx="67">
                  <c:v>226.25894606402909</c:v>
                </c:pt>
                <c:pt idx="68">
                  <c:v>200.66030618087251</c:v>
                </c:pt>
                <c:pt idx="69">
                  <c:v>160.19793991394761</c:v>
                </c:pt>
                <c:pt idx="70">
                  <c:v>136.25082518454309</c:v>
                </c:pt>
                <c:pt idx="71">
                  <c:v>147.81150126080729</c:v>
                </c:pt>
                <c:pt idx="72">
                  <c:v>142.03116322267519</c:v>
                </c:pt>
                <c:pt idx="73">
                  <c:v>161.02370249082361</c:v>
                </c:pt>
                <c:pt idx="74">
                  <c:v>216.34979514151681</c:v>
                </c:pt>
                <c:pt idx="75">
                  <c:v>199.83454360399651</c:v>
                </c:pt>
                <c:pt idx="76">
                  <c:v>126.34167426203081</c:v>
                </c:pt>
                <c:pt idx="77">
                  <c:v>119.7355736470227</c:v>
                </c:pt>
                <c:pt idx="78">
                  <c:v>81.750495110725836</c:v>
                </c:pt>
                <c:pt idx="79">
                  <c:v>133.773537453915</c:v>
                </c:pt>
                <c:pt idx="80">
                  <c:v>132.947774877039</c:v>
                </c:pt>
                <c:pt idx="81">
                  <c:v>128.8189619926589</c:v>
                </c:pt>
                <c:pt idx="82">
                  <c:v>107.3491349938824</c:v>
                </c:pt>
                <c:pt idx="83">
                  <c:v>98.265746648246207</c:v>
                </c:pt>
                <c:pt idx="84">
                  <c:v>41.288128843800934</c:v>
                </c:pt>
                <c:pt idx="85">
                  <c:v>75.970157072593707</c:v>
                </c:pt>
                <c:pt idx="86">
                  <c:v>64.409480996329449</c:v>
                </c:pt>
                <c:pt idx="87">
                  <c:v>96.61422149449416</c:v>
                </c:pt>
                <c:pt idx="88">
                  <c:v>57.803380381321297</c:v>
                </c:pt>
                <c:pt idx="89">
                  <c:v>71.841344188213611</c:v>
                </c:pt>
                <c:pt idx="90">
                  <c:v>91.659646033238047</c:v>
                </c:pt>
                <c:pt idx="91">
                  <c:v>61.932193265701393</c:v>
                </c:pt>
                <c:pt idx="92">
                  <c:v>49.545754612561112</c:v>
                </c:pt>
                <c:pt idx="93">
                  <c:v>45.416941728181023</c:v>
                </c:pt>
                <c:pt idx="94">
                  <c:v>58.629142958197313</c:v>
                </c:pt>
                <c:pt idx="95">
                  <c:v>72.667106765089628</c:v>
                </c:pt>
                <c:pt idx="96">
                  <c:v>70.189819034461578</c:v>
                </c:pt>
                <c:pt idx="97">
                  <c:v>59.45490553507333</c:v>
                </c:pt>
                <c:pt idx="98">
                  <c:v>43.765416574428983</c:v>
                </c:pt>
                <c:pt idx="99">
                  <c:v>53.674567496941201</c:v>
                </c:pt>
                <c:pt idx="100">
                  <c:v>65.235243573205466</c:v>
                </c:pt>
                <c:pt idx="101">
                  <c:v>58.629142958197313</c:v>
                </c:pt>
                <c:pt idx="102">
                  <c:v>43.765416574428983</c:v>
                </c:pt>
                <c:pt idx="103">
                  <c:v>46.242704305057039</c:v>
                </c:pt>
                <c:pt idx="104">
                  <c:v>64.409480996329449</c:v>
                </c:pt>
                <c:pt idx="105">
                  <c:v>36.333553382544807</c:v>
                </c:pt>
                <c:pt idx="106">
                  <c:v>21.46982699877648</c:v>
                </c:pt>
                <c:pt idx="107">
                  <c:v>28.075927613784629</c:v>
                </c:pt>
                <c:pt idx="108">
                  <c:v>35.507790805668797</c:v>
                </c:pt>
                <c:pt idx="109">
                  <c:v>54.500330073817217</c:v>
                </c:pt>
                <c:pt idx="110">
                  <c:v>38.81084111317287</c:v>
                </c:pt>
                <c:pt idx="111">
                  <c:v>40.46236626692491</c:v>
                </c:pt>
                <c:pt idx="112">
                  <c:v>19.81830184502444</c:v>
                </c:pt>
                <c:pt idx="113">
                  <c:v>18.99253926814843</c:v>
                </c:pt>
                <c:pt idx="114">
                  <c:v>14.863726383768331</c:v>
                </c:pt>
                <c:pt idx="115">
                  <c:v>-25.598639883156569</c:v>
                </c:pt>
                <c:pt idx="116">
                  <c:v>28.075927613784629</c:v>
                </c:pt>
                <c:pt idx="117">
                  <c:v>24.772877306280559</c:v>
                </c:pt>
                <c:pt idx="118">
                  <c:v>6.606100615008148</c:v>
                </c:pt>
                <c:pt idx="119">
                  <c:v>18.16677669127241</c:v>
                </c:pt>
                <c:pt idx="120">
                  <c:v>4.9545754612561108</c:v>
                </c:pt>
                <c:pt idx="121">
                  <c:v>18.99253926814843</c:v>
                </c:pt>
                <c:pt idx="122">
                  <c:v>17.341014114396391</c:v>
                </c:pt>
                <c:pt idx="123">
                  <c:v>24.772877306280559</c:v>
                </c:pt>
                <c:pt idx="124">
                  <c:v>12.38643865314028</c:v>
                </c:pt>
                <c:pt idx="125">
                  <c:v>17.341014114396391</c:v>
                </c:pt>
                <c:pt idx="126">
                  <c:v>5.7803380381321299</c:v>
                </c:pt>
                <c:pt idx="127">
                  <c:v>6.606100615008148</c:v>
                </c:pt>
                <c:pt idx="128">
                  <c:v>24.772877306280559</c:v>
                </c:pt>
                <c:pt idx="129">
                  <c:v>12.38643865314028</c:v>
                </c:pt>
                <c:pt idx="130">
                  <c:v>9.9091509225122216</c:v>
                </c:pt>
                <c:pt idx="131">
                  <c:v>9.9091509225122216</c:v>
                </c:pt>
                <c:pt idx="132">
                  <c:v>5.7803380381321299</c:v>
                </c:pt>
                <c:pt idx="133">
                  <c:v>7.4318631918841662</c:v>
                </c:pt>
                <c:pt idx="134">
                  <c:v>10.73491349938824</c:v>
                </c:pt>
                <c:pt idx="135">
                  <c:v>14.037963806892311</c:v>
                </c:pt>
                <c:pt idx="136">
                  <c:v>10.73491349938824</c:v>
                </c:pt>
                <c:pt idx="137">
                  <c:v>16.515251537520371</c:v>
                </c:pt>
                <c:pt idx="138">
                  <c:v>9.0833883456362035</c:v>
                </c:pt>
                <c:pt idx="139">
                  <c:v>11.56067607626426</c:v>
                </c:pt>
                <c:pt idx="140">
                  <c:v>2.477287730628055</c:v>
                </c:pt>
                <c:pt idx="141">
                  <c:v>10.73491349938824</c:v>
                </c:pt>
                <c:pt idx="142">
                  <c:v>12.38643865314028</c:v>
                </c:pt>
                <c:pt idx="143">
                  <c:v>7.4318631918841662</c:v>
                </c:pt>
                <c:pt idx="144">
                  <c:v>8.2576257687601853</c:v>
                </c:pt>
                <c:pt idx="145">
                  <c:v>4.1288128843800926</c:v>
                </c:pt>
                <c:pt idx="146">
                  <c:v>4.1288128843800926</c:v>
                </c:pt>
                <c:pt idx="147">
                  <c:v>4.1288128843800926</c:v>
                </c:pt>
                <c:pt idx="148">
                  <c:v>4.1288128843800926</c:v>
                </c:pt>
                <c:pt idx="149">
                  <c:v>9.0833883456362035</c:v>
                </c:pt>
                <c:pt idx="150">
                  <c:v>4.9545754612561108</c:v>
                </c:pt>
                <c:pt idx="151">
                  <c:v>2.477287730628055</c:v>
                </c:pt>
                <c:pt idx="152">
                  <c:v>7.4318631918841662</c:v>
                </c:pt>
                <c:pt idx="153">
                  <c:v>4.1288128843800926</c:v>
                </c:pt>
                <c:pt idx="154">
                  <c:v>6.606100615008148</c:v>
                </c:pt>
                <c:pt idx="155">
                  <c:v>9.9091509225122216</c:v>
                </c:pt>
                <c:pt idx="156">
                  <c:v>4.1288128843800926</c:v>
                </c:pt>
                <c:pt idx="157">
                  <c:v>8.2576257687601853</c:v>
                </c:pt>
                <c:pt idx="158">
                  <c:v>4.9545754612561108</c:v>
                </c:pt>
                <c:pt idx="159">
                  <c:v>2.477287730628055</c:v>
                </c:pt>
                <c:pt idx="160">
                  <c:v>10.73491349938824</c:v>
                </c:pt>
                <c:pt idx="161">
                  <c:v>1.651525153752037</c:v>
                </c:pt>
                <c:pt idx="162">
                  <c:v>3.303050307504074</c:v>
                </c:pt>
                <c:pt idx="163">
                  <c:v>4.9545754612561108</c:v>
                </c:pt>
                <c:pt idx="164">
                  <c:v>8.2576257687601853</c:v>
                </c:pt>
                <c:pt idx="165">
                  <c:v>4.9545754612561108</c:v>
                </c:pt>
                <c:pt idx="166">
                  <c:v>2.477287730628055</c:v>
                </c:pt>
                <c:pt idx="167">
                  <c:v>130.4704871464109</c:v>
                </c:pt>
                <c:pt idx="168">
                  <c:v>3.303050307504074</c:v>
                </c:pt>
                <c:pt idx="169">
                  <c:v>3.303050307504074</c:v>
                </c:pt>
                <c:pt idx="170">
                  <c:v>4.1288128843800926</c:v>
                </c:pt>
                <c:pt idx="171">
                  <c:v>5.7803380381321299</c:v>
                </c:pt>
                <c:pt idx="172">
                  <c:v>4.9545754612561108</c:v>
                </c:pt>
                <c:pt idx="173">
                  <c:v>7.4318631918841662</c:v>
                </c:pt>
                <c:pt idx="174">
                  <c:v>2.477287730628055</c:v>
                </c:pt>
                <c:pt idx="175">
                  <c:v>5.7803380381321299</c:v>
                </c:pt>
                <c:pt idx="176">
                  <c:v>3.303050307504074</c:v>
                </c:pt>
                <c:pt idx="177">
                  <c:v>3.303050307504074</c:v>
                </c:pt>
                <c:pt idx="178">
                  <c:v>10.73491349938824</c:v>
                </c:pt>
                <c:pt idx="179">
                  <c:v>4.1288128843800926</c:v>
                </c:pt>
                <c:pt idx="180">
                  <c:v>7.4318631918841662</c:v>
                </c:pt>
                <c:pt idx="181">
                  <c:v>0.82576257687601851</c:v>
                </c:pt>
                <c:pt idx="182">
                  <c:v>3.303050307504074</c:v>
                </c:pt>
                <c:pt idx="183">
                  <c:v>4.9545754612561108</c:v>
                </c:pt>
                <c:pt idx="184">
                  <c:v>6.606100615008148</c:v>
                </c:pt>
                <c:pt idx="185">
                  <c:v>4.9545754612561108</c:v>
                </c:pt>
                <c:pt idx="186">
                  <c:v>8.2576257687601853</c:v>
                </c:pt>
                <c:pt idx="187">
                  <c:v>9.0833883456362035</c:v>
                </c:pt>
                <c:pt idx="188">
                  <c:v>13.2122012300163</c:v>
                </c:pt>
                <c:pt idx="189">
                  <c:v>5.7803380381321299</c:v>
                </c:pt>
                <c:pt idx="190">
                  <c:v>9.9091509225122216</c:v>
                </c:pt>
                <c:pt idx="191">
                  <c:v>8.2576257687601853</c:v>
                </c:pt>
                <c:pt idx="192">
                  <c:v>11.56067607626426</c:v>
                </c:pt>
                <c:pt idx="193">
                  <c:v>8.2576257687601853</c:v>
                </c:pt>
                <c:pt idx="194">
                  <c:v>8.2576257687601853</c:v>
                </c:pt>
                <c:pt idx="195">
                  <c:v>4.9545754612561108</c:v>
                </c:pt>
                <c:pt idx="196">
                  <c:v>5.7803380381321299</c:v>
                </c:pt>
                <c:pt idx="197">
                  <c:v>11.56067607626426</c:v>
                </c:pt>
                <c:pt idx="198">
                  <c:v>7.4318631918841662</c:v>
                </c:pt>
                <c:pt idx="199">
                  <c:v>9.9091509225122216</c:v>
                </c:pt>
                <c:pt idx="200">
                  <c:v>10.73491349938824</c:v>
                </c:pt>
                <c:pt idx="201">
                  <c:v>8.2576257687601853</c:v>
                </c:pt>
                <c:pt idx="202">
                  <c:v>19.81830184502444</c:v>
                </c:pt>
                <c:pt idx="203">
                  <c:v>12.38643865314028</c:v>
                </c:pt>
                <c:pt idx="204">
                  <c:v>14.037963806892311</c:v>
                </c:pt>
                <c:pt idx="205">
                  <c:v>11.56067607626426</c:v>
                </c:pt>
                <c:pt idx="206">
                  <c:v>16.515251537520371</c:v>
                </c:pt>
                <c:pt idx="207">
                  <c:v>18.99253926814843</c:v>
                </c:pt>
                <c:pt idx="208">
                  <c:v>16.515251537520371</c:v>
                </c:pt>
                <c:pt idx="209">
                  <c:v>14.037963806892311</c:v>
                </c:pt>
                <c:pt idx="210">
                  <c:v>14.037963806892311</c:v>
                </c:pt>
                <c:pt idx="211">
                  <c:v>13.2122012300163</c:v>
                </c:pt>
                <c:pt idx="212">
                  <c:v>19.81830184502444</c:v>
                </c:pt>
                <c:pt idx="213">
                  <c:v>15.689488960644351</c:v>
                </c:pt>
                <c:pt idx="214">
                  <c:v>19.81830184502444</c:v>
                </c:pt>
                <c:pt idx="215">
                  <c:v>18.99253926814843</c:v>
                </c:pt>
                <c:pt idx="216">
                  <c:v>22.2955895756525</c:v>
                </c:pt>
                <c:pt idx="217">
                  <c:v>14.863726383768331</c:v>
                </c:pt>
                <c:pt idx="218">
                  <c:v>13.2122012300163</c:v>
                </c:pt>
                <c:pt idx="219">
                  <c:v>23.121352152528519</c:v>
                </c:pt>
                <c:pt idx="220">
                  <c:v>25.598639883156569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F4-48A9-965E-A7FB5DBCC4BF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Deaths'!$E$3:$E$300</c:f>
              <c:numCache>
                <c:formatCode>General</c:formatCode>
                <c:ptCount val="29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  <c:pt idx="53">
                  <c:v>470.72132608530899</c:v>
                </c:pt>
                <c:pt idx="54">
                  <c:v>392.62437880297358</c:v>
                </c:pt>
                <c:pt idx="55">
                  <c:v>404.39241195510641</c:v>
                </c:pt>
                <c:pt idx="56">
                  <c:v>308.10850434674768</c:v>
                </c:pt>
                <c:pt idx="57">
                  <c:v>354.11081575963021</c:v>
                </c:pt>
                <c:pt idx="58">
                  <c:v>322.01617989017728</c:v>
                </c:pt>
                <c:pt idx="59">
                  <c:v>484.62900162873859</c:v>
                </c:pt>
                <c:pt idx="60">
                  <c:v>286.71208043377908</c:v>
                </c:pt>
                <c:pt idx="61">
                  <c:v>0</c:v>
                </c:pt>
                <c:pt idx="62">
                  <c:v>595.89040597617532</c:v>
                </c:pt>
                <c:pt idx="63">
                  <c:v>175.45067608634241</c:v>
                </c:pt>
                <c:pt idx="64">
                  <c:v>175.45067608634241</c:v>
                </c:pt>
                <c:pt idx="65">
                  <c:v>197.91692119495951</c:v>
                </c:pt>
                <c:pt idx="66">
                  <c:v>261.03637173821681</c:v>
                </c:pt>
                <c:pt idx="67">
                  <c:v>227.8719146731155</c:v>
                </c:pt>
                <c:pt idx="68">
                  <c:v>244.98905380349041</c:v>
                </c:pt>
                <c:pt idx="69">
                  <c:v>191.49799402106891</c:v>
                </c:pt>
                <c:pt idx="70">
                  <c:v>152.9844309777254</c:v>
                </c:pt>
                <c:pt idx="71">
                  <c:v>131.58800706475691</c:v>
                </c:pt>
                <c:pt idx="72">
                  <c:v>188.2885304341236</c:v>
                </c:pt>
                <c:pt idx="73">
                  <c:v>196.84709999931101</c:v>
                </c:pt>
                <c:pt idx="74">
                  <c:v>232.15119945570919</c:v>
                </c:pt>
                <c:pt idx="75">
                  <c:v>147.63532499948329</c:v>
                </c:pt>
                <c:pt idx="76">
                  <c:v>111.2614043474367</c:v>
                </c:pt>
                <c:pt idx="77">
                  <c:v>0</c:v>
                </c:pt>
                <c:pt idx="78">
                  <c:v>156.1938945646707</c:v>
                </c:pt>
                <c:pt idx="79">
                  <c:v>73.817662499741644</c:v>
                </c:pt>
                <c:pt idx="80">
                  <c:v>117.6803315213273</c:v>
                </c:pt>
                <c:pt idx="81">
                  <c:v>55.63070217371834</c:v>
                </c:pt>
                <c:pt idx="82">
                  <c:v>736.03698260611952</c:v>
                </c:pt>
                <c:pt idx="83">
                  <c:v>53.49105978242148</c:v>
                </c:pt>
                <c:pt idx="84">
                  <c:v>79.166768477983794</c:v>
                </c:pt>
                <c:pt idx="85">
                  <c:v>-2051.9170532536882</c:v>
                </c:pt>
                <c:pt idx="86">
                  <c:v>302.75939836850557</c:v>
                </c:pt>
                <c:pt idx="87">
                  <c:v>0</c:v>
                </c:pt>
                <c:pt idx="88">
                  <c:v>2.1396423912968592</c:v>
                </c:pt>
                <c:pt idx="89">
                  <c:v>2.1396423912968592</c:v>
                </c:pt>
                <c:pt idx="90">
                  <c:v>4.2792847825937184</c:v>
                </c:pt>
                <c:pt idx="91">
                  <c:v>2.1396423912968592</c:v>
                </c:pt>
                <c:pt idx="92">
                  <c:v>0</c:v>
                </c:pt>
                <c:pt idx="93">
                  <c:v>0</c:v>
                </c:pt>
                <c:pt idx="94">
                  <c:v>1.06982119564843</c:v>
                </c:pt>
                <c:pt idx="95">
                  <c:v>5.3491059782421484</c:v>
                </c:pt>
                <c:pt idx="96">
                  <c:v>1.06982119564843</c:v>
                </c:pt>
                <c:pt idx="97">
                  <c:v>1.06982119564843</c:v>
                </c:pt>
                <c:pt idx="98">
                  <c:v>1.06982119564843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1261.319189669498</c:v>
                </c:pt>
                <c:pt idx="111">
                  <c:v>7.4887483695390067</c:v>
                </c:pt>
                <c:pt idx="112">
                  <c:v>1.06982119564843</c:v>
                </c:pt>
                <c:pt idx="113">
                  <c:v>1.06982119564843</c:v>
                </c:pt>
                <c:pt idx="114">
                  <c:v>1.06982119564843</c:v>
                </c:pt>
                <c:pt idx="115">
                  <c:v>2.1396423912968592</c:v>
                </c:pt>
                <c:pt idx="116">
                  <c:v>3.2094635869452892</c:v>
                </c:pt>
                <c:pt idx="117">
                  <c:v>8.5585695651874367</c:v>
                </c:pt>
                <c:pt idx="118">
                  <c:v>3.2094635869452892</c:v>
                </c:pt>
                <c:pt idx="119">
                  <c:v>2.1396423912968592</c:v>
                </c:pt>
                <c:pt idx="120">
                  <c:v>3.2094635869452892</c:v>
                </c:pt>
                <c:pt idx="121">
                  <c:v>9.6283907608358668</c:v>
                </c:pt>
                <c:pt idx="122">
                  <c:v>9.6283907608358668</c:v>
                </c:pt>
                <c:pt idx="123">
                  <c:v>4.2792847825937184</c:v>
                </c:pt>
                <c:pt idx="124">
                  <c:v>18.1869603260233</c:v>
                </c:pt>
                <c:pt idx="125">
                  <c:v>0</c:v>
                </c:pt>
                <c:pt idx="126">
                  <c:v>0</c:v>
                </c:pt>
                <c:pt idx="127">
                  <c:v>3.2094635869452892</c:v>
                </c:pt>
                <c:pt idx="128">
                  <c:v>4.2792847825937184</c:v>
                </c:pt>
                <c:pt idx="129">
                  <c:v>4.2792847825937184</c:v>
                </c:pt>
                <c:pt idx="130">
                  <c:v>5.3491059782421484</c:v>
                </c:pt>
                <c:pt idx="131">
                  <c:v>2.1396423912968592</c:v>
                </c:pt>
                <c:pt idx="132">
                  <c:v>0</c:v>
                </c:pt>
                <c:pt idx="133">
                  <c:v>0</c:v>
                </c:pt>
                <c:pt idx="134">
                  <c:v>3.2094635869452892</c:v>
                </c:pt>
                <c:pt idx="135">
                  <c:v>3.2094635869452892</c:v>
                </c:pt>
                <c:pt idx="136">
                  <c:v>4.2792847825937184</c:v>
                </c:pt>
                <c:pt idx="137">
                  <c:v>3.2094635869452892</c:v>
                </c:pt>
                <c:pt idx="138">
                  <c:v>4.2792847825937184</c:v>
                </c:pt>
                <c:pt idx="139">
                  <c:v>0</c:v>
                </c:pt>
                <c:pt idx="140">
                  <c:v>0</c:v>
                </c:pt>
                <c:pt idx="141">
                  <c:v>2.1396423912968592</c:v>
                </c:pt>
                <c:pt idx="142">
                  <c:v>2.1396423912968592</c:v>
                </c:pt>
                <c:pt idx="143">
                  <c:v>2.1396423912968592</c:v>
                </c:pt>
                <c:pt idx="144">
                  <c:v>3.2094635869452892</c:v>
                </c:pt>
                <c:pt idx="145">
                  <c:v>3.2094635869452892</c:v>
                </c:pt>
                <c:pt idx="146">
                  <c:v>0</c:v>
                </c:pt>
                <c:pt idx="147">
                  <c:v>0</c:v>
                </c:pt>
                <c:pt idx="148">
                  <c:v>2.1396423912968592</c:v>
                </c:pt>
                <c:pt idx="149">
                  <c:v>2.1396423912968592</c:v>
                </c:pt>
                <c:pt idx="150">
                  <c:v>5.3491059782421484</c:v>
                </c:pt>
                <c:pt idx="151">
                  <c:v>2.1396423912968592</c:v>
                </c:pt>
                <c:pt idx="152">
                  <c:v>2.1396423912968592</c:v>
                </c:pt>
                <c:pt idx="153">
                  <c:v>0</c:v>
                </c:pt>
                <c:pt idx="154">
                  <c:v>0</c:v>
                </c:pt>
                <c:pt idx="155">
                  <c:v>28.8851722825076</c:v>
                </c:pt>
                <c:pt idx="156">
                  <c:v>27.81535108685917</c:v>
                </c:pt>
                <c:pt idx="157">
                  <c:v>1.06982119564843</c:v>
                </c:pt>
                <c:pt idx="158">
                  <c:v>1.06982119564843</c:v>
                </c:pt>
                <c:pt idx="159">
                  <c:v>3.2094635869452892</c:v>
                </c:pt>
                <c:pt idx="160">
                  <c:v>0</c:v>
                </c:pt>
                <c:pt idx="161">
                  <c:v>0</c:v>
                </c:pt>
                <c:pt idx="162">
                  <c:v>78.096947282335364</c:v>
                </c:pt>
                <c:pt idx="163">
                  <c:v>5.3491059782421484</c:v>
                </c:pt>
                <c:pt idx="164">
                  <c:v>-2.1396423912968592</c:v>
                </c:pt>
                <c:pt idx="165">
                  <c:v>27.81535108685917</c:v>
                </c:pt>
                <c:pt idx="166">
                  <c:v>12.83785434778116</c:v>
                </c:pt>
                <c:pt idx="167">
                  <c:v>0</c:v>
                </c:pt>
                <c:pt idx="168">
                  <c:v>0</c:v>
                </c:pt>
                <c:pt idx="169">
                  <c:v>31.02481467380446</c:v>
                </c:pt>
                <c:pt idx="170">
                  <c:v>25.67570869556231</c:v>
                </c:pt>
                <c:pt idx="171">
                  <c:v>135.8672918473506</c:v>
                </c:pt>
                <c:pt idx="172">
                  <c:v>17.11713913037487</c:v>
                </c:pt>
                <c:pt idx="173">
                  <c:v>26.74552989121074</c:v>
                </c:pt>
                <c:pt idx="174">
                  <c:v>0</c:v>
                </c:pt>
                <c:pt idx="175">
                  <c:v>0</c:v>
                </c:pt>
                <c:pt idx="176">
                  <c:v>36.373920652046607</c:v>
                </c:pt>
                <c:pt idx="177">
                  <c:v>55.63070217371834</c:v>
                </c:pt>
                <c:pt idx="178">
                  <c:v>50.28159619547619</c:v>
                </c:pt>
                <c:pt idx="179">
                  <c:v>26.74552989121074</c:v>
                </c:pt>
                <c:pt idx="180">
                  <c:v>16.04731793472644</c:v>
                </c:pt>
                <c:pt idx="181">
                  <c:v>0</c:v>
                </c:pt>
                <c:pt idx="182">
                  <c:v>0</c:v>
                </c:pt>
                <c:pt idx="183">
                  <c:v>88.79515923881965</c:v>
                </c:pt>
                <c:pt idx="184">
                  <c:v>62.049629347608906</c:v>
                </c:pt>
                <c:pt idx="185">
                  <c:v>44.93249021723404</c:v>
                </c:pt>
                <c:pt idx="186">
                  <c:v>42.792847825937187</c:v>
                </c:pt>
                <c:pt idx="187">
                  <c:v>196.84709999931101</c:v>
                </c:pt>
                <c:pt idx="188">
                  <c:v>0</c:v>
                </c:pt>
                <c:pt idx="189">
                  <c:v>0</c:v>
                </c:pt>
                <c:pt idx="190">
                  <c:v>104.8424771735461</c:v>
                </c:pt>
                <c:pt idx="191">
                  <c:v>83.446053260577514</c:v>
                </c:pt>
                <c:pt idx="192">
                  <c:v>36.373920652046607</c:v>
                </c:pt>
                <c:pt idx="193">
                  <c:v>75.957304891038504</c:v>
                </c:pt>
                <c:pt idx="194">
                  <c:v>51.35141739112462</c:v>
                </c:pt>
                <c:pt idx="195">
                  <c:v>0</c:v>
                </c:pt>
                <c:pt idx="196">
                  <c:v>0</c:v>
                </c:pt>
                <c:pt idx="197">
                  <c:v>108.05194076049141</c:v>
                </c:pt>
                <c:pt idx="198">
                  <c:v>166.892106521155</c:v>
                </c:pt>
                <c:pt idx="199">
                  <c:v>255.68726575997471</c:v>
                </c:pt>
                <c:pt idx="200">
                  <c:v>173.31103369504561</c:v>
                </c:pt>
                <c:pt idx="201">
                  <c:v>96.28390760835866</c:v>
                </c:pt>
                <c:pt idx="202">
                  <c:v>0</c:v>
                </c:pt>
                <c:pt idx="203">
                  <c:v>0</c:v>
                </c:pt>
                <c:pt idx="204">
                  <c:v>179.72996086893619</c:v>
                </c:pt>
                <c:pt idx="205">
                  <c:v>257.82690815127148</c:v>
                </c:pt>
                <c:pt idx="206">
                  <c:v>139.07675543429579</c:v>
                </c:pt>
                <c:pt idx="207">
                  <c:v>89.86498043446808</c:v>
                </c:pt>
                <c:pt idx="208">
                  <c:v>121.959616303921</c:v>
                </c:pt>
                <c:pt idx="209">
                  <c:v>0</c:v>
                </c:pt>
                <c:pt idx="210">
                  <c:v>0</c:v>
                </c:pt>
                <c:pt idx="211">
                  <c:v>191.49799402106891</c:v>
                </c:pt>
                <c:pt idx="212">
                  <c:v>0</c:v>
                </c:pt>
                <c:pt idx="213">
                  <c:v>406.53205434640319</c:v>
                </c:pt>
                <c:pt idx="214">
                  <c:v>194.70745760801421</c:v>
                </c:pt>
                <c:pt idx="215">
                  <c:v>120.88979510827249</c:v>
                </c:pt>
                <c:pt idx="216">
                  <c:v>0</c:v>
                </c:pt>
                <c:pt idx="217">
                  <c:v>0</c:v>
                </c:pt>
                <c:pt idx="218">
                  <c:v>148.7051461951317</c:v>
                </c:pt>
                <c:pt idx="219">
                  <c:v>279.22333206424008</c:v>
                </c:pt>
                <c:pt idx="220">
                  <c:v>81.306410869280654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F4-48A9-965E-A7FB5DBCC4BF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movingAvg"/>
            <c:period val="21"/>
            <c:dispRSqr val="0"/>
            <c:dispEq val="0"/>
          </c:trendline>
          <c:trendline>
            <c:spPr>
              <a:ln w="2540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Deaths'!$F$3:$F$300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4.9818704751538672</c:v>
                </c:pt>
                <c:pt idx="10">
                  <c:v>0</c:v>
                </c:pt>
                <c:pt idx="11">
                  <c:v>4.9818704751538672</c:v>
                </c:pt>
                <c:pt idx="12">
                  <c:v>4.9818704751538672</c:v>
                </c:pt>
                <c:pt idx="13">
                  <c:v>9.9637409503077343</c:v>
                </c:pt>
                <c:pt idx="14">
                  <c:v>9.9637409503077343</c:v>
                </c:pt>
                <c:pt idx="15">
                  <c:v>4.9818704751538672</c:v>
                </c:pt>
                <c:pt idx="16">
                  <c:v>29.891222850923199</c:v>
                </c:pt>
                <c:pt idx="17">
                  <c:v>34.873093326077068</c:v>
                </c:pt>
                <c:pt idx="18">
                  <c:v>44.836834276384813</c:v>
                </c:pt>
                <c:pt idx="19">
                  <c:v>39.854963801230937</c:v>
                </c:pt>
                <c:pt idx="20">
                  <c:v>54.800575226692537</c:v>
                </c:pt>
                <c:pt idx="21">
                  <c:v>54.800575226692537</c:v>
                </c:pt>
                <c:pt idx="22">
                  <c:v>104.61927997823121</c:v>
                </c:pt>
                <c:pt idx="23">
                  <c:v>109.6011504533851</c:v>
                </c:pt>
                <c:pt idx="24">
                  <c:v>154.43798472976991</c:v>
                </c:pt>
                <c:pt idx="25">
                  <c:v>159.41985520492369</c:v>
                </c:pt>
                <c:pt idx="26">
                  <c:v>174.36546663038541</c:v>
                </c:pt>
                <c:pt idx="27">
                  <c:v>189.31107805584699</c:v>
                </c:pt>
                <c:pt idx="28">
                  <c:v>224.18417138192399</c:v>
                </c:pt>
                <c:pt idx="29">
                  <c:v>239.1297828073856</c:v>
                </c:pt>
                <c:pt idx="30">
                  <c:v>264.03913518315488</c:v>
                </c:pt>
                <c:pt idx="31">
                  <c:v>348.73093326077071</c:v>
                </c:pt>
                <c:pt idx="32">
                  <c:v>398.5496380123094</c:v>
                </c:pt>
                <c:pt idx="33">
                  <c:v>348.73093326077071</c:v>
                </c:pt>
                <c:pt idx="34">
                  <c:v>423.45899038807869</c:v>
                </c:pt>
                <c:pt idx="35">
                  <c:v>448.36834276384798</c:v>
                </c:pt>
                <c:pt idx="36">
                  <c:v>418.47711991292482</c:v>
                </c:pt>
                <c:pt idx="37">
                  <c:v>572.9151046426947</c:v>
                </c:pt>
                <c:pt idx="38">
                  <c:v>428.44086086323261</c:v>
                </c:pt>
                <c:pt idx="39">
                  <c:v>448.36834276384798</c:v>
                </c:pt>
                <c:pt idx="40">
                  <c:v>513.13265894084827</c:v>
                </c:pt>
                <c:pt idx="41">
                  <c:v>483.24143608992512</c:v>
                </c:pt>
                <c:pt idx="42">
                  <c:v>423.45899038807869</c:v>
                </c:pt>
                <c:pt idx="43">
                  <c:v>453.3502132390019</c:v>
                </c:pt>
                <c:pt idx="44">
                  <c:v>572.9151046426947</c:v>
                </c:pt>
                <c:pt idx="45">
                  <c:v>552.98762274207922</c:v>
                </c:pt>
                <c:pt idx="46">
                  <c:v>408.51337896261708</c:v>
                </c:pt>
                <c:pt idx="47">
                  <c:v>428.44086086323261</c:v>
                </c:pt>
                <c:pt idx="48">
                  <c:v>438.4046018135403</c:v>
                </c:pt>
                <c:pt idx="49">
                  <c:v>418.47711991292482</c:v>
                </c:pt>
                <c:pt idx="50">
                  <c:v>308.87596945953982</c:v>
                </c:pt>
                <c:pt idx="51">
                  <c:v>383.60402658684779</c:v>
                </c:pt>
                <c:pt idx="52">
                  <c:v>428.44086086323261</c:v>
                </c:pt>
                <c:pt idx="53">
                  <c:v>443.38647228869422</c:v>
                </c:pt>
                <c:pt idx="54">
                  <c:v>363.67654468623232</c:v>
                </c:pt>
                <c:pt idx="55">
                  <c:v>373.64028563654011</c:v>
                </c:pt>
                <c:pt idx="56">
                  <c:v>363.67654468623232</c:v>
                </c:pt>
                <c:pt idx="57">
                  <c:v>408.51337896261708</c:v>
                </c:pt>
                <c:pt idx="58">
                  <c:v>418.47711991292482</c:v>
                </c:pt>
                <c:pt idx="59">
                  <c:v>388.58589706200172</c:v>
                </c:pt>
                <c:pt idx="60">
                  <c:v>388.58589706200172</c:v>
                </c:pt>
                <c:pt idx="61">
                  <c:v>363.67654468623232</c:v>
                </c:pt>
                <c:pt idx="62">
                  <c:v>373.64028563654011</c:v>
                </c:pt>
                <c:pt idx="63">
                  <c:v>418.47711991292482</c:v>
                </c:pt>
                <c:pt idx="64">
                  <c:v>358.69467421107839</c:v>
                </c:pt>
                <c:pt idx="65">
                  <c:v>363.67654468623232</c:v>
                </c:pt>
                <c:pt idx="66">
                  <c:v>398.5496380123094</c:v>
                </c:pt>
                <c:pt idx="67">
                  <c:v>298.91222850923202</c:v>
                </c:pt>
                <c:pt idx="68">
                  <c:v>343.74906278561679</c:v>
                </c:pt>
                <c:pt idx="69">
                  <c:v>368.65841516138619</c:v>
                </c:pt>
                <c:pt idx="70">
                  <c:v>318.8397104098475</c:v>
                </c:pt>
                <c:pt idx="71">
                  <c:v>303.89409898438589</c:v>
                </c:pt>
                <c:pt idx="72">
                  <c:v>249.09352375769339</c:v>
                </c:pt>
                <c:pt idx="73">
                  <c:v>229.16604185707789</c:v>
                </c:pt>
                <c:pt idx="74">
                  <c:v>288.94848755892428</c:v>
                </c:pt>
                <c:pt idx="75">
                  <c:v>244.11165328253949</c:v>
                </c:pt>
                <c:pt idx="76">
                  <c:v>264.03913518315488</c:v>
                </c:pt>
                <c:pt idx="77">
                  <c:v>303.89409898438589</c:v>
                </c:pt>
                <c:pt idx="78">
                  <c:v>199.2748190061547</c:v>
                </c:pt>
                <c:pt idx="79">
                  <c:v>269.02100565830881</c:v>
                </c:pt>
                <c:pt idx="80">
                  <c:v>269.02100565830881</c:v>
                </c:pt>
                <c:pt idx="81">
                  <c:v>278.98474660861649</c:v>
                </c:pt>
                <c:pt idx="82">
                  <c:v>278.98474660861649</c:v>
                </c:pt>
                <c:pt idx="83">
                  <c:v>219.20230090677009</c:v>
                </c:pt>
                <c:pt idx="84">
                  <c:v>209.23855995646241</c:v>
                </c:pt>
                <c:pt idx="85">
                  <c:v>139.4923733043083</c:v>
                </c:pt>
                <c:pt idx="86">
                  <c:v>194.2929485310008</c:v>
                </c:pt>
                <c:pt idx="87">
                  <c:v>199.2748190061547</c:v>
                </c:pt>
                <c:pt idx="88">
                  <c:v>199.2748190061547</c:v>
                </c:pt>
                <c:pt idx="89">
                  <c:v>194.2929485310008</c:v>
                </c:pt>
                <c:pt idx="90">
                  <c:v>224.18417138192399</c:v>
                </c:pt>
                <c:pt idx="91">
                  <c:v>199.2748190061547</c:v>
                </c:pt>
                <c:pt idx="92">
                  <c:v>184.32920758069309</c:v>
                </c:pt>
                <c:pt idx="93">
                  <c:v>129.52863235400051</c:v>
                </c:pt>
                <c:pt idx="94">
                  <c:v>224.18417138192399</c:v>
                </c:pt>
                <c:pt idx="95">
                  <c:v>189.31107805584699</c:v>
                </c:pt>
                <c:pt idx="96">
                  <c:v>154.43798472976991</c:v>
                </c:pt>
                <c:pt idx="97">
                  <c:v>164.40172568007759</c:v>
                </c:pt>
                <c:pt idx="98">
                  <c:v>189.31107805584699</c:v>
                </c:pt>
                <c:pt idx="99">
                  <c:v>164.40172568007759</c:v>
                </c:pt>
                <c:pt idx="100">
                  <c:v>199.2748190061547</c:v>
                </c:pt>
                <c:pt idx="101">
                  <c:v>179.3473371055392</c:v>
                </c:pt>
                <c:pt idx="102">
                  <c:v>149.45611425461601</c:v>
                </c:pt>
                <c:pt idx="103">
                  <c:v>164.40172568007759</c:v>
                </c:pt>
                <c:pt idx="104">
                  <c:v>134.5105028291544</c:v>
                </c:pt>
                <c:pt idx="105">
                  <c:v>154.43798472976991</c:v>
                </c:pt>
                <c:pt idx="106">
                  <c:v>139.4923733043083</c:v>
                </c:pt>
                <c:pt idx="107">
                  <c:v>164.40172568007759</c:v>
                </c:pt>
                <c:pt idx="108">
                  <c:v>144.47424377946211</c:v>
                </c:pt>
                <c:pt idx="109">
                  <c:v>144.47424377946211</c:v>
                </c:pt>
                <c:pt idx="110">
                  <c:v>144.47424377946211</c:v>
                </c:pt>
                <c:pt idx="111">
                  <c:v>104.61927997823121</c:v>
                </c:pt>
                <c:pt idx="112">
                  <c:v>104.61927997823121</c:v>
                </c:pt>
                <c:pt idx="113">
                  <c:v>124.5467618788467</c:v>
                </c:pt>
                <c:pt idx="114">
                  <c:v>109.6011504533851</c:v>
                </c:pt>
                <c:pt idx="115">
                  <c:v>119.5648914036928</c:v>
                </c:pt>
                <c:pt idx="116">
                  <c:v>59.782445701846413</c:v>
                </c:pt>
                <c:pt idx="117">
                  <c:v>69.746186652154137</c:v>
                </c:pt>
                <c:pt idx="118">
                  <c:v>109.6011504533851</c:v>
                </c:pt>
                <c:pt idx="119">
                  <c:v>89.673668552769612</c:v>
                </c:pt>
                <c:pt idx="120">
                  <c:v>99.63740950307735</c:v>
                </c:pt>
                <c:pt idx="121">
                  <c:v>84.691798077615744</c:v>
                </c:pt>
                <c:pt idx="122">
                  <c:v>74.728057127308006</c:v>
                </c:pt>
                <c:pt idx="123">
                  <c:v>39.854963801230937</c:v>
                </c:pt>
                <c:pt idx="124">
                  <c:v>74.728057127308006</c:v>
                </c:pt>
                <c:pt idx="125">
                  <c:v>44.836834276384813</c:v>
                </c:pt>
                <c:pt idx="126">
                  <c:v>79.709927602461875</c:v>
                </c:pt>
                <c:pt idx="127">
                  <c:v>59.782445701846413</c:v>
                </c:pt>
                <c:pt idx="128">
                  <c:v>54.800575226692537</c:v>
                </c:pt>
                <c:pt idx="129">
                  <c:v>74.728057127308006</c:v>
                </c:pt>
                <c:pt idx="130">
                  <c:v>69.746186652154137</c:v>
                </c:pt>
                <c:pt idx="131">
                  <c:v>54.800575226692537</c:v>
                </c:pt>
                <c:pt idx="132">
                  <c:v>44.836834276384813</c:v>
                </c:pt>
                <c:pt idx="133">
                  <c:v>69.746186652154137</c:v>
                </c:pt>
                <c:pt idx="134">
                  <c:v>39.854963801230937</c:v>
                </c:pt>
                <c:pt idx="135">
                  <c:v>29.891222850923199</c:v>
                </c:pt>
                <c:pt idx="136">
                  <c:v>39.854963801230937</c:v>
                </c:pt>
                <c:pt idx="137">
                  <c:v>39.854963801230937</c:v>
                </c:pt>
                <c:pt idx="138">
                  <c:v>54.800575226692537</c:v>
                </c:pt>
                <c:pt idx="139">
                  <c:v>49.818704751538682</c:v>
                </c:pt>
                <c:pt idx="140">
                  <c:v>34.873093326077068</c:v>
                </c:pt>
                <c:pt idx="141">
                  <c:v>34.873093326077068</c:v>
                </c:pt>
                <c:pt idx="142">
                  <c:v>34.873093326077068</c:v>
                </c:pt>
                <c:pt idx="143">
                  <c:v>29.891222850923199</c:v>
                </c:pt>
                <c:pt idx="144">
                  <c:v>19.927481900615469</c:v>
                </c:pt>
                <c:pt idx="145">
                  <c:v>4.9818704751538672</c:v>
                </c:pt>
                <c:pt idx="146">
                  <c:v>9.9637409503077343</c:v>
                </c:pt>
                <c:pt idx="147">
                  <c:v>29.891222850923199</c:v>
                </c:pt>
                <c:pt idx="148">
                  <c:v>19.927481900615469</c:v>
                </c:pt>
                <c:pt idx="149">
                  <c:v>4.9818704751538672</c:v>
                </c:pt>
                <c:pt idx="150">
                  <c:v>0</c:v>
                </c:pt>
                <c:pt idx="151">
                  <c:v>14.9456114254616</c:v>
                </c:pt>
                <c:pt idx="152">
                  <c:v>14.9456114254616</c:v>
                </c:pt>
                <c:pt idx="153">
                  <c:v>4.9818704751538672</c:v>
                </c:pt>
                <c:pt idx="154">
                  <c:v>24.909352375769341</c:v>
                </c:pt>
                <c:pt idx="155">
                  <c:v>9.9637409503077343</c:v>
                </c:pt>
                <c:pt idx="156">
                  <c:v>4.9818704751538672</c:v>
                </c:pt>
                <c:pt idx="157">
                  <c:v>24.909352375769341</c:v>
                </c:pt>
                <c:pt idx="158">
                  <c:v>14.9456114254616</c:v>
                </c:pt>
                <c:pt idx="159">
                  <c:v>9.9637409503077343</c:v>
                </c:pt>
                <c:pt idx="160">
                  <c:v>19.927481900615469</c:v>
                </c:pt>
                <c:pt idx="161">
                  <c:v>9.9637409503077343</c:v>
                </c:pt>
                <c:pt idx="162">
                  <c:v>19.927481900615469</c:v>
                </c:pt>
                <c:pt idx="163">
                  <c:v>14.9456114254616</c:v>
                </c:pt>
                <c:pt idx="164">
                  <c:v>24.909352375769341</c:v>
                </c:pt>
                <c:pt idx="165">
                  <c:v>0</c:v>
                </c:pt>
                <c:pt idx="166">
                  <c:v>4.9818704751538672</c:v>
                </c:pt>
                <c:pt idx="167">
                  <c:v>0</c:v>
                </c:pt>
                <c:pt idx="168">
                  <c:v>9.9637409503077343</c:v>
                </c:pt>
                <c:pt idx="169">
                  <c:v>29.891222850923199</c:v>
                </c:pt>
                <c:pt idx="170">
                  <c:v>4.9818704751538672</c:v>
                </c:pt>
                <c:pt idx="171">
                  <c:v>4.9818704751538672</c:v>
                </c:pt>
                <c:pt idx="172">
                  <c:v>4.9818704751538672</c:v>
                </c:pt>
                <c:pt idx="173">
                  <c:v>4.9818704751538672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19.927481900615469</c:v>
                </c:pt>
                <c:pt idx="180">
                  <c:v>4.9818704751538672</c:v>
                </c:pt>
                <c:pt idx="181">
                  <c:v>0</c:v>
                </c:pt>
                <c:pt idx="182">
                  <c:v>0</c:v>
                </c:pt>
                <c:pt idx="183">
                  <c:v>-64.764316177000268</c:v>
                </c:pt>
                <c:pt idx="184">
                  <c:v>24.909352375769341</c:v>
                </c:pt>
                <c:pt idx="185">
                  <c:v>34.873093326077068</c:v>
                </c:pt>
                <c:pt idx="186">
                  <c:v>59.782445701846413</c:v>
                </c:pt>
                <c:pt idx="187">
                  <c:v>14.9456114254616</c:v>
                </c:pt>
                <c:pt idx="188">
                  <c:v>0</c:v>
                </c:pt>
                <c:pt idx="189">
                  <c:v>0</c:v>
                </c:pt>
                <c:pt idx="190">
                  <c:v>9.9637409503077343</c:v>
                </c:pt>
                <c:pt idx="191">
                  <c:v>4.9818704751538672</c:v>
                </c:pt>
                <c:pt idx="192">
                  <c:v>19.927481900615469</c:v>
                </c:pt>
                <c:pt idx="193">
                  <c:v>4.9818704751538672</c:v>
                </c:pt>
                <c:pt idx="194">
                  <c:v>14.9456114254616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24.909352375769341</c:v>
                </c:pt>
                <c:pt idx="199">
                  <c:v>44.836834276384813</c:v>
                </c:pt>
                <c:pt idx="200">
                  <c:v>19.927481900615469</c:v>
                </c:pt>
                <c:pt idx="201">
                  <c:v>4.9818704751538672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24.909352375769341</c:v>
                </c:pt>
                <c:pt idx="206">
                  <c:v>29.891222850923199</c:v>
                </c:pt>
                <c:pt idx="207">
                  <c:v>9.9637409503077343</c:v>
                </c:pt>
                <c:pt idx="208">
                  <c:v>9.9637409503077343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49.818704751538682</c:v>
                </c:pt>
                <c:pt idx="213">
                  <c:v>14.9456114254616</c:v>
                </c:pt>
                <c:pt idx="214">
                  <c:v>0</c:v>
                </c:pt>
                <c:pt idx="215">
                  <c:v>9.9637409503077343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-59.782445701846413</c:v>
                </c:pt>
                <c:pt idx="220">
                  <c:v>44.836834276384813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6F4-48A9-965E-A7FB5DBCC4BF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Deaths'!$G$3:$G$300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0.74040990365771531</c:v>
                </c:pt>
                <c:pt idx="6">
                  <c:v>0.74040990365771531</c:v>
                </c:pt>
                <c:pt idx="7">
                  <c:v>0</c:v>
                </c:pt>
                <c:pt idx="8">
                  <c:v>0.74040990365771531</c:v>
                </c:pt>
                <c:pt idx="9">
                  <c:v>2.9616396146308608</c:v>
                </c:pt>
                <c:pt idx="10">
                  <c:v>0</c:v>
                </c:pt>
                <c:pt idx="11">
                  <c:v>1.4808198073154311</c:v>
                </c:pt>
                <c:pt idx="12">
                  <c:v>0.74040990365771531</c:v>
                </c:pt>
                <c:pt idx="13">
                  <c:v>14.067788169496589</c:v>
                </c:pt>
                <c:pt idx="14">
                  <c:v>10.365738651208011</c:v>
                </c:pt>
                <c:pt idx="15">
                  <c:v>16.289017880469739</c:v>
                </c:pt>
                <c:pt idx="16">
                  <c:v>12.58696836218116</c:v>
                </c:pt>
                <c:pt idx="17">
                  <c:v>25.173936724362321</c:v>
                </c:pt>
                <c:pt idx="18">
                  <c:v>34.058855568254913</c:v>
                </c:pt>
                <c:pt idx="19">
                  <c:v>23.69311691704689</c:v>
                </c:pt>
                <c:pt idx="20">
                  <c:v>42.943774412147491</c:v>
                </c:pt>
                <c:pt idx="21">
                  <c:v>26.654756531677751</c:v>
                </c:pt>
                <c:pt idx="22">
                  <c:v>56.271152677986358</c:v>
                </c:pt>
                <c:pt idx="23">
                  <c:v>109.5806657413419</c:v>
                </c:pt>
                <c:pt idx="24">
                  <c:v>141.4182915986236</c:v>
                </c:pt>
                <c:pt idx="25">
                  <c:v>134.0141925620465</c:v>
                </c:pt>
                <c:pt idx="26">
                  <c:v>213.23805225342201</c:v>
                </c:pt>
                <c:pt idx="27">
                  <c:v>216.19969186805289</c:v>
                </c:pt>
                <c:pt idx="28">
                  <c:v>156.9668995754356</c:v>
                </c:pt>
                <c:pt idx="29">
                  <c:v>276.91330396798548</c:v>
                </c:pt>
                <c:pt idx="30">
                  <c:v>298.38519117405929</c:v>
                </c:pt>
                <c:pt idx="31">
                  <c:v>497.5554552579847</c:v>
                </c:pt>
                <c:pt idx="32">
                  <c:v>486.44930670311902</c:v>
                </c:pt>
                <c:pt idx="33">
                  <c:v>544.94168909207849</c:v>
                </c:pt>
                <c:pt idx="34">
                  <c:v>559.74988716523274</c:v>
                </c:pt>
                <c:pt idx="35">
                  <c:v>443.50553229097147</c:v>
                </c:pt>
                <c:pt idx="36">
                  <c:v>419.81241537392458</c:v>
                </c:pt>
                <c:pt idx="37">
                  <c:v>818.15294354177536</c:v>
                </c:pt>
                <c:pt idx="38">
                  <c:v>762.62220076744677</c:v>
                </c:pt>
                <c:pt idx="39">
                  <c:v>826.29745248201027</c:v>
                </c:pt>
                <c:pt idx="40">
                  <c:v>830.73991190395657</c:v>
                </c:pt>
                <c:pt idx="41">
                  <c:v>624.16554878345403</c:v>
                </c:pt>
                <c:pt idx="42">
                  <c:v>486.44930670311902</c:v>
                </c:pt>
                <c:pt idx="43">
                  <c:v>536.0567702481859</c:v>
                </c:pt>
                <c:pt idx="44">
                  <c:v>796.68105633570167</c:v>
                </c:pt>
                <c:pt idx="45">
                  <c:v>651.56071521878948</c:v>
                </c:pt>
                <c:pt idx="46">
                  <c:v>767.06466018939307</c:v>
                </c:pt>
                <c:pt idx="47">
                  <c:v>675.99424203949411</c:v>
                </c:pt>
                <c:pt idx="48">
                  <c:v>818.15294354177536</c:v>
                </c:pt>
                <c:pt idx="49">
                  <c:v>319.85707838013298</c:v>
                </c:pt>
                <c:pt idx="50">
                  <c:v>422.03364508489773</c:v>
                </c:pt>
                <c:pt idx="51">
                  <c:v>906.26172207704349</c:v>
                </c:pt>
                <c:pt idx="52">
                  <c:v>627.12718839808485</c:v>
                </c:pt>
                <c:pt idx="53">
                  <c:v>504.95955429456183</c:v>
                </c:pt>
                <c:pt idx="54">
                  <c:v>747.81400269429241</c:v>
                </c:pt>
                <c:pt idx="55">
                  <c:v>603.43407148103802</c:v>
                </c:pt>
                <c:pt idx="56">
                  <c:v>269.50920493140842</c:v>
                </c:pt>
                <c:pt idx="57">
                  <c:v>236.93116917046891</c:v>
                </c:pt>
                <c:pt idx="58">
                  <c:v>717.45719664432613</c:v>
                </c:pt>
                <c:pt idx="59">
                  <c:v>569.37521591278312</c:v>
                </c:pt>
                <c:pt idx="60">
                  <c:v>469.41987891899151</c:v>
                </c:pt>
                <c:pt idx="61">
                  <c:v>516.80611275308524</c:v>
                </c:pt>
                <c:pt idx="62">
                  <c:v>432.39938373610568</c:v>
                </c:pt>
                <c:pt idx="63">
                  <c:v>187.323705625402</c:v>
                </c:pt>
                <c:pt idx="64">
                  <c:v>201.39149379489859</c:v>
                </c:pt>
                <c:pt idx="65">
                  <c:v>537.53759005550137</c:v>
                </c:pt>
                <c:pt idx="66">
                  <c:v>479.04520766654178</c:v>
                </c:pt>
                <c:pt idx="67">
                  <c:v>339.10773587523357</c:v>
                </c:pt>
                <c:pt idx="68">
                  <c:v>428.69733421781717</c:v>
                </c:pt>
                <c:pt idx="69">
                  <c:v>203.61272350587171</c:v>
                </c:pt>
                <c:pt idx="70">
                  <c:v>160.66894909372419</c:v>
                </c:pt>
                <c:pt idx="71">
                  <c:v>138.4566519839928</c:v>
                </c:pt>
                <c:pt idx="72">
                  <c:v>454.61168084583721</c:v>
                </c:pt>
                <c:pt idx="73">
                  <c:v>330.96322693499872</c:v>
                </c:pt>
                <c:pt idx="74">
                  <c:v>260.62428608751583</c:v>
                </c:pt>
                <c:pt idx="75">
                  <c:v>259.14346628020041</c:v>
                </c:pt>
                <c:pt idx="76">
                  <c:v>304.308470403321</c:v>
                </c:pt>
                <c:pt idx="77">
                  <c:v>49.607463545066928</c:v>
                </c:pt>
                <c:pt idx="78">
                  <c:v>108.0998459340264</c:v>
                </c:pt>
                <c:pt idx="79">
                  <c:v>370.20495182885759</c:v>
                </c:pt>
                <c:pt idx="80">
                  <c:v>242.85444839973059</c:v>
                </c:pt>
                <c:pt idx="81">
                  <c:v>202.1319036985563</c:v>
                </c:pt>
                <c:pt idx="82">
                  <c:v>215.45928196439519</c:v>
                </c:pt>
                <c:pt idx="83">
                  <c:v>162.8901788046974</c:v>
                </c:pt>
                <c:pt idx="84">
                  <c:v>280.6153534862741</c:v>
                </c:pt>
                <c:pt idx="85">
                  <c:v>77.002629980402389</c:v>
                </c:pt>
                <c:pt idx="86">
                  <c:v>96.993697379160707</c:v>
                </c:pt>
                <c:pt idx="87">
                  <c:v>312.45297934355591</c:v>
                </c:pt>
                <c:pt idx="88">
                  <c:v>253.96059695459641</c:v>
                </c:pt>
                <c:pt idx="89">
                  <c:v>202.87231360221401</c:v>
                </c:pt>
                <c:pt idx="90">
                  <c:v>114.0231251632882</c:v>
                </c:pt>
                <c:pt idx="91">
                  <c:v>44.424594219462918</c:v>
                </c:pt>
                <c:pt idx="92">
                  <c:v>63.675251714563522</c:v>
                </c:pt>
                <c:pt idx="93">
                  <c:v>184.36206601077109</c:v>
                </c:pt>
                <c:pt idx="94">
                  <c:v>188.06411552905971</c:v>
                </c:pt>
                <c:pt idx="95">
                  <c:v>96.253287475502987</c:v>
                </c:pt>
                <c:pt idx="96">
                  <c:v>191.02575514369059</c:v>
                </c:pt>
                <c:pt idx="97">
                  <c:v>105.8786162230533</c:v>
                </c:pt>
                <c:pt idx="98">
                  <c:v>39.982134797516629</c:v>
                </c:pt>
                <c:pt idx="99">
                  <c:v>34.799265471912619</c:v>
                </c:pt>
                <c:pt idx="100">
                  <c:v>144.37993121325451</c:v>
                </c:pt>
                <c:pt idx="101">
                  <c:v>121.42722419986529</c:v>
                </c:pt>
                <c:pt idx="102">
                  <c:v>56.271152677986358</c:v>
                </c:pt>
                <c:pt idx="103">
                  <c:v>96.993697379160707</c:v>
                </c:pt>
                <c:pt idx="104">
                  <c:v>79.223859691375537</c:v>
                </c:pt>
                <c:pt idx="105">
                  <c:v>19.991067398758311</c:v>
                </c:pt>
                <c:pt idx="106">
                  <c:v>21.471887206073749</c:v>
                </c:pt>
                <c:pt idx="107">
                  <c:v>88.849188438925836</c:v>
                </c:pt>
                <c:pt idx="108">
                  <c:v>81.445089402348685</c:v>
                </c:pt>
                <c:pt idx="109">
                  <c:v>49.607463545066928</c:v>
                </c:pt>
                <c:pt idx="110">
                  <c:v>62.194431907248088</c:v>
                </c:pt>
                <c:pt idx="111">
                  <c:v>52.569103159697789</c:v>
                </c:pt>
                <c:pt idx="112">
                  <c:v>22.95270701338918</c:v>
                </c:pt>
                <c:pt idx="113">
                  <c:v>10.365738651208011</c:v>
                </c:pt>
                <c:pt idx="114">
                  <c:v>69.598530943825239</c:v>
                </c:pt>
                <c:pt idx="115">
                  <c:v>64.415661618221236</c:v>
                </c:pt>
                <c:pt idx="116">
                  <c:v>73.300580462113814</c:v>
                </c:pt>
                <c:pt idx="117">
                  <c:v>57.011562581644078</c:v>
                </c:pt>
                <c:pt idx="118">
                  <c:v>29.61639614630861</c:v>
                </c:pt>
                <c:pt idx="119">
                  <c:v>22.95270701338918</c:v>
                </c:pt>
                <c:pt idx="120">
                  <c:v>15.54860797681202</c:v>
                </c:pt>
                <c:pt idx="121">
                  <c:v>39.241724893858908</c:v>
                </c:pt>
                <c:pt idx="122">
                  <c:v>71.819760654798387</c:v>
                </c:pt>
                <c:pt idx="123">
                  <c:v>30.35680604996633</c:v>
                </c:pt>
                <c:pt idx="124">
                  <c:v>36.280085279228047</c:v>
                </c:pt>
                <c:pt idx="125">
                  <c:v>23.69311691704689</c:v>
                </c:pt>
                <c:pt idx="126">
                  <c:v>14.067788169496589</c:v>
                </c:pt>
                <c:pt idx="127">
                  <c:v>8.1445089402348678</c:v>
                </c:pt>
                <c:pt idx="128">
                  <c:v>39.982134797516629</c:v>
                </c:pt>
                <c:pt idx="129">
                  <c:v>42.20336450848977</c:v>
                </c:pt>
                <c:pt idx="130">
                  <c:v>22.95270701338918</c:v>
                </c:pt>
                <c:pt idx="131">
                  <c:v>25.173936724362321</c:v>
                </c:pt>
                <c:pt idx="132">
                  <c:v>12.58696836218116</c:v>
                </c:pt>
                <c:pt idx="133">
                  <c:v>6.6636891329194379</c:v>
                </c:pt>
                <c:pt idx="134">
                  <c:v>7.4040990365771533</c:v>
                </c:pt>
                <c:pt idx="135">
                  <c:v>32.578035760939471</c:v>
                </c:pt>
                <c:pt idx="136">
                  <c:v>19.250657495100601</c:v>
                </c:pt>
                <c:pt idx="137">
                  <c:v>17.76983768778517</c:v>
                </c:pt>
                <c:pt idx="138">
                  <c:v>19.250657495100601</c:v>
                </c:pt>
                <c:pt idx="139">
                  <c:v>6.6636891329194379</c:v>
                </c:pt>
                <c:pt idx="140">
                  <c:v>8.1445089402348678</c:v>
                </c:pt>
                <c:pt idx="141">
                  <c:v>7.4040990365771533</c:v>
                </c:pt>
                <c:pt idx="142">
                  <c:v>18.51024759144288</c:v>
                </c:pt>
                <c:pt idx="143">
                  <c:v>12.58696836218116</c:v>
                </c:pt>
                <c:pt idx="144">
                  <c:v>6.6636891329194379</c:v>
                </c:pt>
                <c:pt idx="145">
                  <c:v>23.69311691704689</c:v>
                </c:pt>
                <c:pt idx="146">
                  <c:v>11.106148554865729</c:v>
                </c:pt>
                <c:pt idx="147">
                  <c:v>5.9232792292617216</c:v>
                </c:pt>
                <c:pt idx="148">
                  <c:v>2.2212297109731458</c:v>
                </c:pt>
                <c:pt idx="149">
                  <c:v>15.54860797681202</c:v>
                </c:pt>
                <c:pt idx="150">
                  <c:v>25.173936724362321</c:v>
                </c:pt>
                <c:pt idx="151">
                  <c:v>0</c:v>
                </c:pt>
                <c:pt idx="152">
                  <c:v>14.80819807315431</c:v>
                </c:pt>
                <c:pt idx="153">
                  <c:v>9.6253287475502987</c:v>
                </c:pt>
                <c:pt idx="154">
                  <c:v>3.7020495182885771</c:v>
                </c:pt>
                <c:pt idx="155">
                  <c:v>0.74040990365771531</c:v>
                </c:pt>
                <c:pt idx="156">
                  <c:v>13.327378265838879</c:v>
                </c:pt>
                <c:pt idx="157">
                  <c:v>10.365738651208011</c:v>
                </c:pt>
                <c:pt idx="158">
                  <c:v>13.327378265838879</c:v>
                </c:pt>
                <c:pt idx="159">
                  <c:v>8.8849188438925832</c:v>
                </c:pt>
                <c:pt idx="160">
                  <c:v>2.2212297109731458</c:v>
                </c:pt>
                <c:pt idx="161">
                  <c:v>3.7020495182885771</c:v>
                </c:pt>
                <c:pt idx="162">
                  <c:v>13.327378265838879</c:v>
                </c:pt>
                <c:pt idx="163">
                  <c:v>9.6253287475502987</c:v>
                </c:pt>
                <c:pt idx="164">
                  <c:v>14.80819807315431</c:v>
                </c:pt>
                <c:pt idx="165">
                  <c:v>13.327378265838879</c:v>
                </c:pt>
                <c:pt idx="166">
                  <c:v>8.1445089402348678</c:v>
                </c:pt>
                <c:pt idx="167">
                  <c:v>2.2212297109731458</c:v>
                </c:pt>
                <c:pt idx="168">
                  <c:v>3.7020495182885771</c:v>
                </c:pt>
                <c:pt idx="169">
                  <c:v>2.2212297109731458</c:v>
                </c:pt>
                <c:pt idx="170">
                  <c:v>8.8849188438925832</c:v>
                </c:pt>
                <c:pt idx="171">
                  <c:v>11.84655845852344</c:v>
                </c:pt>
                <c:pt idx="172">
                  <c:v>4.4424594219462916</c:v>
                </c:pt>
                <c:pt idx="173">
                  <c:v>1.4808198073154311</c:v>
                </c:pt>
                <c:pt idx="174">
                  <c:v>13.327378265838879</c:v>
                </c:pt>
                <c:pt idx="175">
                  <c:v>4.4424594219462916</c:v>
                </c:pt>
                <c:pt idx="176">
                  <c:v>2.9616396146308608</c:v>
                </c:pt>
                <c:pt idx="177">
                  <c:v>11.84655845852344</c:v>
                </c:pt>
                <c:pt idx="178">
                  <c:v>11.84655845852344</c:v>
                </c:pt>
                <c:pt idx="179">
                  <c:v>8.8849188438925832</c:v>
                </c:pt>
                <c:pt idx="180">
                  <c:v>6.6636891329194379</c:v>
                </c:pt>
                <c:pt idx="181">
                  <c:v>8.8849188438925832</c:v>
                </c:pt>
                <c:pt idx="182">
                  <c:v>0.74040990365771531</c:v>
                </c:pt>
                <c:pt idx="183">
                  <c:v>1.4808198073154311</c:v>
                </c:pt>
                <c:pt idx="184">
                  <c:v>2.2212297109731458</c:v>
                </c:pt>
                <c:pt idx="185">
                  <c:v>7.4040990365771533</c:v>
                </c:pt>
                <c:pt idx="186">
                  <c:v>9.6253287475502987</c:v>
                </c:pt>
                <c:pt idx="187">
                  <c:v>7.4040990365771533</c:v>
                </c:pt>
                <c:pt idx="188">
                  <c:v>8.8849188438925832</c:v>
                </c:pt>
                <c:pt idx="189">
                  <c:v>1.4808198073154311</c:v>
                </c:pt>
                <c:pt idx="190">
                  <c:v>2.2212297109731458</c:v>
                </c:pt>
                <c:pt idx="191">
                  <c:v>23.69311691704689</c:v>
                </c:pt>
                <c:pt idx="192">
                  <c:v>5.9232792292617216</c:v>
                </c:pt>
                <c:pt idx="193">
                  <c:v>10.365738651208011</c:v>
                </c:pt>
                <c:pt idx="194">
                  <c:v>4.4424594219462916</c:v>
                </c:pt>
                <c:pt idx="195">
                  <c:v>6.6636891329194379</c:v>
                </c:pt>
                <c:pt idx="196">
                  <c:v>3.7020495182885771</c:v>
                </c:pt>
                <c:pt idx="197">
                  <c:v>6.6636891329194379</c:v>
                </c:pt>
                <c:pt idx="198">
                  <c:v>19.991067398758311</c:v>
                </c:pt>
                <c:pt idx="199">
                  <c:v>14.80819807315431</c:v>
                </c:pt>
                <c:pt idx="200">
                  <c:v>15.54860797681202</c:v>
                </c:pt>
                <c:pt idx="201">
                  <c:v>19.991067398758311</c:v>
                </c:pt>
                <c:pt idx="202">
                  <c:v>19.991067398758311</c:v>
                </c:pt>
                <c:pt idx="203">
                  <c:v>13.327378265838879</c:v>
                </c:pt>
                <c:pt idx="204">
                  <c:v>8.1445089402348678</c:v>
                </c:pt>
                <c:pt idx="205">
                  <c:v>27.395166435335469</c:v>
                </c:pt>
                <c:pt idx="206">
                  <c:v>27.395166435335469</c:v>
                </c:pt>
                <c:pt idx="207">
                  <c:v>29.61639614630861</c:v>
                </c:pt>
                <c:pt idx="208">
                  <c:v>25.173936724362321</c:v>
                </c:pt>
                <c:pt idx="209">
                  <c:v>25.914346628020031</c:v>
                </c:pt>
                <c:pt idx="210">
                  <c:v>12.58696836218116</c:v>
                </c:pt>
                <c:pt idx="211">
                  <c:v>9.6253287475502987</c:v>
                </c:pt>
                <c:pt idx="212">
                  <c:v>52.569103159697789</c:v>
                </c:pt>
                <c:pt idx="213">
                  <c:v>52.569103159697789</c:v>
                </c:pt>
                <c:pt idx="214">
                  <c:v>43.684184315805197</c:v>
                </c:pt>
                <c:pt idx="215">
                  <c:v>48.867053641409207</c:v>
                </c:pt>
                <c:pt idx="216">
                  <c:v>36.280085279228047</c:v>
                </c:pt>
                <c:pt idx="217">
                  <c:v>24.4335268207046</c:v>
                </c:pt>
                <c:pt idx="218">
                  <c:v>14.067788169496589</c:v>
                </c:pt>
                <c:pt idx="219">
                  <c:v>56.271152677986358</c:v>
                </c:pt>
                <c:pt idx="220">
                  <c:v>51.828693256040069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6F4-48A9-965E-A7FB5DBCC4BF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Deaths'!$H$3:$H$300</c:f>
              <c:numCache>
                <c:formatCode>General</c:formatCode>
                <c:ptCount val="29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0.75972851277852871</c:v>
                </c:pt>
                <c:pt idx="11">
                  <c:v>1.519457025557057</c:v>
                </c:pt>
                <c:pt idx="12">
                  <c:v>1.215565620445646</c:v>
                </c:pt>
                <c:pt idx="13">
                  <c:v>1.0636199178899399</c:v>
                </c:pt>
                <c:pt idx="14">
                  <c:v>1.8233484306684691</c:v>
                </c:pt>
                <c:pt idx="15">
                  <c:v>4.102533969004055</c:v>
                </c:pt>
                <c:pt idx="16">
                  <c:v>5.3180995894497007</c:v>
                </c:pt>
                <c:pt idx="17">
                  <c:v>8.9647964507866398</c:v>
                </c:pt>
                <c:pt idx="18">
                  <c:v>11.243981989122229</c:v>
                </c:pt>
                <c:pt idx="19">
                  <c:v>15.042624553014869</c:v>
                </c:pt>
                <c:pt idx="20">
                  <c:v>15.042624553014869</c:v>
                </c:pt>
                <c:pt idx="21">
                  <c:v>16.714027281127631</c:v>
                </c:pt>
                <c:pt idx="22">
                  <c:v>28.71773778302839</c:v>
                </c:pt>
                <c:pt idx="23">
                  <c:v>36.315022910813667</c:v>
                </c:pt>
                <c:pt idx="24">
                  <c:v>49.23040762804866</c:v>
                </c:pt>
                <c:pt idx="25">
                  <c:v>61.993846642727952</c:v>
                </c:pt>
                <c:pt idx="26">
                  <c:v>79.011765328966987</c:v>
                </c:pt>
                <c:pt idx="27">
                  <c:v>96.181629717761737</c:v>
                </c:pt>
                <c:pt idx="28">
                  <c:v>89.040181697643561</c:v>
                </c:pt>
                <c:pt idx="29">
                  <c:v>105.1464261685484</c:v>
                </c:pt>
                <c:pt idx="30">
                  <c:v>164.86108727294069</c:v>
                </c:pt>
                <c:pt idx="31">
                  <c:v>178.08036339528709</c:v>
                </c:pt>
                <c:pt idx="32">
                  <c:v>228.3743909412257</c:v>
                </c:pt>
                <c:pt idx="33">
                  <c:v>211.50841795754241</c:v>
                </c:pt>
                <c:pt idx="34">
                  <c:v>231.41330499233979</c:v>
                </c:pt>
                <c:pt idx="35">
                  <c:v>241.5936670635721</c:v>
                </c:pt>
                <c:pt idx="36">
                  <c:v>268.94389352359917</c:v>
                </c:pt>
                <c:pt idx="37">
                  <c:v>390.65240127071951</c:v>
                </c:pt>
                <c:pt idx="38">
                  <c:v>326.07547768454452</c:v>
                </c:pt>
                <c:pt idx="39">
                  <c:v>338.53502529411242</c:v>
                </c:pt>
                <c:pt idx="40">
                  <c:v>337.01556826855528</c:v>
                </c:pt>
                <c:pt idx="41">
                  <c:v>321.97294371554051</c:v>
                </c:pt>
                <c:pt idx="42">
                  <c:v>275.4775587334945</c:v>
                </c:pt>
                <c:pt idx="43">
                  <c:v>295.68633717340339</c:v>
                </c:pt>
                <c:pt idx="44">
                  <c:v>373.02669977425762</c:v>
                </c:pt>
                <c:pt idx="45">
                  <c:v>396.42633796783628</c:v>
                </c:pt>
                <c:pt idx="46">
                  <c:v>330.63384876121569</c:v>
                </c:pt>
                <c:pt idx="47">
                  <c:v>318.02235544909212</c:v>
                </c:pt>
                <c:pt idx="48">
                  <c:v>297.81357700918329</c:v>
                </c:pt>
                <c:pt idx="49">
                  <c:v>293.40715163506781</c:v>
                </c:pt>
                <c:pt idx="50">
                  <c:v>332.15330578677282</c:v>
                </c:pt>
                <c:pt idx="51">
                  <c:v>387.15765011193832</c:v>
                </c:pt>
                <c:pt idx="52">
                  <c:v>369.8358400205878</c:v>
                </c:pt>
                <c:pt idx="53">
                  <c:v>375.15393961003753</c:v>
                </c:pt>
                <c:pt idx="54">
                  <c:v>327.29104330499018</c:v>
                </c:pt>
                <c:pt idx="55">
                  <c:v>258.00380293958841</c:v>
                </c:pt>
                <c:pt idx="56">
                  <c:v>201.9358386965329</c:v>
                </c:pt>
                <c:pt idx="57">
                  <c:v>222.75239994666461</c:v>
                </c:pt>
                <c:pt idx="58">
                  <c:v>340.51031942733658</c:v>
                </c:pt>
                <c:pt idx="59">
                  <c:v>383.0551161429342</c:v>
                </c:pt>
                <c:pt idx="60">
                  <c:v>352.81792133434868</c:v>
                </c:pt>
                <c:pt idx="61">
                  <c:v>287.32932353283962</c:v>
                </c:pt>
                <c:pt idx="62">
                  <c:v>257.09212872425411</c:v>
                </c:pt>
                <c:pt idx="63">
                  <c:v>170.1791868623904</c:v>
                </c:pt>
                <c:pt idx="64">
                  <c:v>202.54362150675581</c:v>
                </c:pt>
                <c:pt idx="65">
                  <c:v>352.21013852412591</c:v>
                </c:pt>
                <c:pt idx="66">
                  <c:v>359.19964084168839</c:v>
                </c:pt>
                <c:pt idx="67">
                  <c:v>293.8629887427349</c:v>
                </c:pt>
                <c:pt idx="68">
                  <c:v>265.44914236481787</c:v>
                </c:pt>
                <c:pt idx="69">
                  <c:v>226.09520540289009</c:v>
                </c:pt>
                <c:pt idx="70">
                  <c:v>135.68751238224519</c:v>
                </c:pt>
                <c:pt idx="71">
                  <c:v>154.07294239148561</c:v>
                </c:pt>
                <c:pt idx="72">
                  <c:v>247.21565805813319</c:v>
                </c:pt>
                <c:pt idx="73">
                  <c:v>268.03221930826493</c:v>
                </c:pt>
                <c:pt idx="74">
                  <c:v>270.91918765682328</c:v>
                </c:pt>
                <c:pt idx="75">
                  <c:v>255.42072599614141</c:v>
                </c:pt>
                <c:pt idx="76">
                  <c:v>184.76597430773819</c:v>
                </c:pt>
                <c:pt idx="77">
                  <c:v>115.174842537225</c:v>
                </c:pt>
                <c:pt idx="78">
                  <c:v>178.08036339528709</c:v>
                </c:pt>
                <c:pt idx="79">
                  <c:v>235.8197303664553</c:v>
                </c:pt>
                <c:pt idx="80">
                  <c:v>231.869142100007</c:v>
                </c:pt>
                <c:pt idx="81">
                  <c:v>184.9179200102939</c:v>
                </c:pt>
                <c:pt idx="82">
                  <c:v>189.02045397929791</c:v>
                </c:pt>
                <c:pt idx="83">
                  <c:v>168.5077841342777</c:v>
                </c:pt>
                <c:pt idx="84">
                  <c:v>94.51022698964897</c:v>
                </c:pt>
                <c:pt idx="85">
                  <c:v>83.266245000526752</c:v>
                </c:pt>
                <c:pt idx="86">
                  <c:v>100.58805509187719</c:v>
                </c:pt>
                <c:pt idx="87">
                  <c:v>230.65357647956131</c:v>
                </c:pt>
                <c:pt idx="88">
                  <c:v>178.9920376106214</c:v>
                </c:pt>
                <c:pt idx="89">
                  <c:v>176.25701496461869</c:v>
                </c:pt>
                <c:pt idx="90">
                  <c:v>146.32371156114459</c:v>
                </c:pt>
                <c:pt idx="91">
                  <c:v>88.280453184865038</c:v>
                </c:pt>
                <c:pt idx="92">
                  <c:v>117.90986518322769</c:v>
                </c:pt>
                <c:pt idx="93">
                  <c:v>162.2780103294937</c:v>
                </c:pt>
                <c:pt idx="94">
                  <c:v>153.00932247359569</c:v>
                </c:pt>
                <c:pt idx="95">
                  <c:v>155.44045371448701</c:v>
                </c:pt>
                <c:pt idx="96">
                  <c:v>138.87837213591499</c:v>
                </c:pt>
                <c:pt idx="97">
                  <c:v>100.1322179842101</c:v>
                </c:pt>
                <c:pt idx="98">
                  <c:v>66.552217719399124</c:v>
                </c:pt>
                <c:pt idx="99">
                  <c:v>78.85981962641128</c:v>
                </c:pt>
                <c:pt idx="100">
                  <c:v>144.34841742792051</c:v>
                </c:pt>
                <c:pt idx="101">
                  <c:v>136.9030780026909</c:v>
                </c:pt>
                <c:pt idx="102">
                  <c:v>132.34470692601971</c:v>
                </c:pt>
                <c:pt idx="103">
                  <c:v>125.81104171612439</c:v>
                </c:pt>
                <c:pt idx="104">
                  <c:v>115.3267882397807</c:v>
                </c:pt>
                <c:pt idx="105">
                  <c:v>46.79927638715737</c:v>
                </c:pt>
                <c:pt idx="106">
                  <c:v>59.866606806948063</c:v>
                </c:pt>
                <c:pt idx="107">
                  <c:v>127.3304987416814</c:v>
                </c:pt>
                <c:pt idx="108">
                  <c:v>113.0476027014451</c:v>
                </c:pt>
                <c:pt idx="109">
                  <c:v>109.09701443499669</c:v>
                </c:pt>
                <c:pt idx="110">
                  <c:v>101.8036207123229</c:v>
                </c:pt>
                <c:pt idx="111">
                  <c:v>91.775204343646266</c:v>
                </c:pt>
                <c:pt idx="112">
                  <c:v>43.304525228376143</c:v>
                </c:pt>
                <c:pt idx="113">
                  <c:v>59.106878294169533</c:v>
                </c:pt>
                <c:pt idx="114">
                  <c:v>128.69801006468279</c:v>
                </c:pt>
                <c:pt idx="115">
                  <c:v>115.3267882397807</c:v>
                </c:pt>
                <c:pt idx="116">
                  <c:v>83.722082108193874</c:v>
                </c:pt>
                <c:pt idx="117">
                  <c:v>93.750498476870447</c:v>
                </c:pt>
                <c:pt idx="118">
                  <c:v>76.580634088075698</c:v>
                </c:pt>
                <c:pt idx="119">
                  <c:v>41.481176797707668</c:v>
                </c:pt>
                <c:pt idx="120">
                  <c:v>57.283529863501073</c:v>
                </c:pt>
                <c:pt idx="121">
                  <c:v>94.966064097316092</c:v>
                </c:pt>
                <c:pt idx="122">
                  <c:v>105.4503175736598</c:v>
                </c:pt>
                <c:pt idx="123">
                  <c:v>110.4645257579981</c:v>
                </c:pt>
                <c:pt idx="124">
                  <c:v>100.28416368676579</c:v>
                </c:pt>
                <c:pt idx="125">
                  <c:v>40.265611177262024</c:v>
                </c:pt>
                <c:pt idx="126">
                  <c:v>43.760362336043258</c:v>
                </c:pt>
                <c:pt idx="127">
                  <c:v>53.940724407275539</c:v>
                </c:pt>
                <c:pt idx="128">
                  <c:v>185.67764852307241</c:v>
                </c:pt>
                <c:pt idx="129">
                  <c:v>131.12914130557411</c:v>
                </c:pt>
                <c:pt idx="130">
                  <c:v>152.40153966337289</c:v>
                </c:pt>
                <c:pt idx="131">
                  <c:v>125.20325890590151</c:v>
                </c:pt>
                <c:pt idx="132">
                  <c:v>104.842534763437</c:v>
                </c:pt>
                <c:pt idx="133">
                  <c:v>69.743077473068936</c:v>
                </c:pt>
                <c:pt idx="134">
                  <c:v>55.764072837944013</c:v>
                </c:pt>
                <c:pt idx="135">
                  <c:v>140.7017205665835</c:v>
                </c:pt>
                <c:pt idx="136">
                  <c:v>147.08344007392321</c:v>
                </c:pt>
                <c:pt idx="137">
                  <c:v>143.2847975100305</c:v>
                </c:pt>
                <c:pt idx="138">
                  <c:v>141.3095033768063</c:v>
                </c:pt>
                <c:pt idx="139">
                  <c:v>131.88886981835259</c:v>
                </c:pt>
                <c:pt idx="140">
                  <c:v>67.919729042400462</c:v>
                </c:pt>
                <c:pt idx="141">
                  <c:v>78.100091113632757</c:v>
                </c:pt>
                <c:pt idx="142">
                  <c:v>168.20389272916631</c:v>
                </c:pt>
                <c:pt idx="143">
                  <c:v>184.76597430773819</c:v>
                </c:pt>
                <c:pt idx="144">
                  <c:v>166.22859859594209</c:v>
                </c:pt>
                <c:pt idx="145">
                  <c:v>172.00253529305891</c:v>
                </c:pt>
                <c:pt idx="146">
                  <c:v>136.59918659757949</c:v>
                </c:pt>
                <c:pt idx="147">
                  <c:v>71.718371606293118</c:v>
                </c:pt>
                <c:pt idx="148">
                  <c:v>170.1791868623904</c:v>
                </c:pt>
                <c:pt idx="149">
                  <c:v>208.7733953115397</c:v>
                </c:pt>
                <c:pt idx="150">
                  <c:v>217.58624605977059</c:v>
                </c:pt>
                <c:pt idx="151">
                  <c:v>183.70235438984821</c:v>
                </c:pt>
                <c:pt idx="152">
                  <c:v>188.8685082767422</c:v>
                </c:pt>
                <c:pt idx="153">
                  <c:v>169.41945834961189</c:v>
                </c:pt>
                <c:pt idx="154">
                  <c:v>61.234118129949422</c:v>
                </c:pt>
                <c:pt idx="155">
                  <c:v>80.531222354524047</c:v>
                </c:pt>
                <c:pt idx="156">
                  <c:v>209.3811781217625</c:v>
                </c:pt>
                <c:pt idx="157">
                  <c:v>209.07728671665109</c:v>
                </c:pt>
                <c:pt idx="158">
                  <c:v>190.38796530229931</c:v>
                </c:pt>
                <c:pt idx="159">
                  <c:v>188.7165625741865</c:v>
                </c:pt>
                <c:pt idx="160">
                  <c:v>163.64552165249509</c:v>
                </c:pt>
                <c:pt idx="161">
                  <c:v>77.644254005965635</c:v>
                </c:pt>
                <c:pt idx="162">
                  <c:v>80.075385246856925</c:v>
                </c:pt>
                <c:pt idx="163">
                  <c:v>161.6702275192709</c:v>
                </c:pt>
                <c:pt idx="164">
                  <c:v>228.67828234633711</c:v>
                </c:pt>
                <c:pt idx="165">
                  <c:v>162.58190173460511</c:v>
                </c:pt>
                <c:pt idx="166">
                  <c:v>203.30335001953429</c:v>
                </c:pt>
                <c:pt idx="167">
                  <c:v>157.1118564425997</c:v>
                </c:pt>
                <c:pt idx="168">
                  <c:v>86.760996159307979</c:v>
                </c:pt>
                <c:pt idx="169">
                  <c:v>67.767783339844769</c:v>
                </c:pt>
                <c:pt idx="170">
                  <c:v>201.3280558863101</c:v>
                </c:pt>
                <c:pt idx="171">
                  <c:v>205.5825355578699</c:v>
                </c:pt>
                <c:pt idx="172">
                  <c:v>163.94941305760651</c:v>
                </c:pt>
                <c:pt idx="173">
                  <c:v>167.90000132405481</c:v>
                </c:pt>
                <c:pt idx="174">
                  <c:v>149.210679909703</c:v>
                </c:pt>
                <c:pt idx="175">
                  <c:v>68.375566150067584</c:v>
                </c:pt>
                <c:pt idx="176">
                  <c:v>67.160000529621939</c:v>
                </c:pt>
                <c:pt idx="177">
                  <c:v>188.2607254665194</c:v>
                </c:pt>
                <c:pt idx="178">
                  <c:v>186.1334856307395</c:v>
                </c:pt>
                <c:pt idx="179">
                  <c:v>168.81167553938911</c:v>
                </c:pt>
                <c:pt idx="180">
                  <c:v>147.53927718159031</c:v>
                </c:pt>
                <c:pt idx="181">
                  <c:v>145.56398304836611</c:v>
                </c:pt>
                <c:pt idx="182">
                  <c:v>47.103167792268778</c:v>
                </c:pt>
                <c:pt idx="183">
                  <c:v>87.064887564419394</c:v>
                </c:pt>
                <c:pt idx="184">
                  <c:v>162.12606462693799</c:v>
                </c:pt>
                <c:pt idx="185">
                  <c:v>160.45466189882529</c:v>
                </c:pt>
                <c:pt idx="186">
                  <c:v>162.58190173460511</c:v>
                </c:pt>
                <c:pt idx="187">
                  <c:v>146.62760296625601</c:v>
                </c:pt>
                <c:pt idx="188">
                  <c:v>118.9734851011176</c:v>
                </c:pt>
                <c:pt idx="189">
                  <c:v>61.234118129949422</c:v>
                </c:pt>
                <c:pt idx="190">
                  <c:v>40.569502582373431</c:v>
                </c:pt>
                <c:pt idx="191">
                  <c:v>67.615837637289061</c:v>
                </c:pt>
                <c:pt idx="192">
                  <c:v>181.27122314895689</c:v>
                </c:pt>
                <c:pt idx="193">
                  <c:v>139.79004635124929</c:v>
                </c:pt>
                <c:pt idx="194">
                  <c:v>184.3101372000711</c:v>
                </c:pt>
                <c:pt idx="195">
                  <c:v>108.48923162477389</c:v>
                </c:pt>
                <c:pt idx="196">
                  <c:v>57.435475566056773</c:v>
                </c:pt>
                <c:pt idx="197">
                  <c:v>64.12108647850782</c:v>
                </c:pt>
                <c:pt idx="198">
                  <c:v>195.70606489174901</c:v>
                </c:pt>
                <c:pt idx="199">
                  <c:v>149.36262561225871</c:v>
                </c:pt>
                <c:pt idx="200">
                  <c:v>132.192761223464</c:v>
                </c:pt>
                <c:pt idx="201">
                  <c:v>142.22117759214061</c:v>
                </c:pt>
                <c:pt idx="202">
                  <c:v>108.18534021966251</c:v>
                </c:pt>
                <c:pt idx="203">
                  <c:v>34.491674480145207</c:v>
                </c:pt>
                <c:pt idx="204">
                  <c:v>54.092670109831253</c:v>
                </c:pt>
                <c:pt idx="205">
                  <c:v>139.941992053805</c:v>
                </c:pt>
                <c:pt idx="206">
                  <c:v>166.83638140616489</c:v>
                </c:pt>
                <c:pt idx="207">
                  <c:v>138.87837213591499</c:v>
                </c:pt>
                <c:pt idx="208">
                  <c:v>144.6523088330319</c:v>
                </c:pt>
                <c:pt idx="209">
                  <c:v>112.4398198912223</c:v>
                </c:pt>
                <c:pt idx="210">
                  <c:v>40.417556879817731</c:v>
                </c:pt>
                <c:pt idx="211">
                  <c:v>48.014842007603008</c:v>
                </c:pt>
                <c:pt idx="212">
                  <c:v>138.87837213591499</c:v>
                </c:pt>
                <c:pt idx="213">
                  <c:v>143.74063461769759</c:v>
                </c:pt>
                <c:pt idx="214">
                  <c:v>130.36941279279549</c:v>
                </c:pt>
                <c:pt idx="215">
                  <c:v>137.81475221802509</c:v>
                </c:pt>
                <c:pt idx="216">
                  <c:v>104.38669765576989</c:v>
                </c:pt>
                <c:pt idx="217">
                  <c:v>51.205701761272827</c:v>
                </c:pt>
                <c:pt idx="218">
                  <c:v>69.895023175624644</c:v>
                </c:pt>
                <c:pt idx="219">
                  <c:v>107.1217203017726</c:v>
                </c:pt>
                <c:pt idx="220">
                  <c:v>139.03031783847081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6F4-48A9-965E-A7FB5DBCC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4120"/>
          <c:min val="439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  <a:tailEnd type="none" w="lg" len="lg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(polynomial)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90602224136242E-2"/>
          <c:y val="8.6498462138017373E-2"/>
          <c:w val="0.87028985530613501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</c:numCache>
            </c:numRef>
          </c:xVal>
          <c:yVal>
            <c:numRef>
              <c:f>'Adj Daily Deaths'!$B$3:$B$200</c:f>
              <c:numCache>
                <c:formatCode>General</c:formatCode>
                <c:ptCount val="19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571.93541917131506</c:v>
                </c:pt>
                <c:pt idx="45">
                  <c:v>1102.415116684575</c:v>
                </c:pt>
                <c:pt idx="46">
                  <c:v>578.0770075651011</c:v>
                </c:pt>
                <c:pt idx="47">
                  <c:v>583.45089740966375</c:v>
                </c:pt>
                <c:pt idx="48">
                  <c:v>492.86246860132121</c:v>
                </c:pt>
                <c:pt idx="49">
                  <c:v>300.17013274628749</c:v>
                </c:pt>
                <c:pt idx="50">
                  <c:v>419.16340787589002</c:v>
                </c:pt>
                <c:pt idx="51">
                  <c:v>403.04173834220188</c:v>
                </c:pt>
                <c:pt idx="52">
                  <c:v>417.62801077744348</c:v>
                </c:pt>
                <c:pt idx="53">
                  <c:v>396.13245139919269</c:v>
                </c:pt>
                <c:pt idx="54">
                  <c:v>298.63473564784113</c:v>
                </c:pt>
                <c:pt idx="55">
                  <c:v>283.2807646633762</c:v>
                </c:pt>
                <c:pt idx="56">
                  <c:v>185.7830489120245</c:v>
                </c:pt>
                <c:pt idx="57">
                  <c:v>335.48426601055672</c:v>
                </c:pt>
                <c:pt idx="58">
                  <c:v>281.74536756492972</c:v>
                </c:pt>
                <c:pt idx="59">
                  <c:v>327.80728051832432</c:v>
                </c:pt>
                <c:pt idx="60">
                  <c:v>221.86488072551691</c:v>
                </c:pt>
                <c:pt idx="61">
                  <c:v>167.3582837306667</c:v>
                </c:pt>
                <c:pt idx="62">
                  <c:v>127.4379591710581</c:v>
                </c:pt>
                <c:pt idx="63">
                  <c:v>103.6393041451376</c:v>
                </c:pt>
                <c:pt idx="64">
                  <c:v>233.38035896386549</c:v>
                </c:pt>
                <c:pt idx="65">
                  <c:v>253.3405212436698</c:v>
                </c:pt>
                <c:pt idx="66">
                  <c:v>210.34940248716819</c:v>
                </c:pt>
                <c:pt idx="67">
                  <c:v>135.88264321251381</c:v>
                </c:pt>
                <c:pt idx="68">
                  <c:v>186.55074746124771</c:v>
                </c:pt>
                <c:pt idx="69">
                  <c:v>60.648185388636101</c:v>
                </c:pt>
                <c:pt idx="70">
                  <c:v>53.738898445626923</c:v>
                </c:pt>
                <c:pt idx="71">
                  <c:v>201.9047184457126</c:v>
                </c:pt>
                <c:pt idx="72">
                  <c:v>266.39139658046491</c:v>
                </c:pt>
                <c:pt idx="73">
                  <c:v>62.183582487082582</c:v>
                </c:pt>
                <c:pt idx="74">
                  <c:v>267.92679367891139</c:v>
                </c:pt>
                <c:pt idx="75">
                  <c:v>79.840649119217147</c:v>
                </c:pt>
                <c:pt idx="76">
                  <c:v>-1.535397098446484</c:v>
                </c:pt>
                <c:pt idx="77">
                  <c:v>444.49746000025698</c:v>
                </c:pt>
                <c:pt idx="78">
                  <c:v>100.5685099482447</c:v>
                </c:pt>
                <c:pt idx="79">
                  <c:v>-166.59058518144349</c:v>
                </c:pt>
                <c:pt idx="80">
                  <c:v>82.911443316110109</c:v>
                </c:pt>
                <c:pt idx="81">
                  <c:v>63.71897958552907</c:v>
                </c:pt>
                <c:pt idx="82">
                  <c:v>56.809692642519892</c:v>
                </c:pt>
                <c:pt idx="83">
                  <c:v>33.011037616599403</c:v>
                </c:pt>
                <c:pt idx="84">
                  <c:v>25.334052124366981</c:v>
                </c:pt>
                <c:pt idx="85">
                  <c:v>69.092869430091753</c:v>
                </c:pt>
                <c:pt idx="86">
                  <c:v>56.041994093296651</c:v>
                </c:pt>
                <c:pt idx="87">
                  <c:v>50.668104248733947</c:v>
                </c:pt>
                <c:pt idx="88">
                  <c:v>49.900405699510713</c:v>
                </c:pt>
                <c:pt idx="89">
                  <c:v>39.920324559608567</c:v>
                </c:pt>
                <c:pt idx="90">
                  <c:v>43.758817305724783</c:v>
                </c:pt>
                <c:pt idx="91">
                  <c:v>23.7986550259205</c:v>
                </c:pt>
                <c:pt idx="92">
                  <c:v>21.495559378250771</c:v>
                </c:pt>
                <c:pt idx="93">
                  <c:v>82.143744766886869</c:v>
                </c:pt>
                <c:pt idx="94">
                  <c:v>62.183582487082582</c:v>
                </c:pt>
                <c:pt idx="95">
                  <c:v>33.011037616599403</c:v>
                </c:pt>
                <c:pt idx="96">
                  <c:v>35.314133264269117</c:v>
                </c:pt>
                <c:pt idx="97">
                  <c:v>23.7986550259205</c:v>
                </c:pt>
                <c:pt idx="98">
                  <c:v>9.9800811399021434</c:v>
                </c:pt>
                <c:pt idx="99">
                  <c:v>40.688023108831807</c:v>
                </c:pt>
                <c:pt idx="100">
                  <c:v>64.48667813475231</c:v>
                </c:pt>
                <c:pt idx="101">
                  <c:v>17.657066632134558</c:v>
                </c:pt>
                <c:pt idx="102">
                  <c:v>20.727860829027531</c:v>
                </c:pt>
                <c:pt idx="103">
                  <c:v>21.495559378250771</c:v>
                </c:pt>
                <c:pt idx="104">
                  <c:v>18.424765181357799</c:v>
                </c:pt>
                <c:pt idx="105">
                  <c:v>5.3738898445626919</c:v>
                </c:pt>
                <c:pt idx="106">
                  <c:v>22.263257927474012</c:v>
                </c:pt>
                <c:pt idx="107">
                  <c:v>83.679141865333349</c:v>
                </c:pt>
                <c:pt idx="108">
                  <c:v>21.495559378250771</c:v>
                </c:pt>
                <c:pt idx="109">
                  <c:v>21.495559378250771</c:v>
                </c:pt>
                <c:pt idx="110">
                  <c:v>10.74777968912538</c:v>
                </c:pt>
                <c:pt idx="111">
                  <c:v>10.74777968912538</c:v>
                </c:pt>
                <c:pt idx="112">
                  <c:v>4.6061912953394506</c:v>
                </c:pt>
                <c:pt idx="113">
                  <c:v>16.121669533688081</c:v>
                </c:pt>
                <c:pt idx="114">
                  <c:v>43.758817305724783</c:v>
                </c:pt>
                <c:pt idx="115">
                  <c:v>6.9092869430091763</c:v>
                </c:pt>
                <c:pt idx="116">
                  <c:v>14.58627243524159</c:v>
                </c:pt>
                <c:pt idx="117">
                  <c:v>19.192463730581039</c:v>
                </c:pt>
                <c:pt idx="118">
                  <c:v>-0.76769854922324177</c:v>
                </c:pt>
                <c:pt idx="119">
                  <c:v>0</c:v>
                </c:pt>
                <c:pt idx="120">
                  <c:v>24.56635357514374</c:v>
                </c:pt>
                <c:pt idx="121">
                  <c:v>20.727860829027531</c:v>
                </c:pt>
                <c:pt idx="122">
                  <c:v>13.05087533679511</c:v>
                </c:pt>
                <c:pt idx="123">
                  <c:v>10.74777968912538</c:v>
                </c:pt>
                <c:pt idx="124">
                  <c:v>13.818573886018349</c:v>
                </c:pt>
                <c:pt idx="125">
                  <c:v>0</c:v>
                </c:pt>
                <c:pt idx="126">
                  <c:v>0.76769854922324177</c:v>
                </c:pt>
                <c:pt idx="127">
                  <c:v>17.657066632134558</c:v>
                </c:pt>
                <c:pt idx="128">
                  <c:v>8.444684041455659</c:v>
                </c:pt>
                <c:pt idx="129">
                  <c:v>-0.76769854922324177</c:v>
                </c:pt>
                <c:pt idx="130">
                  <c:v>33.011037616599403</c:v>
                </c:pt>
                <c:pt idx="131">
                  <c:v>17.657066632134558</c:v>
                </c:pt>
                <c:pt idx="132">
                  <c:v>-2.3030956476697249</c:v>
                </c:pt>
                <c:pt idx="133">
                  <c:v>0</c:v>
                </c:pt>
                <c:pt idx="134">
                  <c:v>16.889368082911322</c:v>
                </c:pt>
                <c:pt idx="135">
                  <c:v>-1.535397098446484</c:v>
                </c:pt>
                <c:pt idx="136">
                  <c:v>68.325170880868512</c:v>
                </c:pt>
                <c:pt idx="137">
                  <c:v>13.05087533679511</c:v>
                </c:pt>
                <c:pt idx="138">
                  <c:v>10.74777968912538</c:v>
                </c:pt>
                <c:pt idx="139">
                  <c:v>-2.3030956476697249</c:v>
                </c:pt>
                <c:pt idx="140">
                  <c:v>0</c:v>
                </c:pt>
                <c:pt idx="141">
                  <c:v>17.657066632134558</c:v>
                </c:pt>
                <c:pt idx="142">
                  <c:v>-9.9800811399021434</c:v>
                </c:pt>
                <c:pt idx="143">
                  <c:v>5.3738898445626919</c:v>
                </c:pt>
                <c:pt idx="144">
                  <c:v>6.9092869430091763</c:v>
                </c:pt>
                <c:pt idx="145">
                  <c:v>6.9092869430091763</c:v>
                </c:pt>
                <c:pt idx="146">
                  <c:v>0</c:v>
                </c:pt>
                <c:pt idx="147">
                  <c:v>0</c:v>
                </c:pt>
                <c:pt idx="148">
                  <c:v>11.51547823834863</c:v>
                </c:pt>
                <c:pt idx="149">
                  <c:v>9.9800811399021434</c:v>
                </c:pt>
                <c:pt idx="150">
                  <c:v>-0.76769854922324177</c:v>
                </c:pt>
                <c:pt idx="151">
                  <c:v>11.51547823834863</c:v>
                </c:pt>
                <c:pt idx="152">
                  <c:v>20.727860829027531</c:v>
                </c:pt>
                <c:pt idx="153">
                  <c:v>0</c:v>
                </c:pt>
                <c:pt idx="154">
                  <c:v>0</c:v>
                </c:pt>
                <c:pt idx="155">
                  <c:v>-0.76769854922324177</c:v>
                </c:pt>
                <c:pt idx="156">
                  <c:v>21.495559378250771</c:v>
                </c:pt>
                <c:pt idx="157">
                  <c:v>-2.3030956476697249</c:v>
                </c:pt>
                <c:pt idx="158">
                  <c:v>8.444684041455659</c:v>
                </c:pt>
                <c:pt idx="159">
                  <c:v>13.818573886018349</c:v>
                </c:pt>
                <c:pt idx="160">
                  <c:v>-0.76769854922324177</c:v>
                </c:pt>
                <c:pt idx="161">
                  <c:v>0</c:v>
                </c:pt>
                <c:pt idx="162">
                  <c:v>-0.76769854922324177</c:v>
                </c:pt>
                <c:pt idx="163">
                  <c:v>0</c:v>
                </c:pt>
                <c:pt idx="164">
                  <c:v>35.314133264269117</c:v>
                </c:pt>
                <c:pt idx="165">
                  <c:v>12.28317678757187</c:v>
                </c:pt>
                <c:pt idx="166">
                  <c:v>12.28317678757187</c:v>
                </c:pt>
                <c:pt idx="167">
                  <c:v>0</c:v>
                </c:pt>
                <c:pt idx="168">
                  <c:v>0</c:v>
                </c:pt>
                <c:pt idx="169">
                  <c:v>17.657066632134558</c:v>
                </c:pt>
                <c:pt idx="170">
                  <c:v>-0.76769854922324177</c:v>
                </c:pt>
                <c:pt idx="171">
                  <c:v>-0.76769854922324177</c:v>
                </c:pt>
                <c:pt idx="172">
                  <c:v>0</c:v>
                </c:pt>
                <c:pt idx="173">
                  <c:v>56.041994093296651</c:v>
                </c:pt>
                <c:pt idx="174">
                  <c:v>6.1415883937859341</c:v>
                </c:pt>
                <c:pt idx="175">
                  <c:v>0.76769854922324177</c:v>
                </c:pt>
                <c:pt idx="176">
                  <c:v>10.74777968912538</c:v>
                </c:pt>
                <c:pt idx="177">
                  <c:v>12.28317678757187</c:v>
                </c:pt>
                <c:pt idx="178">
                  <c:v>0</c:v>
                </c:pt>
                <c:pt idx="179">
                  <c:v>22.263257927474012</c:v>
                </c:pt>
                <c:pt idx="180">
                  <c:v>14.58627243524159</c:v>
                </c:pt>
                <c:pt idx="181">
                  <c:v>0</c:v>
                </c:pt>
                <c:pt idx="182">
                  <c:v>7.6769854922324177</c:v>
                </c:pt>
                <c:pt idx="183">
                  <c:v>19.192463730581039</c:v>
                </c:pt>
                <c:pt idx="184">
                  <c:v>17.657066632134558</c:v>
                </c:pt>
                <c:pt idx="185">
                  <c:v>16.121669533688081</c:v>
                </c:pt>
                <c:pt idx="186">
                  <c:v>15.353970984464841</c:v>
                </c:pt>
                <c:pt idx="187">
                  <c:v>13.05087533679511</c:v>
                </c:pt>
                <c:pt idx="188">
                  <c:v>-0.76769854922324177</c:v>
                </c:pt>
                <c:pt idx="189">
                  <c:v>-1.535397098446484</c:v>
                </c:pt>
                <c:pt idx="190">
                  <c:v>1.535397098446484</c:v>
                </c:pt>
                <c:pt idx="191">
                  <c:v>29.17254487048319</c:v>
                </c:pt>
                <c:pt idx="192">
                  <c:v>23.030956476697249</c:v>
                </c:pt>
                <c:pt idx="193">
                  <c:v>9.9800811399021434</c:v>
                </c:pt>
                <c:pt idx="194">
                  <c:v>60.648185388636101</c:v>
                </c:pt>
                <c:pt idx="195">
                  <c:v>0</c:v>
                </c:pt>
                <c:pt idx="196">
                  <c:v>0</c:v>
                </c:pt>
                <c:pt idx="197">
                  <c:v>42.223420207278288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3-4929-AE0D-E58F9DF8F3FD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</c:numCache>
            </c:numRef>
          </c:xVal>
          <c:yVal>
            <c:numRef>
              <c:f>'Adj Daily Deaths'!$C$3:$C$200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  <c:pt idx="53">
                  <c:v>177.20933281093301</c:v>
                </c:pt>
                <c:pt idx="54">
                  <c:v>110.7558330068331</c:v>
                </c:pt>
                <c:pt idx="55">
                  <c:v>70.045580874591764</c:v>
                </c:pt>
                <c:pt idx="56">
                  <c:v>59.269337663116097</c:v>
                </c:pt>
                <c:pt idx="57">
                  <c:v>89.802026762297132</c:v>
                </c:pt>
                <c:pt idx="58">
                  <c:v>112.55187354207909</c:v>
                </c:pt>
                <c:pt idx="59">
                  <c:v>91.598067297543068</c:v>
                </c:pt>
                <c:pt idx="60">
                  <c:v>93.394107832789018</c:v>
                </c:pt>
                <c:pt idx="61">
                  <c:v>67.650860160930506</c:v>
                </c:pt>
                <c:pt idx="62">
                  <c:v>45.49969355956388</c:v>
                </c:pt>
                <c:pt idx="63">
                  <c:v>32.328729634426963</c:v>
                </c:pt>
                <c:pt idx="64">
                  <c:v>76.032382658744908</c:v>
                </c:pt>
                <c:pt idx="65">
                  <c:v>0</c:v>
                </c:pt>
                <c:pt idx="66">
                  <c:v>168.82781031311859</c:v>
                </c:pt>
                <c:pt idx="67">
                  <c:v>70.045580874591764</c:v>
                </c:pt>
                <c:pt idx="68">
                  <c:v>70.644261053007071</c:v>
                </c:pt>
                <c:pt idx="69">
                  <c:v>23.348526958197251</c:v>
                </c:pt>
                <c:pt idx="70">
                  <c:v>11.973603568306279</c:v>
                </c:pt>
                <c:pt idx="71">
                  <c:v>55.078576414208896</c:v>
                </c:pt>
                <c:pt idx="72">
                  <c:v>46.098373737979188</c:v>
                </c:pt>
                <c:pt idx="73">
                  <c:v>73.63766194508365</c:v>
                </c:pt>
                <c:pt idx="74">
                  <c:v>13.769644103552229</c:v>
                </c:pt>
                <c:pt idx="75">
                  <c:v>7.7828423193990854</c:v>
                </c:pt>
                <c:pt idx="76">
                  <c:v>24.54588731502788</c:v>
                </c:pt>
                <c:pt idx="77">
                  <c:v>14.36832428196754</c:v>
                </c:pt>
                <c:pt idx="78">
                  <c:v>24.54588731502788</c:v>
                </c:pt>
                <c:pt idx="79">
                  <c:v>46.697053916394509</c:v>
                </c:pt>
                <c:pt idx="80">
                  <c:v>37.716851240164793</c:v>
                </c:pt>
                <c:pt idx="81">
                  <c:v>35.322130526503543</c:v>
                </c:pt>
                <c:pt idx="82">
                  <c:v>14.967004460382849</c:v>
                </c:pt>
                <c:pt idx="83">
                  <c:v>19.756445887705372</c:v>
                </c:pt>
                <c:pt idx="84">
                  <c:v>13.17096392513691</c:v>
                </c:pt>
                <c:pt idx="85">
                  <c:v>15.565684638798171</c:v>
                </c:pt>
                <c:pt idx="86">
                  <c:v>37.716851240164793</c:v>
                </c:pt>
                <c:pt idx="87">
                  <c:v>33.526089991257592</c:v>
                </c:pt>
                <c:pt idx="88">
                  <c:v>25.144567493443191</c:v>
                </c:pt>
                <c:pt idx="89">
                  <c:v>20.355126066120679</c:v>
                </c:pt>
                <c:pt idx="90">
                  <c:v>15.565684638798171</c:v>
                </c:pt>
                <c:pt idx="91">
                  <c:v>5.9868017841531422</c:v>
                </c:pt>
                <c:pt idx="92">
                  <c:v>8.9802026762297125</c:v>
                </c:pt>
                <c:pt idx="93">
                  <c:v>4.7894414273225134</c:v>
                </c:pt>
                <c:pt idx="94">
                  <c:v>23.348526958197251</c:v>
                </c:pt>
                <c:pt idx="95">
                  <c:v>19.756445887705372</c:v>
                </c:pt>
                <c:pt idx="96">
                  <c:v>13.769644103552229</c:v>
                </c:pt>
                <c:pt idx="97">
                  <c:v>8.9802026762297125</c:v>
                </c:pt>
                <c:pt idx="98">
                  <c:v>7.1841621409837702</c:v>
                </c:pt>
                <c:pt idx="99">
                  <c:v>5.9868017841531422</c:v>
                </c:pt>
                <c:pt idx="100">
                  <c:v>24.54588731502788</c:v>
                </c:pt>
                <c:pt idx="101">
                  <c:v>9.5788828546450269</c:v>
                </c:pt>
                <c:pt idx="102">
                  <c:v>11.973603568306279</c:v>
                </c:pt>
                <c:pt idx="103">
                  <c:v>6.5854819625684557</c:v>
                </c:pt>
                <c:pt idx="104">
                  <c:v>5.9868017841531422</c:v>
                </c:pt>
                <c:pt idx="105">
                  <c:v>4.7894414273225134</c:v>
                </c:pt>
                <c:pt idx="106">
                  <c:v>3.5920810704918851</c:v>
                </c:pt>
                <c:pt idx="107">
                  <c:v>7.7828423193990854</c:v>
                </c:pt>
                <c:pt idx="108">
                  <c:v>18.559085530874739</c:v>
                </c:pt>
                <c:pt idx="109">
                  <c:v>14.36832428196754</c:v>
                </c:pt>
                <c:pt idx="110">
                  <c:v>7.1841621409837702</c:v>
                </c:pt>
                <c:pt idx="111">
                  <c:v>4.7894414273225134</c:v>
                </c:pt>
                <c:pt idx="112">
                  <c:v>0</c:v>
                </c:pt>
                <c:pt idx="113">
                  <c:v>2.3947207136612572</c:v>
                </c:pt>
                <c:pt idx="114">
                  <c:v>8.9802026762297125</c:v>
                </c:pt>
                <c:pt idx="115">
                  <c:v>8.3815224978143981</c:v>
                </c:pt>
                <c:pt idx="116">
                  <c:v>7.1841621409837702</c:v>
                </c:pt>
                <c:pt idx="117">
                  <c:v>14.967004460382849</c:v>
                </c:pt>
                <c:pt idx="118">
                  <c:v>1.796040535245943</c:v>
                </c:pt>
                <c:pt idx="119">
                  <c:v>0</c:v>
                </c:pt>
                <c:pt idx="120">
                  <c:v>4.7894414273225134</c:v>
                </c:pt>
                <c:pt idx="121">
                  <c:v>8.3815224978143981</c:v>
                </c:pt>
                <c:pt idx="122">
                  <c:v>2.9934008920765711</c:v>
                </c:pt>
                <c:pt idx="123">
                  <c:v>6.5854819625684557</c:v>
                </c:pt>
                <c:pt idx="124">
                  <c:v>2.3947207136612572</c:v>
                </c:pt>
                <c:pt idx="125">
                  <c:v>5.9868017841531422</c:v>
                </c:pt>
                <c:pt idx="126">
                  <c:v>1.796040535245943</c:v>
                </c:pt>
                <c:pt idx="127">
                  <c:v>-0.59868017841531418</c:v>
                </c:pt>
                <c:pt idx="128">
                  <c:v>5.9868017841531422</c:v>
                </c:pt>
                <c:pt idx="129">
                  <c:v>8.3815224978143981</c:v>
                </c:pt>
                <c:pt idx="130">
                  <c:v>6.5854819625684557</c:v>
                </c:pt>
                <c:pt idx="131">
                  <c:v>3.5920810704918851</c:v>
                </c:pt>
                <c:pt idx="132">
                  <c:v>4.190761248907199</c:v>
                </c:pt>
                <c:pt idx="133">
                  <c:v>0.59868017841531418</c:v>
                </c:pt>
                <c:pt idx="134">
                  <c:v>1.796040535245943</c:v>
                </c:pt>
                <c:pt idx="135">
                  <c:v>2.3947207136612572</c:v>
                </c:pt>
                <c:pt idx="136">
                  <c:v>1.1973603568306279</c:v>
                </c:pt>
                <c:pt idx="137">
                  <c:v>4.190761248907199</c:v>
                </c:pt>
                <c:pt idx="138">
                  <c:v>0.59868017841531418</c:v>
                </c:pt>
                <c:pt idx="139">
                  <c:v>1.796040535245943</c:v>
                </c:pt>
                <c:pt idx="140">
                  <c:v>0.59868017841531418</c:v>
                </c:pt>
                <c:pt idx="141">
                  <c:v>1.1973603568306279</c:v>
                </c:pt>
                <c:pt idx="142">
                  <c:v>2.9934008920765711</c:v>
                </c:pt>
                <c:pt idx="143">
                  <c:v>1.796040535245943</c:v>
                </c:pt>
                <c:pt idx="144">
                  <c:v>4.7894414273225134</c:v>
                </c:pt>
                <c:pt idx="145">
                  <c:v>5.9868017841531422</c:v>
                </c:pt>
                <c:pt idx="146">
                  <c:v>2.3947207136612572</c:v>
                </c:pt>
                <c:pt idx="147">
                  <c:v>0</c:v>
                </c:pt>
                <c:pt idx="148">
                  <c:v>0.59868017841531418</c:v>
                </c:pt>
                <c:pt idx="149">
                  <c:v>3.5920810704918851</c:v>
                </c:pt>
                <c:pt idx="150">
                  <c:v>2.3947207136612572</c:v>
                </c:pt>
                <c:pt idx="151">
                  <c:v>5.3881216057378278</c:v>
                </c:pt>
                <c:pt idx="152">
                  <c:v>1.796040535245943</c:v>
                </c:pt>
                <c:pt idx="153">
                  <c:v>4.190761248907199</c:v>
                </c:pt>
                <c:pt idx="154">
                  <c:v>0</c:v>
                </c:pt>
                <c:pt idx="155">
                  <c:v>0</c:v>
                </c:pt>
                <c:pt idx="156">
                  <c:v>5.3881216057378278</c:v>
                </c:pt>
                <c:pt idx="157">
                  <c:v>9.5788828546450269</c:v>
                </c:pt>
                <c:pt idx="158">
                  <c:v>1.1973603568306279</c:v>
                </c:pt>
                <c:pt idx="159">
                  <c:v>8.3815224978143981</c:v>
                </c:pt>
                <c:pt idx="160">
                  <c:v>3.5920810704918851</c:v>
                </c:pt>
                <c:pt idx="161">
                  <c:v>0.59868017841531418</c:v>
                </c:pt>
                <c:pt idx="162">
                  <c:v>0.59868017841531418</c:v>
                </c:pt>
                <c:pt idx="163">
                  <c:v>2.9934008920765711</c:v>
                </c:pt>
                <c:pt idx="164">
                  <c:v>2.9934008920765711</c:v>
                </c:pt>
                <c:pt idx="165">
                  <c:v>2.3947207136612572</c:v>
                </c:pt>
                <c:pt idx="166">
                  <c:v>7.7828423193990854</c:v>
                </c:pt>
                <c:pt idx="167">
                  <c:v>2.9934008920765711</c:v>
                </c:pt>
                <c:pt idx="168">
                  <c:v>0</c:v>
                </c:pt>
                <c:pt idx="169">
                  <c:v>0.59868017841531418</c:v>
                </c:pt>
                <c:pt idx="170">
                  <c:v>2.9934008920765711</c:v>
                </c:pt>
                <c:pt idx="171">
                  <c:v>4.7894414273225134</c:v>
                </c:pt>
                <c:pt idx="172">
                  <c:v>8.3815224978143981</c:v>
                </c:pt>
                <c:pt idx="173">
                  <c:v>1.796040535245943</c:v>
                </c:pt>
                <c:pt idx="174">
                  <c:v>3.5920810704918851</c:v>
                </c:pt>
                <c:pt idx="175">
                  <c:v>1.796040535245943</c:v>
                </c:pt>
                <c:pt idx="176">
                  <c:v>0.59868017841531418</c:v>
                </c:pt>
                <c:pt idx="177">
                  <c:v>2.9934008920765711</c:v>
                </c:pt>
                <c:pt idx="178">
                  <c:v>2.3947207136612572</c:v>
                </c:pt>
                <c:pt idx="179">
                  <c:v>2.9934008920765711</c:v>
                </c:pt>
                <c:pt idx="180">
                  <c:v>0</c:v>
                </c:pt>
                <c:pt idx="181">
                  <c:v>5.3881216057378278</c:v>
                </c:pt>
                <c:pt idx="182">
                  <c:v>0.59868017841531418</c:v>
                </c:pt>
                <c:pt idx="183">
                  <c:v>1.796040535245943</c:v>
                </c:pt>
                <c:pt idx="184">
                  <c:v>2.3947207136612572</c:v>
                </c:pt>
                <c:pt idx="185">
                  <c:v>8.9802026762297125</c:v>
                </c:pt>
                <c:pt idx="186">
                  <c:v>0</c:v>
                </c:pt>
                <c:pt idx="187">
                  <c:v>2.9934008920765711</c:v>
                </c:pt>
                <c:pt idx="188">
                  <c:v>1.1973603568306279</c:v>
                </c:pt>
                <c:pt idx="189">
                  <c:v>0.59868017841531418</c:v>
                </c:pt>
                <c:pt idx="190">
                  <c:v>0.59868017841531418</c:v>
                </c:pt>
                <c:pt idx="191">
                  <c:v>2.9934008920765711</c:v>
                </c:pt>
                <c:pt idx="192">
                  <c:v>3.5920810704918851</c:v>
                </c:pt>
                <c:pt idx="193">
                  <c:v>1.796040535245943</c:v>
                </c:pt>
                <c:pt idx="194">
                  <c:v>1.796040535245943</c:v>
                </c:pt>
                <c:pt idx="195">
                  <c:v>2.3947207136612572</c:v>
                </c:pt>
                <c:pt idx="196">
                  <c:v>1.1973603568306279</c:v>
                </c:pt>
                <c:pt idx="197">
                  <c:v>1.1973603568306279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3-4929-AE0D-E58F9DF8F3FD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</c:numCache>
            </c:numRef>
          </c:xVal>
          <c:yVal>
            <c:numRef>
              <c:f>'Adj Daily Deaths'!$D$3:$D$200</c:f>
              <c:numCache>
                <c:formatCode>General</c:formatCode>
                <c:ptCount val="19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  <c:pt idx="53">
                  <c:v>383.15383567047257</c:v>
                </c:pt>
                <c:pt idx="54">
                  <c:v>346.8202822879278</c:v>
                </c:pt>
                <c:pt idx="55">
                  <c:v>342.69146940354773</c:v>
                </c:pt>
                <c:pt idx="56">
                  <c:v>214.6982699877648</c:v>
                </c:pt>
                <c:pt idx="57">
                  <c:v>274.97893809971418</c:v>
                </c:pt>
                <c:pt idx="58">
                  <c:v>315.44130436663909</c:v>
                </c:pt>
                <c:pt idx="59">
                  <c:v>266.72131233095399</c:v>
                </c:pt>
                <c:pt idx="60">
                  <c:v>235.34233440966531</c:v>
                </c:pt>
                <c:pt idx="61">
                  <c:v>222.13013317964899</c:v>
                </c:pt>
                <c:pt idx="62">
                  <c:v>391.41146143923282</c:v>
                </c:pt>
                <c:pt idx="63">
                  <c:v>143.68268837642719</c:v>
                </c:pt>
                <c:pt idx="64">
                  <c:v>161.02370249082361</c:v>
                </c:pt>
                <c:pt idx="65">
                  <c:v>194.87996814274041</c:v>
                </c:pt>
                <c:pt idx="66">
                  <c:v>304.70639086725078</c:v>
                </c:pt>
                <c:pt idx="67">
                  <c:v>226.25894606402909</c:v>
                </c:pt>
                <c:pt idx="68">
                  <c:v>200.66030618087251</c:v>
                </c:pt>
                <c:pt idx="69">
                  <c:v>160.19793991394761</c:v>
                </c:pt>
                <c:pt idx="70">
                  <c:v>136.25082518454309</c:v>
                </c:pt>
                <c:pt idx="71">
                  <c:v>147.81150126080729</c:v>
                </c:pt>
                <c:pt idx="72">
                  <c:v>142.03116322267519</c:v>
                </c:pt>
                <c:pt idx="73">
                  <c:v>161.02370249082361</c:v>
                </c:pt>
                <c:pt idx="74">
                  <c:v>216.34979514151681</c:v>
                </c:pt>
                <c:pt idx="75">
                  <c:v>199.83454360399651</c:v>
                </c:pt>
                <c:pt idx="76">
                  <c:v>126.34167426203081</c:v>
                </c:pt>
                <c:pt idx="77">
                  <c:v>119.7355736470227</c:v>
                </c:pt>
                <c:pt idx="78">
                  <c:v>81.750495110725836</c:v>
                </c:pt>
                <c:pt idx="79">
                  <c:v>133.773537453915</c:v>
                </c:pt>
                <c:pt idx="80">
                  <c:v>132.947774877039</c:v>
                </c:pt>
                <c:pt idx="81">
                  <c:v>128.8189619926589</c:v>
                </c:pt>
                <c:pt idx="82">
                  <c:v>107.3491349938824</c:v>
                </c:pt>
                <c:pt idx="83">
                  <c:v>98.265746648246207</c:v>
                </c:pt>
                <c:pt idx="84">
                  <c:v>41.288128843800934</c:v>
                </c:pt>
                <c:pt idx="85">
                  <c:v>75.970157072593707</c:v>
                </c:pt>
                <c:pt idx="86">
                  <c:v>64.409480996329449</c:v>
                </c:pt>
                <c:pt idx="87">
                  <c:v>96.61422149449416</c:v>
                </c:pt>
                <c:pt idx="88">
                  <c:v>57.803380381321297</c:v>
                </c:pt>
                <c:pt idx="89">
                  <c:v>71.841344188213611</c:v>
                </c:pt>
                <c:pt idx="90">
                  <c:v>91.659646033238047</c:v>
                </c:pt>
                <c:pt idx="91">
                  <c:v>61.932193265701393</c:v>
                </c:pt>
                <c:pt idx="92">
                  <c:v>49.545754612561112</c:v>
                </c:pt>
                <c:pt idx="93">
                  <c:v>45.416941728181023</c:v>
                </c:pt>
                <c:pt idx="94">
                  <c:v>58.629142958197313</c:v>
                </c:pt>
                <c:pt idx="95">
                  <c:v>72.667106765089628</c:v>
                </c:pt>
                <c:pt idx="96">
                  <c:v>70.189819034461578</c:v>
                </c:pt>
                <c:pt idx="97">
                  <c:v>59.45490553507333</c:v>
                </c:pt>
                <c:pt idx="98">
                  <c:v>43.765416574428983</c:v>
                </c:pt>
                <c:pt idx="99">
                  <c:v>53.674567496941201</c:v>
                </c:pt>
                <c:pt idx="100">
                  <c:v>65.235243573205466</c:v>
                </c:pt>
                <c:pt idx="101">
                  <c:v>58.629142958197313</c:v>
                </c:pt>
                <c:pt idx="102">
                  <c:v>43.765416574428983</c:v>
                </c:pt>
                <c:pt idx="103">
                  <c:v>46.242704305057039</c:v>
                </c:pt>
                <c:pt idx="104">
                  <c:v>64.409480996329449</c:v>
                </c:pt>
                <c:pt idx="105">
                  <c:v>36.333553382544807</c:v>
                </c:pt>
                <c:pt idx="106">
                  <c:v>21.46982699877648</c:v>
                </c:pt>
                <c:pt idx="107">
                  <c:v>28.075927613784629</c:v>
                </c:pt>
                <c:pt idx="108">
                  <c:v>35.507790805668797</c:v>
                </c:pt>
                <c:pt idx="109">
                  <c:v>54.500330073817217</c:v>
                </c:pt>
                <c:pt idx="110">
                  <c:v>38.81084111317287</c:v>
                </c:pt>
                <c:pt idx="111">
                  <c:v>40.46236626692491</c:v>
                </c:pt>
                <c:pt idx="112">
                  <c:v>19.81830184502444</c:v>
                </c:pt>
                <c:pt idx="113">
                  <c:v>18.99253926814843</c:v>
                </c:pt>
                <c:pt idx="114">
                  <c:v>14.863726383768331</c:v>
                </c:pt>
                <c:pt idx="115">
                  <c:v>-25.598639883156569</c:v>
                </c:pt>
                <c:pt idx="116">
                  <c:v>28.075927613784629</c:v>
                </c:pt>
                <c:pt idx="117">
                  <c:v>24.772877306280559</c:v>
                </c:pt>
                <c:pt idx="118">
                  <c:v>6.606100615008148</c:v>
                </c:pt>
                <c:pt idx="119">
                  <c:v>18.16677669127241</c:v>
                </c:pt>
                <c:pt idx="120">
                  <c:v>4.9545754612561108</c:v>
                </c:pt>
                <c:pt idx="121">
                  <c:v>18.99253926814843</c:v>
                </c:pt>
                <c:pt idx="122">
                  <c:v>17.341014114396391</c:v>
                </c:pt>
                <c:pt idx="123">
                  <c:v>24.772877306280559</c:v>
                </c:pt>
                <c:pt idx="124">
                  <c:v>12.38643865314028</c:v>
                </c:pt>
                <c:pt idx="125">
                  <c:v>17.341014114396391</c:v>
                </c:pt>
                <c:pt idx="126">
                  <c:v>5.7803380381321299</c:v>
                </c:pt>
                <c:pt idx="127">
                  <c:v>6.606100615008148</c:v>
                </c:pt>
                <c:pt idx="128">
                  <c:v>24.772877306280559</c:v>
                </c:pt>
                <c:pt idx="129">
                  <c:v>12.38643865314028</c:v>
                </c:pt>
                <c:pt idx="130">
                  <c:v>9.9091509225122216</c:v>
                </c:pt>
                <c:pt idx="131">
                  <c:v>9.9091509225122216</c:v>
                </c:pt>
                <c:pt idx="132">
                  <c:v>5.7803380381321299</c:v>
                </c:pt>
                <c:pt idx="133">
                  <c:v>7.4318631918841662</c:v>
                </c:pt>
                <c:pt idx="134">
                  <c:v>10.73491349938824</c:v>
                </c:pt>
                <c:pt idx="135">
                  <c:v>14.037963806892311</c:v>
                </c:pt>
                <c:pt idx="136">
                  <c:v>10.73491349938824</c:v>
                </c:pt>
                <c:pt idx="137">
                  <c:v>16.515251537520371</c:v>
                </c:pt>
                <c:pt idx="138">
                  <c:v>9.0833883456362035</c:v>
                </c:pt>
                <c:pt idx="139">
                  <c:v>11.56067607626426</c:v>
                </c:pt>
                <c:pt idx="140">
                  <c:v>2.477287730628055</c:v>
                </c:pt>
                <c:pt idx="141">
                  <c:v>10.73491349938824</c:v>
                </c:pt>
                <c:pt idx="142">
                  <c:v>12.38643865314028</c:v>
                </c:pt>
                <c:pt idx="143">
                  <c:v>7.4318631918841662</c:v>
                </c:pt>
                <c:pt idx="144">
                  <c:v>8.2576257687601853</c:v>
                </c:pt>
                <c:pt idx="145">
                  <c:v>4.1288128843800926</c:v>
                </c:pt>
                <c:pt idx="146">
                  <c:v>4.1288128843800926</c:v>
                </c:pt>
                <c:pt idx="147">
                  <c:v>4.1288128843800926</c:v>
                </c:pt>
                <c:pt idx="148">
                  <c:v>4.1288128843800926</c:v>
                </c:pt>
                <c:pt idx="149">
                  <c:v>9.0833883456362035</c:v>
                </c:pt>
                <c:pt idx="150">
                  <c:v>4.9545754612561108</c:v>
                </c:pt>
                <c:pt idx="151">
                  <c:v>2.477287730628055</c:v>
                </c:pt>
                <c:pt idx="152">
                  <c:v>7.4318631918841662</c:v>
                </c:pt>
                <c:pt idx="153">
                  <c:v>4.1288128843800926</c:v>
                </c:pt>
                <c:pt idx="154">
                  <c:v>6.606100615008148</c:v>
                </c:pt>
                <c:pt idx="155">
                  <c:v>9.9091509225122216</c:v>
                </c:pt>
                <c:pt idx="156">
                  <c:v>4.1288128843800926</c:v>
                </c:pt>
                <c:pt idx="157">
                  <c:v>8.2576257687601853</c:v>
                </c:pt>
                <c:pt idx="158">
                  <c:v>4.9545754612561108</c:v>
                </c:pt>
                <c:pt idx="159">
                  <c:v>2.477287730628055</c:v>
                </c:pt>
                <c:pt idx="160">
                  <c:v>10.73491349938824</c:v>
                </c:pt>
                <c:pt idx="161">
                  <c:v>1.651525153752037</c:v>
                </c:pt>
                <c:pt idx="162">
                  <c:v>3.303050307504074</c:v>
                </c:pt>
                <c:pt idx="163">
                  <c:v>4.9545754612561108</c:v>
                </c:pt>
                <c:pt idx="164">
                  <c:v>8.2576257687601853</c:v>
                </c:pt>
                <c:pt idx="165">
                  <c:v>4.9545754612561108</c:v>
                </c:pt>
                <c:pt idx="166">
                  <c:v>2.477287730628055</c:v>
                </c:pt>
                <c:pt idx="167">
                  <c:v>130.4704871464109</c:v>
                </c:pt>
                <c:pt idx="168">
                  <c:v>3.303050307504074</c:v>
                </c:pt>
                <c:pt idx="169">
                  <c:v>3.303050307504074</c:v>
                </c:pt>
                <c:pt idx="170">
                  <c:v>4.1288128843800926</c:v>
                </c:pt>
                <c:pt idx="171">
                  <c:v>5.7803380381321299</c:v>
                </c:pt>
                <c:pt idx="172">
                  <c:v>4.9545754612561108</c:v>
                </c:pt>
                <c:pt idx="173">
                  <c:v>7.4318631918841662</c:v>
                </c:pt>
                <c:pt idx="174">
                  <c:v>2.477287730628055</c:v>
                </c:pt>
                <c:pt idx="175">
                  <c:v>5.7803380381321299</c:v>
                </c:pt>
                <c:pt idx="176">
                  <c:v>3.303050307504074</c:v>
                </c:pt>
                <c:pt idx="177">
                  <c:v>3.303050307504074</c:v>
                </c:pt>
                <c:pt idx="178">
                  <c:v>10.73491349938824</c:v>
                </c:pt>
                <c:pt idx="179">
                  <c:v>4.1288128843800926</c:v>
                </c:pt>
                <c:pt idx="180">
                  <c:v>7.4318631918841662</c:v>
                </c:pt>
                <c:pt idx="181">
                  <c:v>0.82576257687601851</c:v>
                </c:pt>
                <c:pt idx="182">
                  <c:v>3.303050307504074</c:v>
                </c:pt>
                <c:pt idx="183">
                  <c:v>4.9545754612561108</c:v>
                </c:pt>
                <c:pt idx="184">
                  <c:v>6.606100615008148</c:v>
                </c:pt>
                <c:pt idx="185">
                  <c:v>4.9545754612561108</c:v>
                </c:pt>
                <c:pt idx="186">
                  <c:v>8.2576257687601853</c:v>
                </c:pt>
                <c:pt idx="187">
                  <c:v>9.0833883456362035</c:v>
                </c:pt>
                <c:pt idx="188">
                  <c:v>13.2122012300163</c:v>
                </c:pt>
                <c:pt idx="189">
                  <c:v>5.7803380381321299</c:v>
                </c:pt>
                <c:pt idx="190">
                  <c:v>9.9091509225122216</c:v>
                </c:pt>
                <c:pt idx="191">
                  <c:v>8.2576257687601853</c:v>
                </c:pt>
                <c:pt idx="192">
                  <c:v>11.56067607626426</c:v>
                </c:pt>
                <c:pt idx="193">
                  <c:v>8.2576257687601853</c:v>
                </c:pt>
                <c:pt idx="194">
                  <c:v>8.2576257687601853</c:v>
                </c:pt>
                <c:pt idx="195">
                  <c:v>4.9545754612561108</c:v>
                </c:pt>
                <c:pt idx="196">
                  <c:v>5.7803380381321299</c:v>
                </c:pt>
                <c:pt idx="197">
                  <c:v>11.56067607626426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13-4929-AE0D-E58F9DF8F3FD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</c:numCache>
            </c:numRef>
          </c:xVal>
          <c:yVal>
            <c:numRef>
              <c:f>'Adj Daily Deaths'!$E$3:$E$200</c:f>
              <c:numCache>
                <c:formatCode>General</c:formatCode>
                <c:ptCount val="19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  <c:pt idx="53">
                  <c:v>470.72132608530899</c:v>
                </c:pt>
                <c:pt idx="54">
                  <c:v>392.62437880297358</c:v>
                </c:pt>
                <c:pt idx="55">
                  <c:v>404.39241195510641</c:v>
                </c:pt>
                <c:pt idx="56">
                  <c:v>308.10850434674768</c:v>
                </c:pt>
                <c:pt idx="57">
                  <c:v>354.11081575963021</c:v>
                </c:pt>
                <c:pt idx="58">
                  <c:v>322.01617989017728</c:v>
                </c:pt>
                <c:pt idx="59">
                  <c:v>484.62900162873859</c:v>
                </c:pt>
                <c:pt idx="60">
                  <c:v>286.71208043377908</c:v>
                </c:pt>
                <c:pt idx="61">
                  <c:v>0</c:v>
                </c:pt>
                <c:pt idx="62">
                  <c:v>595.89040597617532</c:v>
                </c:pt>
                <c:pt idx="63">
                  <c:v>175.45067608634241</c:v>
                </c:pt>
                <c:pt idx="64">
                  <c:v>175.45067608634241</c:v>
                </c:pt>
                <c:pt idx="65">
                  <c:v>197.91692119495951</c:v>
                </c:pt>
                <c:pt idx="66">
                  <c:v>261.03637173821681</c:v>
                </c:pt>
                <c:pt idx="67">
                  <c:v>227.8719146731155</c:v>
                </c:pt>
                <c:pt idx="68">
                  <c:v>244.98905380349041</c:v>
                </c:pt>
                <c:pt idx="69">
                  <c:v>191.49799402106891</c:v>
                </c:pt>
                <c:pt idx="70">
                  <c:v>152.9844309777254</c:v>
                </c:pt>
                <c:pt idx="71">
                  <c:v>131.58800706475691</c:v>
                </c:pt>
                <c:pt idx="72">
                  <c:v>188.2885304341236</c:v>
                </c:pt>
                <c:pt idx="73">
                  <c:v>196.84709999931101</c:v>
                </c:pt>
                <c:pt idx="74">
                  <c:v>232.15119945570919</c:v>
                </c:pt>
                <c:pt idx="75">
                  <c:v>147.63532499948329</c:v>
                </c:pt>
                <c:pt idx="76">
                  <c:v>111.2614043474367</c:v>
                </c:pt>
                <c:pt idx="77">
                  <c:v>0</c:v>
                </c:pt>
                <c:pt idx="78">
                  <c:v>156.1938945646707</c:v>
                </c:pt>
                <c:pt idx="79">
                  <c:v>73.817662499741644</c:v>
                </c:pt>
                <c:pt idx="80">
                  <c:v>117.6803315213273</c:v>
                </c:pt>
                <c:pt idx="81">
                  <c:v>55.63070217371834</c:v>
                </c:pt>
                <c:pt idx="82">
                  <c:v>736.03698260611952</c:v>
                </c:pt>
                <c:pt idx="83">
                  <c:v>53.49105978242148</c:v>
                </c:pt>
                <c:pt idx="84">
                  <c:v>79.166768477983794</c:v>
                </c:pt>
                <c:pt idx="85">
                  <c:v>-2051.9170532536882</c:v>
                </c:pt>
                <c:pt idx="86">
                  <c:v>302.75939836850557</c:v>
                </c:pt>
                <c:pt idx="87">
                  <c:v>0</c:v>
                </c:pt>
                <c:pt idx="88">
                  <c:v>2.1396423912968592</c:v>
                </c:pt>
                <c:pt idx="89">
                  <c:v>2.1396423912968592</c:v>
                </c:pt>
                <c:pt idx="90">
                  <c:v>4.2792847825937184</c:v>
                </c:pt>
                <c:pt idx="91">
                  <c:v>2.1396423912968592</c:v>
                </c:pt>
                <c:pt idx="92">
                  <c:v>0</c:v>
                </c:pt>
                <c:pt idx="93">
                  <c:v>0</c:v>
                </c:pt>
                <c:pt idx="94">
                  <c:v>1.06982119564843</c:v>
                </c:pt>
                <c:pt idx="95">
                  <c:v>5.3491059782421484</c:v>
                </c:pt>
                <c:pt idx="96">
                  <c:v>1.06982119564843</c:v>
                </c:pt>
                <c:pt idx="97">
                  <c:v>1.06982119564843</c:v>
                </c:pt>
                <c:pt idx="98">
                  <c:v>1.06982119564843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1261.319189669498</c:v>
                </c:pt>
                <c:pt idx="111">
                  <c:v>7.4887483695390067</c:v>
                </c:pt>
                <c:pt idx="112">
                  <c:v>1.06982119564843</c:v>
                </c:pt>
                <c:pt idx="113">
                  <c:v>1.06982119564843</c:v>
                </c:pt>
                <c:pt idx="114">
                  <c:v>1.06982119564843</c:v>
                </c:pt>
                <c:pt idx="115">
                  <c:v>2.1396423912968592</c:v>
                </c:pt>
                <c:pt idx="116">
                  <c:v>3.2094635869452892</c:v>
                </c:pt>
                <c:pt idx="117">
                  <c:v>8.5585695651874367</c:v>
                </c:pt>
                <c:pt idx="118">
                  <c:v>3.2094635869452892</c:v>
                </c:pt>
                <c:pt idx="119">
                  <c:v>2.1396423912968592</c:v>
                </c:pt>
                <c:pt idx="120">
                  <c:v>3.2094635869452892</c:v>
                </c:pt>
                <c:pt idx="121">
                  <c:v>9.6283907608358668</c:v>
                </c:pt>
                <c:pt idx="122">
                  <c:v>9.6283907608358668</c:v>
                </c:pt>
                <c:pt idx="123">
                  <c:v>4.2792847825937184</c:v>
                </c:pt>
                <c:pt idx="124">
                  <c:v>18.1869603260233</c:v>
                </c:pt>
                <c:pt idx="125">
                  <c:v>0</c:v>
                </c:pt>
                <c:pt idx="126">
                  <c:v>0</c:v>
                </c:pt>
                <c:pt idx="127">
                  <c:v>3.2094635869452892</c:v>
                </c:pt>
                <c:pt idx="128">
                  <c:v>4.2792847825937184</c:v>
                </c:pt>
                <c:pt idx="129">
                  <c:v>4.2792847825937184</c:v>
                </c:pt>
                <c:pt idx="130">
                  <c:v>5.3491059782421484</c:v>
                </c:pt>
                <c:pt idx="131">
                  <c:v>2.1396423912968592</c:v>
                </c:pt>
                <c:pt idx="132">
                  <c:v>0</c:v>
                </c:pt>
                <c:pt idx="133">
                  <c:v>0</c:v>
                </c:pt>
                <c:pt idx="134">
                  <c:v>3.2094635869452892</c:v>
                </c:pt>
                <c:pt idx="135">
                  <c:v>3.2094635869452892</c:v>
                </c:pt>
                <c:pt idx="136">
                  <c:v>4.2792847825937184</c:v>
                </c:pt>
                <c:pt idx="137">
                  <c:v>3.2094635869452892</c:v>
                </c:pt>
                <c:pt idx="138">
                  <c:v>4.2792847825937184</c:v>
                </c:pt>
                <c:pt idx="139">
                  <c:v>0</c:v>
                </c:pt>
                <c:pt idx="140">
                  <c:v>0</c:v>
                </c:pt>
                <c:pt idx="141">
                  <c:v>2.1396423912968592</c:v>
                </c:pt>
                <c:pt idx="142">
                  <c:v>2.1396423912968592</c:v>
                </c:pt>
                <c:pt idx="143">
                  <c:v>2.1396423912968592</c:v>
                </c:pt>
                <c:pt idx="144">
                  <c:v>3.2094635869452892</c:v>
                </c:pt>
                <c:pt idx="145">
                  <c:v>3.2094635869452892</c:v>
                </c:pt>
                <c:pt idx="146">
                  <c:v>0</c:v>
                </c:pt>
                <c:pt idx="147">
                  <c:v>0</c:v>
                </c:pt>
                <c:pt idx="148">
                  <c:v>2.1396423912968592</c:v>
                </c:pt>
                <c:pt idx="149">
                  <c:v>2.1396423912968592</c:v>
                </c:pt>
                <c:pt idx="150">
                  <c:v>5.3491059782421484</c:v>
                </c:pt>
                <c:pt idx="151">
                  <c:v>2.1396423912968592</c:v>
                </c:pt>
                <c:pt idx="152">
                  <c:v>2.1396423912968592</c:v>
                </c:pt>
                <c:pt idx="153">
                  <c:v>0</c:v>
                </c:pt>
                <c:pt idx="154">
                  <c:v>0</c:v>
                </c:pt>
                <c:pt idx="155">
                  <c:v>28.8851722825076</c:v>
                </c:pt>
                <c:pt idx="156">
                  <c:v>27.81535108685917</c:v>
                </c:pt>
                <c:pt idx="157">
                  <c:v>1.06982119564843</c:v>
                </c:pt>
                <c:pt idx="158">
                  <c:v>1.06982119564843</c:v>
                </c:pt>
                <c:pt idx="159">
                  <c:v>3.2094635869452892</c:v>
                </c:pt>
                <c:pt idx="160">
                  <c:v>0</c:v>
                </c:pt>
                <c:pt idx="161">
                  <c:v>0</c:v>
                </c:pt>
                <c:pt idx="162">
                  <c:v>78.096947282335364</c:v>
                </c:pt>
                <c:pt idx="163">
                  <c:v>5.3491059782421484</c:v>
                </c:pt>
                <c:pt idx="164">
                  <c:v>-2.1396423912968592</c:v>
                </c:pt>
                <c:pt idx="165">
                  <c:v>27.81535108685917</c:v>
                </c:pt>
                <c:pt idx="166">
                  <c:v>12.83785434778116</c:v>
                </c:pt>
                <c:pt idx="167">
                  <c:v>0</c:v>
                </c:pt>
                <c:pt idx="168">
                  <c:v>0</c:v>
                </c:pt>
                <c:pt idx="169">
                  <c:v>31.02481467380446</c:v>
                </c:pt>
                <c:pt idx="170">
                  <c:v>25.67570869556231</c:v>
                </c:pt>
                <c:pt idx="171">
                  <c:v>135.8672918473506</c:v>
                </c:pt>
                <c:pt idx="172">
                  <c:v>17.11713913037487</c:v>
                </c:pt>
                <c:pt idx="173">
                  <c:v>26.74552989121074</c:v>
                </c:pt>
                <c:pt idx="174">
                  <c:v>0</c:v>
                </c:pt>
                <c:pt idx="175">
                  <c:v>0</c:v>
                </c:pt>
                <c:pt idx="176">
                  <c:v>36.373920652046607</c:v>
                </c:pt>
                <c:pt idx="177">
                  <c:v>55.63070217371834</c:v>
                </c:pt>
                <c:pt idx="178">
                  <c:v>50.28159619547619</c:v>
                </c:pt>
                <c:pt idx="179">
                  <c:v>26.74552989121074</c:v>
                </c:pt>
                <c:pt idx="180">
                  <c:v>16.04731793472644</c:v>
                </c:pt>
                <c:pt idx="181">
                  <c:v>0</c:v>
                </c:pt>
                <c:pt idx="182">
                  <c:v>0</c:v>
                </c:pt>
                <c:pt idx="183">
                  <c:v>88.79515923881965</c:v>
                </c:pt>
                <c:pt idx="184">
                  <c:v>62.049629347608906</c:v>
                </c:pt>
                <c:pt idx="185">
                  <c:v>44.93249021723404</c:v>
                </c:pt>
                <c:pt idx="186">
                  <c:v>42.792847825937187</c:v>
                </c:pt>
                <c:pt idx="187">
                  <c:v>196.84709999931101</c:v>
                </c:pt>
                <c:pt idx="188">
                  <c:v>0</c:v>
                </c:pt>
                <c:pt idx="189">
                  <c:v>0</c:v>
                </c:pt>
                <c:pt idx="190">
                  <c:v>104.8424771735461</c:v>
                </c:pt>
                <c:pt idx="191">
                  <c:v>83.446053260577514</c:v>
                </c:pt>
                <c:pt idx="192">
                  <c:v>36.373920652046607</c:v>
                </c:pt>
                <c:pt idx="193">
                  <c:v>75.957304891038504</c:v>
                </c:pt>
                <c:pt idx="194">
                  <c:v>51.35141739112462</c:v>
                </c:pt>
                <c:pt idx="195">
                  <c:v>0</c:v>
                </c:pt>
                <c:pt idx="196">
                  <c:v>0</c:v>
                </c:pt>
                <c:pt idx="197">
                  <c:v>108.05194076049141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13-4929-AE0D-E58F9DF8F3FD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lumMod val="40000"/>
                  <a:lumOff val="60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chemeClr val="accent2">
                    <a:lumMod val="40000"/>
                    <a:lumOff val="60000"/>
                    <a:alpha val="14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</c:numCache>
            </c:numRef>
          </c:xVal>
          <c:yVal>
            <c:numRef>
              <c:f>'Adj Daily Deaths'!$F$3:$F$200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4.9818704751538672</c:v>
                </c:pt>
                <c:pt idx="10">
                  <c:v>0</c:v>
                </c:pt>
                <c:pt idx="11">
                  <c:v>4.9818704751538672</c:v>
                </c:pt>
                <c:pt idx="12">
                  <c:v>4.9818704751538672</c:v>
                </c:pt>
                <c:pt idx="13">
                  <c:v>9.9637409503077343</c:v>
                </c:pt>
                <c:pt idx="14">
                  <c:v>9.9637409503077343</c:v>
                </c:pt>
                <c:pt idx="15">
                  <c:v>4.9818704751538672</c:v>
                </c:pt>
                <c:pt idx="16">
                  <c:v>29.891222850923199</c:v>
                </c:pt>
                <c:pt idx="17">
                  <c:v>34.873093326077068</c:v>
                </c:pt>
                <c:pt idx="18">
                  <c:v>44.836834276384813</c:v>
                </c:pt>
                <c:pt idx="19">
                  <c:v>39.854963801230937</c:v>
                </c:pt>
                <c:pt idx="20">
                  <c:v>54.800575226692537</c:v>
                </c:pt>
                <c:pt idx="21">
                  <c:v>54.800575226692537</c:v>
                </c:pt>
                <c:pt idx="22">
                  <c:v>104.61927997823121</c:v>
                </c:pt>
                <c:pt idx="23">
                  <c:v>109.6011504533851</c:v>
                </c:pt>
                <c:pt idx="24">
                  <c:v>154.43798472976991</c:v>
                </c:pt>
                <c:pt idx="25">
                  <c:v>159.41985520492369</c:v>
                </c:pt>
                <c:pt idx="26">
                  <c:v>174.36546663038541</c:v>
                </c:pt>
                <c:pt idx="27">
                  <c:v>189.31107805584699</c:v>
                </c:pt>
                <c:pt idx="28">
                  <c:v>224.18417138192399</c:v>
                </c:pt>
                <c:pt idx="29">
                  <c:v>239.1297828073856</c:v>
                </c:pt>
                <c:pt idx="30">
                  <c:v>264.03913518315488</c:v>
                </c:pt>
                <c:pt idx="31">
                  <c:v>348.73093326077071</c:v>
                </c:pt>
                <c:pt idx="32">
                  <c:v>398.5496380123094</c:v>
                </c:pt>
                <c:pt idx="33">
                  <c:v>348.73093326077071</c:v>
                </c:pt>
                <c:pt idx="34">
                  <c:v>423.45899038807869</c:v>
                </c:pt>
                <c:pt idx="35">
                  <c:v>448.36834276384798</c:v>
                </c:pt>
                <c:pt idx="36">
                  <c:v>418.47711991292482</c:v>
                </c:pt>
                <c:pt idx="37">
                  <c:v>572.9151046426947</c:v>
                </c:pt>
                <c:pt idx="38">
                  <c:v>428.44086086323261</c:v>
                </c:pt>
                <c:pt idx="39">
                  <c:v>448.36834276384798</c:v>
                </c:pt>
                <c:pt idx="40">
                  <c:v>513.13265894084827</c:v>
                </c:pt>
                <c:pt idx="41">
                  <c:v>483.24143608992512</c:v>
                </c:pt>
                <c:pt idx="42">
                  <c:v>423.45899038807869</c:v>
                </c:pt>
                <c:pt idx="43">
                  <c:v>453.3502132390019</c:v>
                </c:pt>
                <c:pt idx="44">
                  <c:v>572.9151046426947</c:v>
                </c:pt>
                <c:pt idx="45">
                  <c:v>552.98762274207922</c:v>
                </c:pt>
                <c:pt idx="46">
                  <c:v>408.51337896261708</c:v>
                </c:pt>
                <c:pt idx="47">
                  <c:v>428.44086086323261</c:v>
                </c:pt>
                <c:pt idx="48">
                  <c:v>438.4046018135403</c:v>
                </c:pt>
                <c:pt idx="49">
                  <c:v>418.47711991292482</c:v>
                </c:pt>
                <c:pt idx="50">
                  <c:v>308.87596945953982</c:v>
                </c:pt>
                <c:pt idx="51">
                  <c:v>383.60402658684779</c:v>
                </c:pt>
                <c:pt idx="52">
                  <c:v>428.44086086323261</c:v>
                </c:pt>
                <c:pt idx="53">
                  <c:v>443.38647228869422</c:v>
                </c:pt>
                <c:pt idx="54">
                  <c:v>363.67654468623232</c:v>
                </c:pt>
                <c:pt idx="55">
                  <c:v>373.64028563654011</c:v>
                </c:pt>
                <c:pt idx="56">
                  <c:v>363.67654468623232</c:v>
                </c:pt>
                <c:pt idx="57">
                  <c:v>408.51337896261708</c:v>
                </c:pt>
                <c:pt idx="58">
                  <c:v>418.47711991292482</c:v>
                </c:pt>
                <c:pt idx="59">
                  <c:v>388.58589706200172</c:v>
                </c:pt>
                <c:pt idx="60">
                  <c:v>388.58589706200172</c:v>
                </c:pt>
                <c:pt idx="61">
                  <c:v>363.67654468623232</c:v>
                </c:pt>
                <c:pt idx="62">
                  <c:v>373.64028563654011</c:v>
                </c:pt>
                <c:pt idx="63">
                  <c:v>418.47711991292482</c:v>
                </c:pt>
                <c:pt idx="64">
                  <c:v>358.69467421107839</c:v>
                </c:pt>
                <c:pt idx="65">
                  <c:v>363.67654468623232</c:v>
                </c:pt>
                <c:pt idx="66">
                  <c:v>398.5496380123094</c:v>
                </c:pt>
                <c:pt idx="67">
                  <c:v>298.91222850923202</c:v>
                </c:pt>
                <c:pt idx="68">
                  <c:v>343.74906278561679</c:v>
                </c:pt>
                <c:pt idx="69">
                  <c:v>368.65841516138619</c:v>
                </c:pt>
                <c:pt idx="70">
                  <c:v>318.8397104098475</c:v>
                </c:pt>
                <c:pt idx="71">
                  <c:v>303.89409898438589</c:v>
                </c:pt>
                <c:pt idx="72">
                  <c:v>249.09352375769339</c:v>
                </c:pt>
                <c:pt idx="73">
                  <c:v>229.16604185707789</c:v>
                </c:pt>
                <c:pt idx="74">
                  <c:v>288.94848755892428</c:v>
                </c:pt>
                <c:pt idx="75">
                  <c:v>244.11165328253949</c:v>
                </c:pt>
                <c:pt idx="76">
                  <c:v>264.03913518315488</c:v>
                </c:pt>
                <c:pt idx="77">
                  <c:v>303.89409898438589</c:v>
                </c:pt>
                <c:pt idx="78">
                  <c:v>199.2748190061547</c:v>
                </c:pt>
                <c:pt idx="79">
                  <c:v>269.02100565830881</c:v>
                </c:pt>
                <c:pt idx="80">
                  <c:v>269.02100565830881</c:v>
                </c:pt>
                <c:pt idx="81">
                  <c:v>278.98474660861649</c:v>
                </c:pt>
                <c:pt idx="82">
                  <c:v>278.98474660861649</c:v>
                </c:pt>
                <c:pt idx="83">
                  <c:v>219.20230090677009</c:v>
                </c:pt>
                <c:pt idx="84">
                  <c:v>209.23855995646241</c:v>
                </c:pt>
                <c:pt idx="85">
                  <c:v>139.4923733043083</c:v>
                </c:pt>
                <c:pt idx="86">
                  <c:v>194.2929485310008</c:v>
                </c:pt>
                <c:pt idx="87">
                  <c:v>199.2748190061547</c:v>
                </c:pt>
                <c:pt idx="88">
                  <c:v>199.2748190061547</c:v>
                </c:pt>
                <c:pt idx="89">
                  <c:v>194.2929485310008</c:v>
                </c:pt>
                <c:pt idx="90">
                  <c:v>224.18417138192399</c:v>
                </c:pt>
                <c:pt idx="91">
                  <c:v>199.2748190061547</c:v>
                </c:pt>
                <c:pt idx="92">
                  <c:v>184.32920758069309</c:v>
                </c:pt>
                <c:pt idx="93">
                  <c:v>129.52863235400051</c:v>
                </c:pt>
                <c:pt idx="94">
                  <c:v>224.18417138192399</c:v>
                </c:pt>
                <c:pt idx="95">
                  <c:v>189.31107805584699</c:v>
                </c:pt>
                <c:pt idx="96">
                  <c:v>154.43798472976991</c:v>
                </c:pt>
                <c:pt idx="97">
                  <c:v>164.40172568007759</c:v>
                </c:pt>
                <c:pt idx="98">
                  <c:v>189.31107805584699</c:v>
                </c:pt>
                <c:pt idx="99">
                  <c:v>164.40172568007759</c:v>
                </c:pt>
                <c:pt idx="100">
                  <c:v>199.2748190061547</c:v>
                </c:pt>
                <c:pt idx="101">
                  <c:v>179.3473371055392</c:v>
                </c:pt>
                <c:pt idx="102">
                  <c:v>149.45611425461601</c:v>
                </c:pt>
                <c:pt idx="103">
                  <c:v>164.40172568007759</c:v>
                </c:pt>
                <c:pt idx="104">
                  <c:v>134.5105028291544</c:v>
                </c:pt>
                <c:pt idx="105">
                  <c:v>154.43798472976991</c:v>
                </c:pt>
                <c:pt idx="106">
                  <c:v>139.4923733043083</c:v>
                </c:pt>
                <c:pt idx="107">
                  <c:v>164.40172568007759</c:v>
                </c:pt>
                <c:pt idx="108">
                  <c:v>144.47424377946211</c:v>
                </c:pt>
                <c:pt idx="109">
                  <c:v>144.47424377946211</c:v>
                </c:pt>
                <c:pt idx="110">
                  <c:v>144.47424377946211</c:v>
                </c:pt>
                <c:pt idx="111">
                  <c:v>104.61927997823121</c:v>
                </c:pt>
                <c:pt idx="112">
                  <c:v>104.61927997823121</c:v>
                </c:pt>
                <c:pt idx="113">
                  <c:v>124.5467618788467</c:v>
                </c:pt>
                <c:pt idx="114">
                  <c:v>109.6011504533851</c:v>
                </c:pt>
                <c:pt idx="115">
                  <c:v>119.5648914036928</c:v>
                </c:pt>
                <c:pt idx="116">
                  <c:v>59.782445701846413</c:v>
                </c:pt>
                <c:pt idx="117">
                  <c:v>69.746186652154137</c:v>
                </c:pt>
                <c:pt idx="118">
                  <c:v>109.6011504533851</c:v>
                </c:pt>
                <c:pt idx="119">
                  <c:v>89.673668552769612</c:v>
                </c:pt>
                <c:pt idx="120">
                  <c:v>99.63740950307735</c:v>
                </c:pt>
                <c:pt idx="121">
                  <c:v>84.691798077615744</c:v>
                </c:pt>
                <c:pt idx="122">
                  <c:v>74.728057127308006</c:v>
                </c:pt>
                <c:pt idx="123">
                  <c:v>39.854963801230937</c:v>
                </c:pt>
                <c:pt idx="124">
                  <c:v>74.728057127308006</c:v>
                </c:pt>
                <c:pt idx="125">
                  <c:v>44.836834276384813</c:v>
                </c:pt>
                <c:pt idx="126">
                  <c:v>79.709927602461875</c:v>
                </c:pt>
                <c:pt idx="127">
                  <c:v>59.782445701846413</c:v>
                </c:pt>
                <c:pt idx="128">
                  <c:v>54.800575226692537</c:v>
                </c:pt>
                <c:pt idx="129">
                  <c:v>74.728057127308006</c:v>
                </c:pt>
                <c:pt idx="130">
                  <c:v>69.746186652154137</c:v>
                </c:pt>
                <c:pt idx="131">
                  <c:v>54.800575226692537</c:v>
                </c:pt>
                <c:pt idx="132">
                  <c:v>44.836834276384813</c:v>
                </c:pt>
                <c:pt idx="133">
                  <c:v>69.746186652154137</c:v>
                </c:pt>
                <c:pt idx="134">
                  <c:v>39.854963801230937</c:v>
                </c:pt>
                <c:pt idx="135">
                  <c:v>29.891222850923199</c:v>
                </c:pt>
                <c:pt idx="136">
                  <c:v>39.854963801230937</c:v>
                </c:pt>
                <c:pt idx="137">
                  <c:v>39.854963801230937</c:v>
                </c:pt>
                <c:pt idx="138">
                  <c:v>54.800575226692537</c:v>
                </c:pt>
                <c:pt idx="139">
                  <c:v>49.818704751538682</c:v>
                </c:pt>
                <c:pt idx="140">
                  <c:v>34.873093326077068</c:v>
                </c:pt>
                <c:pt idx="141">
                  <c:v>34.873093326077068</c:v>
                </c:pt>
                <c:pt idx="142">
                  <c:v>34.873093326077068</c:v>
                </c:pt>
                <c:pt idx="143">
                  <c:v>29.891222850923199</c:v>
                </c:pt>
                <c:pt idx="144">
                  <c:v>19.927481900615469</c:v>
                </c:pt>
                <c:pt idx="145">
                  <c:v>4.9818704751538672</c:v>
                </c:pt>
                <c:pt idx="146">
                  <c:v>9.9637409503077343</c:v>
                </c:pt>
                <c:pt idx="147">
                  <c:v>29.891222850923199</c:v>
                </c:pt>
                <c:pt idx="148">
                  <c:v>19.927481900615469</c:v>
                </c:pt>
                <c:pt idx="149">
                  <c:v>4.9818704751538672</c:v>
                </c:pt>
                <c:pt idx="150">
                  <c:v>0</c:v>
                </c:pt>
                <c:pt idx="151">
                  <c:v>14.9456114254616</c:v>
                </c:pt>
                <c:pt idx="152">
                  <c:v>14.9456114254616</c:v>
                </c:pt>
                <c:pt idx="153">
                  <c:v>4.9818704751538672</c:v>
                </c:pt>
                <c:pt idx="154">
                  <c:v>24.909352375769341</c:v>
                </c:pt>
                <c:pt idx="155">
                  <c:v>9.9637409503077343</c:v>
                </c:pt>
                <c:pt idx="156">
                  <c:v>4.9818704751538672</c:v>
                </c:pt>
                <c:pt idx="157">
                  <c:v>24.909352375769341</c:v>
                </c:pt>
                <c:pt idx="158">
                  <c:v>14.9456114254616</c:v>
                </c:pt>
                <c:pt idx="159">
                  <c:v>9.9637409503077343</c:v>
                </c:pt>
                <c:pt idx="160">
                  <c:v>19.927481900615469</c:v>
                </c:pt>
                <c:pt idx="161">
                  <c:v>9.9637409503077343</c:v>
                </c:pt>
                <c:pt idx="162">
                  <c:v>19.927481900615469</c:v>
                </c:pt>
                <c:pt idx="163">
                  <c:v>14.9456114254616</c:v>
                </c:pt>
                <c:pt idx="164">
                  <c:v>24.909352375769341</c:v>
                </c:pt>
                <c:pt idx="165">
                  <c:v>0</c:v>
                </c:pt>
                <c:pt idx="166">
                  <c:v>4.9818704751538672</c:v>
                </c:pt>
                <c:pt idx="167">
                  <c:v>0</c:v>
                </c:pt>
                <c:pt idx="168">
                  <c:v>9.9637409503077343</c:v>
                </c:pt>
                <c:pt idx="169">
                  <c:v>29.891222850923199</c:v>
                </c:pt>
                <c:pt idx="170">
                  <c:v>4.9818704751538672</c:v>
                </c:pt>
                <c:pt idx="171">
                  <c:v>4.9818704751538672</c:v>
                </c:pt>
                <c:pt idx="172">
                  <c:v>4.9818704751538672</c:v>
                </c:pt>
                <c:pt idx="173">
                  <c:v>4.9818704751538672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19.927481900615469</c:v>
                </c:pt>
                <c:pt idx="180">
                  <c:v>4.9818704751538672</c:v>
                </c:pt>
                <c:pt idx="181">
                  <c:v>0</c:v>
                </c:pt>
                <c:pt idx="182">
                  <c:v>0</c:v>
                </c:pt>
                <c:pt idx="183">
                  <c:v>-64.764316177000268</c:v>
                </c:pt>
                <c:pt idx="184">
                  <c:v>24.909352375769341</c:v>
                </c:pt>
                <c:pt idx="185">
                  <c:v>34.873093326077068</c:v>
                </c:pt>
                <c:pt idx="186">
                  <c:v>59.782445701846413</c:v>
                </c:pt>
                <c:pt idx="187">
                  <c:v>14.9456114254616</c:v>
                </c:pt>
                <c:pt idx="188">
                  <c:v>0</c:v>
                </c:pt>
                <c:pt idx="189">
                  <c:v>0</c:v>
                </c:pt>
                <c:pt idx="190">
                  <c:v>9.9637409503077343</c:v>
                </c:pt>
                <c:pt idx="191">
                  <c:v>4.9818704751538672</c:v>
                </c:pt>
                <c:pt idx="192">
                  <c:v>19.927481900615469</c:v>
                </c:pt>
                <c:pt idx="193">
                  <c:v>4.9818704751538672</c:v>
                </c:pt>
                <c:pt idx="194">
                  <c:v>14.9456114254616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13-4929-AE0D-E58F9DF8F3FD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</c:numCache>
            </c:numRef>
          </c:xVal>
          <c:yVal>
            <c:numRef>
              <c:f>'Adj Daily Deaths'!$G$3:$G$200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0.74040990365771531</c:v>
                </c:pt>
                <c:pt idx="6">
                  <c:v>0.74040990365771531</c:v>
                </c:pt>
                <c:pt idx="7">
                  <c:v>0</c:v>
                </c:pt>
                <c:pt idx="8">
                  <c:v>0.74040990365771531</c:v>
                </c:pt>
                <c:pt idx="9">
                  <c:v>2.9616396146308608</c:v>
                </c:pt>
                <c:pt idx="10">
                  <c:v>0</c:v>
                </c:pt>
                <c:pt idx="11">
                  <c:v>1.4808198073154311</c:v>
                </c:pt>
                <c:pt idx="12">
                  <c:v>0.74040990365771531</c:v>
                </c:pt>
                <c:pt idx="13">
                  <c:v>14.067788169496589</c:v>
                </c:pt>
                <c:pt idx="14">
                  <c:v>10.365738651208011</c:v>
                </c:pt>
                <c:pt idx="15">
                  <c:v>16.289017880469739</c:v>
                </c:pt>
                <c:pt idx="16">
                  <c:v>12.58696836218116</c:v>
                </c:pt>
                <c:pt idx="17">
                  <c:v>25.173936724362321</c:v>
                </c:pt>
                <c:pt idx="18">
                  <c:v>34.058855568254913</c:v>
                </c:pt>
                <c:pt idx="19">
                  <c:v>23.69311691704689</c:v>
                </c:pt>
                <c:pt idx="20">
                  <c:v>42.943774412147491</c:v>
                </c:pt>
                <c:pt idx="21">
                  <c:v>26.654756531677751</c:v>
                </c:pt>
                <c:pt idx="22">
                  <c:v>56.271152677986358</c:v>
                </c:pt>
                <c:pt idx="23">
                  <c:v>109.5806657413419</c:v>
                </c:pt>
                <c:pt idx="24">
                  <c:v>141.4182915986236</c:v>
                </c:pt>
                <c:pt idx="25">
                  <c:v>134.0141925620465</c:v>
                </c:pt>
                <c:pt idx="26">
                  <c:v>213.23805225342201</c:v>
                </c:pt>
                <c:pt idx="27">
                  <c:v>216.19969186805289</c:v>
                </c:pt>
                <c:pt idx="28">
                  <c:v>156.9668995754356</c:v>
                </c:pt>
                <c:pt idx="29">
                  <c:v>276.91330396798548</c:v>
                </c:pt>
                <c:pt idx="30">
                  <c:v>298.38519117405929</c:v>
                </c:pt>
                <c:pt idx="31">
                  <c:v>497.5554552579847</c:v>
                </c:pt>
                <c:pt idx="32">
                  <c:v>486.44930670311902</c:v>
                </c:pt>
                <c:pt idx="33">
                  <c:v>544.94168909207849</c:v>
                </c:pt>
                <c:pt idx="34">
                  <c:v>559.74988716523274</c:v>
                </c:pt>
                <c:pt idx="35">
                  <c:v>443.50553229097147</c:v>
                </c:pt>
                <c:pt idx="36">
                  <c:v>419.81241537392458</c:v>
                </c:pt>
                <c:pt idx="37">
                  <c:v>818.15294354177536</c:v>
                </c:pt>
                <c:pt idx="38">
                  <c:v>762.62220076744677</c:v>
                </c:pt>
                <c:pt idx="39">
                  <c:v>826.29745248201027</c:v>
                </c:pt>
                <c:pt idx="40">
                  <c:v>830.73991190395657</c:v>
                </c:pt>
                <c:pt idx="41">
                  <c:v>624.16554878345403</c:v>
                </c:pt>
                <c:pt idx="42">
                  <c:v>486.44930670311902</c:v>
                </c:pt>
                <c:pt idx="43">
                  <c:v>536.0567702481859</c:v>
                </c:pt>
                <c:pt idx="44">
                  <c:v>796.68105633570167</c:v>
                </c:pt>
                <c:pt idx="45">
                  <c:v>651.56071521878948</c:v>
                </c:pt>
                <c:pt idx="46">
                  <c:v>767.06466018939307</c:v>
                </c:pt>
                <c:pt idx="47">
                  <c:v>675.99424203949411</c:v>
                </c:pt>
                <c:pt idx="48">
                  <c:v>818.15294354177536</c:v>
                </c:pt>
                <c:pt idx="49">
                  <c:v>319.85707838013298</c:v>
                </c:pt>
                <c:pt idx="50">
                  <c:v>422.03364508489773</c:v>
                </c:pt>
                <c:pt idx="51">
                  <c:v>906.26172207704349</c:v>
                </c:pt>
                <c:pt idx="52">
                  <c:v>627.12718839808485</c:v>
                </c:pt>
                <c:pt idx="53">
                  <c:v>504.95955429456183</c:v>
                </c:pt>
                <c:pt idx="54">
                  <c:v>747.81400269429241</c:v>
                </c:pt>
                <c:pt idx="55">
                  <c:v>603.43407148103802</c:v>
                </c:pt>
                <c:pt idx="56">
                  <c:v>269.50920493140842</c:v>
                </c:pt>
                <c:pt idx="57">
                  <c:v>236.93116917046891</c:v>
                </c:pt>
                <c:pt idx="58">
                  <c:v>717.45719664432613</c:v>
                </c:pt>
                <c:pt idx="59">
                  <c:v>569.37521591278312</c:v>
                </c:pt>
                <c:pt idx="60">
                  <c:v>469.41987891899151</c:v>
                </c:pt>
                <c:pt idx="61">
                  <c:v>516.80611275308524</c:v>
                </c:pt>
                <c:pt idx="62">
                  <c:v>432.39938373610568</c:v>
                </c:pt>
                <c:pt idx="63">
                  <c:v>187.323705625402</c:v>
                </c:pt>
                <c:pt idx="64">
                  <c:v>201.39149379489859</c:v>
                </c:pt>
                <c:pt idx="65">
                  <c:v>537.53759005550137</c:v>
                </c:pt>
                <c:pt idx="66">
                  <c:v>479.04520766654178</c:v>
                </c:pt>
                <c:pt idx="67">
                  <c:v>339.10773587523357</c:v>
                </c:pt>
                <c:pt idx="68">
                  <c:v>428.69733421781717</c:v>
                </c:pt>
                <c:pt idx="69">
                  <c:v>203.61272350587171</c:v>
                </c:pt>
                <c:pt idx="70">
                  <c:v>160.66894909372419</c:v>
                </c:pt>
                <c:pt idx="71">
                  <c:v>138.4566519839928</c:v>
                </c:pt>
                <c:pt idx="72">
                  <c:v>454.61168084583721</c:v>
                </c:pt>
                <c:pt idx="73">
                  <c:v>330.96322693499872</c:v>
                </c:pt>
                <c:pt idx="74">
                  <c:v>260.62428608751583</c:v>
                </c:pt>
                <c:pt idx="75">
                  <c:v>259.14346628020041</c:v>
                </c:pt>
                <c:pt idx="76">
                  <c:v>304.308470403321</c:v>
                </c:pt>
                <c:pt idx="77">
                  <c:v>49.607463545066928</c:v>
                </c:pt>
                <c:pt idx="78">
                  <c:v>108.0998459340264</c:v>
                </c:pt>
                <c:pt idx="79">
                  <c:v>370.20495182885759</c:v>
                </c:pt>
                <c:pt idx="80">
                  <c:v>242.85444839973059</c:v>
                </c:pt>
                <c:pt idx="81">
                  <c:v>202.1319036985563</c:v>
                </c:pt>
                <c:pt idx="82">
                  <c:v>215.45928196439519</c:v>
                </c:pt>
                <c:pt idx="83">
                  <c:v>162.8901788046974</c:v>
                </c:pt>
                <c:pt idx="84">
                  <c:v>280.6153534862741</c:v>
                </c:pt>
                <c:pt idx="85">
                  <c:v>77.002629980402389</c:v>
                </c:pt>
                <c:pt idx="86">
                  <c:v>96.993697379160707</c:v>
                </c:pt>
                <c:pt idx="87">
                  <c:v>312.45297934355591</c:v>
                </c:pt>
                <c:pt idx="88">
                  <c:v>253.96059695459641</c:v>
                </c:pt>
                <c:pt idx="89">
                  <c:v>202.87231360221401</c:v>
                </c:pt>
                <c:pt idx="90">
                  <c:v>114.0231251632882</c:v>
                </c:pt>
                <c:pt idx="91">
                  <c:v>44.424594219462918</c:v>
                </c:pt>
                <c:pt idx="92">
                  <c:v>63.675251714563522</c:v>
                </c:pt>
                <c:pt idx="93">
                  <c:v>184.36206601077109</c:v>
                </c:pt>
                <c:pt idx="94">
                  <c:v>188.06411552905971</c:v>
                </c:pt>
                <c:pt idx="95">
                  <c:v>96.253287475502987</c:v>
                </c:pt>
                <c:pt idx="96">
                  <c:v>191.02575514369059</c:v>
                </c:pt>
                <c:pt idx="97">
                  <c:v>105.8786162230533</c:v>
                </c:pt>
                <c:pt idx="98">
                  <c:v>39.982134797516629</c:v>
                </c:pt>
                <c:pt idx="99">
                  <c:v>34.799265471912619</c:v>
                </c:pt>
                <c:pt idx="100">
                  <c:v>144.37993121325451</c:v>
                </c:pt>
                <c:pt idx="101">
                  <c:v>121.42722419986529</c:v>
                </c:pt>
                <c:pt idx="102">
                  <c:v>56.271152677986358</c:v>
                </c:pt>
                <c:pt idx="103">
                  <c:v>96.993697379160707</c:v>
                </c:pt>
                <c:pt idx="104">
                  <c:v>79.223859691375537</c:v>
                </c:pt>
                <c:pt idx="105">
                  <c:v>19.991067398758311</c:v>
                </c:pt>
                <c:pt idx="106">
                  <c:v>21.471887206073749</c:v>
                </c:pt>
                <c:pt idx="107">
                  <c:v>88.849188438925836</c:v>
                </c:pt>
                <c:pt idx="108">
                  <c:v>81.445089402348685</c:v>
                </c:pt>
                <c:pt idx="109">
                  <c:v>49.607463545066928</c:v>
                </c:pt>
                <c:pt idx="110">
                  <c:v>62.194431907248088</c:v>
                </c:pt>
                <c:pt idx="111">
                  <c:v>52.569103159697789</c:v>
                </c:pt>
                <c:pt idx="112">
                  <c:v>22.95270701338918</c:v>
                </c:pt>
                <c:pt idx="113">
                  <c:v>10.365738651208011</c:v>
                </c:pt>
                <c:pt idx="114">
                  <c:v>69.598530943825239</c:v>
                </c:pt>
                <c:pt idx="115">
                  <c:v>64.415661618221236</c:v>
                </c:pt>
                <c:pt idx="116">
                  <c:v>73.300580462113814</c:v>
                </c:pt>
                <c:pt idx="117">
                  <c:v>57.011562581644078</c:v>
                </c:pt>
                <c:pt idx="118">
                  <c:v>29.61639614630861</c:v>
                </c:pt>
                <c:pt idx="119">
                  <c:v>22.95270701338918</c:v>
                </c:pt>
                <c:pt idx="120">
                  <c:v>15.54860797681202</c:v>
                </c:pt>
                <c:pt idx="121">
                  <c:v>39.241724893858908</c:v>
                </c:pt>
                <c:pt idx="122">
                  <c:v>71.819760654798387</c:v>
                </c:pt>
                <c:pt idx="123">
                  <c:v>30.35680604996633</c:v>
                </c:pt>
                <c:pt idx="124">
                  <c:v>36.280085279228047</c:v>
                </c:pt>
                <c:pt idx="125">
                  <c:v>23.69311691704689</c:v>
                </c:pt>
                <c:pt idx="126">
                  <c:v>14.067788169496589</c:v>
                </c:pt>
                <c:pt idx="127">
                  <c:v>8.1445089402348678</c:v>
                </c:pt>
                <c:pt idx="128">
                  <c:v>39.982134797516629</c:v>
                </c:pt>
                <c:pt idx="129">
                  <c:v>42.20336450848977</c:v>
                </c:pt>
                <c:pt idx="130">
                  <c:v>22.95270701338918</c:v>
                </c:pt>
                <c:pt idx="131">
                  <c:v>25.173936724362321</c:v>
                </c:pt>
                <c:pt idx="132">
                  <c:v>12.58696836218116</c:v>
                </c:pt>
                <c:pt idx="133">
                  <c:v>6.6636891329194379</c:v>
                </c:pt>
                <c:pt idx="134">
                  <c:v>7.4040990365771533</c:v>
                </c:pt>
                <c:pt idx="135">
                  <c:v>32.578035760939471</c:v>
                </c:pt>
                <c:pt idx="136">
                  <c:v>19.250657495100601</c:v>
                </c:pt>
                <c:pt idx="137">
                  <c:v>17.76983768778517</c:v>
                </c:pt>
                <c:pt idx="138">
                  <c:v>19.250657495100601</c:v>
                </c:pt>
                <c:pt idx="139">
                  <c:v>6.6636891329194379</c:v>
                </c:pt>
                <c:pt idx="140">
                  <c:v>8.1445089402348678</c:v>
                </c:pt>
                <c:pt idx="141">
                  <c:v>7.4040990365771533</c:v>
                </c:pt>
                <c:pt idx="142">
                  <c:v>18.51024759144288</c:v>
                </c:pt>
                <c:pt idx="143">
                  <c:v>12.58696836218116</c:v>
                </c:pt>
                <c:pt idx="144">
                  <c:v>6.6636891329194379</c:v>
                </c:pt>
                <c:pt idx="145">
                  <c:v>23.69311691704689</c:v>
                </c:pt>
                <c:pt idx="146">
                  <c:v>11.106148554865729</c:v>
                </c:pt>
                <c:pt idx="147">
                  <c:v>5.9232792292617216</c:v>
                </c:pt>
                <c:pt idx="148">
                  <c:v>2.2212297109731458</c:v>
                </c:pt>
                <c:pt idx="149">
                  <c:v>15.54860797681202</c:v>
                </c:pt>
                <c:pt idx="150">
                  <c:v>25.173936724362321</c:v>
                </c:pt>
                <c:pt idx="151">
                  <c:v>0</c:v>
                </c:pt>
                <c:pt idx="152">
                  <c:v>14.80819807315431</c:v>
                </c:pt>
                <c:pt idx="153">
                  <c:v>9.6253287475502987</c:v>
                </c:pt>
                <c:pt idx="154">
                  <c:v>3.7020495182885771</c:v>
                </c:pt>
                <c:pt idx="155">
                  <c:v>0.74040990365771531</c:v>
                </c:pt>
                <c:pt idx="156">
                  <c:v>13.327378265838879</c:v>
                </c:pt>
                <c:pt idx="157">
                  <c:v>10.365738651208011</c:v>
                </c:pt>
                <c:pt idx="158">
                  <c:v>13.327378265838879</c:v>
                </c:pt>
                <c:pt idx="159">
                  <c:v>8.8849188438925832</c:v>
                </c:pt>
                <c:pt idx="160">
                  <c:v>2.2212297109731458</c:v>
                </c:pt>
                <c:pt idx="161">
                  <c:v>3.7020495182885771</c:v>
                </c:pt>
                <c:pt idx="162">
                  <c:v>13.327378265838879</c:v>
                </c:pt>
                <c:pt idx="163">
                  <c:v>9.6253287475502987</c:v>
                </c:pt>
                <c:pt idx="164">
                  <c:v>14.80819807315431</c:v>
                </c:pt>
                <c:pt idx="165">
                  <c:v>13.327378265838879</c:v>
                </c:pt>
                <c:pt idx="166">
                  <c:v>8.1445089402348678</c:v>
                </c:pt>
                <c:pt idx="167">
                  <c:v>2.2212297109731458</c:v>
                </c:pt>
                <c:pt idx="168">
                  <c:v>3.7020495182885771</c:v>
                </c:pt>
                <c:pt idx="169">
                  <c:v>2.2212297109731458</c:v>
                </c:pt>
                <c:pt idx="170">
                  <c:v>8.8849188438925832</c:v>
                </c:pt>
                <c:pt idx="171">
                  <c:v>11.84655845852344</c:v>
                </c:pt>
                <c:pt idx="172">
                  <c:v>4.4424594219462916</c:v>
                </c:pt>
                <c:pt idx="173">
                  <c:v>1.4808198073154311</c:v>
                </c:pt>
                <c:pt idx="174">
                  <c:v>13.327378265838879</c:v>
                </c:pt>
                <c:pt idx="175">
                  <c:v>4.4424594219462916</c:v>
                </c:pt>
                <c:pt idx="176">
                  <c:v>2.9616396146308608</c:v>
                </c:pt>
                <c:pt idx="177">
                  <c:v>11.84655845852344</c:v>
                </c:pt>
                <c:pt idx="178">
                  <c:v>11.84655845852344</c:v>
                </c:pt>
                <c:pt idx="179">
                  <c:v>8.8849188438925832</c:v>
                </c:pt>
                <c:pt idx="180">
                  <c:v>6.6636891329194379</c:v>
                </c:pt>
                <c:pt idx="181">
                  <c:v>8.8849188438925832</c:v>
                </c:pt>
                <c:pt idx="182">
                  <c:v>0.74040990365771531</c:v>
                </c:pt>
                <c:pt idx="183">
                  <c:v>1.4808198073154311</c:v>
                </c:pt>
                <c:pt idx="184">
                  <c:v>2.2212297109731458</c:v>
                </c:pt>
                <c:pt idx="185">
                  <c:v>7.4040990365771533</c:v>
                </c:pt>
                <c:pt idx="186">
                  <c:v>9.6253287475502987</c:v>
                </c:pt>
                <c:pt idx="187">
                  <c:v>7.4040990365771533</c:v>
                </c:pt>
                <c:pt idx="188">
                  <c:v>8.8849188438925832</c:v>
                </c:pt>
                <c:pt idx="189">
                  <c:v>1.4808198073154311</c:v>
                </c:pt>
                <c:pt idx="190">
                  <c:v>2.2212297109731458</c:v>
                </c:pt>
                <c:pt idx="191">
                  <c:v>23.69311691704689</c:v>
                </c:pt>
                <c:pt idx="192">
                  <c:v>5.9232792292617216</c:v>
                </c:pt>
                <c:pt idx="193">
                  <c:v>10.365738651208011</c:v>
                </c:pt>
                <c:pt idx="194">
                  <c:v>4.4424594219462916</c:v>
                </c:pt>
                <c:pt idx="195">
                  <c:v>6.6636891329194379</c:v>
                </c:pt>
                <c:pt idx="196">
                  <c:v>3.7020495182885771</c:v>
                </c:pt>
                <c:pt idx="197">
                  <c:v>6.6636891329194379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413-4929-AE0D-E58F9DF8F3FD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</c:numCache>
            </c:numRef>
          </c:xVal>
          <c:yVal>
            <c:numRef>
              <c:f>'Adj Daily Deaths'!$H$3:$H$200</c:f>
              <c:numCache>
                <c:formatCode>General</c:formatCode>
                <c:ptCount val="19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0.75972851277852871</c:v>
                </c:pt>
                <c:pt idx="11">
                  <c:v>1.519457025557057</c:v>
                </c:pt>
                <c:pt idx="12">
                  <c:v>1.215565620445646</c:v>
                </c:pt>
                <c:pt idx="13">
                  <c:v>1.0636199178899399</c:v>
                </c:pt>
                <c:pt idx="14">
                  <c:v>1.8233484306684691</c:v>
                </c:pt>
                <c:pt idx="15">
                  <c:v>4.102533969004055</c:v>
                </c:pt>
                <c:pt idx="16">
                  <c:v>5.3180995894497007</c:v>
                </c:pt>
                <c:pt idx="17">
                  <c:v>8.9647964507866398</c:v>
                </c:pt>
                <c:pt idx="18">
                  <c:v>11.243981989122229</c:v>
                </c:pt>
                <c:pt idx="19">
                  <c:v>15.042624553014869</c:v>
                </c:pt>
                <c:pt idx="20">
                  <c:v>15.042624553014869</c:v>
                </c:pt>
                <c:pt idx="21">
                  <c:v>16.714027281127631</c:v>
                </c:pt>
                <c:pt idx="22">
                  <c:v>28.71773778302839</c:v>
                </c:pt>
                <c:pt idx="23">
                  <c:v>36.315022910813667</c:v>
                </c:pt>
                <c:pt idx="24">
                  <c:v>49.23040762804866</c:v>
                </c:pt>
                <c:pt idx="25">
                  <c:v>61.993846642727952</c:v>
                </c:pt>
                <c:pt idx="26">
                  <c:v>79.011765328966987</c:v>
                </c:pt>
                <c:pt idx="27">
                  <c:v>96.181629717761737</c:v>
                </c:pt>
                <c:pt idx="28">
                  <c:v>89.040181697643561</c:v>
                </c:pt>
                <c:pt idx="29">
                  <c:v>105.1464261685484</c:v>
                </c:pt>
                <c:pt idx="30">
                  <c:v>164.86108727294069</c:v>
                </c:pt>
                <c:pt idx="31">
                  <c:v>178.08036339528709</c:v>
                </c:pt>
                <c:pt idx="32">
                  <c:v>228.3743909412257</c:v>
                </c:pt>
                <c:pt idx="33">
                  <c:v>211.50841795754241</c:v>
                </c:pt>
                <c:pt idx="34">
                  <c:v>231.41330499233979</c:v>
                </c:pt>
                <c:pt idx="35">
                  <c:v>241.5936670635721</c:v>
                </c:pt>
                <c:pt idx="36">
                  <c:v>268.94389352359917</c:v>
                </c:pt>
                <c:pt idx="37">
                  <c:v>390.65240127071951</c:v>
                </c:pt>
                <c:pt idx="38">
                  <c:v>326.07547768454452</c:v>
                </c:pt>
                <c:pt idx="39">
                  <c:v>338.53502529411242</c:v>
                </c:pt>
                <c:pt idx="40">
                  <c:v>337.01556826855528</c:v>
                </c:pt>
                <c:pt idx="41">
                  <c:v>321.97294371554051</c:v>
                </c:pt>
                <c:pt idx="42">
                  <c:v>275.4775587334945</c:v>
                </c:pt>
                <c:pt idx="43">
                  <c:v>295.68633717340339</c:v>
                </c:pt>
                <c:pt idx="44">
                  <c:v>373.02669977425762</c:v>
                </c:pt>
                <c:pt idx="45">
                  <c:v>396.42633796783628</c:v>
                </c:pt>
                <c:pt idx="46">
                  <c:v>330.63384876121569</c:v>
                </c:pt>
                <c:pt idx="47">
                  <c:v>318.02235544909212</c:v>
                </c:pt>
                <c:pt idx="48">
                  <c:v>297.81357700918329</c:v>
                </c:pt>
                <c:pt idx="49">
                  <c:v>293.40715163506781</c:v>
                </c:pt>
                <c:pt idx="50">
                  <c:v>332.15330578677282</c:v>
                </c:pt>
                <c:pt idx="51">
                  <c:v>387.15765011193832</c:v>
                </c:pt>
                <c:pt idx="52">
                  <c:v>369.8358400205878</c:v>
                </c:pt>
                <c:pt idx="53">
                  <c:v>375.15393961003753</c:v>
                </c:pt>
                <c:pt idx="54">
                  <c:v>327.29104330499018</c:v>
                </c:pt>
                <c:pt idx="55">
                  <c:v>258.00380293958841</c:v>
                </c:pt>
                <c:pt idx="56">
                  <c:v>201.9358386965329</c:v>
                </c:pt>
                <c:pt idx="57">
                  <c:v>222.75239994666461</c:v>
                </c:pt>
                <c:pt idx="58">
                  <c:v>340.51031942733658</c:v>
                </c:pt>
                <c:pt idx="59">
                  <c:v>383.0551161429342</c:v>
                </c:pt>
                <c:pt idx="60">
                  <c:v>352.81792133434868</c:v>
                </c:pt>
                <c:pt idx="61">
                  <c:v>287.32932353283962</c:v>
                </c:pt>
                <c:pt idx="62">
                  <c:v>257.09212872425411</c:v>
                </c:pt>
                <c:pt idx="63">
                  <c:v>170.1791868623904</c:v>
                </c:pt>
                <c:pt idx="64">
                  <c:v>202.54362150675581</c:v>
                </c:pt>
                <c:pt idx="65">
                  <c:v>352.21013852412591</c:v>
                </c:pt>
                <c:pt idx="66">
                  <c:v>359.19964084168839</c:v>
                </c:pt>
                <c:pt idx="67">
                  <c:v>293.8629887427349</c:v>
                </c:pt>
                <c:pt idx="68">
                  <c:v>265.44914236481787</c:v>
                </c:pt>
                <c:pt idx="69">
                  <c:v>226.09520540289009</c:v>
                </c:pt>
                <c:pt idx="70">
                  <c:v>135.68751238224519</c:v>
                </c:pt>
                <c:pt idx="71">
                  <c:v>154.07294239148561</c:v>
                </c:pt>
                <c:pt idx="72">
                  <c:v>247.21565805813319</c:v>
                </c:pt>
                <c:pt idx="73">
                  <c:v>268.03221930826493</c:v>
                </c:pt>
                <c:pt idx="74">
                  <c:v>270.91918765682328</c:v>
                </c:pt>
                <c:pt idx="75">
                  <c:v>255.42072599614141</c:v>
                </c:pt>
                <c:pt idx="76">
                  <c:v>184.76597430773819</c:v>
                </c:pt>
                <c:pt idx="77">
                  <c:v>115.174842537225</c:v>
                </c:pt>
                <c:pt idx="78">
                  <c:v>178.08036339528709</c:v>
                </c:pt>
                <c:pt idx="79">
                  <c:v>235.8197303664553</c:v>
                </c:pt>
                <c:pt idx="80">
                  <c:v>231.869142100007</c:v>
                </c:pt>
                <c:pt idx="81">
                  <c:v>184.9179200102939</c:v>
                </c:pt>
                <c:pt idx="82">
                  <c:v>189.02045397929791</c:v>
                </c:pt>
                <c:pt idx="83">
                  <c:v>168.5077841342777</c:v>
                </c:pt>
                <c:pt idx="84">
                  <c:v>94.51022698964897</c:v>
                </c:pt>
                <c:pt idx="85">
                  <c:v>83.266245000526752</c:v>
                </c:pt>
                <c:pt idx="86">
                  <c:v>100.58805509187719</c:v>
                </c:pt>
                <c:pt idx="87">
                  <c:v>230.65357647956131</c:v>
                </c:pt>
                <c:pt idx="88">
                  <c:v>178.9920376106214</c:v>
                </c:pt>
                <c:pt idx="89">
                  <c:v>176.25701496461869</c:v>
                </c:pt>
                <c:pt idx="90">
                  <c:v>146.32371156114459</c:v>
                </c:pt>
                <c:pt idx="91">
                  <c:v>88.280453184865038</c:v>
                </c:pt>
                <c:pt idx="92">
                  <c:v>117.90986518322769</c:v>
                </c:pt>
                <c:pt idx="93">
                  <c:v>162.2780103294937</c:v>
                </c:pt>
                <c:pt idx="94">
                  <c:v>153.00932247359569</c:v>
                </c:pt>
                <c:pt idx="95">
                  <c:v>155.44045371448701</c:v>
                </c:pt>
                <c:pt idx="96">
                  <c:v>138.87837213591499</c:v>
                </c:pt>
                <c:pt idx="97">
                  <c:v>100.1322179842101</c:v>
                </c:pt>
                <c:pt idx="98">
                  <c:v>66.552217719399124</c:v>
                </c:pt>
                <c:pt idx="99">
                  <c:v>78.85981962641128</c:v>
                </c:pt>
                <c:pt idx="100">
                  <c:v>144.34841742792051</c:v>
                </c:pt>
                <c:pt idx="101">
                  <c:v>136.9030780026909</c:v>
                </c:pt>
                <c:pt idx="102">
                  <c:v>132.34470692601971</c:v>
                </c:pt>
                <c:pt idx="103">
                  <c:v>125.81104171612439</c:v>
                </c:pt>
                <c:pt idx="104">
                  <c:v>115.3267882397807</c:v>
                </c:pt>
                <c:pt idx="105">
                  <c:v>46.79927638715737</c:v>
                </c:pt>
                <c:pt idx="106">
                  <c:v>59.866606806948063</c:v>
                </c:pt>
                <c:pt idx="107">
                  <c:v>127.3304987416814</c:v>
                </c:pt>
                <c:pt idx="108">
                  <c:v>113.0476027014451</c:v>
                </c:pt>
                <c:pt idx="109">
                  <c:v>109.09701443499669</c:v>
                </c:pt>
                <c:pt idx="110">
                  <c:v>101.8036207123229</c:v>
                </c:pt>
                <c:pt idx="111">
                  <c:v>91.775204343646266</c:v>
                </c:pt>
                <c:pt idx="112">
                  <c:v>43.304525228376143</c:v>
                </c:pt>
                <c:pt idx="113">
                  <c:v>59.106878294169533</c:v>
                </c:pt>
                <c:pt idx="114">
                  <c:v>128.69801006468279</c:v>
                </c:pt>
                <c:pt idx="115">
                  <c:v>115.3267882397807</c:v>
                </c:pt>
                <c:pt idx="116">
                  <c:v>83.722082108193874</c:v>
                </c:pt>
                <c:pt idx="117">
                  <c:v>93.750498476870447</c:v>
                </c:pt>
                <c:pt idx="118">
                  <c:v>76.580634088075698</c:v>
                </c:pt>
                <c:pt idx="119">
                  <c:v>41.481176797707668</c:v>
                </c:pt>
                <c:pt idx="120">
                  <c:v>57.283529863501073</c:v>
                </c:pt>
                <c:pt idx="121">
                  <c:v>94.966064097316092</c:v>
                </c:pt>
                <c:pt idx="122">
                  <c:v>105.4503175736598</c:v>
                </c:pt>
                <c:pt idx="123">
                  <c:v>110.4645257579981</c:v>
                </c:pt>
                <c:pt idx="124">
                  <c:v>100.28416368676579</c:v>
                </c:pt>
                <c:pt idx="125">
                  <c:v>40.265611177262024</c:v>
                </c:pt>
                <c:pt idx="126">
                  <c:v>43.760362336043258</c:v>
                </c:pt>
                <c:pt idx="127">
                  <c:v>53.940724407275539</c:v>
                </c:pt>
                <c:pt idx="128">
                  <c:v>185.67764852307241</c:v>
                </c:pt>
                <c:pt idx="129">
                  <c:v>131.12914130557411</c:v>
                </c:pt>
                <c:pt idx="130">
                  <c:v>152.40153966337289</c:v>
                </c:pt>
                <c:pt idx="131">
                  <c:v>125.20325890590151</c:v>
                </c:pt>
                <c:pt idx="132">
                  <c:v>104.842534763437</c:v>
                </c:pt>
                <c:pt idx="133">
                  <c:v>69.743077473068936</c:v>
                </c:pt>
                <c:pt idx="134">
                  <c:v>55.764072837944013</c:v>
                </c:pt>
                <c:pt idx="135">
                  <c:v>140.7017205665835</c:v>
                </c:pt>
                <c:pt idx="136">
                  <c:v>147.08344007392321</c:v>
                </c:pt>
                <c:pt idx="137">
                  <c:v>143.2847975100305</c:v>
                </c:pt>
                <c:pt idx="138">
                  <c:v>141.3095033768063</c:v>
                </c:pt>
                <c:pt idx="139">
                  <c:v>131.88886981835259</c:v>
                </c:pt>
                <c:pt idx="140">
                  <c:v>67.919729042400462</c:v>
                </c:pt>
                <c:pt idx="141">
                  <c:v>78.100091113632757</c:v>
                </c:pt>
                <c:pt idx="142">
                  <c:v>168.20389272916631</c:v>
                </c:pt>
                <c:pt idx="143">
                  <c:v>184.76597430773819</c:v>
                </c:pt>
                <c:pt idx="144">
                  <c:v>166.22859859594209</c:v>
                </c:pt>
                <c:pt idx="145">
                  <c:v>172.00253529305891</c:v>
                </c:pt>
                <c:pt idx="146">
                  <c:v>136.59918659757949</c:v>
                </c:pt>
                <c:pt idx="147">
                  <c:v>71.718371606293118</c:v>
                </c:pt>
                <c:pt idx="148">
                  <c:v>170.1791868623904</c:v>
                </c:pt>
                <c:pt idx="149">
                  <c:v>208.7733953115397</c:v>
                </c:pt>
                <c:pt idx="150">
                  <c:v>217.58624605977059</c:v>
                </c:pt>
                <c:pt idx="151">
                  <c:v>183.70235438984821</c:v>
                </c:pt>
                <c:pt idx="152">
                  <c:v>188.8685082767422</c:v>
                </c:pt>
                <c:pt idx="153">
                  <c:v>169.41945834961189</c:v>
                </c:pt>
                <c:pt idx="154">
                  <c:v>61.234118129949422</c:v>
                </c:pt>
                <c:pt idx="155">
                  <c:v>80.531222354524047</c:v>
                </c:pt>
                <c:pt idx="156">
                  <c:v>209.3811781217625</c:v>
                </c:pt>
                <c:pt idx="157">
                  <c:v>209.07728671665109</c:v>
                </c:pt>
                <c:pt idx="158">
                  <c:v>190.38796530229931</c:v>
                </c:pt>
                <c:pt idx="159">
                  <c:v>188.7165625741865</c:v>
                </c:pt>
                <c:pt idx="160">
                  <c:v>163.64552165249509</c:v>
                </c:pt>
                <c:pt idx="161">
                  <c:v>77.644254005965635</c:v>
                </c:pt>
                <c:pt idx="162">
                  <c:v>80.075385246856925</c:v>
                </c:pt>
                <c:pt idx="163">
                  <c:v>161.6702275192709</c:v>
                </c:pt>
                <c:pt idx="164">
                  <c:v>228.67828234633711</c:v>
                </c:pt>
                <c:pt idx="165">
                  <c:v>162.58190173460511</c:v>
                </c:pt>
                <c:pt idx="166">
                  <c:v>203.30335001953429</c:v>
                </c:pt>
                <c:pt idx="167">
                  <c:v>157.1118564425997</c:v>
                </c:pt>
                <c:pt idx="168">
                  <c:v>86.760996159307979</c:v>
                </c:pt>
                <c:pt idx="169">
                  <c:v>67.767783339844769</c:v>
                </c:pt>
                <c:pt idx="170">
                  <c:v>201.3280558863101</c:v>
                </c:pt>
                <c:pt idx="171">
                  <c:v>205.5825355578699</c:v>
                </c:pt>
                <c:pt idx="172">
                  <c:v>163.94941305760651</c:v>
                </c:pt>
                <c:pt idx="173">
                  <c:v>167.90000132405481</c:v>
                </c:pt>
                <c:pt idx="174">
                  <c:v>149.210679909703</c:v>
                </c:pt>
                <c:pt idx="175">
                  <c:v>68.375566150067584</c:v>
                </c:pt>
                <c:pt idx="176">
                  <c:v>67.160000529621939</c:v>
                </c:pt>
                <c:pt idx="177">
                  <c:v>188.2607254665194</c:v>
                </c:pt>
                <c:pt idx="178">
                  <c:v>186.1334856307395</c:v>
                </c:pt>
                <c:pt idx="179">
                  <c:v>168.81167553938911</c:v>
                </c:pt>
                <c:pt idx="180">
                  <c:v>147.53927718159031</c:v>
                </c:pt>
                <c:pt idx="181">
                  <c:v>145.56398304836611</c:v>
                </c:pt>
                <c:pt idx="182">
                  <c:v>47.103167792268778</c:v>
                </c:pt>
                <c:pt idx="183">
                  <c:v>87.064887564419394</c:v>
                </c:pt>
                <c:pt idx="184">
                  <c:v>162.12606462693799</c:v>
                </c:pt>
                <c:pt idx="185">
                  <c:v>160.45466189882529</c:v>
                </c:pt>
                <c:pt idx="186">
                  <c:v>162.58190173460511</c:v>
                </c:pt>
                <c:pt idx="187">
                  <c:v>146.62760296625601</c:v>
                </c:pt>
                <c:pt idx="188">
                  <c:v>118.9734851011176</c:v>
                </c:pt>
                <c:pt idx="189">
                  <c:v>61.234118129949422</c:v>
                </c:pt>
                <c:pt idx="190">
                  <c:v>40.569502582373431</c:v>
                </c:pt>
                <c:pt idx="191">
                  <c:v>67.615837637289061</c:v>
                </c:pt>
                <c:pt idx="192">
                  <c:v>181.27122314895689</c:v>
                </c:pt>
                <c:pt idx="193">
                  <c:v>139.79004635124929</c:v>
                </c:pt>
                <c:pt idx="194">
                  <c:v>184.3101372000711</c:v>
                </c:pt>
                <c:pt idx="195">
                  <c:v>108.48923162477389</c:v>
                </c:pt>
                <c:pt idx="196">
                  <c:v>57.435475566056773</c:v>
                </c:pt>
                <c:pt idx="197">
                  <c:v>64.12108647850782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413-4929-AE0D-E58F9DF8F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4085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poly-6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Deaths'!$B$4:$B$48</c:f>
              <c:numCache>
                <c:formatCode>General</c:formatCode>
                <c:ptCount val="45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  <c:pt idx="40">
                  <c:v>487.4885787567585</c:v>
                </c:pt>
                <c:pt idx="41">
                  <c:v>487.4885787567585</c:v>
                </c:pt>
                <c:pt idx="42">
                  <c:v>487.4885787567585</c:v>
                </c:pt>
                <c:pt idx="43">
                  <c:v>487.4885787567585</c:v>
                </c:pt>
                <c:pt idx="44">
                  <c:v>487.4885787567585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8-4B09-9F3F-E6B73220575C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Deaths'!$C$4:$C$48</c:f>
              <c:numCache>
                <c:formatCode>General</c:formatCode>
                <c:ptCount val="45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  <c:pt idx="40">
                  <c:v>-18.559085530874739</c:v>
                </c:pt>
                <c:pt idx="41">
                  <c:v>-18.559085530874739</c:v>
                </c:pt>
                <c:pt idx="42">
                  <c:v>-18.559085530874739</c:v>
                </c:pt>
                <c:pt idx="43">
                  <c:v>-18.559085530874739</c:v>
                </c:pt>
                <c:pt idx="44">
                  <c:v>-18.559085530874739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8-4B09-9F3F-E6B73220575C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Deaths'!$D$4:$D$48</c:f>
              <c:numCache>
                <c:formatCode>General</c:formatCode>
                <c:ptCount val="45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511.14703508625553</c:v>
                </c:pt>
                <c:pt idx="43">
                  <c:v>511.14703508625553</c:v>
                </c:pt>
                <c:pt idx="44">
                  <c:v>511.14703508625553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8-4B09-9F3F-E6B73220575C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Deaths'!$E$4:$E$48</c:f>
              <c:numCache>
                <c:formatCode>General</c:formatCode>
                <c:ptCount val="45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  <c:pt idx="40">
                  <c:v>561.65612771542555</c:v>
                </c:pt>
                <c:pt idx="41">
                  <c:v>561.65612771542555</c:v>
                </c:pt>
                <c:pt idx="42">
                  <c:v>561.65612771542555</c:v>
                </c:pt>
                <c:pt idx="43">
                  <c:v>561.65612771542555</c:v>
                </c:pt>
                <c:pt idx="44">
                  <c:v>561.65612771542555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8-4B09-9F3F-E6B73220575C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Deaths'!$F$4:$F$48</c:f>
              <c:numCache>
                <c:formatCode>General</c:formatCode>
                <c:ptCount val="45"/>
                <c:pt idx="1">
                  <c:v>39.854963801230937</c:v>
                </c:pt>
                <c:pt idx="2">
                  <c:v>54.800575226692537</c:v>
                </c:pt>
                <c:pt idx="3">
                  <c:v>54.800575226692537</c:v>
                </c:pt>
                <c:pt idx="4">
                  <c:v>104.61927997823121</c:v>
                </c:pt>
                <c:pt idx="5">
                  <c:v>109.6011504533851</c:v>
                </c:pt>
                <c:pt idx="6">
                  <c:v>154.43798472976991</c:v>
                </c:pt>
                <c:pt idx="7">
                  <c:v>159.41985520492369</c:v>
                </c:pt>
                <c:pt idx="8">
                  <c:v>174.36546663038541</c:v>
                </c:pt>
                <c:pt idx="9">
                  <c:v>189.31107805584699</c:v>
                </c:pt>
                <c:pt idx="10">
                  <c:v>224.18417138192399</c:v>
                </c:pt>
                <c:pt idx="11">
                  <c:v>239.1297828073856</c:v>
                </c:pt>
                <c:pt idx="12">
                  <c:v>264.03913518315488</c:v>
                </c:pt>
                <c:pt idx="13">
                  <c:v>348.73093326077071</c:v>
                </c:pt>
                <c:pt idx="14">
                  <c:v>398.5496380123094</c:v>
                </c:pt>
                <c:pt idx="15">
                  <c:v>348.73093326077071</c:v>
                </c:pt>
                <c:pt idx="16">
                  <c:v>423.45899038807869</c:v>
                </c:pt>
                <c:pt idx="17">
                  <c:v>448.36834276384798</c:v>
                </c:pt>
                <c:pt idx="18">
                  <c:v>418.47711991292482</c:v>
                </c:pt>
                <c:pt idx="19">
                  <c:v>572.9151046426947</c:v>
                </c:pt>
                <c:pt idx="20">
                  <c:v>428.44086086323261</c:v>
                </c:pt>
                <c:pt idx="21">
                  <c:v>448.36834276384798</c:v>
                </c:pt>
                <c:pt idx="22">
                  <c:v>513.13265894084827</c:v>
                </c:pt>
                <c:pt idx="23">
                  <c:v>483.24143608992512</c:v>
                </c:pt>
                <c:pt idx="24">
                  <c:v>483.24143608992512</c:v>
                </c:pt>
                <c:pt idx="25">
                  <c:v>483.24143608992512</c:v>
                </c:pt>
                <c:pt idx="26">
                  <c:v>483.24143608992512</c:v>
                </c:pt>
                <c:pt idx="27">
                  <c:v>483.24143608992512</c:v>
                </c:pt>
                <c:pt idx="28">
                  <c:v>483.24143608992512</c:v>
                </c:pt>
                <c:pt idx="29">
                  <c:v>483.24143608992512</c:v>
                </c:pt>
                <c:pt idx="30">
                  <c:v>483.24143608992512</c:v>
                </c:pt>
                <c:pt idx="31">
                  <c:v>483.24143608992512</c:v>
                </c:pt>
                <c:pt idx="32">
                  <c:v>483.24143608992512</c:v>
                </c:pt>
                <c:pt idx="33">
                  <c:v>483.24143608992512</c:v>
                </c:pt>
                <c:pt idx="34">
                  <c:v>483.24143608992512</c:v>
                </c:pt>
                <c:pt idx="35">
                  <c:v>483.24143608992512</c:v>
                </c:pt>
                <c:pt idx="36">
                  <c:v>483.24143608992512</c:v>
                </c:pt>
                <c:pt idx="37">
                  <c:v>483.24143608992512</c:v>
                </c:pt>
                <c:pt idx="38">
                  <c:v>483.24143608992512</c:v>
                </c:pt>
                <c:pt idx="39">
                  <c:v>483.24143608992512</c:v>
                </c:pt>
                <c:pt idx="40">
                  <c:v>483.24143608992512</c:v>
                </c:pt>
                <c:pt idx="41">
                  <c:v>483.24143608992512</c:v>
                </c:pt>
                <c:pt idx="42">
                  <c:v>483.24143608992512</c:v>
                </c:pt>
                <c:pt idx="43">
                  <c:v>483.24143608992512</c:v>
                </c:pt>
                <c:pt idx="44">
                  <c:v>483.24143608992512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8-4B09-9F3F-E6B73220575C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Deaths'!$G$4:$G$48</c:f>
              <c:numCache>
                <c:formatCode>General</c:formatCode>
                <c:ptCount val="45"/>
                <c:pt idx="1">
                  <c:v>25.173936724362321</c:v>
                </c:pt>
                <c:pt idx="2">
                  <c:v>34.058855568254913</c:v>
                </c:pt>
                <c:pt idx="3">
                  <c:v>23.69311691704689</c:v>
                </c:pt>
                <c:pt idx="4">
                  <c:v>42.943774412147491</c:v>
                </c:pt>
                <c:pt idx="5">
                  <c:v>26.654756531677751</c:v>
                </c:pt>
                <c:pt idx="6">
                  <c:v>56.271152677986358</c:v>
                </c:pt>
                <c:pt idx="7">
                  <c:v>109.5806657413419</c:v>
                </c:pt>
                <c:pt idx="8">
                  <c:v>141.4182915986236</c:v>
                </c:pt>
                <c:pt idx="9">
                  <c:v>134.0141925620465</c:v>
                </c:pt>
                <c:pt idx="10">
                  <c:v>213.23805225342201</c:v>
                </c:pt>
                <c:pt idx="11">
                  <c:v>216.19969186805289</c:v>
                </c:pt>
                <c:pt idx="12">
                  <c:v>156.9668995754356</c:v>
                </c:pt>
                <c:pt idx="13">
                  <c:v>276.91330396798548</c:v>
                </c:pt>
                <c:pt idx="14">
                  <c:v>298.38519117405929</c:v>
                </c:pt>
                <c:pt idx="15">
                  <c:v>497.5554552579847</c:v>
                </c:pt>
                <c:pt idx="16">
                  <c:v>486.44930670311902</c:v>
                </c:pt>
                <c:pt idx="17">
                  <c:v>544.94168909207849</c:v>
                </c:pt>
                <c:pt idx="18">
                  <c:v>559.74988716523274</c:v>
                </c:pt>
                <c:pt idx="19">
                  <c:v>443.50553229097147</c:v>
                </c:pt>
                <c:pt idx="20">
                  <c:v>419.81241537392458</c:v>
                </c:pt>
                <c:pt idx="21">
                  <c:v>818.15294354177536</c:v>
                </c:pt>
                <c:pt idx="22">
                  <c:v>762.62220076744677</c:v>
                </c:pt>
                <c:pt idx="23">
                  <c:v>826.29745248201027</c:v>
                </c:pt>
                <c:pt idx="24">
                  <c:v>830.73991190395657</c:v>
                </c:pt>
                <c:pt idx="25">
                  <c:v>624.16554878345403</c:v>
                </c:pt>
                <c:pt idx="26">
                  <c:v>624.16554878345403</c:v>
                </c:pt>
                <c:pt idx="27">
                  <c:v>624.16554878345403</c:v>
                </c:pt>
                <c:pt idx="28">
                  <c:v>624.16554878345403</c:v>
                </c:pt>
                <c:pt idx="29">
                  <c:v>624.16554878345403</c:v>
                </c:pt>
                <c:pt idx="30">
                  <c:v>624.16554878345403</c:v>
                </c:pt>
                <c:pt idx="31">
                  <c:v>624.16554878345403</c:v>
                </c:pt>
                <c:pt idx="32">
                  <c:v>624.16554878345403</c:v>
                </c:pt>
                <c:pt idx="33">
                  <c:v>624.16554878345403</c:v>
                </c:pt>
                <c:pt idx="34">
                  <c:v>624.16554878345403</c:v>
                </c:pt>
                <c:pt idx="35">
                  <c:v>624.16554878345403</c:v>
                </c:pt>
                <c:pt idx="36">
                  <c:v>624.16554878345403</c:v>
                </c:pt>
                <c:pt idx="37">
                  <c:v>624.16554878345403</c:v>
                </c:pt>
                <c:pt idx="38">
                  <c:v>624.16554878345403</c:v>
                </c:pt>
                <c:pt idx="39">
                  <c:v>624.16554878345403</c:v>
                </c:pt>
                <c:pt idx="40">
                  <c:v>624.16554878345403</c:v>
                </c:pt>
                <c:pt idx="41">
                  <c:v>624.16554878345403</c:v>
                </c:pt>
                <c:pt idx="42">
                  <c:v>624.16554878345403</c:v>
                </c:pt>
                <c:pt idx="43">
                  <c:v>624.16554878345403</c:v>
                </c:pt>
                <c:pt idx="44">
                  <c:v>624.16554878345403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8-4B09-9F3F-E6B73220575C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Deaths'!$H$4:$H$48</c:f>
              <c:numCache>
                <c:formatCode>General</c:formatCode>
                <c:ptCount val="45"/>
                <c:pt idx="1">
                  <c:v>36.315022910813667</c:v>
                </c:pt>
                <c:pt idx="2">
                  <c:v>49.23040762804866</c:v>
                </c:pt>
                <c:pt idx="3">
                  <c:v>61.993846642727952</c:v>
                </c:pt>
                <c:pt idx="4">
                  <c:v>79.011765328966987</c:v>
                </c:pt>
                <c:pt idx="5">
                  <c:v>96.181629717761737</c:v>
                </c:pt>
                <c:pt idx="6">
                  <c:v>89.040181697643561</c:v>
                </c:pt>
                <c:pt idx="7">
                  <c:v>105.1464261685484</c:v>
                </c:pt>
                <c:pt idx="8">
                  <c:v>164.86108727294069</c:v>
                </c:pt>
                <c:pt idx="9">
                  <c:v>178.08036339528709</c:v>
                </c:pt>
                <c:pt idx="10">
                  <c:v>228.3743909412257</c:v>
                </c:pt>
                <c:pt idx="11">
                  <c:v>211.50841795754241</c:v>
                </c:pt>
                <c:pt idx="12">
                  <c:v>231.41330499233979</c:v>
                </c:pt>
                <c:pt idx="13">
                  <c:v>241.5936670635721</c:v>
                </c:pt>
                <c:pt idx="14">
                  <c:v>268.94389352359917</c:v>
                </c:pt>
                <c:pt idx="15">
                  <c:v>390.65240127071951</c:v>
                </c:pt>
                <c:pt idx="16">
                  <c:v>326.07547768454452</c:v>
                </c:pt>
                <c:pt idx="17">
                  <c:v>338.53502529411242</c:v>
                </c:pt>
                <c:pt idx="18">
                  <c:v>337.01556826855528</c:v>
                </c:pt>
                <c:pt idx="19">
                  <c:v>321.97294371554051</c:v>
                </c:pt>
                <c:pt idx="20">
                  <c:v>321.97294371554051</c:v>
                </c:pt>
                <c:pt idx="21">
                  <c:v>321.97294371554051</c:v>
                </c:pt>
                <c:pt idx="22">
                  <c:v>321.97294371554051</c:v>
                </c:pt>
                <c:pt idx="23">
                  <c:v>321.97294371554051</c:v>
                </c:pt>
                <c:pt idx="24">
                  <c:v>321.97294371554051</c:v>
                </c:pt>
                <c:pt idx="25">
                  <c:v>321.97294371554051</c:v>
                </c:pt>
                <c:pt idx="26">
                  <c:v>321.97294371554051</c:v>
                </c:pt>
                <c:pt idx="27">
                  <c:v>321.97294371554051</c:v>
                </c:pt>
                <c:pt idx="28">
                  <c:v>321.97294371554051</c:v>
                </c:pt>
                <c:pt idx="29">
                  <c:v>321.97294371554051</c:v>
                </c:pt>
                <c:pt idx="30">
                  <c:v>321.97294371554051</c:v>
                </c:pt>
                <c:pt idx="31">
                  <c:v>321.97294371554051</c:v>
                </c:pt>
                <c:pt idx="32">
                  <c:v>321.97294371554051</c:v>
                </c:pt>
                <c:pt idx="33">
                  <c:v>321.97294371554051</c:v>
                </c:pt>
                <c:pt idx="34">
                  <c:v>321.97294371554051</c:v>
                </c:pt>
                <c:pt idx="35">
                  <c:v>321.97294371554051</c:v>
                </c:pt>
                <c:pt idx="36">
                  <c:v>321.97294371554051</c:v>
                </c:pt>
                <c:pt idx="37">
                  <c:v>321.97294371554051</c:v>
                </c:pt>
                <c:pt idx="38">
                  <c:v>321.97294371554051</c:v>
                </c:pt>
                <c:pt idx="39">
                  <c:v>321.97294371554051</c:v>
                </c:pt>
                <c:pt idx="40">
                  <c:v>321.97294371554051</c:v>
                </c:pt>
                <c:pt idx="41">
                  <c:v>321.97294371554051</c:v>
                </c:pt>
                <c:pt idx="42">
                  <c:v>321.97294371554051</c:v>
                </c:pt>
                <c:pt idx="43">
                  <c:v>321.97294371554051</c:v>
                </c:pt>
                <c:pt idx="44">
                  <c:v>321.97294371554051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8-4B09-9F3F-E6B732205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mavg-6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Deaths'!$B$4:$B$45</c:f>
              <c:numCache>
                <c:formatCode>General</c:formatCode>
                <c:ptCount val="42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  <c:pt idx="40">
                  <c:v>487.4885787567585</c:v>
                </c:pt>
                <c:pt idx="41">
                  <c:v>487.4885787567585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3-4960-B49C-12266176F7BB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Deaths'!$C$4:$C$45</c:f>
              <c:numCache>
                <c:formatCode>General</c:formatCode>
                <c:ptCount val="42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  <c:pt idx="40">
                  <c:v>-18.559085530874739</c:v>
                </c:pt>
                <c:pt idx="41">
                  <c:v>-18.559085530874739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03-4960-B49C-12266176F7BB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Deaths'!$D$4:$D$45</c:f>
              <c:numCache>
                <c:formatCode>General</c:formatCode>
                <c:ptCount val="42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3-4960-B49C-12266176F7BB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Deaths'!$E$4:$E$45</c:f>
              <c:numCache>
                <c:formatCode>General</c:formatCode>
                <c:ptCount val="42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  <c:pt idx="40">
                  <c:v>561.65612771542555</c:v>
                </c:pt>
                <c:pt idx="41">
                  <c:v>561.65612771542555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03-4960-B49C-12266176F7BB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Deaths'!$F$4:$F$45</c:f>
              <c:numCache>
                <c:formatCode>General</c:formatCode>
                <c:ptCount val="42"/>
                <c:pt idx="1">
                  <c:v>39.854963801230937</c:v>
                </c:pt>
                <c:pt idx="2">
                  <c:v>54.800575226692537</c:v>
                </c:pt>
                <c:pt idx="3">
                  <c:v>54.800575226692537</c:v>
                </c:pt>
                <c:pt idx="4">
                  <c:v>104.61927997823121</c:v>
                </c:pt>
                <c:pt idx="5">
                  <c:v>109.6011504533851</c:v>
                </c:pt>
                <c:pt idx="6">
                  <c:v>154.43798472976991</c:v>
                </c:pt>
                <c:pt idx="7">
                  <c:v>159.41985520492369</c:v>
                </c:pt>
                <c:pt idx="8">
                  <c:v>174.36546663038541</c:v>
                </c:pt>
                <c:pt idx="9">
                  <c:v>189.31107805584699</c:v>
                </c:pt>
                <c:pt idx="10">
                  <c:v>224.18417138192399</c:v>
                </c:pt>
                <c:pt idx="11">
                  <c:v>239.1297828073856</c:v>
                </c:pt>
                <c:pt idx="12">
                  <c:v>264.03913518315488</c:v>
                </c:pt>
                <c:pt idx="13">
                  <c:v>348.73093326077071</c:v>
                </c:pt>
                <c:pt idx="14">
                  <c:v>398.5496380123094</c:v>
                </c:pt>
                <c:pt idx="15">
                  <c:v>348.73093326077071</c:v>
                </c:pt>
                <c:pt idx="16">
                  <c:v>423.45899038807869</c:v>
                </c:pt>
                <c:pt idx="17">
                  <c:v>448.36834276384798</c:v>
                </c:pt>
                <c:pt idx="18">
                  <c:v>418.47711991292482</c:v>
                </c:pt>
                <c:pt idx="19">
                  <c:v>572.9151046426947</c:v>
                </c:pt>
                <c:pt idx="20">
                  <c:v>428.44086086323261</c:v>
                </c:pt>
                <c:pt idx="21">
                  <c:v>448.36834276384798</c:v>
                </c:pt>
                <c:pt idx="22">
                  <c:v>513.13265894084827</c:v>
                </c:pt>
                <c:pt idx="23">
                  <c:v>483.24143608992512</c:v>
                </c:pt>
                <c:pt idx="24">
                  <c:v>483.24143608992512</c:v>
                </c:pt>
                <c:pt idx="25">
                  <c:v>483.24143608992512</c:v>
                </c:pt>
                <c:pt idx="26">
                  <c:v>483.24143608992512</c:v>
                </c:pt>
                <c:pt idx="27">
                  <c:v>483.24143608992512</c:v>
                </c:pt>
                <c:pt idx="28">
                  <c:v>483.24143608992512</c:v>
                </c:pt>
                <c:pt idx="29">
                  <c:v>483.24143608992512</c:v>
                </c:pt>
                <c:pt idx="30">
                  <c:v>483.24143608992512</c:v>
                </c:pt>
                <c:pt idx="31">
                  <c:v>483.24143608992512</c:v>
                </c:pt>
                <c:pt idx="32">
                  <c:v>483.24143608992512</c:v>
                </c:pt>
                <c:pt idx="33">
                  <c:v>483.24143608992512</c:v>
                </c:pt>
                <c:pt idx="34">
                  <c:v>483.24143608992512</c:v>
                </c:pt>
                <c:pt idx="35">
                  <c:v>483.24143608992512</c:v>
                </c:pt>
                <c:pt idx="36">
                  <c:v>483.24143608992512</c:v>
                </c:pt>
                <c:pt idx="37">
                  <c:v>483.24143608992512</c:v>
                </c:pt>
                <c:pt idx="38">
                  <c:v>483.24143608992512</c:v>
                </c:pt>
                <c:pt idx="39">
                  <c:v>483.24143608992512</c:v>
                </c:pt>
                <c:pt idx="40">
                  <c:v>483.24143608992512</c:v>
                </c:pt>
                <c:pt idx="41">
                  <c:v>483.24143608992512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3-4960-B49C-12266176F7BB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Deaths'!$G$4:$G$45</c:f>
              <c:numCache>
                <c:formatCode>General</c:formatCode>
                <c:ptCount val="42"/>
                <c:pt idx="1">
                  <c:v>25.173936724362321</c:v>
                </c:pt>
                <c:pt idx="2">
                  <c:v>34.058855568254913</c:v>
                </c:pt>
                <c:pt idx="3">
                  <c:v>23.69311691704689</c:v>
                </c:pt>
                <c:pt idx="4">
                  <c:v>42.943774412147491</c:v>
                </c:pt>
                <c:pt idx="5">
                  <c:v>26.654756531677751</c:v>
                </c:pt>
                <c:pt idx="6">
                  <c:v>56.271152677986358</c:v>
                </c:pt>
                <c:pt idx="7">
                  <c:v>109.5806657413419</c:v>
                </c:pt>
                <c:pt idx="8">
                  <c:v>141.4182915986236</c:v>
                </c:pt>
                <c:pt idx="9">
                  <c:v>134.0141925620465</c:v>
                </c:pt>
                <c:pt idx="10">
                  <c:v>213.23805225342201</c:v>
                </c:pt>
                <c:pt idx="11">
                  <c:v>216.19969186805289</c:v>
                </c:pt>
                <c:pt idx="12">
                  <c:v>156.9668995754356</c:v>
                </c:pt>
                <c:pt idx="13">
                  <c:v>276.91330396798548</c:v>
                </c:pt>
                <c:pt idx="14">
                  <c:v>298.38519117405929</c:v>
                </c:pt>
                <c:pt idx="15">
                  <c:v>497.5554552579847</c:v>
                </c:pt>
                <c:pt idx="16">
                  <c:v>486.44930670311902</c:v>
                </c:pt>
                <c:pt idx="17">
                  <c:v>544.94168909207849</c:v>
                </c:pt>
                <c:pt idx="18">
                  <c:v>559.74988716523274</c:v>
                </c:pt>
                <c:pt idx="19">
                  <c:v>443.50553229097147</c:v>
                </c:pt>
                <c:pt idx="20">
                  <c:v>419.81241537392458</c:v>
                </c:pt>
                <c:pt idx="21">
                  <c:v>818.15294354177536</c:v>
                </c:pt>
                <c:pt idx="22">
                  <c:v>762.62220076744677</c:v>
                </c:pt>
                <c:pt idx="23">
                  <c:v>826.29745248201027</c:v>
                </c:pt>
                <c:pt idx="24">
                  <c:v>830.73991190395657</c:v>
                </c:pt>
                <c:pt idx="25">
                  <c:v>624.16554878345403</c:v>
                </c:pt>
                <c:pt idx="26">
                  <c:v>624.16554878345403</c:v>
                </c:pt>
                <c:pt idx="27">
                  <c:v>624.16554878345403</c:v>
                </c:pt>
                <c:pt idx="28">
                  <c:v>624.16554878345403</c:v>
                </c:pt>
                <c:pt idx="29">
                  <c:v>624.16554878345403</c:v>
                </c:pt>
                <c:pt idx="30">
                  <c:v>624.16554878345403</c:v>
                </c:pt>
                <c:pt idx="31">
                  <c:v>624.16554878345403</c:v>
                </c:pt>
                <c:pt idx="32">
                  <c:v>624.16554878345403</c:v>
                </c:pt>
                <c:pt idx="33">
                  <c:v>624.16554878345403</c:v>
                </c:pt>
                <c:pt idx="34">
                  <c:v>624.16554878345403</c:v>
                </c:pt>
                <c:pt idx="35">
                  <c:v>624.16554878345403</c:v>
                </c:pt>
                <c:pt idx="36">
                  <c:v>624.16554878345403</c:v>
                </c:pt>
                <c:pt idx="37">
                  <c:v>624.16554878345403</c:v>
                </c:pt>
                <c:pt idx="38">
                  <c:v>624.16554878345403</c:v>
                </c:pt>
                <c:pt idx="39">
                  <c:v>624.16554878345403</c:v>
                </c:pt>
                <c:pt idx="40">
                  <c:v>624.16554878345403</c:v>
                </c:pt>
                <c:pt idx="41">
                  <c:v>624.16554878345403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03-4960-B49C-12266176F7BB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Deaths'!$H$4:$H$45</c:f>
              <c:numCache>
                <c:formatCode>General</c:formatCode>
                <c:ptCount val="42"/>
                <c:pt idx="1">
                  <c:v>36.315022910813667</c:v>
                </c:pt>
                <c:pt idx="2">
                  <c:v>49.23040762804866</c:v>
                </c:pt>
                <c:pt idx="3">
                  <c:v>61.993846642727952</c:v>
                </c:pt>
                <c:pt idx="4">
                  <c:v>79.011765328966987</c:v>
                </c:pt>
                <c:pt idx="5">
                  <c:v>96.181629717761737</c:v>
                </c:pt>
                <c:pt idx="6">
                  <c:v>89.040181697643561</c:v>
                </c:pt>
                <c:pt idx="7">
                  <c:v>105.1464261685484</c:v>
                </c:pt>
                <c:pt idx="8">
                  <c:v>164.86108727294069</c:v>
                </c:pt>
                <c:pt idx="9">
                  <c:v>178.08036339528709</c:v>
                </c:pt>
                <c:pt idx="10">
                  <c:v>228.3743909412257</c:v>
                </c:pt>
                <c:pt idx="11">
                  <c:v>211.50841795754241</c:v>
                </c:pt>
                <c:pt idx="12">
                  <c:v>231.41330499233979</c:v>
                </c:pt>
                <c:pt idx="13">
                  <c:v>241.5936670635721</c:v>
                </c:pt>
                <c:pt idx="14">
                  <c:v>268.94389352359917</c:v>
                </c:pt>
                <c:pt idx="15">
                  <c:v>390.65240127071951</c:v>
                </c:pt>
                <c:pt idx="16">
                  <c:v>326.07547768454452</c:v>
                </c:pt>
                <c:pt idx="17">
                  <c:v>338.53502529411242</c:v>
                </c:pt>
                <c:pt idx="18">
                  <c:v>337.01556826855528</c:v>
                </c:pt>
                <c:pt idx="19">
                  <c:v>321.97294371554051</c:v>
                </c:pt>
                <c:pt idx="20">
                  <c:v>321.97294371554051</c:v>
                </c:pt>
                <c:pt idx="21">
                  <c:v>321.97294371554051</c:v>
                </c:pt>
                <c:pt idx="22">
                  <c:v>321.97294371554051</c:v>
                </c:pt>
                <c:pt idx="23">
                  <c:v>321.97294371554051</c:v>
                </c:pt>
                <c:pt idx="24">
                  <c:v>321.97294371554051</c:v>
                </c:pt>
                <c:pt idx="25">
                  <c:v>321.97294371554051</c:v>
                </c:pt>
                <c:pt idx="26">
                  <c:v>321.97294371554051</c:v>
                </c:pt>
                <c:pt idx="27">
                  <c:v>321.97294371554051</c:v>
                </c:pt>
                <c:pt idx="28">
                  <c:v>321.97294371554051</c:v>
                </c:pt>
                <c:pt idx="29">
                  <c:v>321.97294371554051</c:v>
                </c:pt>
                <c:pt idx="30">
                  <c:v>321.97294371554051</c:v>
                </c:pt>
                <c:pt idx="31">
                  <c:v>321.97294371554051</c:v>
                </c:pt>
                <c:pt idx="32">
                  <c:v>321.97294371554051</c:v>
                </c:pt>
                <c:pt idx="33">
                  <c:v>321.97294371554051</c:v>
                </c:pt>
                <c:pt idx="34">
                  <c:v>321.97294371554051</c:v>
                </c:pt>
                <c:pt idx="35">
                  <c:v>321.97294371554051</c:v>
                </c:pt>
                <c:pt idx="36">
                  <c:v>321.97294371554051</c:v>
                </c:pt>
                <c:pt idx="37">
                  <c:v>321.97294371554051</c:v>
                </c:pt>
                <c:pt idx="38">
                  <c:v>321.97294371554051</c:v>
                </c:pt>
                <c:pt idx="39">
                  <c:v>321.97294371554051</c:v>
                </c:pt>
                <c:pt idx="40">
                  <c:v>321.97294371554051</c:v>
                </c:pt>
                <c:pt idx="41">
                  <c:v>321.97294371554051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3-4960-B49C-12266176F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Rebased population adjusted 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Deaths'!$B$4:$B$43</c:f>
              <c:numCache>
                <c:formatCode>General</c:formatCode>
                <c:ptCount val="40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C-4CED-A1B9-41B9120CB6C7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Deaths'!$C$4:$C$43</c:f>
              <c:numCache>
                <c:formatCode>General</c:formatCode>
                <c:ptCount val="40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6C-4CED-A1B9-41B9120CB6C7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Deaths'!$D$4:$D$43</c:f>
              <c:numCache>
                <c:formatCode>General</c:formatCode>
                <c:ptCount val="40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6C-4CED-A1B9-41B9120CB6C7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Deaths'!$E$4:$E$43</c:f>
              <c:numCache>
                <c:formatCode>General</c:formatCode>
                <c:ptCount val="40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6C-4CED-A1B9-41B9120CB6C7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Deaths'!$F$4:$F$43</c:f>
              <c:numCache>
                <c:formatCode>General</c:formatCode>
                <c:ptCount val="40"/>
                <c:pt idx="1">
                  <c:v>39.854963801230937</c:v>
                </c:pt>
                <c:pt idx="2">
                  <c:v>54.800575226692537</c:v>
                </c:pt>
                <c:pt idx="3">
                  <c:v>54.800575226692537</c:v>
                </c:pt>
                <c:pt idx="4">
                  <c:v>104.61927997823121</c:v>
                </c:pt>
                <c:pt idx="5">
                  <c:v>109.6011504533851</c:v>
                </c:pt>
                <c:pt idx="6">
                  <c:v>154.43798472976991</c:v>
                </c:pt>
                <c:pt idx="7">
                  <c:v>159.41985520492369</c:v>
                </c:pt>
                <c:pt idx="8">
                  <c:v>174.36546663038541</c:v>
                </c:pt>
                <c:pt idx="9">
                  <c:v>189.31107805584699</c:v>
                </c:pt>
                <c:pt idx="10">
                  <c:v>224.18417138192399</c:v>
                </c:pt>
                <c:pt idx="11">
                  <c:v>239.1297828073856</c:v>
                </c:pt>
                <c:pt idx="12">
                  <c:v>264.03913518315488</c:v>
                </c:pt>
                <c:pt idx="13">
                  <c:v>348.73093326077071</c:v>
                </c:pt>
                <c:pt idx="14">
                  <c:v>398.5496380123094</c:v>
                </c:pt>
                <c:pt idx="15">
                  <c:v>348.73093326077071</c:v>
                </c:pt>
                <c:pt idx="16">
                  <c:v>423.45899038807869</c:v>
                </c:pt>
                <c:pt idx="17">
                  <c:v>448.36834276384798</c:v>
                </c:pt>
                <c:pt idx="18">
                  <c:v>418.47711991292482</c:v>
                </c:pt>
                <c:pt idx="19">
                  <c:v>572.9151046426947</c:v>
                </c:pt>
                <c:pt idx="20">
                  <c:v>428.44086086323261</c:v>
                </c:pt>
                <c:pt idx="21">
                  <c:v>448.36834276384798</c:v>
                </c:pt>
                <c:pt idx="22">
                  <c:v>513.13265894084827</c:v>
                </c:pt>
                <c:pt idx="23">
                  <c:v>483.24143608992512</c:v>
                </c:pt>
                <c:pt idx="24">
                  <c:v>483.24143608992512</c:v>
                </c:pt>
                <c:pt idx="25">
                  <c:v>483.24143608992512</c:v>
                </c:pt>
                <c:pt idx="26">
                  <c:v>483.24143608992512</c:v>
                </c:pt>
                <c:pt idx="27">
                  <c:v>483.24143608992512</c:v>
                </c:pt>
                <c:pt idx="28">
                  <c:v>483.24143608992512</c:v>
                </c:pt>
                <c:pt idx="29">
                  <c:v>483.24143608992512</c:v>
                </c:pt>
                <c:pt idx="30">
                  <c:v>483.24143608992512</c:v>
                </c:pt>
                <c:pt idx="31">
                  <c:v>483.24143608992512</c:v>
                </c:pt>
                <c:pt idx="32">
                  <c:v>483.24143608992512</c:v>
                </c:pt>
                <c:pt idx="33">
                  <c:v>483.24143608992512</c:v>
                </c:pt>
                <c:pt idx="34">
                  <c:v>483.24143608992512</c:v>
                </c:pt>
                <c:pt idx="35">
                  <c:v>483.24143608992512</c:v>
                </c:pt>
                <c:pt idx="36">
                  <c:v>483.24143608992512</c:v>
                </c:pt>
                <c:pt idx="37">
                  <c:v>483.24143608992512</c:v>
                </c:pt>
                <c:pt idx="38">
                  <c:v>483.24143608992512</c:v>
                </c:pt>
                <c:pt idx="39">
                  <c:v>483.24143608992512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6C-4CED-A1B9-41B9120CB6C7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Deaths'!$G$4:$G$43</c:f>
              <c:numCache>
                <c:formatCode>General</c:formatCode>
                <c:ptCount val="40"/>
                <c:pt idx="1">
                  <c:v>25.173936724362321</c:v>
                </c:pt>
                <c:pt idx="2">
                  <c:v>34.058855568254913</c:v>
                </c:pt>
                <c:pt idx="3">
                  <c:v>23.69311691704689</c:v>
                </c:pt>
                <c:pt idx="4">
                  <c:v>42.943774412147491</c:v>
                </c:pt>
                <c:pt idx="5">
                  <c:v>26.654756531677751</c:v>
                </c:pt>
                <c:pt idx="6">
                  <c:v>56.271152677986358</c:v>
                </c:pt>
                <c:pt idx="7">
                  <c:v>109.5806657413419</c:v>
                </c:pt>
                <c:pt idx="8">
                  <c:v>141.4182915986236</c:v>
                </c:pt>
                <c:pt idx="9">
                  <c:v>134.0141925620465</c:v>
                </c:pt>
                <c:pt idx="10">
                  <c:v>213.23805225342201</c:v>
                </c:pt>
                <c:pt idx="11">
                  <c:v>216.19969186805289</c:v>
                </c:pt>
                <c:pt idx="12">
                  <c:v>156.9668995754356</c:v>
                </c:pt>
                <c:pt idx="13">
                  <c:v>276.91330396798548</c:v>
                </c:pt>
                <c:pt idx="14">
                  <c:v>298.38519117405929</c:v>
                </c:pt>
                <c:pt idx="15">
                  <c:v>497.5554552579847</c:v>
                </c:pt>
                <c:pt idx="16">
                  <c:v>486.44930670311902</c:v>
                </c:pt>
                <c:pt idx="17">
                  <c:v>544.94168909207849</c:v>
                </c:pt>
                <c:pt idx="18">
                  <c:v>559.74988716523274</c:v>
                </c:pt>
                <c:pt idx="19">
                  <c:v>443.50553229097147</c:v>
                </c:pt>
                <c:pt idx="20">
                  <c:v>419.81241537392458</c:v>
                </c:pt>
                <c:pt idx="21">
                  <c:v>818.15294354177536</c:v>
                </c:pt>
                <c:pt idx="22">
                  <c:v>762.62220076744677</c:v>
                </c:pt>
                <c:pt idx="23">
                  <c:v>826.29745248201027</c:v>
                </c:pt>
                <c:pt idx="24">
                  <c:v>830.73991190395657</c:v>
                </c:pt>
                <c:pt idx="25">
                  <c:v>624.16554878345403</c:v>
                </c:pt>
                <c:pt idx="26">
                  <c:v>624.16554878345403</c:v>
                </c:pt>
                <c:pt idx="27">
                  <c:v>624.16554878345403</c:v>
                </c:pt>
                <c:pt idx="28">
                  <c:v>624.16554878345403</c:v>
                </c:pt>
                <c:pt idx="29">
                  <c:v>624.16554878345403</c:v>
                </c:pt>
                <c:pt idx="30">
                  <c:v>624.16554878345403</c:v>
                </c:pt>
                <c:pt idx="31">
                  <c:v>624.16554878345403</c:v>
                </c:pt>
                <c:pt idx="32">
                  <c:v>624.16554878345403</c:v>
                </c:pt>
                <c:pt idx="33">
                  <c:v>624.16554878345403</c:v>
                </c:pt>
                <c:pt idx="34">
                  <c:v>624.16554878345403</c:v>
                </c:pt>
                <c:pt idx="35">
                  <c:v>624.16554878345403</c:v>
                </c:pt>
                <c:pt idx="36">
                  <c:v>624.16554878345403</c:v>
                </c:pt>
                <c:pt idx="37">
                  <c:v>624.16554878345403</c:v>
                </c:pt>
                <c:pt idx="38">
                  <c:v>624.16554878345403</c:v>
                </c:pt>
                <c:pt idx="39">
                  <c:v>624.16554878345403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6C-4CED-A1B9-41B9120CB6C7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Deaths'!$H$4:$H$43</c:f>
              <c:numCache>
                <c:formatCode>General</c:formatCode>
                <c:ptCount val="40"/>
                <c:pt idx="1">
                  <c:v>36.315022910813667</c:v>
                </c:pt>
                <c:pt idx="2">
                  <c:v>49.23040762804866</c:v>
                </c:pt>
                <c:pt idx="3">
                  <c:v>61.993846642727952</c:v>
                </c:pt>
                <c:pt idx="4">
                  <c:v>79.011765328966987</c:v>
                </c:pt>
                <c:pt idx="5">
                  <c:v>96.181629717761737</c:v>
                </c:pt>
                <c:pt idx="6">
                  <c:v>89.040181697643561</c:v>
                </c:pt>
                <c:pt idx="7">
                  <c:v>105.1464261685484</c:v>
                </c:pt>
                <c:pt idx="8">
                  <c:v>164.86108727294069</c:v>
                </c:pt>
                <c:pt idx="9">
                  <c:v>178.08036339528709</c:v>
                </c:pt>
                <c:pt idx="10">
                  <c:v>228.3743909412257</c:v>
                </c:pt>
                <c:pt idx="11">
                  <c:v>211.50841795754241</c:v>
                </c:pt>
                <c:pt idx="12">
                  <c:v>231.41330499233979</c:v>
                </c:pt>
                <c:pt idx="13">
                  <c:v>241.5936670635721</c:v>
                </c:pt>
                <c:pt idx="14">
                  <c:v>268.94389352359917</c:v>
                </c:pt>
                <c:pt idx="15">
                  <c:v>390.65240127071951</c:v>
                </c:pt>
                <c:pt idx="16">
                  <c:v>326.07547768454452</c:v>
                </c:pt>
                <c:pt idx="17">
                  <c:v>338.53502529411242</c:v>
                </c:pt>
                <c:pt idx="18">
                  <c:v>337.01556826855528</c:v>
                </c:pt>
                <c:pt idx="19">
                  <c:v>321.97294371554051</c:v>
                </c:pt>
                <c:pt idx="20">
                  <c:v>321.97294371554051</c:v>
                </c:pt>
                <c:pt idx="21">
                  <c:v>321.97294371554051</c:v>
                </c:pt>
                <c:pt idx="22">
                  <c:v>321.97294371554051</c:v>
                </c:pt>
                <c:pt idx="23">
                  <c:v>321.97294371554051</c:v>
                </c:pt>
                <c:pt idx="24">
                  <c:v>321.97294371554051</c:v>
                </c:pt>
                <c:pt idx="25">
                  <c:v>321.97294371554051</c:v>
                </c:pt>
                <c:pt idx="26">
                  <c:v>321.97294371554051</c:v>
                </c:pt>
                <c:pt idx="27">
                  <c:v>321.97294371554051</c:v>
                </c:pt>
                <c:pt idx="28">
                  <c:v>321.97294371554051</c:v>
                </c:pt>
                <c:pt idx="29">
                  <c:v>321.97294371554051</c:v>
                </c:pt>
                <c:pt idx="30">
                  <c:v>321.97294371554051</c:v>
                </c:pt>
                <c:pt idx="31">
                  <c:v>321.97294371554051</c:v>
                </c:pt>
                <c:pt idx="32">
                  <c:v>321.97294371554051</c:v>
                </c:pt>
                <c:pt idx="33">
                  <c:v>321.97294371554051</c:v>
                </c:pt>
                <c:pt idx="34">
                  <c:v>321.97294371554051</c:v>
                </c:pt>
                <c:pt idx="35">
                  <c:v>321.97294371554051</c:v>
                </c:pt>
                <c:pt idx="36">
                  <c:v>321.97294371554051</c:v>
                </c:pt>
                <c:pt idx="37">
                  <c:v>321.97294371554051</c:v>
                </c:pt>
                <c:pt idx="38">
                  <c:v>321.97294371554051</c:v>
                </c:pt>
                <c:pt idx="39">
                  <c:v>321.97294371554051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6C-4CED-A1B9-41B9120CB6C7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'Rebased Deaths'!$M$4:$M$10</c:f>
              <c:strCache>
                <c:ptCount val="7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Spain</c:v>
                </c:pt>
                <c:pt idx="4">
                  <c:v>Sweden</c:v>
                </c:pt>
                <c:pt idx="5">
                  <c:v>UK</c:v>
                </c:pt>
                <c:pt idx="6">
                  <c:v>US</c:v>
                </c:pt>
              </c:strCache>
            </c:strRef>
          </c:xVal>
          <c:yVal>
            <c:numRef>
              <c:f>'Rebased Deaths'!$N$4:$N$10</c:f>
              <c:numCache>
                <c:formatCode>General</c:formatCode>
                <c:ptCount val="7"/>
                <c:pt idx="0">
                  <c:v>12</c:v>
                </c:pt>
                <c:pt idx="1">
                  <c:v>20</c:v>
                </c:pt>
                <c:pt idx="2">
                  <c:v>0</c:v>
                </c:pt>
                <c:pt idx="3">
                  <c:v>3</c:v>
                </c:pt>
                <c:pt idx="4">
                  <c:v>18</c:v>
                </c:pt>
                <c:pt idx="5">
                  <c:v>16</c:v>
                </c:pt>
                <c:pt idx="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6-4019-93D5-E62E0F59D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8976"/>
        <c:axId val="690155552"/>
      </c:scatterChart>
      <c:valAx>
        <c:axId val="10542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Rebased</a:t>
                </a:r>
                <a:r>
                  <a:rPr lang="en-GB" sz="1100" baseline="0"/>
                  <a:t> days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55552"/>
        <c:crosses val="autoZero"/>
        <c:crossBetween val="midCat"/>
      </c:valAx>
      <c:valAx>
        <c:axId val="6901555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Daily deaths equivalent (50m population)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2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1A143E-349C-4F89-8BE2-F54E90754587}">
  <sheetPr codeName="Chart6"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AC2B8-34BF-48C0-A54C-CD9F01A75C90}">
  <sheetPr codeName="Chart7"/>
  <sheetViews>
    <sheetView tabSelected="1"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4A57B0-5C5B-4E6A-94CD-D84E631DADA8}">
  <sheetPr codeName="Chart3"/>
  <sheetViews>
    <sheetView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98FAE7-0E6B-4861-8855-9E9652771245}">
  <sheetPr codeName="Chart8"/>
  <sheetViews>
    <sheetView zoomScale="11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94A68A-F61F-4E2D-9095-32F1B354244B}">
  <sheetPr codeName="Chart10"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14286</xdr:colOff>
      <xdr:row>34</xdr:row>
      <xdr:rowOff>71436</xdr:rowOff>
    </xdr:from>
    <xdr:to>
      <xdr:col>29</xdr:col>
      <xdr:colOff>38099</xdr:colOff>
      <xdr:row>55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CF426-97B0-4005-9DFB-0CB1E45B0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</xdr:colOff>
      <xdr:row>55</xdr:row>
      <xdr:rowOff>157162</xdr:rowOff>
    </xdr:from>
    <xdr:to>
      <xdr:col>29</xdr:col>
      <xdr:colOff>19050</xdr:colOff>
      <xdr:row>73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EC18B-CE35-4AE9-A81F-48779FD21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11</xdr:row>
      <xdr:rowOff>23812</xdr:rowOff>
    </xdr:from>
    <xdr:to>
      <xdr:col>21</xdr:col>
      <xdr:colOff>438150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BADA3-7579-4F6B-9E73-8D4CFED55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36</xdr:row>
      <xdr:rowOff>133350</xdr:rowOff>
    </xdr:from>
    <xdr:to>
      <xdr:col>21</xdr:col>
      <xdr:colOff>414338</xdr:colOff>
      <xdr:row>59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BE3B3-D466-4BA2-B009-1BB3A596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9B118-9DE3-486C-961B-9D5C89EF3D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0.08738</cdr:x>
      <cdr:y>0.1</cdr:y>
    </cdr:from>
    <cdr:to>
      <cdr:x>0.37158</cdr:x>
      <cdr:y>0.43543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21E51C-E857-4058-AD9A-2281725F6B28}"/>
            </a:ext>
          </a:extLst>
        </cdr:cNvPr>
        <cdr:cNvSpPr txBox="1"/>
      </cdr:nvSpPr>
      <cdr:spPr>
        <a:xfrm xmlns:a="http://schemas.openxmlformats.org/drawingml/2006/main">
          <a:off x="812230" y="607219"/>
          <a:ext cx="2641747" cy="2036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>
              <a:solidFill>
                <a:schemeClr val="bg2"/>
              </a:solidFill>
            </a:rPr>
            <a:t>Rebase delay</a:t>
          </a:r>
          <a:r>
            <a:rPr lang="en-GB" sz="1100" b="0">
              <a:solidFill>
                <a:schemeClr val="bg2"/>
              </a:solidFill>
            </a:rPr>
            <a:t> (i.e. delay vs. Italy):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France	12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Germany	20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Italy	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Spain	3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Sweden	18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</a:t>
          </a:r>
          <a:r>
            <a:rPr lang="en-GB" sz="1100" baseline="0">
              <a:solidFill>
                <a:schemeClr val="bg2"/>
              </a:solidFill>
            </a:rPr>
            <a:t> </a:t>
          </a:r>
          <a:r>
            <a:rPr lang="en-GB" sz="1100">
              <a:solidFill>
                <a:schemeClr val="bg2"/>
              </a:solidFill>
            </a:rPr>
            <a:t>UK	16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US	22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14-Apr-2020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  <cdr:relSizeAnchor xmlns:cdr="http://schemas.openxmlformats.org/drawingml/2006/chartDrawing">
    <cdr:from>
      <cdr:x>0.87924</cdr:x>
      <cdr:y>0.5476</cdr:y>
    </cdr:from>
    <cdr:to>
      <cdr:x>0.94877</cdr:x>
      <cdr:y>0.59382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9262411-74A7-44EE-8A8A-27C204CB0AC6}"/>
            </a:ext>
          </a:extLst>
        </cdr:cNvPr>
        <cdr:cNvSpPr txBox="1"/>
      </cdr:nvSpPr>
      <cdr:spPr>
        <a:xfrm xmlns:a="http://schemas.openxmlformats.org/drawingml/2006/main">
          <a:off x="8179841" y="3327349"/>
          <a:ext cx="646858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0.87751</cdr:x>
      <cdr:y>0.49413</cdr:y>
    </cdr:from>
    <cdr:to>
      <cdr:x>0.94793</cdr:x>
      <cdr:y>0.54035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13EBD1C-6657-43E2-85A6-6620C62CB4E0}"/>
            </a:ext>
          </a:extLst>
        </cdr:cNvPr>
        <cdr:cNvSpPr txBox="1"/>
      </cdr:nvSpPr>
      <cdr:spPr>
        <a:xfrm xmlns:a="http://schemas.openxmlformats.org/drawingml/2006/main">
          <a:off x="8163697" y="3002489"/>
          <a:ext cx="655138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0.87924</cdr:x>
      <cdr:y>0.4192</cdr:y>
    </cdr:from>
    <cdr:to>
      <cdr:x>0.94692</cdr:x>
      <cdr:y>0.46542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9841" y="2547174"/>
          <a:ext cx="629647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0.87829</cdr:x>
      <cdr:y>0.81743</cdr:y>
    </cdr:from>
    <cdr:to>
      <cdr:x>0.95057</cdr:x>
      <cdr:y>0.86365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1027" y="4966946"/>
          <a:ext cx="672442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5"/>
              </a:solidFill>
            </a:rPr>
            <a:t>Sweden</a:t>
          </a:r>
        </a:p>
      </cdr:txBody>
    </cdr:sp>
  </cdr:relSizeAnchor>
  <cdr:relSizeAnchor xmlns:cdr="http://schemas.openxmlformats.org/drawingml/2006/chartDrawing">
    <cdr:from>
      <cdr:x>0.87752</cdr:x>
      <cdr:y>0.68048</cdr:y>
    </cdr:from>
    <cdr:to>
      <cdr:x>0.93335</cdr:x>
      <cdr:y>0.7267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63835" y="4134820"/>
          <a:ext cx="519403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1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0.88081</cdr:x>
      <cdr:y>0.8615</cdr:y>
    </cdr:from>
    <cdr:to>
      <cdr:x>0.95675</cdr:x>
      <cdr:y>0.90772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94456" y="5234736"/>
          <a:ext cx="706492" cy="280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0.87922</cdr:x>
      <cdr:y>0.52436</cdr:y>
    </cdr:from>
    <cdr:to>
      <cdr:x>0.94969</cdr:x>
      <cdr:y>0.57058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9656" y="3186187"/>
          <a:ext cx="655603" cy="280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50000"/>
                </a:schemeClr>
              </a:solidFill>
            </a:rPr>
            <a:t>Italy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14286</xdr:colOff>
      <xdr:row>20</xdr:row>
      <xdr:rowOff>23811</xdr:rowOff>
    </xdr:from>
    <xdr:to>
      <xdr:col>23</xdr:col>
      <xdr:colOff>38099</xdr:colOff>
      <xdr:row>41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8F5D2C-1C0C-40C1-A458-379A0F533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41</xdr:row>
      <xdr:rowOff>109537</xdr:rowOff>
    </xdr:from>
    <xdr:to>
      <xdr:col>23</xdr:col>
      <xdr:colOff>19050</xdr:colOff>
      <xdr:row>59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F666E-1AF2-4884-99AE-ACB793F11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43227-9594-4E12-AA1F-136F8C0CE6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0.9095</cdr:x>
      <cdr:y>0.80534</cdr:y>
    </cdr:from>
    <cdr:to>
      <cdr:x>0.99512</cdr:x>
      <cdr:y>0.85399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461343" y="4893462"/>
          <a:ext cx="796548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0.91123</cdr:x>
      <cdr:y>0.87446</cdr:y>
    </cdr:from>
    <cdr:to>
      <cdr:x>0.99684</cdr:x>
      <cdr:y>0.9231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77462" y="5313471"/>
          <a:ext cx="796455" cy="295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0.90863</cdr:x>
      <cdr:y>0.74614</cdr:y>
    </cdr:from>
    <cdr:to>
      <cdr:x>0.99424</cdr:x>
      <cdr:y>0.79479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53224" y="4533792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0.90866</cdr:x>
      <cdr:y>0.78688</cdr:y>
    </cdr:from>
    <cdr:to>
      <cdr:x>0.99428</cdr:x>
      <cdr:y>0.83553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53528" y="4781339"/>
          <a:ext cx="796549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0.91132</cdr:x>
      <cdr:y>0.8344</cdr:y>
    </cdr:from>
    <cdr:to>
      <cdr:x>0.99693</cdr:x>
      <cdr:y>0.88304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78255" y="5070063"/>
          <a:ext cx="796456" cy="295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0.90955</cdr:x>
      <cdr:y>0.7671</cdr:y>
    </cdr:from>
    <cdr:to>
      <cdr:x>0.99516</cdr:x>
      <cdr:y>0.81575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61832" y="4661135"/>
          <a:ext cx="796456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0.91086</cdr:x>
      <cdr:y>0.85558</cdr:y>
    </cdr:from>
    <cdr:to>
      <cdr:x>0.98731</cdr:x>
      <cdr:y>0.90423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74045" y="5198752"/>
          <a:ext cx="711237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0.08843</cdr:x>
      <cdr:y>0.11106</cdr:y>
    </cdr:from>
    <cdr:to>
      <cdr:x>0.36027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D0AC0499-D9FB-4E27-86EE-E3D23E6DF83B}"/>
            </a:ext>
          </a:extLst>
        </cdr:cNvPr>
        <cdr:cNvSpPr txBox="1"/>
      </cdr:nvSpPr>
      <cdr:spPr>
        <a:xfrm xmlns:a="http://schemas.openxmlformats.org/drawingml/2006/main">
          <a:off x="822653" y="674852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</a:t>
          </a:r>
          <a:r>
            <a:rPr lang="en-GB" sz="1100" baseline="0">
              <a:solidFill>
                <a:schemeClr val="bg2"/>
              </a:solidFill>
            </a:rPr>
            <a:t> 8-Oct</a:t>
          </a:r>
          <a:r>
            <a:rPr lang="en-GB" sz="1100">
              <a:solidFill>
                <a:schemeClr val="bg2"/>
              </a:solidFill>
            </a:rPr>
            <a:t>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98CD1-8A46-4C01-BA0D-66923904A5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0.91439</cdr:x>
      <cdr:y>0.79348</cdr:y>
    </cdr:from>
    <cdr:to>
      <cdr:x>1</cdr:x>
      <cdr:y>0.84213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506842" y="4821447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0.91779</cdr:x>
      <cdr:y>0.65779</cdr:y>
    </cdr:from>
    <cdr:to>
      <cdr:x>1</cdr:x>
      <cdr:y>0.70644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38473" y="3996952"/>
          <a:ext cx="764824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0.91439</cdr:x>
      <cdr:y>0.88243</cdr:y>
    </cdr:from>
    <cdr:to>
      <cdr:x>1</cdr:x>
      <cdr:y>0.93108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842" y="5361876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0.91438</cdr:x>
      <cdr:y>0.83492</cdr:y>
    </cdr:from>
    <cdr:to>
      <cdr:x>1</cdr:x>
      <cdr:y>0.88357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749" y="5073214"/>
          <a:ext cx="796548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0.91439</cdr:x>
      <cdr:y>0.86014</cdr:y>
    </cdr:from>
    <cdr:to>
      <cdr:x>1</cdr:x>
      <cdr:y>0.90879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842" y="5226441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0.91438</cdr:x>
      <cdr:y>0.69464</cdr:y>
    </cdr:from>
    <cdr:to>
      <cdr:x>1</cdr:x>
      <cdr:y>0.74328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749" y="4220820"/>
          <a:ext cx="796548" cy="295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0.91439</cdr:x>
      <cdr:y>0.90311</cdr:y>
    </cdr:from>
    <cdr:to>
      <cdr:x>1</cdr:x>
      <cdr:y>0.95176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842" y="5487579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0.08666</cdr:x>
      <cdr:y>0.11106</cdr:y>
    </cdr:from>
    <cdr:to>
      <cdr:x>0.35851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EF064BA-29B6-4C9E-ACBF-9732BC489A27}"/>
            </a:ext>
          </a:extLst>
        </cdr:cNvPr>
        <cdr:cNvSpPr txBox="1"/>
      </cdr:nvSpPr>
      <cdr:spPr>
        <a:xfrm xmlns:a="http://schemas.openxmlformats.org/drawingml/2006/main">
          <a:off x="806231" y="67485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7-day moving average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8-Oct-2020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C8CF4-0F11-406E-90BF-7229178FF4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0.91439</cdr:x>
      <cdr:y>0.85568</cdr:y>
    </cdr:from>
    <cdr:to>
      <cdr:x>1</cdr:x>
      <cdr:y>0.90433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506842" y="5199342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0.91439</cdr:x>
      <cdr:y>0.81318</cdr:y>
    </cdr:from>
    <cdr:to>
      <cdr:x>1</cdr:x>
      <cdr:y>0.86183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842" y="4941129"/>
          <a:ext cx="796455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0.91439</cdr:x>
      <cdr:y>0.91618</cdr:y>
    </cdr:from>
    <cdr:to>
      <cdr:x>1</cdr:x>
      <cdr:y>0.96483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841" y="5566957"/>
          <a:ext cx="796456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0.91278</cdr:x>
      <cdr:y>0.87846</cdr:y>
    </cdr:from>
    <cdr:to>
      <cdr:x>0.9984</cdr:x>
      <cdr:y>0.92711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91888" y="5337765"/>
          <a:ext cx="796548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0.91439</cdr:x>
      <cdr:y>0.89807</cdr:y>
    </cdr:from>
    <cdr:to>
      <cdr:x>1</cdr:x>
      <cdr:y>0.94672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842" y="5456922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0.91438</cdr:x>
      <cdr:y>0.83343</cdr:y>
    </cdr:from>
    <cdr:to>
      <cdr:x>1</cdr:x>
      <cdr:y>0.88207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749" y="5064149"/>
          <a:ext cx="796548" cy="295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0.91351</cdr:x>
      <cdr:y>0.93238</cdr:y>
    </cdr:from>
    <cdr:to>
      <cdr:x>0.99912</cdr:x>
      <cdr:y>0.98102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98631" y="5665384"/>
          <a:ext cx="796455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0.08666</cdr:x>
      <cdr:y>0.11106</cdr:y>
    </cdr:from>
    <cdr:to>
      <cdr:x>0.35851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EF064BA-29B6-4C9E-ACBF-9732BC489A27}"/>
            </a:ext>
          </a:extLst>
        </cdr:cNvPr>
        <cdr:cNvSpPr txBox="1"/>
      </cdr:nvSpPr>
      <cdr:spPr>
        <a:xfrm xmlns:a="http://schemas.openxmlformats.org/drawingml/2006/main">
          <a:off x="806231" y="67485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3-week moving average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8-Oct-2020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A2D2D-C009-4CB4-9A0C-F7C80B575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0.90242</cdr:x>
      <cdr:y>0.92555</cdr:y>
    </cdr:from>
    <cdr:to>
      <cdr:x>0.97443</cdr:x>
      <cdr:y>0.9742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398244" y="5629154"/>
          <a:ext cx="670153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0.90258</cdr:x>
      <cdr:y>0.87874</cdr:y>
    </cdr:from>
    <cdr:to>
      <cdr:x>0.97118</cdr:x>
      <cdr:y>0.91143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99774" y="5344429"/>
          <a:ext cx="638418" cy="1988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0.90334</cdr:x>
      <cdr:y>0.8068</cdr:y>
    </cdr:from>
    <cdr:to>
      <cdr:x>0.97567</cdr:x>
      <cdr:y>0.85545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06848" y="4906893"/>
          <a:ext cx="673131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0.89985</cdr:x>
      <cdr:y>0.78041</cdr:y>
    </cdr:from>
    <cdr:to>
      <cdr:x>0.9698</cdr:x>
      <cdr:y>0.82906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74346" y="4746420"/>
          <a:ext cx="650982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0.89995</cdr:x>
      <cdr:y>0.8305</cdr:y>
    </cdr:from>
    <cdr:to>
      <cdr:x>0.96812</cdr:x>
      <cdr:y>0.87915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75297" y="5051049"/>
          <a:ext cx="634417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0.90137</cdr:x>
      <cdr:y>0.85348</cdr:y>
    </cdr:from>
    <cdr:to>
      <cdr:x>0.96645</cdr:x>
      <cdr:y>0.90212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88503" y="5190794"/>
          <a:ext cx="605661" cy="295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0.90101</cdr:x>
      <cdr:y>0.90244</cdr:y>
    </cdr:from>
    <cdr:to>
      <cdr:x>0.97903</cdr:x>
      <cdr:y>0.95053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85123" y="5488604"/>
          <a:ext cx="726085" cy="292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0.0865</cdr:x>
      <cdr:y>0.11351</cdr:y>
    </cdr:from>
    <cdr:to>
      <cdr:x>0.35834</cdr:x>
      <cdr:y>0.27703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A6414F-5446-47D3-B260-2013ADB1F9EF}"/>
            </a:ext>
          </a:extLst>
        </cdr:cNvPr>
        <cdr:cNvSpPr txBox="1"/>
      </cdr:nvSpPr>
      <cdr:spPr>
        <a:xfrm xmlns:a="http://schemas.openxmlformats.org/drawingml/2006/main">
          <a:off x="804698" y="68974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Polynomial order 6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13-Aug-2020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peoplepopulationandcommunity/birthsdeathsandmarriages/deaths/datasets/weeklyprovisionalfiguresondeathsregisteredinenglandandwale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6DFD-8AF7-4801-977D-197998DF234A}">
  <sheetPr codeName="Sheet1"/>
  <dimension ref="A1:AP207"/>
  <sheetViews>
    <sheetView topLeftCell="B1" workbookViewId="0">
      <selection activeCell="V33" sqref="T4:V33"/>
    </sheetView>
  </sheetViews>
  <sheetFormatPr defaultRowHeight="15" x14ac:dyDescent="0.25"/>
  <cols>
    <col min="1" max="1" width="18.28515625" bestFit="1" customWidth="1"/>
    <col min="5" max="5" width="10.42578125" bestFit="1" customWidth="1"/>
    <col min="6" max="6" width="11" customWidth="1"/>
    <col min="7" max="8" width="10.42578125" customWidth="1"/>
    <col min="9" max="9" width="13.5703125" customWidth="1"/>
    <col min="10" max="15" width="10.42578125" customWidth="1"/>
    <col min="19" max="19" width="10.7109375" bestFit="1" customWidth="1"/>
    <col min="20" max="35" width="10.42578125" bestFit="1" customWidth="1"/>
  </cols>
  <sheetData>
    <row r="1" spans="1:42" x14ac:dyDescent="0.25">
      <c r="A1" s="1"/>
      <c r="E1" s="1" t="s">
        <v>98</v>
      </c>
      <c r="G1" s="190"/>
      <c r="H1" s="190"/>
      <c r="O1" s="190"/>
      <c r="P1" s="190"/>
      <c r="Q1" s="190"/>
      <c r="R1" s="190"/>
      <c r="S1" s="191"/>
      <c r="T1" s="191"/>
      <c r="U1" s="191"/>
      <c r="V1" s="191"/>
      <c r="W1" s="191"/>
      <c r="X1" s="191"/>
      <c r="Y1" s="191"/>
      <c r="Z1" s="191"/>
    </row>
    <row r="2" spans="1:42" x14ac:dyDescent="0.25">
      <c r="S2" s="1" t="s">
        <v>92</v>
      </c>
    </row>
    <row r="3" spans="1:42" ht="26.25" x14ac:dyDescent="0.25">
      <c r="A3" s="2" t="s">
        <v>6</v>
      </c>
      <c r="B3" s="2" t="s">
        <v>94</v>
      </c>
      <c r="C3" s="137"/>
      <c r="E3" s="1" t="s">
        <v>77</v>
      </c>
      <c r="F3" s="178" t="s">
        <v>106</v>
      </c>
      <c r="G3" s="178" t="s">
        <v>105</v>
      </c>
      <c r="H3" s="170" t="s">
        <v>107</v>
      </c>
      <c r="I3" s="170" t="s">
        <v>97</v>
      </c>
      <c r="J3" s="170" t="s">
        <v>96</v>
      </c>
      <c r="K3" s="178" t="s">
        <v>82</v>
      </c>
      <c r="L3" s="170" t="s">
        <v>103</v>
      </c>
      <c r="M3" s="170" t="s">
        <v>95</v>
      </c>
      <c r="N3" s="170" t="s">
        <v>101</v>
      </c>
      <c r="O3" s="170" t="s">
        <v>102</v>
      </c>
      <c r="P3" t="s">
        <v>79</v>
      </c>
      <c r="Q3" t="s">
        <v>80</v>
      </c>
      <c r="S3" s="129" t="s">
        <v>85</v>
      </c>
      <c r="T3" s="135" t="s">
        <v>51</v>
      </c>
      <c r="U3" s="135" t="s">
        <v>44</v>
      </c>
      <c r="V3" s="135" t="s">
        <v>45</v>
      </c>
      <c r="W3" s="135" t="s">
        <v>46</v>
      </c>
      <c r="X3" s="135" t="s">
        <v>47</v>
      </c>
      <c r="Y3" s="135" t="s">
        <v>48</v>
      </c>
      <c r="Z3" s="48" t="s">
        <v>49</v>
      </c>
    </row>
    <row r="4" spans="1:42" x14ac:dyDescent="0.25">
      <c r="A4" s="6">
        <v>43896</v>
      </c>
      <c r="B4" s="211">
        <v>0</v>
      </c>
      <c r="C4" s="209"/>
      <c r="E4" s="131">
        <v>43896</v>
      </c>
      <c r="F4" s="176">
        <v>0</v>
      </c>
      <c r="G4" s="176">
        <v>1583</v>
      </c>
      <c r="H4" s="179">
        <f t="shared" ref="H4:H15" si="0">F4-G4</f>
        <v>-1583</v>
      </c>
      <c r="I4" s="179">
        <f t="shared" ref="I4:I11" si="1">K4-J4-F4</f>
        <v>10901</v>
      </c>
      <c r="J4" s="171">
        <f>$M4-$F4</f>
        <v>-6</v>
      </c>
      <c r="K4" s="176">
        <v>10895</v>
      </c>
      <c r="L4" s="201">
        <f>F4/K4</f>
        <v>0</v>
      </c>
      <c r="M4" s="168">
        <v>-6</v>
      </c>
      <c r="N4" s="168">
        <f>SUMIFS($B$4:$B$200,$A$4:$A$200,P4,$A$4:$A$200,Q4)</f>
        <v>0</v>
      </c>
      <c r="O4" s="168">
        <f t="shared" ref="O4:O11" si="2">N4-F4</f>
        <v>0</v>
      </c>
      <c r="P4" t="str">
        <f>"&lt;="&amp;E4</f>
        <v>&lt;=43896</v>
      </c>
      <c r="Q4">
        <v>0</v>
      </c>
      <c r="S4" s="167">
        <v>43896</v>
      </c>
      <c r="T4" s="43">
        <v>11</v>
      </c>
      <c r="U4" s="43">
        <v>4</v>
      </c>
      <c r="V4" s="43">
        <v>9</v>
      </c>
      <c r="W4" s="43">
        <v>-90</v>
      </c>
      <c r="X4" s="43">
        <v>-88</v>
      </c>
      <c r="Y4" s="43">
        <v>81</v>
      </c>
      <c r="Z4" s="43">
        <v>67</v>
      </c>
    </row>
    <row r="5" spans="1:42" x14ac:dyDescent="0.25">
      <c r="A5" s="6">
        <v>43897</v>
      </c>
      <c r="B5" s="211">
        <v>0</v>
      </c>
      <c r="C5" s="209"/>
      <c r="E5" s="131">
        <v>43903</v>
      </c>
      <c r="F5" s="176">
        <v>5</v>
      </c>
      <c r="G5" s="176">
        <v>1508</v>
      </c>
      <c r="H5" s="179">
        <f t="shared" si="0"/>
        <v>-1503</v>
      </c>
      <c r="I5" s="179">
        <f t="shared" si="1"/>
        <v>10569</v>
      </c>
      <c r="J5" s="171">
        <f t="shared" ref="J5:J14" si="3">M5-F5</f>
        <v>445</v>
      </c>
      <c r="K5" s="176">
        <v>11019</v>
      </c>
      <c r="L5" s="201">
        <f t="shared" ref="L5:L11" si="4">F5/K5</f>
        <v>4.5376168436337235E-4</v>
      </c>
      <c r="M5" s="168">
        <v>450</v>
      </c>
      <c r="N5" s="168">
        <f t="shared" ref="N5:N12" si="5">SUMIFS($B$4:$B$200,$A$4:$A$200,P5,$A$4:$A$200,Q5)</f>
        <v>5</v>
      </c>
      <c r="O5" s="168">
        <f t="shared" si="2"/>
        <v>0</v>
      </c>
      <c r="P5" t="str">
        <f t="shared" ref="P5:P50" si="6">"&lt;="&amp;E5</f>
        <v>&lt;=43903</v>
      </c>
      <c r="Q5" t="str">
        <f>"&gt;"&amp;E4</f>
        <v>&gt;43896</v>
      </c>
      <c r="S5" s="167">
        <v>43903</v>
      </c>
      <c r="T5" s="43">
        <v>-4</v>
      </c>
      <c r="U5" s="43">
        <v>-2</v>
      </c>
      <c r="V5" s="43">
        <v>12</v>
      </c>
      <c r="W5" s="43">
        <v>29</v>
      </c>
      <c r="X5" s="43">
        <v>35</v>
      </c>
      <c r="Y5" s="43">
        <v>171</v>
      </c>
      <c r="Z5" s="43">
        <v>209</v>
      </c>
    </row>
    <row r="6" spans="1:42" x14ac:dyDescent="0.25">
      <c r="A6" s="6">
        <v>43898</v>
      </c>
      <c r="B6" s="211">
        <v>0</v>
      </c>
      <c r="C6" s="209"/>
      <c r="E6" s="131">
        <v>43910</v>
      </c>
      <c r="F6" s="176">
        <v>103</v>
      </c>
      <c r="G6" s="176">
        <v>1546</v>
      </c>
      <c r="H6" s="179">
        <f t="shared" si="0"/>
        <v>-1443</v>
      </c>
      <c r="I6" s="179">
        <f t="shared" si="1"/>
        <v>10401</v>
      </c>
      <c r="J6" s="171">
        <f t="shared" si="3"/>
        <v>141</v>
      </c>
      <c r="K6" s="176">
        <v>10645</v>
      </c>
      <c r="L6" s="201">
        <f t="shared" si="4"/>
        <v>9.6759041803663685E-3</v>
      </c>
      <c r="M6" s="168">
        <v>244</v>
      </c>
      <c r="N6" s="168">
        <f t="shared" si="5"/>
        <v>107</v>
      </c>
      <c r="O6" s="168">
        <f t="shared" si="2"/>
        <v>4</v>
      </c>
      <c r="P6" t="str">
        <f t="shared" si="6"/>
        <v>&lt;=43910</v>
      </c>
      <c r="Q6" t="str">
        <f>"&gt;"&amp;E5</f>
        <v>&gt;43903</v>
      </c>
      <c r="S6" s="167">
        <v>43910</v>
      </c>
      <c r="T6" s="43">
        <v>-5</v>
      </c>
      <c r="U6" s="43">
        <v>-12</v>
      </c>
      <c r="V6" s="43">
        <v>-18</v>
      </c>
      <c r="W6" s="43">
        <v>15</v>
      </c>
      <c r="X6" s="43">
        <v>67</v>
      </c>
      <c r="Y6" s="43">
        <v>119</v>
      </c>
      <c r="Z6" s="43">
        <v>78</v>
      </c>
    </row>
    <row r="7" spans="1:42" x14ac:dyDescent="0.25">
      <c r="A7" s="6">
        <v>43899</v>
      </c>
      <c r="B7" s="211">
        <v>1</v>
      </c>
      <c r="C7" s="209"/>
      <c r="E7" s="131">
        <v>43917</v>
      </c>
      <c r="F7" s="176">
        <v>539</v>
      </c>
      <c r="G7" s="176">
        <v>1539</v>
      </c>
      <c r="H7" s="179">
        <f t="shared" si="0"/>
        <v>-1000</v>
      </c>
      <c r="I7" s="179">
        <f t="shared" si="1"/>
        <v>9866</v>
      </c>
      <c r="J7" s="171">
        <f t="shared" si="3"/>
        <v>736</v>
      </c>
      <c r="K7" s="176">
        <v>11141</v>
      </c>
      <c r="L7" s="201">
        <f t="shared" si="4"/>
        <v>4.8379858181491785E-2</v>
      </c>
      <c r="M7" s="168">
        <v>1275</v>
      </c>
      <c r="N7" s="168">
        <f t="shared" si="5"/>
        <v>553</v>
      </c>
      <c r="O7" s="168">
        <f t="shared" si="2"/>
        <v>14</v>
      </c>
      <c r="P7" t="str">
        <f t="shared" si="6"/>
        <v>&lt;=43917</v>
      </c>
      <c r="Q7" t="str">
        <f>"&gt;"&amp;E6</f>
        <v>&gt;43910</v>
      </c>
      <c r="S7" s="167">
        <v>43917</v>
      </c>
      <c r="T7" s="43">
        <v>4</v>
      </c>
      <c r="U7" s="43">
        <v>-4</v>
      </c>
      <c r="V7" s="43">
        <v>-6</v>
      </c>
      <c r="W7" s="43">
        <v>79</v>
      </c>
      <c r="X7" s="43">
        <v>162</v>
      </c>
      <c r="Y7" s="43">
        <v>453</v>
      </c>
      <c r="Z7" s="43">
        <v>587</v>
      </c>
    </row>
    <row r="8" spans="1:42" x14ac:dyDescent="0.25">
      <c r="A8" s="6">
        <v>43900</v>
      </c>
      <c r="B8" s="211">
        <v>1</v>
      </c>
      <c r="C8" s="209"/>
      <c r="E8" s="131">
        <v>43924</v>
      </c>
      <c r="F8" s="176">
        <v>3475</v>
      </c>
      <c r="G8" s="176">
        <v>1968</v>
      </c>
      <c r="H8" s="179">
        <f t="shared" si="0"/>
        <v>1507</v>
      </c>
      <c r="I8" s="179">
        <f t="shared" si="1"/>
        <v>10126</v>
      </c>
      <c r="J8" s="171">
        <f t="shared" si="3"/>
        <v>2786</v>
      </c>
      <c r="K8" s="176">
        <v>16387</v>
      </c>
      <c r="L8" s="201">
        <f t="shared" si="4"/>
        <v>0.21205833892719839</v>
      </c>
      <c r="M8" s="168">
        <v>6261</v>
      </c>
      <c r="N8" s="168">
        <f t="shared" si="5"/>
        <v>3505</v>
      </c>
      <c r="O8" s="168">
        <f t="shared" si="2"/>
        <v>30</v>
      </c>
      <c r="P8" t="str">
        <f t="shared" si="6"/>
        <v>&lt;=43924</v>
      </c>
      <c r="Q8" t="str">
        <f>"&gt;"&amp;E7</f>
        <v>&gt;43917</v>
      </c>
      <c r="S8" s="167">
        <v>43924</v>
      </c>
      <c r="T8" s="43">
        <v>10</v>
      </c>
      <c r="U8" s="43">
        <v>8</v>
      </c>
      <c r="V8" s="43">
        <v>-8</v>
      </c>
      <c r="W8" s="43">
        <v>628</v>
      </c>
      <c r="X8" s="43">
        <v>1120</v>
      </c>
      <c r="Y8" s="43">
        <v>2068</v>
      </c>
      <c r="Z8" s="43">
        <v>2435</v>
      </c>
    </row>
    <row r="9" spans="1:42" x14ac:dyDescent="0.25">
      <c r="A9" s="6">
        <v>43901</v>
      </c>
      <c r="B9" s="211">
        <v>1</v>
      </c>
      <c r="C9" s="209"/>
      <c r="E9" s="131">
        <v>43931</v>
      </c>
      <c r="F9" s="176">
        <v>6213</v>
      </c>
      <c r="G9" s="176">
        <v>1777</v>
      </c>
      <c r="H9" s="179">
        <f t="shared" si="0"/>
        <v>4436</v>
      </c>
      <c r="I9" s="179">
        <f t="shared" si="1"/>
        <v>10291</v>
      </c>
      <c r="J9" s="171">
        <f t="shared" si="3"/>
        <v>2012</v>
      </c>
      <c r="K9" s="174">
        <v>18516</v>
      </c>
      <c r="L9" s="201">
        <f t="shared" si="4"/>
        <v>0.33554763447828906</v>
      </c>
      <c r="M9" s="168">
        <v>8225</v>
      </c>
      <c r="N9" s="168">
        <f t="shared" si="5"/>
        <v>6243</v>
      </c>
      <c r="O9" s="168">
        <f t="shared" si="2"/>
        <v>30</v>
      </c>
      <c r="P9" t="str">
        <f t="shared" si="6"/>
        <v>&lt;=43931</v>
      </c>
      <c r="Q9" t="str">
        <f>"&gt;"&amp;E8</f>
        <v>&gt;43924</v>
      </c>
      <c r="S9" s="167">
        <v>43931</v>
      </c>
      <c r="T9" s="43">
        <v>6</v>
      </c>
      <c r="U9" s="43">
        <v>6</v>
      </c>
      <c r="V9" s="43">
        <v>5</v>
      </c>
      <c r="W9" s="43">
        <v>1154</v>
      </c>
      <c r="X9" s="43">
        <v>1951</v>
      </c>
      <c r="Y9" s="43">
        <v>3856</v>
      </c>
      <c r="Z9" s="43">
        <v>4363</v>
      </c>
    </row>
    <row r="10" spans="1:42" x14ac:dyDescent="0.25">
      <c r="A10" s="6">
        <v>43902</v>
      </c>
      <c r="B10" s="211">
        <v>0</v>
      </c>
      <c r="C10" s="209"/>
      <c r="E10" s="131">
        <v>43938</v>
      </c>
      <c r="F10" s="176">
        <v>8758</v>
      </c>
      <c r="G10" s="176">
        <v>1794</v>
      </c>
      <c r="H10" s="179">
        <f t="shared" si="0"/>
        <v>6964</v>
      </c>
      <c r="I10" s="179">
        <f t="shared" si="1"/>
        <v>9025</v>
      </c>
      <c r="J10" s="171">
        <f t="shared" si="3"/>
        <v>4568</v>
      </c>
      <c r="K10" s="174">
        <v>22351</v>
      </c>
      <c r="L10" s="201">
        <f t="shared" si="4"/>
        <v>0.39183929130687667</v>
      </c>
      <c r="M10" s="168">
        <v>13326</v>
      </c>
      <c r="N10" s="168">
        <f t="shared" si="5"/>
        <v>8802</v>
      </c>
      <c r="O10" s="168">
        <f t="shared" si="2"/>
        <v>44</v>
      </c>
      <c r="P10" t="str">
        <f t="shared" si="6"/>
        <v>&lt;=43938</v>
      </c>
      <c r="Q10" t="str">
        <f t="shared" ref="Q10:Q50" si="7">"&gt;"&amp;E9</f>
        <v>&gt;43931</v>
      </c>
      <c r="S10" s="167">
        <v>43938</v>
      </c>
      <c r="T10" s="43">
        <v>7</v>
      </c>
      <c r="U10" s="43">
        <v>16</v>
      </c>
      <c r="V10" s="43">
        <v>47</v>
      </c>
      <c r="W10" s="43">
        <v>1878</v>
      </c>
      <c r="X10" s="43">
        <v>3146</v>
      </c>
      <c r="Y10" s="43">
        <v>5974</v>
      </c>
      <c r="Z10" s="43">
        <v>6784</v>
      </c>
    </row>
    <row r="11" spans="1:42" x14ac:dyDescent="0.25">
      <c r="A11" s="6">
        <v>43903</v>
      </c>
      <c r="B11" s="211">
        <v>2</v>
      </c>
      <c r="C11" s="209"/>
      <c r="E11" s="131">
        <v>43945</v>
      </c>
      <c r="F11" s="176">
        <v>8237</v>
      </c>
      <c r="G11" s="176">
        <v>1597</v>
      </c>
      <c r="H11" s="179">
        <f t="shared" si="0"/>
        <v>6640</v>
      </c>
      <c r="I11" s="179">
        <f t="shared" si="1"/>
        <v>10059</v>
      </c>
      <c r="J11" s="171">
        <f t="shared" si="3"/>
        <v>3701</v>
      </c>
      <c r="K11" s="174">
        <v>21997</v>
      </c>
      <c r="L11" s="201">
        <f t="shared" si="4"/>
        <v>0.37446015365731689</v>
      </c>
      <c r="M11" s="168">
        <v>11938</v>
      </c>
      <c r="N11" s="168">
        <f t="shared" si="5"/>
        <v>8296</v>
      </c>
      <c r="O11" s="168">
        <f t="shared" si="2"/>
        <v>59</v>
      </c>
      <c r="P11" t="str">
        <f t="shared" si="6"/>
        <v>&lt;=43945</v>
      </c>
      <c r="Q11" t="str">
        <f t="shared" si="7"/>
        <v>&gt;43938</v>
      </c>
      <c r="S11" s="131">
        <v>43945</v>
      </c>
      <c r="T11" s="43">
        <v>20</v>
      </c>
      <c r="U11" s="43">
        <v>-6</v>
      </c>
      <c r="V11" s="43">
        <v>131</v>
      </c>
      <c r="W11" s="43">
        <v>1076</v>
      </c>
      <c r="X11" s="43">
        <v>1508</v>
      </c>
      <c r="Y11" s="43">
        <v>3702</v>
      </c>
      <c r="Z11" s="43">
        <v>5507</v>
      </c>
    </row>
    <row r="12" spans="1:42" x14ac:dyDescent="0.25">
      <c r="A12" s="6">
        <v>43904</v>
      </c>
      <c r="B12" s="211">
        <v>0</v>
      </c>
      <c r="C12" s="209"/>
      <c r="E12" s="131">
        <v>43952</v>
      </c>
      <c r="F12" s="177">
        <v>6035</v>
      </c>
      <c r="G12" s="177">
        <v>1288</v>
      </c>
      <c r="H12" s="179">
        <f t="shared" si="0"/>
        <v>4747</v>
      </c>
      <c r="I12" s="179">
        <f t="shared" ref="I12:I19" si="8">K12-J12-F12</f>
        <v>11207</v>
      </c>
      <c r="J12" s="171">
        <f t="shared" si="3"/>
        <v>711</v>
      </c>
      <c r="K12" s="169">
        <v>17953</v>
      </c>
      <c r="L12" s="201">
        <f t="shared" ref="L12:L14" si="9">F12/K12</f>
        <v>0.33615551718375758</v>
      </c>
      <c r="M12" s="168">
        <v>6746</v>
      </c>
      <c r="N12" s="168">
        <f t="shared" si="5"/>
        <v>6091</v>
      </c>
      <c r="O12" s="168">
        <f t="shared" ref="O12:O19" si="10">N12-F12</f>
        <v>56</v>
      </c>
      <c r="P12" t="str">
        <f t="shared" si="6"/>
        <v>&lt;=43952</v>
      </c>
      <c r="Q12" t="str">
        <f t="shared" si="7"/>
        <v>&gt;43945</v>
      </c>
      <c r="S12" s="131">
        <v>43952</v>
      </c>
      <c r="T12" s="43">
        <v>2</v>
      </c>
      <c r="U12" s="43">
        <v>-7</v>
      </c>
      <c r="V12" s="43">
        <v>48</v>
      </c>
      <c r="W12" s="43">
        <v>563</v>
      </c>
      <c r="X12" s="43">
        <v>732</v>
      </c>
      <c r="Y12" s="43">
        <v>1935</v>
      </c>
      <c r="Z12" s="43">
        <v>3473</v>
      </c>
    </row>
    <row r="13" spans="1:42" x14ac:dyDescent="0.25">
      <c r="A13" s="6">
        <v>43905</v>
      </c>
      <c r="B13" s="211">
        <v>0</v>
      </c>
      <c r="C13" s="209"/>
      <c r="E13" s="131">
        <v>43959</v>
      </c>
      <c r="F13" s="177">
        <v>3930</v>
      </c>
      <c r="G13" s="177">
        <v>930</v>
      </c>
      <c r="H13" s="179">
        <f t="shared" si="0"/>
        <v>3000</v>
      </c>
      <c r="I13" s="179">
        <f t="shared" si="8"/>
        <v>9055</v>
      </c>
      <c r="J13" s="171">
        <f t="shared" si="3"/>
        <v>-328</v>
      </c>
      <c r="K13" s="180">
        <v>12657</v>
      </c>
      <c r="L13" s="201">
        <f t="shared" si="9"/>
        <v>0.31050011851149562</v>
      </c>
      <c r="M13" s="168">
        <f t="shared" ref="M13:M19" si="11">SUM(T13:Z13)</f>
        <v>3602</v>
      </c>
      <c r="N13" s="168">
        <f t="shared" ref="N13:N19" si="12">SUMIFS($B$4:$B$200,$A$4:$A$200,P13,$A$4:$A$200,Q13)</f>
        <v>3966</v>
      </c>
      <c r="O13" s="168">
        <f t="shared" si="10"/>
        <v>36</v>
      </c>
      <c r="P13" t="str">
        <f t="shared" si="6"/>
        <v>&lt;=43959</v>
      </c>
      <c r="Q13" t="str">
        <f t="shared" si="7"/>
        <v>&gt;43952</v>
      </c>
      <c r="S13" s="131">
        <f t="shared" ref="S13:S33" si="13">S12+7</f>
        <v>43959</v>
      </c>
      <c r="T13" s="43">
        <v>-28</v>
      </c>
      <c r="U13" s="43">
        <v>3</v>
      </c>
      <c r="V13" s="43">
        <v>-29</v>
      </c>
      <c r="W13" s="43">
        <v>276</v>
      </c>
      <c r="X13" s="43">
        <v>422</v>
      </c>
      <c r="Y13" s="43">
        <v>1048</v>
      </c>
      <c r="Z13" s="43">
        <v>1910</v>
      </c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</row>
    <row r="14" spans="1:42" x14ac:dyDescent="0.25">
      <c r="A14" s="6">
        <v>43906</v>
      </c>
      <c r="B14" s="211">
        <v>11</v>
      </c>
      <c r="C14" s="209"/>
      <c r="E14" s="131">
        <v>43966</v>
      </c>
      <c r="F14" s="177">
        <v>3810</v>
      </c>
      <c r="G14" s="177">
        <v>1144</v>
      </c>
      <c r="H14" s="179">
        <f t="shared" si="0"/>
        <v>2666</v>
      </c>
      <c r="I14" s="179">
        <f t="shared" si="8"/>
        <v>10272</v>
      </c>
      <c r="J14" s="171">
        <f t="shared" si="3"/>
        <v>491</v>
      </c>
      <c r="K14" s="180">
        <v>14573</v>
      </c>
      <c r="L14" s="201">
        <f t="shared" si="9"/>
        <v>0.26144239346737119</v>
      </c>
      <c r="M14" s="168">
        <f t="shared" si="11"/>
        <v>4301</v>
      </c>
      <c r="N14" s="168">
        <f t="shared" si="12"/>
        <v>3850</v>
      </c>
      <c r="O14" s="168">
        <f t="shared" si="10"/>
        <v>40</v>
      </c>
      <c r="P14" t="str">
        <f t="shared" si="6"/>
        <v>&lt;=43966</v>
      </c>
      <c r="Q14" t="str">
        <f t="shared" si="7"/>
        <v>&gt;43959</v>
      </c>
      <c r="S14" s="131">
        <f t="shared" si="13"/>
        <v>43966</v>
      </c>
      <c r="T14" s="43">
        <v>12</v>
      </c>
      <c r="U14" s="43">
        <v>5</v>
      </c>
      <c r="V14" s="43">
        <v>-17</v>
      </c>
      <c r="W14" s="43">
        <v>369</v>
      </c>
      <c r="X14" s="43">
        <v>538</v>
      </c>
      <c r="Y14" s="43">
        <v>1303</v>
      </c>
      <c r="Z14" s="43">
        <v>2091</v>
      </c>
      <c r="AA14" s="157"/>
    </row>
    <row r="15" spans="1:42" x14ac:dyDescent="0.25">
      <c r="A15" s="6">
        <v>43907</v>
      </c>
      <c r="B15" s="211">
        <v>14</v>
      </c>
      <c r="C15" s="209"/>
      <c r="E15" s="131">
        <v>43973</v>
      </c>
      <c r="F15" s="177">
        <v>2589</v>
      </c>
      <c r="G15" s="177">
        <v>946</v>
      </c>
      <c r="H15" s="179">
        <f t="shared" si="0"/>
        <v>1643</v>
      </c>
      <c r="I15" s="179">
        <f t="shared" si="8"/>
        <v>10284</v>
      </c>
      <c r="J15" s="171">
        <f t="shared" ref="J15:J20" si="14">M15-F15</f>
        <v>-585</v>
      </c>
      <c r="K15" s="180">
        <v>12288</v>
      </c>
      <c r="L15" s="201">
        <f t="shared" ref="L15:L20" si="15">F15/K15</f>
        <v>0.210693359375</v>
      </c>
      <c r="M15" s="168">
        <f t="shared" si="11"/>
        <v>2004</v>
      </c>
      <c r="N15" s="168">
        <f t="shared" si="12"/>
        <v>2635</v>
      </c>
      <c r="O15" s="168">
        <f t="shared" si="10"/>
        <v>46</v>
      </c>
      <c r="P15" t="str">
        <f t="shared" si="6"/>
        <v>&lt;=43973</v>
      </c>
      <c r="Q15" t="str">
        <f t="shared" si="7"/>
        <v>&gt;43966</v>
      </c>
      <c r="S15" s="131">
        <f t="shared" si="13"/>
        <v>43973</v>
      </c>
      <c r="T15" s="43">
        <v>0</v>
      </c>
      <c r="U15" s="43">
        <v>-5</v>
      </c>
      <c r="V15" s="43">
        <v>30</v>
      </c>
      <c r="W15" s="43">
        <v>219</v>
      </c>
      <c r="X15" s="43">
        <v>118</v>
      </c>
      <c r="Y15" s="43">
        <v>509</v>
      </c>
      <c r="Z15" s="43">
        <v>1133</v>
      </c>
    </row>
    <row r="16" spans="1:42" x14ac:dyDescent="0.25">
      <c r="A16" s="6">
        <v>43908</v>
      </c>
      <c r="B16" s="211">
        <v>20</v>
      </c>
      <c r="C16" s="209"/>
      <c r="E16" s="131">
        <v>43980</v>
      </c>
      <c r="F16" s="177">
        <v>1822</v>
      </c>
      <c r="G16" s="177">
        <v>788</v>
      </c>
      <c r="H16" s="179">
        <f t="shared" ref="H16:H21" si="16">F16-G16</f>
        <v>1034</v>
      </c>
      <c r="I16" s="179">
        <f t="shared" si="8"/>
        <v>7820</v>
      </c>
      <c r="J16" s="171">
        <f t="shared" si="14"/>
        <v>182</v>
      </c>
      <c r="K16" s="180">
        <v>9824</v>
      </c>
      <c r="L16" s="201">
        <f t="shared" si="15"/>
        <v>0.18546416938110749</v>
      </c>
      <c r="M16" s="168">
        <f t="shared" si="11"/>
        <v>2004</v>
      </c>
      <c r="N16" s="168">
        <f t="shared" si="12"/>
        <v>1853</v>
      </c>
      <c r="O16" s="168">
        <f t="shared" si="10"/>
        <v>31</v>
      </c>
      <c r="P16" t="str">
        <f t="shared" si="6"/>
        <v>&lt;=43980</v>
      </c>
      <c r="Q16" t="str">
        <f t="shared" si="7"/>
        <v>&gt;43973</v>
      </c>
      <c r="S16" s="131">
        <f t="shared" si="13"/>
        <v>43980</v>
      </c>
      <c r="T16" s="43">
        <v>0</v>
      </c>
      <c r="U16" s="43">
        <v>-5</v>
      </c>
      <c r="V16" s="43">
        <v>30</v>
      </c>
      <c r="W16" s="43">
        <v>219</v>
      </c>
      <c r="X16" s="43">
        <v>118</v>
      </c>
      <c r="Y16" s="43">
        <v>509</v>
      </c>
      <c r="Z16" s="43">
        <v>1133</v>
      </c>
    </row>
    <row r="17" spans="1:26" x14ac:dyDescent="0.25">
      <c r="A17" s="6">
        <v>43909</v>
      </c>
      <c r="B17" s="211">
        <v>28</v>
      </c>
      <c r="C17" s="209"/>
      <c r="E17" s="131">
        <v>43987</v>
      </c>
      <c r="F17" s="177">
        <v>1588</v>
      </c>
      <c r="G17" s="177">
        <v>941</v>
      </c>
      <c r="H17" s="179">
        <f t="shared" si="16"/>
        <v>647</v>
      </c>
      <c r="I17" s="179">
        <f t="shared" si="8"/>
        <v>10140</v>
      </c>
      <c r="J17" s="171">
        <f t="shared" si="14"/>
        <v>-1019</v>
      </c>
      <c r="K17" s="180">
        <v>10709</v>
      </c>
      <c r="L17" s="201">
        <f t="shared" si="15"/>
        <v>0.14828648800074704</v>
      </c>
      <c r="M17" s="168">
        <f t="shared" si="11"/>
        <v>569</v>
      </c>
      <c r="N17" s="168">
        <f t="shared" si="12"/>
        <v>1620</v>
      </c>
      <c r="O17" s="168">
        <f t="shared" si="10"/>
        <v>32</v>
      </c>
      <c r="P17" t="str">
        <f t="shared" si="6"/>
        <v>&lt;=43987</v>
      </c>
      <c r="Q17" t="str">
        <f t="shared" si="7"/>
        <v>&gt;43980</v>
      </c>
      <c r="S17" s="131">
        <f t="shared" si="13"/>
        <v>43987</v>
      </c>
      <c r="T17" s="43">
        <v>-4</v>
      </c>
      <c r="U17" s="43">
        <v>-2</v>
      </c>
      <c r="V17" s="43">
        <v>-39</v>
      </c>
      <c r="W17" s="43">
        <v>85</v>
      </c>
      <c r="X17" s="43">
        <v>50</v>
      </c>
      <c r="Y17" s="43">
        <v>296</v>
      </c>
      <c r="Z17" s="43">
        <v>183</v>
      </c>
    </row>
    <row r="18" spans="1:26" x14ac:dyDescent="0.25">
      <c r="A18" s="6">
        <v>43910</v>
      </c>
      <c r="B18" s="211">
        <v>34</v>
      </c>
      <c r="C18" s="209"/>
      <c r="E18" s="131">
        <v>43994</v>
      </c>
      <c r="F18" s="177">
        <v>1114</v>
      </c>
      <c r="G18" s="177">
        <v>865</v>
      </c>
      <c r="H18" s="179">
        <f t="shared" si="16"/>
        <v>249</v>
      </c>
      <c r="I18" s="179">
        <f t="shared" si="8"/>
        <v>9445</v>
      </c>
      <c r="J18" s="171">
        <f t="shared" si="14"/>
        <v>-583</v>
      </c>
      <c r="K18" s="180">
        <v>9976</v>
      </c>
      <c r="L18" s="201">
        <f t="shared" si="15"/>
        <v>0.11166800320769847</v>
      </c>
      <c r="M18" s="168">
        <f t="shared" si="11"/>
        <v>531</v>
      </c>
      <c r="N18" s="168">
        <f t="shared" si="12"/>
        <v>1140</v>
      </c>
      <c r="O18" s="168">
        <f t="shared" si="10"/>
        <v>26</v>
      </c>
      <c r="P18" t="str">
        <f t="shared" si="6"/>
        <v>&lt;=43994</v>
      </c>
      <c r="Q18" t="str">
        <f t="shared" si="7"/>
        <v>&gt;43987</v>
      </c>
      <c r="S18" s="131">
        <f t="shared" si="13"/>
        <v>43994</v>
      </c>
      <c r="T18" s="43">
        <v>-2</v>
      </c>
      <c r="U18" s="43">
        <v>-7</v>
      </c>
      <c r="V18" s="43">
        <v>-11</v>
      </c>
      <c r="W18" s="43">
        <v>121</v>
      </c>
      <c r="X18" s="43">
        <v>61</v>
      </c>
      <c r="Y18" s="43">
        <v>194</v>
      </c>
      <c r="Z18" s="43">
        <v>175</v>
      </c>
    </row>
    <row r="19" spans="1:26" x14ac:dyDescent="0.25">
      <c r="A19" s="6">
        <v>43911</v>
      </c>
      <c r="B19" s="211">
        <v>0</v>
      </c>
      <c r="C19" s="209"/>
      <c r="E19" s="131">
        <v>44001</v>
      </c>
      <c r="F19" s="177">
        <v>783</v>
      </c>
      <c r="G19" s="177">
        <v>870</v>
      </c>
      <c r="H19" s="179">
        <f t="shared" si="16"/>
        <v>-87</v>
      </c>
      <c r="I19" s="179">
        <f t="shared" si="8"/>
        <v>9458</v>
      </c>
      <c r="J19" s="171">
        <f t="shared" si="14"/>
        <v>-902</v>
      </c>
      <c r="K19" s="180">
        <v>9339</v>
      </c>
      <c r="L19" s="201">
        <f t="shared" si="15"/>
        <v>8.3841953099903624E-2</v>
      </c>
      <c r="M19" s="168">
        <f t="shared" si="11"/>
        <v>-119</v>
      </c>
      <c r="N19" s="168">
        <f t="shared" si="12"/>
        <v>802</v>
      </c>
      <c r="O19" s="168">
        <f t="shared" si="10"/>
        <v>19</v>
      </c>
      <c r="P19" t="str">
        <f t="shared" si="6"/>
        <v>&lt;=44001</v>
      </c>
      <c r="Q19" t="str">
        <f t="shared" si="7"/>
        <v>&gt;43994</v>
      </c>
      <c r="S19" s="131">
        <f t="shared" si="13"/>
        <v>44001</v>
      </c>
      <c r="T19" s="43">
        <v>2</v>
      </c>
      <c r="U19" s="43">
        <v>-1</v>
      </c>
      <c r="V19" s="43">
        <v>-16</v>
      </c>
      <c r="W19" s="43">
        <v>56</v>
      </c>
      <c r="X19" s="43">
        <v>-10</v>
      </c>
      <c r="Y19" s="43">
        <v>-31</v>
      </c>
      <c r="Z19" s="43">
        <v>-119</v>
      </c>
    </row>
    <row r="20" spans="1:26" x14ac:dyDescent="0.25">
      <c r="A20" s="6">
        <v>43912</v>
      </c>
      <c r="B20" s="211">
        <v>0</v>
      </c>
      <c r="C20" s="209"/>
      <c r="E20" s="131">
        <v>44008</v>
      </c>
      <c r="F20" s="177">
        <v>606</v>
      </c>
      <c r="G20" s="177">
        <v>809</v>
      </c>
      <c r="H20" s="179">
        <f t="shared" si="16"/>
        <v>-203</v>
      </c>
      <c r="I20" s="179">
        <f t="shared" ref="I20" si="17">K20-J20-F20</f>
        <v>9511</v>
      </c>
      <c r="J20" s="171">
        <f t="shared" si="14"/>
        <v>-1138</v>
      </c>
      <c r="K20" s="180">
        <v>8979</v>
      </c>
      <c r="L20" s="201">
        <f t="shared" si="15"/>
        <v>6.7490811894420313E-2</v>
      </c>
      <c r="M20" s="168">
        <f t="shared" ref="M20" si="18">SUM(T20:Z20)</f>
        <v>-532</v>
      </c>
      <c r="N20" s="168">
        <f t="shared" ref="N20" si="19">SUMIFS($B$4:$B$200,$A$4:$A$200,P20,$A$4:$A$200,Q20)</f>
        <v>622</v>
      </c>
      <c r="O20" s="168">
        <f t="shared" ref="O20" si="20">N20-F20</f>
        <v>16</v>
      </c>
      <c r="P20" t="str">
        <f t="shared" si="6"/>
        <v>&lt;=44008</v>
      </c>
      <c r="Q20" t="str">
        <f t="shared" si="7"/>
        <v>&gt;44001</v>
      </c>
      <c r="S20" s="131">
        <f t="shared" si="13"/>
        <v>44008</v>
      </c>
      <c r="T20" s="43">
        <v>8</v>
      </c>
      <c r="U20" s="43">
        <v>-10</v>
      </c>
      <c r="V20" s="43">
        <v>-54</v>
      </c>
      <c r="W20" s="43">
        <v>-64</v>
      </c>
      <c r="X20" s="43">
        <v>-37</v>
      </c>
      <c r="Y20" s="43">
        <v>-85</v>
      </c>
      <c r="Z20" s="43">
        <v>-290</v>
      </c>
    </row>
    <row r="21" spans="1:26" x14ac:dyDescent="0.25">
      <c r="A21" s="6">
        <v>43913</v>
      </c>
      <c r="B21" s="211">
        <v>57</v>
      </c>
      <c r="C21" s="209"/>
      <c r="E21" s="131">
        <v>44015</v>
      </c>
      <c r="F21" s="177">
        <v>532</v>
      </c>
      <c r="G21" s="177">
        <v>863</v>
      </c>
      <c r="H21" s="179">
        <f t="shared" si="16"/>
        <v>-331</v>
      </c>
      <c r="I21" s="179">
        <f t="shared" ref="I21" si="21">K21-J21-F21</f>
        <v>9062</v>
      </c>
      <c r="J21" s="171">
        <f t="shared" ref="J21" si="22">M21-F21</f>
        <v>-454</v>
      </c>
      <c r="K21" s="180">
        <v>9140</v>
      </c>
      <c r="L21" s="201">
        <f t="shared" ref="L21" si="23">F21/K21</f>
        <v>5.820568927789934E-2</v>
      </c>
      <c r="M21" s="168">
        <f t="shared" ref="M21" si="24">SUM(T21:Z21)</f>
        <v>78</v>
      </c>
      <c r="N21" s="168">
        <f t="shared" ref="N21" si="25">SUMIFS($B$4:$B$200,$A$4:$A$200,P21,$A$4:$A$200,Q21)</f>
        <v>542</v>
      </c>
      <c r="O21" s="168">
        <f t="shared" ref="O21" si="26">N21-F21</f>
        <v>10</v>
      </c>
      <c r="P21" t="str">
        <f t="shared" si="6"/>
        <v>&lt;=44015</v>
      </c>
      <c r="Q21" t="str">
        <f t="shared" si="7"/>
        <v>&gt;44008</v>
      </c>
      <c r="S21" s="131">
        <f t="shared" si="13"/>
        <v>44015</v>
      </c>
      <c r="T21" s="43">
        <v>14</v>
      </c>
      <c r="U21" s="43">
        <v>-13</v>
      </c>
      <c r="V21" s="43">
        <v>17</v>
      </c>
      <c r="W21" s="43">
        <v>69</v>
      </c>
      <c r="X21" s="43">
        <v>40</v>
      </c>
      <c r="Y21" s="43">
        <v>-20</v>
      </c>
      <c r="Z21" s="43">
        <v>-29</v>
      </c>
    </row>
    <row r="22" spans="1:26" x14ac:dyDescent="0.25">
      <c r="A22" s="6">
        <v>43914</v>
      </c>
      <c r="B22" s="211">
        <v>69</v>
      </c>
      <c r="C22" s="209"/>
      <c r="E22" s="131">
        <v>44022</v>
      </c>
      <c r="F22" s="177">
        <v>366</v>
      </c>
      <c r="G22" s="177">
        <v>815</v>
      </c>
      <c r="H22" s="179">
        <f t="shared" ref="H22" si="27">F22-G22</f>
        <v>-449</v>
      </c>
      <c r="I22" s="179">
        <f t="shared" ref="I22" si="28">K22-J22-F22</f>
        <v>9179</v>
      </c>
      <c r="J22" s="171">
        <f t="shared" ref="J22" si="29">M22-F22</f>
        <v>-855</v>
      </c>
      <c r="K22" s="180">
        <v>8690</v>
      </c>
      <c r="L22" s="201">
        <f t="shared" ref="L22" si="30">F22/K22</f>
        <v>4.2117376294591481E-2</v>
      </c>
      <c r="M22" s="168">
        <f t="shared" ref="M22" si="31">SUM(T22:Z22)</f>
        <v>-489</v>
      </c>
      <c r="N22" s="168">
        <f t="shared" ref="N22" si="32">SUMIFS($B$4:$B$200,$A$4:$A$200,P22,$A$4:$A$200,Q22)</f>
        <v>387</v>
      </c>
      <c r="O22" s="168">
        <f t="shared" ref="O22" si="33">N22-F22</f>
        <v>21</v>
      </c>
      <c r="P22" t="str">
        <f t="shared" si="6"/>
        <v>&lt;=44022</v>
      </c>
      <c r="Q22" t="str">
        <f t="shared" si="7"/>
        <v>&gt;44015</v>
      </c>
      <c r="S22" s="131">
        <f t="shared" si="13"/>
        <v>44022</v>
      </c>
      <c r="T22" s="43">
        <v>14</v>
      </c>
      <c r="U22" s="43">
        <v>-6</v>
      </c>
      <c r="V22" s="43">
        <v>5</v>
      </c>
      <c r="W22" s="43">
        <v>-32</v>
      </c>
      <c r="X22" s="43">
        <v>-21</v>
      </c>
      <c r="Y22" s="43">
        <v>-87</v>
      </c>
      <c r="Z22" s="43">
        <v>-362</v>
      </c>
    </row>
    <row r="23" spans="1:26" x14ac:dyDescent="0.25">
      <c r="A23" s="6">
        <v>43915</v>
      </c>
      <c r="B23" s="211">
        <v>126</v>
      </c>
      <c r="C23" s="209"/>
      <c r="E23" s="131">
        <v>44029</v>
      </c>
      <c r="F23" s="177">
        <v>295</v>
      </c>
      <c r="G23" s="177">
        <v>747</v>
      </c>
      <c r="H23" s="179">
        <f t="shared" ref="H23" si="34">F23-G23</f>
        <v>-452</v>
      </c>
      <c r="I23" s="179">
        <f t="shared" ref="I23" si="35">K23-J23-F23</f>
        <v>9080</v>
      </c>
      <c r="J23" s="171">
        <f t="shared" ref="J23" si="36">M23-F23</f>
        <v>-552</v>
      </c>
      <c r="K23" s="180">
        <v>8823</v>
      </c>
      <c r="L23" s="201">
        <f t="shared" ref="L23" si="37">F23/K23</f>
        <v>3.3435339453700558E-2</v>
      </c>
      <c r="M23" s="168">
        <f t="shared" ref="M23" si="38">SUM(T23:Z23)</f>
        <v>-257</v>
      </c>
      <c r="N23" s="168">
        <f t="shared" ref="N23" si="39">SUMIFS($B$4:$B$200,$A$4:$A$200,P23,$A$4:$A$200,Q23)</f>
        <v>303</v>
      </c>
      <c r="O23" s="168">
        <f t="shared" ref="O23" si="40">N23-F23</f>
        <v>8</v>
      </c>
      <c r="P23" t="str">
        <f t="shared" si="6"/>
        <v>&lt;=44029</v>
      </c>
      <c r="Q23" t="str">
        <f t="shared" si="7"/>
        <v>&gt;44022</v>
      </c>
      <c r="S23" s="131">
        <f t="shared" si="13"/>
        <v>44029</v>
      </c>
      <c r="T23" s="43">
        <v>-10</v>
      </c>
      <c r="U23" s="43">
        <v>-4</v>
      </c>
      <c r="V23" s="43">
        <v>-2</v>
      </c>
      <c r="W23" s="43">
        <v>62</v>
      </c>
      <c r="X23" s="43">
        <v>46</v>
      </c>
      <c r="Y23" s="43">
        <v>-63</v>
      </c>
      <c r="Z23" s="43">
        <v>-286</v>
      </c>
    </row>
    <row r="24" spans="1:26" x14ac:dyDescent="0.25">
      <c r="A24" s="6">
        <v>43916</v>
      </c>
      <c r="B24" s="211">
        <v>107</v>
      </c>
      <c r="C24" s="209"/>
      <c r="E24" s="131">
        <v>44036</v>
      </c>
      <c r="F24" s="177">
        <v>217</v>
      </c>
      <c r="G24" s="177">
        <v>824</v>
      </c>
      <c r="H24" s="179">
        <f t="shared" ref="H24:H29" si="41">F24-G24</f>
        <v>-607</v>
      </c>
      <c r="I24" s="179">
        <f t="shared" ref="I24:I25" si="42">K24-J24-F24</f>
        <v>9112</v>
      </c>
      <c r="J24" s="171">
        <f t="shared" ref="J24:J29" si="43">M24-F24</f>
        <v>-438</v>
      </c>
      <c r="K24" s="180">
        <v>8891</v>
      </c>
      <c r="L24" s="201">
        <f t="shared" ref="L24:L25" si="44">F24/K24</f>
        <v>2.4406703407940614E-2</v>
      </c>
      <c r="M24" s="168">
        <f t="shared" ref="M24:M25" si="45">SUM(T24:Z24)</f>
        <v>-221</v>
      </c>
      <c r="N24" s="168">
        <f t="shared" ref="N24:N25" si="46">SUMIFS($B$4:$B$200,$A$4:$A$200,P24,$A$4:$A$200,Q24)</f>
        <v>227</v>
      </c>
      <c r="O24" s="168">
        <f t="shared" ref="O24:O25" si="47">N24-F24</f>
        <v>10</v>
      </c>
      <c r="P24" t="str">
        <f t="shared" si="6"/>
        <v>&lt;=44036</v>
      </c>
      <c r="Q24" t="str">
        <f t="shared" si="7"/>
        <v>&gt;44029</v>
      </c>
      <c r="S24" s="131">
        <f t="shared" si="13"/>
        <v>44036</v>
      </c>
      <c r="T24" s="43">
        <v>-8</v>
      </c>
      <c r="U24" s="43">
        <v>-2</v>
      </c>
      <c r="V24" s="43">
        <v>8</v>
      </c>
      <c r="W24" s="43">
        <v>91</v>
      </c>
      <c r="X24" s="43">
        <v>-81</v>
      </c>
      <c r="Y24" s="43">
        <v>-74</v>
      </c>
      <c r="Z24" s="43">
        <v>-155</v>
      </c>
    </row>
    <row r="25" spans="1:26" x14ac:dyDescent="0.25">
      <c r="A25" s="6">
        <v>43917</v>
      </c>
      <c r="B25" s="211">
        <v>194</v>
      </c>
      <c r="C25" s="209"/>
      <c r="E25" s="131">
        <v>44043</v>
      </c>
      <c r="F25" s="177">
        <v>193</v>
      </c>
      <c r="G25" s="177">
        <v>793</v>
      </c>
      <c r="H25" s="179">
        <f t="shared" si="41"/>
        <v>-600</v>
      </c>
      <c r="I25" s="179">
        <f t="shared" si="42"/>
        <v>9271</v>
      </c>
      <c r="J25" s="171">
        <f t="shared" si="43"/>
        <v>-518</v>
      </c>
      <c r="K25" s="180">
        <v>8946</v>
      </c>
      <c r="L25" s="201">
        <f t="shared" si="44"/>
        <v>2.157388777107087E-2</v>
      </c>
      <c r="M25" s="168">
        <f t="shared" si="45"/>
        <v>-325</v>
      </c>
      <c r="N25" s="168">
        <f t="shared" si="46"/>
        <v>200</v>
      </c>
      <c r="O25" s="168">
        <f t="shared" si="47"/>
        <v>7</v>
      </c>
      <c r="P25" t="str">
        <f t="shared" si="6"/>
        <v>&lt;=44043</v>
      </c>
      <c r="Q25" t="str">
        <f t="shared" si="7"/>
        <v>&gt;44036</v>
      </c>
      <c r="S25" s="131">
        <f t="shared" si="13"/>
        <v>44043</v>
      </c>
      <c r="T25" s="43">
        <v>-12</v>
      </c>
      <c r="U25" s="43">
        <v>8</v>
      </c>
      <c r="V25" s="43">
        <v>23</v>
      </c>
      <c r="W25" s="43">
        <v>86</v>
      </c>
      <c r="X25" s="43">
        <v>-19</v>
      </c>
      <c r="Y25" s="43">
        <v>-105</v>
      </c>
      <c r="Z25" s="43">
        <v>-306</v>
      </c>
    </row>
    <row r="26" spans="1:26" x14ac:dyDescent="0.25">
      <c r="A26" s="6">
        <v>43918</v>
      </c>
      <c r="B26" s="211">
        <v>20</v>
      </c>
      <c r="C26" s="209"/>
      <c r="E26" s="131">
        <v>44050</v>
      </c>
      <c r="F26" s="177">
        <v>152</v>
      </c>
      <c r="G26" s="177">
        <v>809</v>
      </c>
      <c r="H26" s="179">
        <f t="shared" si="41"/>
        <v>-657</v>
      </c>
      <c r="I26" s="179">
        <f t="shared" ref="I26:I29" si="48">K26-J26-F26</f>
        <v>9122</v>
      </c>
      <c r="J26" s="171">
        <f t="shared" si="43"/>
        <v>-329</v>
      </c>
      <c r="K26" s="180">
        <v>8945</v>
      </c>
      <c r="L26" s="201">
        <f t="shared" ref="L26:L27" si="49">F26/K26</f>
        <v>1.69927333705981E-2</v>
      </c>
      <c r="M26" s="168">
        <f t="shared" ref="M26:M27" si="50">SUM(T26:Z26)</f>
        <v>-177</v>
      </c>
      <c r="N26" s="168">
        <f t="shared" ref="N26:N27" si="51">SUMIFS($B$4:$B$200,$A$4:$A$200,P26,$A$4:$A$200,Q26)</f>
        <v>155</v>
      </c>
      <c r="O26" s="168">
        <f t="shared" ref="O26:O27" si="52">N26-F26</f>
        <v>3</v>
      </c>
      <c r="P26" t="str">
        <f t="shared" si="6"/>
        <v>&lt;=44050</v>
      </c>
      <c r="Q26" t="str">
        <f t="shared" si="7"/>
        <v>&gt;44043</v>
      </c>
      <c r="S26" s="131">
        <f t="shared" si="13"/>
        <v>44050</v>
      </c>
      <c r="T26" s="43">
        <v>-13</v>
      </c>
      <c r="U26" s="43">
        <v>3</v>
      </c>
      <c r="V26" s="43">
        <v>84</v>
      </c>
      <c r="W26" s="43">
        <v>84</v>
      </c>
      <c r="X26" s="43">
        <v>-97</v>
      </c>
      <c r="Y26" s="43">
        <v>-25</v>
      </c>
      <c r="Z26" s="43">
        <v>-213</v>
      </c>
    </row>
    <row r="27" spans="1:26" x14ac:dyDescent="0.25">
      <c r="A27" s="6">
        <v>43919</v>
      </c>
      <c r="B27" s="211">
        <v>5</v>
      </c>
      <c r="C27" s="209"/>
      <c r="E27" s="131">
        <v>44057</v>
      </c>
      <c r="F27" s="177">
        <v>139</v>
      </c>
      <c r="G27" s="177">
        <v>861</v>
      </c>
      <c r="H27" s="179">
        <f t="shared" si="41"/>
        <v>-722</v>
      </c>
      <c r="I27" s="179">
        <f t="shared" si="48"/>
        <v>9093</v>
      </c>
      <c r="J27" s="171">
        <f t="shared" si="43"/>
        <v>160</v>
      </c>
      <c r="K27" s="180">
        <v>9392</v>
      </c>
      <c r="L27" s="201">
        <f t="shared" si="49"/>
        <v>1.4799829642248722E-2</v>
      </c>
      <c r="M27" s="168">
        <f t="shared" si="50"/>
        <v>299</v>
      </c>
      <c r="N27" s="168">
        <f t="shared" si="51"/>
        <v>139</v>
      </c>
      <c r="O27" s="168">
        <f t="shared" si="52"/>
        <v>0</v>
      </c>
      <c r="P27" t="str">
        <f t="shared" si="6"/>
        <v>&lt;=44057</v>
      </c>
      <c r="Q27" t="str">
        <f t="shared" si="7"/>
        <v>&gt;44050</v>
      </c>
      <c r="S27" s="131">
        <f t="shared" si="13"/>
        <v>44057</v>
      </c>
      <c r="T27" s="43">
        <v>-4</v>
      </c>
      <c r="U27" s="43">
        <v>-9</v>
      </c>
      <c r="V27" s="43">
        <v>12</v>
      </c>
      <c r="W27" s="43">
        <v>-94</v>
      </c>
      <c r="X27" s="43">
        <v>28</v>
      </c>
      <c r="Y27" s="43">
        <v>184</v>
      </c>
      <c r="Z27" s="43">
        <v>182</v>
      </c>
    </row>
    <row r="28" spans="1:26" x14ac:dyDescent="0.25">
      <c r="A28" s="6">
        <v>43920</v>
      </c>
      <c r="B28" s="211">
        <v>464</v>
      </c>
      <c r="C28" s="209"/>
      <c r="E28" s="131">
        <v>44064</v>
      </c>
      <c r="F28" s="181">
        <v>138</v>
      </c>
      <c r="G28" s="181">
        <v>964</v>
      </c>
      <c r="H28" s="173">
        <f t="shared" si="41"/>
        <v>-826</v>
      </c>
      <c r="I28" s="179">
        <f t="shared" si="48"/>
        <v>8994</v>
      </c>
      <c r="J28" s="171">
        <f t="shared" si="43"/>
        <v>499</v>
      </c>
      <c r="K28" s="180">
        <v>9631</v>
      </c>
      <c r="L28" s="201">
        <f t="shared" ref="L28" si="53">F28/K28</f>
        <v>1.4328730142248988E-2</v>
      </c>
      <c r="M28" s="168">
        <f t="shared" ref="M28" si="54">SUM(T28:Z28)</f>
        <v>637</v>
      </c>
      <c r="N28" s="168">
        <f t="shared" ref="N28" si="55">SUMIFS($B$4:$B$200,$A$4:$A$200,P28,$A$4:$A$200,Q28)</f>
        <v>138</v>
      </c>
      <c r="O28" s="168">
        <f t="shared" ref="O28" si="56">N28-F28</f>
        <v>0</v>
      </c>
      <c r="P28" t="str">
        <f t="shared" si="6"/>
        <v>&lt;=44064</v>
      </c>
      <c r="Q28" t="str">
        <f t="shared" si="7"/>
        <v>&gt;44057</v>
      </c>
      <c r="S28" s="131">
        <f t="shared" si="13"/>
        <v>44064</v>
      </c>
      <c r="T28" s="43">
        <v>2</v>
      </c>
      <c r="U28" s="43">
        <v>8</v>
      </c>
      <c r="V28" s="43">
        <v>31</v>
      </c>
      <c r="W28" s="43">
        <v>124</v>
      </c>
      <c r="X28" s="43">
        <v>-12</v>
      </c>
      <c r="Y28" s="43">
        <v>344</v>
      </c>
      <c r="Z28" s="43">
        <v>140</v>
      </c>
    </row>
    <row r="29" spans="1:26" x14ac:dyDescent="0.25">
      <c r="A29" s="6">
        <v>43921</v>
      </c>
      <c r="B29" s="211">
        <v>580</v>
      </c>
      <c r="C29" s="209"/>
      <c r="E29" s="131">
        <v>44071</v>
      </c>
      <c r="F29" s="181">
        <v>101</v>
      </c>
      <c r="G29" s="181">
        <v>797</v>
      </c>
      <c r="H29" s="173">
        <f t="shared" si="41"/>
        <v>-696</v>
      </c>
      <c r="I29" s="179">
        <f t="shared" si="48"/>
        <v>8242</v>
      </c>
      <c r="J29" s="171">
        <f t="shared" si="43"/>
        <v>689</v>
      </c>
      <c r="K29" s="180">
        <v>9032</v>
      </c>
      <c r="L29" s="201">
        <f t="shared" ref="L29" si="57">F29/K29</f>
        <v>1.1182462356067317E-2</v>
      </c>
      <c r="M29" s="168">
        <f t="shared" ref="M29" si="58">SUM(T29:Z29)</f>
        <v>790</v>
      </c>
      <c r="N29" s="168">
        <f t="shared" ref="N29" si="59">SUMIFS($B$4:$B$200,$A$4:$A$200,P29,$A$4:$A$200,Q29)</f>
        <v>101</v>
      </c>
      <c r="O29" s="168">
        <f t="shared" ref="O29" si="60">N29-F29</f>
        <v>0</v>
      </c>
      <c r="P29" t="str">
        <f t="shared" si="6"/>
        <v>&lt;=44071</v>
      </c>
      <c r="Q29" t="str">
        <f t="shared" si="7"/>
        <v>&gt;44064</v>
      </c>
      <c r="S29" s="131">
        <f t="shared" si="13"/>
        <v>44071</v>
      </c>
      <c r="T29" s="43">
        <v>-7</v>
      </c>
      <c r="U29" s="43">
        <v>2</v>
      </c>
      <c r="V29" s="43">
        <v>47</v>
      </c>
      <c r="W29" s="43">
        <v>210</v>
      </c>
      <c r="X29" s="43">
        <v>155</v>
      </c>
      <c r="Y29" s="43">
        <v>277</v>
      </c>
      <c r="Z29" s="43">
        <v>106</v>
      </c>
    </row>
    <row r="30" spans="1:26" x14ac:dyDescent="0.25">
      <c r="A30" s="6">
        <v>43922</v>
      </c>
      <c r="B30" s="211">
        <v>709</v>
      </c>
      <c r="C30" s="209"/>
      <c r="E30" s="131">
        <v>44078</v>
      </c>
      <c r="F30" s="181">
        <v>78</v>
      </c>
      <c r="G30" s="181">
        <v>697</v>
      </c>
      <c r="H30" s="173">
        <f t="shared" ref="H30" si="61">F30-G30</f>
        <v>-619</v>
      </c>
      <c r="I30" s="179">
        <f t="shared" ref="I30" si="62">K30-J30-F30</f>
        <v>9695</v>
      </c>
      <c r="J30" s="171">
        <f t="shared" ref="J30" si="63">M30-F30</f>
        <v>-2034</v>
      </c>
      <c r="K30" s="180">
        <v>7739</v>
      </c>
      <c r="L30" s="201">
        <f t="shared" ref="L30" si="64">F30/K30</f>
        <v>1.0078821553172244E-2</v>
      </c>
      <c r="M30" s="168">
        <f t="shared" ref="M30" si="65">SUM(T30:Z30)</f>
        <v>-1956</v>
      </c>
      <c r="N30" s="168">
        <f t="shared" ref="N30" si="66">SUMIFS($B$4:$B$200,$A$4:$A$200,P30,$A$4:$A$200,Q30)</f>
        <v>78</v>
      </c>
      <c r="O30" s="168">
        <f t="shared" ref="O30" si="67">N30-F30</f>
        <v>0</v>
      </c>
      <c r="P30" t="str">
        <f t="shared" si="6"/>
        <v>&lt;=44078</v>
      </c>
      <c r="Q30" t="str">
        <f t="shared" si="7"/>
        <v>&gt;44071</v>
      </c>
      <c r="S30" s="131">
        <f t="shared" si="13"/>
        <v>44078</v>
      </c>
      <c r="T30" s="43">
        <v>-25</v>
      </c>
      <c r="U30" s="43">
        <v>-9</v>
      </c>
      <c r="V30" s="43">
        <v>-26</v>
      </c>
      <c r="W30" s="43">
        <v>-178</v>
      </c>
      <c r="X30" s="43">
        <v>-266</v>
      </c>
      <c r="Y30" s="43">
        <v>-542</v>
      </c>
      <c r="Z30" s="43">
        <v>-910</v>
      </c>
    </row>
    <row r="31" spans="1:26" x14ac:dyDescent="0.25">
      <c r="A31" s="6">
        <v>43923</v>
      </c>
      <c r="B31" s="211">
        <v>822</v>
      </c>
      <c r="C31" s="209"/>
      <c r="E31" s="131">
        <v>44085</v>
      </c>
      <c r="F31" s="181">
        <v>99</v>
      </c>
      <c r="G31" s="181">
        <v>900</v>
      </c>
      <c r="H31" s="173">
        <f t="shared" ref="H31:H32" si="68">F31-G31</f>
        <v>-801</v>
      </c>
      <c r="I31" s="179">
        <f t="shared" ref="I31:I32" si="69">K31-J31-F31</f>
        <v>9513</v>
      </c>
      <c r="J31" s="171">
        <f t="shared" ref="J31:J32" si="70">M31-F31</f>
        <v>199</v>
      </c>
      <c r="K31" s="180">
        <v>9811</v>
      </c>
      <c r="L31" s="201">
        <f t="shared" ref="L31:L32" si="71">F31/K31</f>
        <v>1.0090714504128019E-2</v>
      </c>
      <c r="M31" s="168">
        <f t="shared" ref="M31:M32" si="72">SUM(T31:Z31)</f>
        <v>298</v>
      </c>
      <c r="N31" s="168">
        <f t="shared" ref="N31" si="73">SUMIFS($B$4:$B$200,$A$4:$A$200,P31,$A$4:$A$200,Q31)</f>
        <v>99</v>
      </c>
      <c r="O31" s="168">
        <f t="shared" ref="O31:O33" si="74">N31-F31</f>
        <v>0</v>
      </c>
      <c r="P31" t="str">
        <f t="shared" si="6"/>
        <v>&lt;=44085</v>
      </c>
      <c r="Q31" t="str">
        <f t="shared" si="7"/>
        <v>&gt;44078</v>
      </c>
      <c r="S31" s="131">
        <f t="shared" si="13"/>
        <v>44085</v>
      </c>
      <c r="T31" s="43">
        <v>-21</v>
      </c>
      <c r="U31" s="43">
        <v>2</v>
      </c>
      <c r="V31" s="43">
        <v>6</v>
      </c>
      <c r="W31" s="43">
        <v>40</v>
      </c>
      <c r="X31" s="43">
        <v>108</v>
      </c>
      <c r="Y31" s="43">
        <v>135</v>
      </c>
      <c r="Z31" s="43">
        <v>28</v>
      </c>
    </row>
    <row r="32" spans="1:26" x14ac:dyDescent="0.25">
      <c r="A32" s="6">
        <v>43924</v>
      </c>
      <c r="B32" s="211">
        <v>905</v>
      </c>
      <c r="C32" s="209"/>
      <c r="E32" s="131">
        <v>44092</v>
      </c>
      <c r="F32" s="181">
        <v>139</v>
      </c>
      <c r="G32" s="181">
        <v>939</v>
      </c>
      <c r="H32" s="173">
        <f t="shared" si="68"/>
        <v>-800</v>
      </c>
      <c r="I32" s="179">
        <f t="shared" si="69"/>
        <v>9441</v>
      </c>
      <c r="J32" s="171">
        <f t="shared" si="70"/>
        <v>-57</v>
      </c>
      <c r="K32" s="180">
        <v>9523</v>
      </c>
      <c r="L32" s="201">
        <f t="shared" si="71"/>
        <v>1.4596240680457839E-2</v>
      </c>
      <c r="M32" s="168">
        <f t="shared" si="72"/>
        <v>82</v>
      </c>
      <c r="N32" s="168">
        <f>SUMIFS($B$4:$B$200,$A$4:$A$200,P32,$A$4:$A$200,Q32)</f>
        <v>139</v>
      </c>
      <c r="O32" s="168">
        <f t="shared" si="74"/>
        <v>0</v>
      </c>
      <c r="P32" t="str">
        <f t="shared" si="6"/>
        <v>&lt;=44092</v>
      </c>
      <c r="Q32" t="str">
        <f t="shared" si="7"/>
        <v>&gt;44085</v>
      </c>
      <c r="S32" s="131">
        <f t="shared" si="13"/>
        <v>44092</v>
      </c>
      <c r="T32" s="43">
        <v>-9</v>
      </c>
      <c r="U32" s="43">
        <v>-3</v>
      </c>
      <c r="V32" s="43">
        <v>53</v>
      </c>
      <c r="W32" s="43">
        <v>57</v>
      </c>
      <c r="X32" s="43">
        <v>18</v>
      </c>
      <c r="Y32" s="43">
        <v>49</v>
      </c>
      <c r="Z32" s="43">
        <v>-83</v>
      </c>
    </row>
    <row r="33" spans="1:26" x14ac:dyDescent="0.25">
      <c r="A33" s="6">
        <v>43925</v>
      </c>
      <c r="B33" s="211">
        <v>106</v>
      </c>
      <c r="C33" s="209"/>
      <c r="E33" s="131">
        <v>44099</v>
      </c>
      <c r="F33" s="181">
        <v>215</v>
      </c>
      <c r="G33" s="181">
        <v>942</v>
      </c>
      <c r="H33" s="173">
        <f t="shared" ref="H33" si="75">F33-G33</f>
        <v>-727</v>
      </c>
      <c r="I33" s="179">
        <f t="shared" ref="I33" si="76">K33-J33-F33</f>
        <v>9517</v>
      </c>
      <c r="J33" s="171">
        <f t="shared" ref="J33" si="77">M33-F33</f>
        <v>-98</v>
      </c>
      <c r="K33" s="180">
        <v>9634</v>
      </c>
      <c r="L33" s="201">
        <f t="shared" ref="L33" si="78">F33/K33</f>
        <v>2.2316794685488892E-2</v>
      </c>
      <c r="M33" s="168">
        <f t="shared" ref="M33" si="79">SUM(T33:Z33)</f>
        <v>117</v>
      </c>
      <c r="N33" s="168">
        <f>SUMIFS($B$4:$B$300,$A$4:$A$300,P33,$A$4:$A$300,Q33)</f>
        <v>215</v>
      </c>
      <c r="O33" s="168">
        <f t="shared" si="74"/>
        <v>0</v>
      </c>
      <c r="P33" t="str">
        <f t="shared" si="6"/>
        <v>&lt;=44099</v>
      </c>
      <c r="Q33" t="str">
        <f t="shared" si="7"/>
        <v>&gt;44092</v>
      </c>
      <c r="S33" s="131">
        <f t="shared" si="13"/>
        <v>44099</v>
      </c>
      <c r="T33" s="43">
        <v>-10</v>
      </c>
      <c r="U33" s="43">
        <v>3</v>
      </c>
      <c r="V33" s="43">
        <v>45</v>
      </c>
      <c r="W33" s="43">
        <v>56</v>
      </c>
      <c r="X33" s="43">
        <v>75</v>
      </c>
      <c r="Y33" s="43">
        <v>15</v>
      </c>
      <c r="Z33" s="43">
        <v>-67</v>
      </c>
    </row>
    <row r="34" spans="1:26" x14ac:dyDescent="0.25">
      <c r="A34" s="6">
        <v>43926</v>
      </c>
      <c r="B34" s="211">
        <v>22</v>
      </c>
      <c r="C34" s="209"/>
      <c r="E34" s="131">
        <v>44106</v>
      </c>
      <c r="F34" s="181"/>
      <c r="G34" s="181"/>
      <c r="H34" s="173"/>
      <c r="I34" s="173"/>
      <c r="J34" s="173"/>
      <c r="K34" s="180"/>
      <c r="L34" s="173"/>
      <c r="M34" s="173"/>
      <c r="N34" s="173"/>
      <c r="O34" s="173"/>
      <c r="P34" t="str">
        <f t="shared" si="6"/>
        <v>&lt;=44106</v>
      </c>
      <c r="Q34" t="str">
        <f t="shared" si="7"/>
        <v>&gt;44099</v>
      </c>
    </row>
    <row r="35" spans="1:26" x14ac:dyDescent="0.25">
      <c r="A35" s="6">
        <v>43927</v>
      </c>
      <c r="B35" s="211">
        <v>1133</v>
      </c>
      <c r="C35" s="209"/>
      <c r="E35" s="131">
        <v>44113</v>
      </c>
      <c r="F35" s="181"/>
      <c r="G35" s="181"/>
      <c r="H35" s="173"/>
      <c r="I35" s="173"/>
      <c r="J35" s="173"/>
      <c r="K35" s="180"/>
      <c r="L35" s="173"/>
      <c r="M35" s="173"/>
      <c r="N35" s="173"/>
      <c r="O35" s="173"/>
      <c r="P35" t="str">
        <f t="shared" si="6"/>
        <v>&lt;=44113</v>
      </c>
      <c r="Q35" t="str">
        <f t="shared" si="7"/>
        <v>&gt;44106</v>
      </c>
    </row>
    <row r="36" spans="1:26" x14ac:dyDescent="0.25">
      <c r="A36" s="6">
        <v>43928</v>
      </c>
      <c r="B36" s="211">
        <v>1376</v>
      </c>
      <c r="C36" s="209"/>
      <c r="E36" s="131">
        <v>44120</v>
      </c>
      <c r="F36" s="181"/>
      <c r="G36" s="181"/>
      <c r="H36" s="173"/>
      <c r="I36" s="173"/>
      <c r="J36" s="173"/>
      <c r="K36" s="180"/>
      <c r="L36" s="173"/>
      <c r="M36" s="173"/>
      <c r="N36" s="173"/>
      <c r="O36" s="173"/>
      <c r="P36" t="str">
        <f t="shared" si="6"/>
        <v>&lt;=44120</v>
      </c>
      <c r="Q36" t="str">
        <f t="shared" si="7"/>
        <v>&gt;44113</v>
      </c>
    </row>
    <row r="37" spans="1:26" x14ac:dyDescent="0.25">
      <c r="A37" s="6">
        <v>43929</v>
      </c>
      <c r="B37" s="211">
        <v>1461</v>
      </c>
      <c r="C37" s="209"/>
      <c r="E37" s="131">
        <v>44127</v>
      </c>
      <c r="F37" s="181"/>
      <c r="G37" s="181"/>
      <c r="H37" s="173"/>
      <c r="I37" s="173"/>
      <c r="J37" s="173"/>
      <c r="K37" s="180"/>
      <c r="L37" s="173"/>
      <c r="M37" s="173"/>
      <c r="N37" s="173"/>
      <c r="O37" s="173"/>
      <c r="P37" t="str">
        <f t="shared" si="6"/>
        <v>&lt;=44127</v>
      </c>
      <c r="Q37" t="str">
        <f t="shared" si="7"/>
        <v>&gt;44120</v>
      </c>
    </row>
    <row r="38" spans="1:26" x14ac:dyDescent="0.25">
      <c r="A38" s="6">
        <v>43930</v>
      </c>
      <c r="B38" s="211">
        <v>1529</v>
      </c>
      <c r="C38" s="209"/>
      <c r="E38" s="131">
        <v>44134</v>
      </c>
      <c r="F38" s="181"/>
      <c r="G38" s="181"/>
      <c r="H38" s="173"/>
      <c r="I38" s="173"/>
      <c r="J38" s="173"/>
      <c r="K38" s="180"/>
      <c r="L38" s="173"/>
      <c r="M38" s="173"/>
      <c r="N38" s="173"/>
      <c r="O38" s="173"/>
      <c r="P38" t="str">
        <f t="shared" si="6"/>
        <v>&lt;=44134</v>
      </c>
      <c r="Q38" t="str">
        <f t="shared" si="7"/>
        <v>&gt;44127</v>
      </c>
    </row>
    <row r="39" spans="1:26" x14ac:dyDescent="0.25">
      <c r="A39" s="6">
        <v>43931</v>
      </c>
      <c r="B39" s="211">
        <v>616</v>
      </c>
      <c r="C39" s="209"/>
      <c r="E39" s="131">
        <v>44141</v>
      </c>
      <c r="F39" s="181"/>
      <c r="G39" s="181"/>
      <c r="H39" s="173"/>
      <c r="I39" s="173"/>
      <c r="J39" s="173"/>
      <c r="K39" s="180"/>
      <c r="L39" s="173"/>
      <c r="M39" s="173"/>
      <c r="N39" s="173"/>
      <c r="O39" s="173"/>
      <c r="P39" t="str">
        <f t="shared" si="6"/>
        <v>&lt;=44141</v>
      </c>
      <c r="Q39" t="str">
        <f t="shared" si="7"/>
        <v>&gt;44134</v>
      </c>
    </row>
    <row r="40" spans="1:26" x14ac:dyDescent="0.25">
      <c r="A40" s="6">
        <v>43932</v>
      </c>
      <c r="B40" s="211">
        <v>392</v>
      </c>
      <c r="C40" s="209"/>
      <c r="E40" s="131">
        <v>44148</v>
      </c>
      <c r="F40" s="181"/>
      <c r="G40" s="181"/>
      <c r="H40" s="173"/>
      <c r="I40" s="173"/>
      <c r="J40" s="173"/>
      <c r="K40" s="180"/>
      <c r="L40" s="173"/>
      <c r="M40" s="173"/>
      <c r="N40" s="173"/>
      <c r="O40" s="173"/>
      <c r="P40" t="str">
        <f t="shared" si="6"/>
        <v>&lt;=44148</v>
      </c>
      <c r="Q40" t="str">
        <f t="shared" si="7"/>
        <v>&gt;44141</v>
      </c>
    </row>
    <row r="41" spans="1:26" x14ac:dyDescent="0.25">
      <c r="A41" s="6">
        <v>43933</v>
      </c>
      <c r="B41" s="211">
        <v>77</v>
      </c>
      <c r="C41" s="209"/>
      <c r="E41" s="131">
        <v>44155</v>
      </c>
      <c r="F41" s="181"/>
      <c r="G41" s="181"/>
      <c r="H41" s="173"/>
      <c r="I41" s="173"/>
      <c r="J41" s="173"/>
      <c r="K41" s="180"/>
      <c r="L41" s="173"/>
      <c r="M41" s="173"/>
      <c r="N41" s="173"/>
      <c r="O41" s="173"/>
      <c r="P41" t="str">
        <f t="shared" si="6"/>
        <v>&lt;=44155</v>
      </c>
      <c r="Q41" t="str">
        <f t="shared" si="7"/>
        <v>&gt;44148</v>
      </c>
    </row>
    <row r="42" spans="1:26" x14ac:dyDescent="0.25">
      <c r="A42" s="6">
        <v>43934</v>
      </c>
      <c r="B42" s="211">
        <v>572</v>
      </c>
      <c r="C42" s="209"/>
      <c r="E42" s="131">
        <v>44162</v>
      </c>
      <c r="F42" s="181"/>
      <c r="G42" s="181"/>
      <c r="H42" s="173"/>
      <c r="I42" s="173"/>
      <c r="J42" s="173"/>
      <c r="K42" s="181"/>
      <c r="L42" s="173"/>
      <c r="M42" s="173"/>
      <c r="N42" s="173"/>
      <c r="O42" s="173"/>
      <c r="P42" t="str">
        <f t="shared" si="6"/>
        <v>&lt;=44162</v>
      </c>
      <c r="Q42" t="str">
        <f t="shared" si="7"/>
        <v>&gt;44155</v>
      </c>
    </row>
    <row r="43" spans="1:26" x14ac:dyDescent="0.25">
      <c r="A43" s="6">
        <v>43935</v>
      </c>
      <c r="B43" s="211">
        <v>2075</v>
      </c>
      <c r="C43" s="209"/>
      <c r="E43" s="131">
        <v>44169</v>
      </c>
      <c r="F43" s="181"/>
      <c r="G43" s="181"/>
      <c r="H43" s="173"/>
      <c r="I43" s="173"/>
      <c r="J43" s="173"/>
      <c r="K43" s="181"/>
      <c r="L43" s="173"/>
      <c r="M43" s="173"/>
      <c r="N43" s="173"/>
      <c r="O43" s="173"/>
      <c r="P43" t="str">
        <f t="shared" si="6"/>
        <v>&lt;=44169</v>
      </c>
      <c r="Q43" t="str">
        <f t="shared" si="7"/>
        <v>&gt;44162</v>
      </c>
    </row>
    <row r="44" spans="1:26" x14ac:dyDescent="0.25">
      <c r="A44" s="6">
        <v>43936</v>
      </c>
      <c r="B44" s="211">
        <v>2073</v>
      </c>
      <c r="C44" s="209"/>
      <c r="E44" s="131">
        <v>44176</v>
      </c>
      <c r="F44" s="181"/>
      <c r="G44" s="181"/>
      <c r="H44" s="173"/>
      <c r="I44" s="173"/>
      <c r="J44" s="173"/>
      <c r="K44" s="181"/>
      <c r="L44" s="173"/>
      <c r="M44" s="173"/>
      <c r="N44" s="173"/>
      <c r="O44" s="173"/>
      <c r="P44" t="str">
        <f t="shared" si="6"/>
        <v>&lt;=44176</v>
      </c>
      <c r="Q44" t="str">
        <f t="shared" si="7"/>
        <v>&gt;44169</v>
      </c>
    </row>
    <row r="45" spans="1:26" x14ac:dyDescent="0.25">
      <c r="A45" s="6">
        <v>43937</v>
      </c>
      <c r="B45" s="211">
        <v>1859</v>
      </c>
      <c r="C45" s="209"/>
      <c r="E45" s="131">
        <v>44183</v>
      </c>
      <c r="F45" s="181"/>
      <c r="G45" s="181"/>
      <c r="H45" s="173"/>
      <c r="I45" s="173"/>
      <c r="J45" s="173"/>
      <c r="K45" s="181"/>
      <c r="L45" s="173"/>
      <c r="M45" s="173"/>
      <c r="N45" s="173"/>
      <c r="O45" s="173"/>
      <c r="P45" t="str">
        <f t="shared" si="6"/>
        <v>&lt;=44183</v>
      </c>
      <c r="Q45" t="str">
        <f t="shared" si="7"/>
        <v>&gt;44176</v>
      </c>
    </row>
    <row r="46" spans="1:26" x14ac:dyDescent="0.25">
      <c r="A46" s="6">
        <v>43938</v>
      </c>
      <c r="B46" s="211">
        <v>1754</v>
      </c>
      <c r="C46" s="209"/>
      <c r="E46" s="131">
        <v>44190</v>
      </c>
      <c r="F46" s="181"/>
      <c r="G46" s="181"/>
      <c r="H46" s="173"/>
      <c r="I46" s="173"/>
      <c r="J46" s="173"/>
      <c r="K46" s="181"/>
      <c r="L46" s="173"/>
      <c r="M46" s="173"/>
      <c r="N46" s="173"/>
      <c r="O46" s="173"/>
      <c r="P46" t="str">
        <f t="shared" si="6"/>
        <v>&lt;=44190</v>
      </c>
      <c r="Q46" t="str">
        <f t="shared" si="7"/>
        <v>&gt;44183</v>
      </c>
    </row>
    <row r="47" spans="1:26" x14ac:dyDescent="0.25">
      <c r="A47" s="6">
        <v>43939</v>
      </c>
      <c r="B47" s="211">
        <v>247</v>
      </c>
      <c r="C47" s="209"/>
      <c r="P47" t="str">
        <f t="shared" si="6"/>
        <v>&lt;=</v>
      </c>
      <c r="Q47" t="str">
        <f t="shared" si="7"/>
        <v>&gt;44190</v>
      </c>
    </row>
    <row r="48" spans="1:26" x14ac:dyDescent="0.25">
      <c r="A48" s="6">
        <v>43940</v>
      </c>
      <c r="B48" s="211">
        <v>38</v>
      </c>
      <c r="C48" s="209"/>
      <c r="P48" t="str">
        <f t="shared" si="6"/>
        <v>&lt;=</v>
      </c>
      <c r="Q48" t="str">
        <f t="shared" si="7"/>
        <v>&gt;</v>
      </c>
    </row>
    <row r="49" spans="1:17" x14ac:dyDescent="0.25">
      <c r="A49" s="6">
        <v>43941</v>
      </c>
      <c r="B49" s="211">
        <v>1771</v>
      </c>
      <c r="C49" s="209"/>
      <c r="P49" t="str">
        <f t="shared" si="6"/>
        <v>&lt;=</v>
      </c>
      <c r="Q49" t="str">
        <f t="shared" si="7"/>
        <v>&gt;</v>
      </c>
    </row>
    <row r="50" spans="1:17" x14ac:dyDescent="0.25">
      <c r="A50" s="6">
        <v>43942</v>
      </c>
      <c r="B50" s="211">
        <v>1905</v>
      </c>
      <c r="C50" s="209"/>
      <c r="P50" t="str">
        <f t="shared" si="6"/>
        <v>&lt;=</v>
      </c>
      <c r="Q50" t="str">
        <f t="shared" si="7"/>
        <v>&gt;</v>
      </c>
    </row>
    <row r="51" spans="1:17" x14ac:dyDescent="0.25">
      <c r="A51" s="6">
        <v>43943</v>
      </c>
      <c r="B51" s="211">
        <v>1633</v>
      </c>
      <c r="C51" s="209"/>
    </row>
    <row r="52" spans="1:17" x14ac:dyDescent="0.25">
      <c r="A52" s="6">
        <v>43944</v>
      </c>
      <c r="B52" s="211">
        <v>1446</v>
      </c>
      <c r="C52" s="209"/>
    </row>
    <row r="53" spans="1:17" x14ac:dyDescent="0.25">
      <c r="A53" s="6">
        <v>43945</v>
      </c>
      <c r="B53" s="211">
        <v>1256</v>
      </c>
      <c r="C53" s="209"/>
    </row>
    <row r="54" spans="1:17" x14ac:dyDescent="0.25">
      <c r="A54" s="6">
        <v>43946</v>
      </c>
      <c r="B54" s="211">
        <v>103</v>
      </c>
      <c r="C54" s="209"/>
    </row>
    <row r="55" spans="1:17" x14ac:dyDescent="0.25">
      <c r="A55" s="6">
        <v>43947</v>
      </c>
      <c r="B55" s="211">
        <v>29</v>
      </c>
      <c r="C55" s="209"/>
    </row>
    <row r="56" spans="1:17" x14ac:dyDescent="0.25">
      <c r="A56" s="6">
        <v>43948</v>
      </c>
      <c r="B56" s="211">
        <v>1385</v>
      </c>
      <c r="C56" s="209"/>
    </row>
    <row r="57" spans="1:17" x14ac:dyDescent="0.25">
      <c r="A57" s="6">
        <v>43949</v>
      </c>
      <c r="B57" s="211">
        <v>1435</v>
      </c>
      <c r="C57" s="209"/>
    </row>
    <row r="58" spans="1:17" x14ac:dyDescent="0.25">
      <c r="A58" s="6">
        <v>43950</v>
      </c>
      <c r="B58" s="211">
        <v>1217</v>
      </c>
      <c r="C58" s="209"/>
    </row>
    <row r="59" spans="1:17" x14ac:dyDescent="0.25">
      <c r="A59" s="6">
        <v>43951</v>
      </c>
      <c r="B59" s="211">
        <v>992</v>
      </c>
      <c r="C59" s="209"/>
    </row>
    <row r="60" spans="1:17" x14ac:dyDescent="0.25">
      <c r="A60" s="6">
        <v>43952</v>
      </c>
      <c r="B60" s="211">
        <v>930</v>
      </c>
      <c r="C60" s="209"/>
    </row>
    <row r="61" spans="1:17" x14ac:dyDescent="0.25">
      <c r="A61" s="6">
        <v>43953</v>
      </c>
      <c r="B61" s="211">
        <v>63</v>
      </c>
      <c r="C61" s="209"/>
    </row>
    <row r="62" spans="1:17" x14ac:dyDescent="0.25">
      <c r="A62" s="6">
        <v>43954</v>
      </c>
      <c r="B62" s="211">
        <v>6</v>
      </c>
      <c r="C62" s="209"/>
    </row>
    <row r="63" spans="1:17" x14ac:dyDescent="0.25">
      <c r="A63" s="6">
        <v>43955</v>
      </c>
      <c r="B63" s="211">
        <v>964</v>
      </c>
      <c r="C63" s="209"/>
    </row>
    <row r="64" spans="1:17" x14ac:dyDescent="0.25">
      <c r="A64" s="6">
        <v>43956</v>
      </c>
      <c r="B64" s="211">
        <v>1069</v>
      </c>
      <c r="C64" s="209"/>
    </row>
    <row r="65" spans="1:3" x14ac:dyDescent="0.25">
      <c r="A65" s="6">
        <v>43957</v>
      </c>
      <c r="B65" s="211">
        <v>945</v>
      </c>
      <c r="C65" s="209"/>
    </row>
    <row r="66" spans="1:3" x14ac:dyDescent="0.25">
      <c r="A66" s="6">
        <v>43958</v>
      </c>
      <c r="B66" s="211">
        <v>885</v>
      </c>
      <c r="C66" s="209"/>
    </row>
    <row r="67" spans="1:3" x14ac:dyDescent="0.25">
      <c r="A67" s="6">
        <v>43959</v>
      </c>
      <c r="B67" s="211">
        <v>34</v>
      </c>
      <c r="C67" s="209"/>
    </row>
    <row r="68" spans="1:3" x14ac:dyDescent="0.25">
      <c r="A68" s="6">
        <v>43960</v>
      </c>
      <c r="B68" s="211">
        <v>44</v>
      </c>
      <c r="C68" s="209"/>
    </row>
    <row r="69" spans="1:3" x14ac:dyDescent="0.25">
      <c r="A69" s="6">
        <v>43961</v>
      </c>
      <c r="B69" s="211">
        <v>3</v>
      </c>
      <c r="C69" s="209"/>
    </row>
    <row r="70" spans="1:3" x14ac:dyDescent="0.25">
      <c r="A70" s="6">
        <v>43962</v>
      </c>
      <c r="B70" s="211">
        <v>926</v>
      </c>
      <c r="C70" s="209"/>
    </row>
    <row r="71" spans="1:3" x14ac:dyDescent="0.25">
      <c r="A71" s="6">
        <v>43963</v>
      </c>
      <c r="B71" s="211">
        <v>979</v>
      </c>
      <c r="C71" s="209"/>
    </row>
    <row r="72" spans="1:3" x14ac:dyDescent="0.25">
      <c r="A72" s="6">
        <v>43964</v>
      </c>
      <c r="B72" s="211">
        <v>756</v>
      </c>
      <c r="C72" s="209"/>
    </row>
    <row r="73" spans="1:3" x14ac:dyDescent="0.25">
      <c r="A73" s="6">
        <v>43965</v>
      </c>
      <c r="B73" s="211">
        <v>606</v>
      </c>
      <c r="C73" s="209"/>
    </row>
    <row r="74" spans="1:3" x14ac:dyDescent="0.25">
      <c r="A74" s="6">
        <v>43966</v>
      </c>
      <c r="B74" s="211">
        <v>536</v>
      </c>
      <c r="C74" s="209"/>
    </row>
    <row r="75" spans="1:3" x14ac:dyDescent="0.25">
      <c r="A75" s="6">
        <v>43967</v>
      </c>
      <c r="B75" s="211">
        <v>19</v>
      </c>
      <c r="C75" s="209"/>
    </row>
    <row r="76" spans="1:3" x14ac:dyDescent="0.25">
      <c r="A76" s="6">
        <v>43968</v>
      </c>
      <c r="B76" s="211">
        <v>2</v>
      </c>
      <c r="C76" s="209"/>
    </row>
    <row r="77" spans="1:3" x14ac:dyDescent="0.25">
      <c r="A77" s="6">
        <v>43969</v>
      </c>
      <c r="B77" s="211">
        <v>571</v>
      </c>
      <c r="C77" s="209"/>
    </row>
    <row r="78" spans="1:3" x14ac:dyDescent="0.25">
      <c r="A78" s="6">
        <v>43970</v>
      </c>
      <c r="B78" s="211">
        <v>625</v>
      </c>
      <c r="C78" s="209"/>
    </row>
    <row r="79" spans="1:3" x14ac:dyDescent="0.25">
      <c r="A79" s="6">
        <v>43971</v>
      </c>
      <c r="B79" s="211">
        <v>585</v>
      </c>
      <c r="C79" s="209"/>
    </row>
    <row r="80" spans="1:3" x14ac:dyDescent="0.25">
      <c r="A80" s="6">
        <v>43972</v>
      </c>
      <c r="B80" s="211">
        <v>437</v>
      </c>
      <c r="C80" s="209"/>
    </row>
    <row r="81" spans="1:3" x14ac:dyDescent="0.25">
      <c r="A81" s="6">
        <v>43973</v>
      </c>
      <c r="B81" s="211">
        <v>396</v>
      </c>
      <c r="C81" s="209"/>
    </row>
    <row r="82" spans="1:3" x14ac:dyDescent="0.25">
      <c r="A82" s="6">
        <v>43974</v>
      </c>
      <c r="B82" s="211">
        <v>14</v>
      </c>
      <c r="C82" s="209"/>
    </row>
    <row r="83" spans="1:3" x14ac:dyDescent="0.25">
      <c r="A83" s="6">
        <v>43975</v>
      </c>
      <c r="B83" s="211">
        <v>1</v>
      </c>
      <c r="C83" s="209"/>
    </row>
    <row r="84" spans="1:3" x14ac:dyDescent="0.25">
      <c r="A84" s="6">
        <v>43976</v>
      </c>
      <c r="B84" s="211">
        <v>5</v>
      </c>
      <c r="C84" s="209"/>
    </row>
    <row r="85" spans="1:3" x14ac:dyDescent="0.25">
      <c r="A85" s="6">
        <v>43977</v>
      </c>
      <c r="B85" s="211">
        <v>467</v>
      </c>
      <c r="C85" s="209"/>
    </row>
    <row r="86" spans="1:3" x14ac:dyDescent="0.25">
      <c r="A86" s="6">
        <v>43978</v>
      </c>
      <c r="B86" s="211">
        <v>487</v>
      </c>
      <c r="C86" s="209"/>
    </row>
    <row r="87" spans="1:3" x14ac:dyDescent="0.25">
      <c r="A87" s="6">
        <v>43979</v>
      </c>
      <c r="B87" s="211">
        <v>500</v>
      </c>
      <c r="C87" s="209"/>
    </row>
    <row r="88" spans="1:3" x14ac:dyDescent="0.25">
      <c r="A88" s="6">
        <v>43980</v>
      </c>
      <c r="B88" s="211">
        <v>379</v>
      </c>
      <c r="C88" s="209"/>
    </row>
    <row r="89" spans="1:3" x14ac:dyDescent="0.25">
      <c r="A89" s="6">
        <v>43981</v>
      </c>
      <c r="B89" s="211">
        <v>11</v>
      </c>
      <c r="C89" s="209"/>
    </row>
    <row r="90" spans="1:3" x14ac:dyDescent="0.25">
      <c r="A90" s="6">
        <v>43982</v>
      </c>
      <c r="B90" s="211">
        <v>2</v>
      </c>
      <c r="C90" s="209"/>
    </row>
    <row r="91" spans="1:3" x14ac:dyDescent="0.25">
      <c r="A91" s="6">
        <v>43983</v>
      </c>
      <c r="B91" s="211">
        <v>376</v>
      </c>
      <c r="C91" s="209"/>
    </row>
    <row r="92" spans="1:3" x14ac:dyDescent="0.25">
      <c r="A92" s="6">
        <v>43984</v>
      </c>
      <c r="B92" s="211">
        <v>376</v>
      </c>
      <c r="C92" s="209"/>
    </row>
    <row r="93" spans="1:3" x14ac:dyDescent="0.25">
      <c r="A93" s="6">
        <v>43985</v>
      </c>
      <c r="B93" s="211">
        <v>318</v>
      </c>
      <c r="C93" s="209"/>
    </row>
    <row r="94" spans="1:3" x14ac:dyDescent="0.25">
      <c r="A94" s="6">
        <v>43986</v>
      </c>
      <c r="B94" s="211">
        <v>304</v>
      </c>
      <c r="C94" s="209"/>
    </row>
    <row r="95" spans="1:3" x14ac:dyDescent="0.25">
      <c r="A95" s="6">
        <v>43987</v>
      </c>
      <c r="B95" s="211">
        <v>233</v>
      </c>
      <c r="C95" s="209"/>
    </row>
    <row r="96" spans="1:3" x14ac:dyDescent="0.25">
      <c r="A96" s="6">
        <v>43988</v>
      </c>
      <c r="B96" s="211">
        <v>15</v>
      </c>
      <c r="C96" s="209"/>
    </row>
    <row r="97" spans="1:3" x14ac:dyDescent="0.25">
      <c r="A97" s="6">
        <v>43989</v>
      </c>
      <c r="B97" s="211">
        <v>0</v>
      </c>
      <c r="C97" s="209"/>
    </row>
    <row r="98" spans="1:3" x14ac:dyDescent="0.25">
      <c r="A98" s="6">
        <v>43990</v>
      </c>
      <c r="B98" s="211">
        <v>235</v>
      </c>
      <c r="C98" s="209"/>
    </row>
    <row r="99" spans="1:3" x14ac:dyDescent="0.25">
      <c r="A99" s="6">
        <v>43991</v>
      </c>
      <c r="B99" s="211">
        <v>297</v>
      </c>
      <c r="C99" s="209"/>
    </row>
    <row r="100" spans="1:3" x14ac:dyDescent="0.25">
      <c r="A100" s="6">
        <v>43992</v>
      </c>
      <c r="B100" s="211">
        <v>217</v>
      </c>
      <c r="C100" s="209"/>
    </row>
    <row r="101" spans="1:3" x14ac:dyDescent="0.25">
      <c r="A101" s="6">
        <v>43993</v>
      </c>
      <c r="B101" s="211">
        <v>184</v>
      </c>
      <c r="C101" s="209"/>
    </row>
    <row r="102" spans="1:3" x14ac:dyDescent="0.25">
      <c r="A102" s="6">
        <v>43994</v>
      </c>
      <c r="B102" s="211">
        <v>192</v>
      </c>
      <c r="C102" s="209"/>
    </row>
    <row r="103" spans="1:3" x14ac:dyDescent="0.25">
      <c r="A103" s="6">
        <v>43995</v>
      </c>
      <c r="B103" s="211">
        <v>12</v>
      </c>
      <c r="C103" s="209"/>
    </row>
    <row r="104" spans="1:3" x14ac:dyDescent="0.25">
      <c r="A104" s="6">
        <v>43996</v>
      </c>
      <c r="B104" s="211">
        <v>1</v>
      </c>
      <c r="C104" s="209"/>
    </row>
    <row r="105" spans="1:3" x14ac:dyDescent="0.25">
      <c r="A105" s="6">
        <v>43997</v>
      </c>
      <c r="B105" s="211">
        <v>153</v>
      </c>
      <c r="C105" s="209"/>
    </row>
    <row r="106" spans="1:3" x14ac:dyDescent="0.25">
      <c r="A106" s="6">
        <v>43998</v>
      </c>
      <c r="B106" s="211">
        <v>196</v>
      </c>
      <c r="C106" s="209"/>
    </row>
    <row r="107" spans="1:3" x14ac:dyDescent="0.25">
      <c r="A107" s="6">
        <v>43999</v>
      </c>
      <c r="B107" s="211">
        <v>180</v>
      </c>
      <c r="C107" s="209"/>
    </row>
    <row r="108" spans="1:3" x14ac:dyDescent="0.25">
      <c r="A108" s="6">
        <v>44000</v>
      </c>
      <c r="B108" s="211">
        <v>138</v>
      </c>
      <c r="C108" s="209"/>
    </row>
    <row r="109" spans="1:3" x14ac:dyDescent="0.25">
      <c r="A109" s="6">
        <v>44001</v>
      </c>
      <c r="B109" s="211">
        <v>122</v>
      </c>
      <c r="C109" s="209"/>
    </row>
    <row r="110" spans="1:3" x14ac:dyDescent="0.25">
      <c r="A110" s="6">
        <v>44002</v>
      </c>
      <c r="B110" s="211">
        <v>4</v>
      </c>
      <c r="C110" s="209"/>
    </row>
    <row r="111" spans="1:3" x14ac:dyDescent="0.25">
      <c r="A111" s="6">
        <v>44003</v>
      </c>
      <c r="B111" s="211">
        <v>0</v>
      </c>
      <c r="C111" s="209"/>
    </row>
    <row r="112" spans="1:3" x14ac:dyDescent="0.25">
      <c r="A112" s="6">
        <v>44004</v>
      </c>
      <c r="B112" s="211">
        <v>111</v>
      </c>
      <c r="C112" s="209"/>
    </row>
    <row r="113" spans="1:3" x14ac:dyDescent="0.25">
      <c r="A113" s="6">
        <v>44005</v>
      </c>
      <c r="B113" s="211">
        <v>148</v>
      </c>
      <c r="C113" s="209"/>
    </row>
    <row r="114" spans="1:3" x14ac:dyDescent="0.25">
      <c r="A114" s="6">
        <v>44006</v>
      </c>
      <c r="B114" s="211">
        <v>128</v>
      </c>
      <c r="C114" s="209"/>
    </row>
    <row r="115" spans="1:3" x14ac:dyDescent="0.25">
      <c r="A115" s="6">
        <v>44007</v>
      </c>
      <c r="B115" s="211">
        <v>113</v>
      </c>
      <c r="C115" s="209"/>
    </row>
    <row r="116" spans="1:3" x14ac:dyDescent="0.25">
      <c r="A116" s="6">
        <v>44008</v>
      </c>
      <c r="B116" s="211">
        <v>118</v>
      </c>
      <c r="C116" s="209"/>
    </row>
    <row r="117" spans="1:3" x14ac:dyDescent="0.25">
      <c r="A117" s="6">
        <v>44009</v>
      </c>
      <c r="B117" s="211">
        <v>2</v>
      </c>
      <c r="C117" s="209"/>
    </row>
    <row r="118" spans="1:3" x14ac:dyDescent="0.25">
      <c r="A118" s="6">
        <v>44010</v>
      </c>
      <c r="B118" s="211">
        <v>0</v>
      </c>
      <c r="C118" s="209"/>
    </row>
    <row r="119" spans="1:3" x14ac:dyDescent="0.25">
      <c r="A119" s="6">
        <v>44011</v>
      </c>
      <c r="B119" s="211">
        <v>114</v>
      </c>
      <c r="C119" s="209"/>
    </row>
    <row r="120" spans="1:3" x14ac:dyDescent="0.25">
      <c r="A120" s="6">
        <v>44012</v>
      </c>
      <c r="B120" s="211">
        <v>116</v>
      </c>
      <c r="C120" s="209"/>
    </row>
    <row r="121" spans="1:3" x14ac:dyDescent="0.25">
      <c r="A121" s="6">
        <v>44013</v>
      </c>
      <c r="B121" s="211">
        <v>106</v>
      </c>
      <c r="C121" s="209"/>
    </row>
    <row r="122" spans="1:3" x14ac:dyDescent="0.25">
      <c r="A122" s="6">
        <v>44014</v>
      </c>
      <c r="B122" s="211">
        <v>112</v>
      </c>
      <c r="C122" s="209"/>
    </row>
    <row r="123" spans="1:3" x14ac:dyDescent="0.25">
      <c r="A123" s="6">
        <v>44015</v>
      </c>
      <c r="B123" s="211">
        <v>92</v>
      </c>
      <c r="C123" s="209"/>
    </row>
    <row r="124" spans="1:3" x14ac:dyDescent="0.25">
      <c r="A124" s="6">
        <v>44016</v>
      </c>
      <c r="B124" s="211">
        <v>5</v>
      </c>
      <c r="C124" s="209"/>
    </row>
    <row r="125" spans="1:3" x14ac:dyDescent="0.25">
      <c r="A125" s="6">
        <v>44017</v>
      </c>
      <c r="B125" s="211">
        <v>0</v>
      </c>
      <c r="C125" s="209"/>
    </row>
    <row r="126" spans="1:3" x14ac:dyDescent="0.25">
      <c r="A126" s="6">
        <v>44018</v>
      </c>
      <c r="B126" s="211">
        <v>68</v>
      </c>
      <c r="C126" s="209"/>
    </row>
    <row r="127" spans="1:3" x14ac:dyDescent="0.25">
      <c r="A127" s="6">
        <v>44019</v>
      </c>
      <c r="B127" s="211">
        <v>89</v>
      </c>
      <c r="C127" s="209"/>
    </row>
    <row r="128" spans="1:3" x14ac:dyDescent="0.25">
      <c r="A128" s="6">
        <v>44020</v>
      </c>
      <c r="B128" s="211">
        <v>86</v>
      </c>
      <c r="C128" s="209"/>
    </row>
    <row r="129" spans="1:3" x14ac:dyDescent="0.25">
      <c r="A129" s="6">
        <v>44021</v>
      </c>
      <c r="B129" s="211">
        <v>72</v>
      </c>
      <c r="C129" s="209"/>
    </row>
    <row r="130" spans="1:3" x14ac:dyDescent="0.25">
      <c r="A130" s="6">
        <v>44022</v>
      </c>
      <c r="B130" s="211">
        <v>67</v>
      </c>
      <c r="C130" s="209"/>
    </row>
    <row r="131" spans="1:3" x14ac:dyDescent="0.25">
      <c r="A131" s="6">
        <v>44023</v>
      </c>
      <c r="B131" s="211">
        <v>2</v>
      </c>
      <c r="C131" s="209"/>
    </row>
    <row r="132" spans="1:3" x14ac:dyDescent="0.25">
      <c r="A132" s="6">
        <v>44024</v>
      </c>
      <c r="B132" s="211">
        <v>0</v>
      </c>
      <c r="C132" s="209"/>
    </row>
    <row r="133" spans="1:3" x14ac:dyDescent="0.25">
      <c r="A133" s="6">
        <v>44025</v>
      </c>
      <c r="B133" s="211">
        <v>65</v>
      </c>
      <c r="C133" s="209"/>
    </row>
    <row r="134" spans="1:3" x14ac:dyDescent="0.25">
      <c r="A134" s="6">
        <v>44026</v>
      </c>
      <c r="B134" s="211">
        <v>68</v>
      </c>
      <c r="C134" s="209"/>
    </row>
    <row r="135" spans="1:3" x14ac:dyDescent="0.25">
      <c r="A135" s="6">
        <v>44027</v>
      </c>
      <c r="B135" s="211">
        <v>59</v>
      </c>
      <c r="C135" s="209"/>
    </row>
    <row r="136" spans="1:3" x14ac:dyDescent="0.25">
      <c r="A136" s="6">
        <v>44028</v>
      </c>
      <c r="B136" s="211">
        <v>59</v>
      </c>
      <c r="C136" s="209"/>
    </row>
    <row r="137" spans="1:3" x14ac:dyDescent="0.25">
      <c r="A137" s="6">
        <v>44029</v>
      </c>
      <c r="B137" s="211">
        <v>50</v>
      </c>
      <c r="C137" s="209"/>
    </row>
    <row r="138" spans="1:3" x14ac:dyDescent="0.25">
      <c r="A138" s="6">
        <v>44030</v>
      </c>
      <c r="B138" s="211">
        <v>3</v>
      </c>
      <c r="C138" s="209"/>
    </row>
    <row r="139" spans="1:3" x14ac:dyDescent="0.25">
      <c r="A139" s="6">
        <v>44031</v>
      </c>
      <c r="B139" s="211">
        <v>2</v>
      </c>
      <c r="C139" s="209"/>
    </row>
    <row r="140" spans="1:3" x14ac:dyDescent="0.25">
      <c r="A140" s="6">
        <v>44032</v>
      </c>
      <c r="B140" s="211">
        <v>44</v>
      </c>
      <c r="C140" s="209"/>
    </row>
    <row r="141" spans="1:3" x14ac:dyDescent="0.25">
      <c r="A141" s="6">
        <v>44033</v>
      </c>
      <c r="B141" s="211">
        <v>45</v>
      </c>
      <c r="C141" s="209"/>
    </row>
    <row r="142" spans="1:3" x14ac:dyDescent="0.25">
      <c r="A142" s="6">
        <v>44034</v>
      </c>
      <c r="B142" s="211">
        <v>39</v>
      </c>
      <c r="C142" s="209"/>
    </row>
    <row r="143" spans="1:3" x14ac:dyDescent="0.25">
      <c r="A143" s="6">
        <v>44035</v>
      </c>
      <c r="B143" s="211">
        <v>56</v>
      </c>
      <c r="C143" s="209"/>
    </row>
    <row r="144" spans="1:3" x14ac:dyDescent="0.25">
      <c r="A144" s="6">
        <v>44036</v>
      </c>
      <c r="B144" s="211">
        <v>38</v>
      </c>
      <c r="C144" s="209"/>
    </row>
    <row r="145" spans="1:3" x14ac:dyDescent="0.25">
      <c r="A145" s="6">
        <v>44037</v>
      </c>
      <c r="B145" s="211">
        <v>2</v>
      </c>
      <c r="C145" s="209"/>
    </row>
    <row r="146" spans="1:3" x14ac:dyDescent="0.25">
      <c r="A146" s="6">
        <v>44038</v>
      </c>
      <c r="B146" s="211">
        <v>1</v>
      </c>
      <c r="C146" s="209"/>
    </row>
    <row r="147" spans="1:3" x14ac:dyDescent="0.25">
      <c r="A147" s="6">
        <v>44039</v>
      </c>
      <c r="B147" s="211">
        <v>52</v>
      </c>
      <c r="C147" s="209"/>
    </row>
    <row r="148" spans="1:3" x14ac:dyDescent="0.25">
      <c r="A148" s="6">
        <v>44040</v>
      </c>
      <c r="B148" s="211">
        <v>36</v>
      </c>
      <c r="C148" s="209"/>
    </row>
    <row r="149" spans="1:3" x14ac:dyDescent="0.25">
      <c r="A149" s="6">
        <v>44041</v>
      </c>
      <c r="B149" s="211">
        <v>48</v>
      </c>
      <c r="C149" s="209"/>
    </row>
    <row r="150" spans="1:3" x14ac:dyDescent="0.25">
      <c r="A150" s="6">
        <v>44042</v>
      </c>
      <c r="B150" s="211">
        <v>34</v>
      </c>
      <c r="C150" s="209"/>
    </row>
    <row r="151" spans="1:3" x14ac:dyDescent="0.25">
      <c r="A151" s="6">
        <v>44043</v>
      </c>
      <c r="B151" s="211">
        <v>27</v>
      </c>
      <c r="C151" s="209"/>
    </row>
    <row r="152" spans="1:3" x14ac:dyDescent="0.25">
      <c r="A152" s="6">
        <v>44044</v>
      </c>
      <c r="B152" s="211">
        <v>5</v>
      </c>
      <c r="C152" s="209"/>
    </row>
    <row r="153" spans="1:3" x14ac:dyDescent="0.25">
      <c r="A153" s="6">
        <v>44045</v>
      </c>
      <c r="B153" s="211">
        <v>0</v>
      </c>
      <c r="C153" s="209"/>
    </row>
    <row r="154" spans="1:3" x14ac:dyDescent="0.25">
      <c r="A154" s="6">
        <v>44046</v>
      </c>
      <c r="B154" s="211">
        <v>28</v>
      </c>
      <c r="C154" s="209"/>
    </row>
    <row r="155" spans="1:3" x14ac:dyDescent="0.25">
      <c r="A155" s="6">
        <v>44047</v>
      </c>
      <c r="B155" s="211">
        <v>30</v>
      </c>
      <c r="C155" s="209"/>
    </row>
    <row r="156" spans="1:3" x14ac:dyDescent="0.25">
      <c r="A156" s="6">
        <v>44048</v>
      </c>
      <c r="B156" s="211">
        <v>36</v>
      </c>
      <c r="C156" s="209"/>
    </row>
    <row r="157" spans="1:3" x14ac:dyDescent="0.25">
      <c r="A157" s="6">
        <v>44049</v>
      </c>
      <c r="B157" s="211">
        <v>24</v>
      </c>
      <c r="C157" s="209"/>
    </row>
    <row r="158" spans="1:3" x14ac:dyDescent="0.25">
      <c r="A158" s="6">
        <v>44050</v>
      </c>
      <c r="B158" s="211">
        <v>32</v>
      </c>
      <c r="C158" s="209"/>
    </row>
    <row r="159" spans="1:3" x14ac:dyDescent="0.25">
      <c r="A159" s="6">
        <v>44051</v>
      </c>
      <c r="B159" s="211">
        <v>2</v>
      </c>
      <c r="C159" s="209"/>
    </row>
    <row r="160" spans="1:3" x14ac:dyDescent="0.25">
      <c r="A160" s="6">
        <v>44052</v>
      </c>
      <c r="B160" s="211">
        <v>0</v>
      </c>
      <c r="C160" s="209"/>
    </row>
    <row r="161" spans="1:3" x14ac:dyDescent="0.25">
      <c r="A161" s="6">
        <v>44053</v>
      </c>
      <c r="B161" s="211">
        <v>20</v>
      </c>
      <c r="C161" s="209"/>
    </row>
    <row r="162" spans="1:3" x14ac:dyDescent="0.25">
      <c r="A162" s="6">
        <v>44054</v>
      </c>
      <c r="B162" s="211">
        <v>27</v>
      </c>
      <c r="C162" s="209"/>
    </row>
    <row r="163" spans="1:3" x14ac:dyDescent="0.25">
      <c r="A163" s="6">
        <v>44055</v>
      </c>
      <c r="B163" s="211">
        <v>29</v>
      </c>
      <c r="C163" s="209"/>
    </row>
    <row r="164" spans="1:3" x14ac:dyDescent="0.25">
      <c r="A164" s="6">
        <v>44056</v>
      </c>
      <c r="B164" s="211">
        <v>30</v>
      </c>
      <c r="C164" s="209"/>
    </row>
    <row r="165" spans="1:3" x14ac:dyDescent="0.25">
      <c r="A165" s="6">
        <v>44057</v>
      </c>
      <c r="B165" s="211">
        <v>31</v>
      </c>
      <c r="C165" s="209"/>
    </row>
    <row r="166" spans="1:3" x14ac:dyDescent="0.25">
      <c r="A166" s="6">
        <v>44058</v>
      </c>
      <c r="B166" s="211">
        <v>2</v>
      </c>
      <c r="C166" s="209"/>
    </row>
    <row r="167" spans="1:3" x14ac:dyDescent="0.25">
      <c r="A167" s="6">
        <v>44059</v>
      </c>
      <c r="B167" s="211">
        <v>0</v>
      </c>
      <c r="C167" s="209"/>
    </row>
    <row r="168" spans="1:3" x14ac:dyDescent="0.25">
      <c r="A168" s="6">
        <v>44060</v>
      </c>
      <c r="B168" s="211">
        <v>25</v>
      </c>
      <c r="C168" s="209"/>
    </row>
    <row r="169" spans="1:3" x14ac:dyDescent="0.25">
      <c r="A169" s="6">
        <v>44061</v>
      </c>
      <c r="B169" s="212">
        <v>33</v>
      </c>
      <c r="C169" s="210"/>
    </row>
    <row r="170" spans="1:3" x14ac:dyDescent="0.25">
      <c r="A170" s="6">
        <v>44062</v>
      </c>
      <c r="B170" s="212">
        <v>30</v>
      </c>
      <c r="C170" s="210"/>
    </row>
    <row r="171" spans="1:3" x14ac:dyDescent="0.25">
      <c r="A171" s="6">
        <v>44063</v>
      </c>
      <c r="B171" s="212">
        <v>24</v>
      </c>
      <c r="C171" s="210"/>
    </row>
    <row r="172" spans="1:3" x14ac:dyDescent="0.25">
      <c r="A172" s="6">
        <v>44064</v>
      </c>
      <c r="B172" s="212">
        <v>24</v>
      </c>
      <c r="C172" s="210"/>
    </row>
    <row r="173" spans="1:3" x14ac:dyDescent="0.25">
      <c r="A173" s="6">
        <v>44065</v>
      </c>
      <c r="B173" s="212">
        <v>1</v>
      </c>
      <c r="C173" s="210"/>
    </row>
    <row r="174" spans="1:3" x14ac:dyDescent="0.25">
      <c r="A174" s="6">
        <v>44066</v>
      </c>
      <c r="B174" s="212">
        <v>0</v>
      </c>
      <c r="C174" s="210"/>
    </row>
    <row r="175" spans="1:3" x14ac:dyDescent="0.25">
      <c r="A175" s="6">
        <v>44067</v>
      </c>
      <c r="B175" s="212">
        <v>18</v>
      </c>
      <c r="C175" s="210"/>
    </row>
    <row r="176" spans="1:3" x14ac:dyDescent="0.25">
      <c r="A176" s="6">
        <v>44068</v>
      </c>
      <c r="B176" s="212">
        <v>25</v>
      </c>
      <c r="C176" s="210"/>
    </row>
    <row r="177" spans="1:3" x14ac:dyDescent="0.25">
      <c r="A177" s="6">
        <v>44069</v>
      </c>
      <c r="B177" s="212">
        <v>20</v>
      </c>
      <c r="C177" s="210"/>
    </row>
    <row r="178" spans="1:3" x14ac:dyDescent="0.25">
      <c r="A178" s="6">
        <v>44070</v>
      </c>
      <c r="B178" s="212">
        <v>25</v>
      </c>
      <c r="C178" s="210"/>
    </row>
    <row r="179" spans="1:3" x14ac:dyDescent="0.25">
      <c r="A179" s="6">
        <v>44071</v>
      </c>
      <c r="B179" s="212">
        <v>12</v>
      </c>
      <c r="C179" s="210"/>
    </row>
    <row r="180" spans="1:3" x14ac:dyDescent="0.25">
      <c r="A180" s="6">
        <v>44072</v>
      </c>
      <c r="B180" s="212">
        <v>1</v>
      </c>
      <c r="C180" s="210"/>
    </row>
    <row r="181" spans="1:3" x14ac:dyDescent="0.25">
      <c r="A181" s="6">
        <v>44073</v>
      </c>
      <c r="B181" s="212">
        <v>0</v>
      </c>
      <c r="C181" s="210"/>
    </row>
    <row r="182" spans="1:3" x14ac:dyDescent="0.25">
      <c r="A182" s="6">
        <v>44074</v>
      </c>
      <c r="B182" s="212">
        <v>0</v>
      </c>
      <c r="C182" s="210"/>
    </row>
    <row r="183" spans="1:3" x14ac:dyDescent="0.25">
      <c r="A183" s="6">
        <v>44075</v>
      </c>
      <c r="B183" s="214">
        <v>18</v>
      </c>
      <c r="C183" s="210"/>
    </row>
    <row r="184" spans="1:3" x14ac:dyDescent="0.25">
      <c r="A184" s="6">
        <v>44076</v>
      </c>
      <c r="B184" s="214">
        <v>19</v>
      </c>
      <c r="C184" s="210"/>
    </row>
    <row r="185" spans="1:3" x14ac:dyDescent="0.25">
      <c r="A185" s="6">
        <v>44077</v>
      </c>
      <c r="B185" s="214">
        <v>23</v>
      </c>
      <c r="C185" s="210"/>
    </row>
    <row r="186" spans="1:3" x14ac:dyDescent="0.25">
      <c r="A186" s="6">
        <v>44078</v>
      </c>
      <c r="B186" s="214">
        <v>17</v>
      </c>
      <c r="C186" s="210"/>
    </row>
    <row r="187" spans="1:3" x14ac:dyDescent="0.25">
      <c r="A187" s="207">
        <f>A186+1</f>
        <v>44079</v>
      </c>
      <c r="B187" s="214">
        <v>2</v>
      </c>
      <c r="C187" s="210"/>
    </row>
    <row r="188" spans="1:3" x14ac:dyDescent="0.25">
      <c r="A188" s="207">
        <f t="shared" ref="A188:A207" si="80">A187+1</f>
        <v>44080</v>
      </c>
      <c r="B188" s="214">
        <v>0</v>
      </c>
      <c r="C188" s="210"/>
    </row>
    <row r="189" spans="1:3" x14ac:dyDescent="0.25">
      <c r="A189" s="207">
        <f t="shared" si="80"/>
        <v>44081</v>
      </c>
      <c r="B189" s="214">
        <v>16</v>
      </c>
      <c r="C189" s="210"/>
    </row>
    <row r="190" spans="1:3" x14ac:dyDescent="0.25">
      <c r="A190" s="207">
        <f t="shared" si="80"/>
        <v>44082</v>
      </c>
      <c r="B190" s="214">
        <v>23</v>
      </c>
      <c r="C190" s="210"/>
    </row>
    <row r="191" spans="1:3" x14ac:dyDescent="0.25">
      <c r="A191" s="207">
        <f t="shared" si="80"/>
        <v>44083</v>
      </c>
      <c r="B191" s="214">
        <v>24</v>
      </c>
      <c r="C191" s="210"/>
    </row>
    <row r="192" spans="1:3" x14ac:dyDescent="0.25">
      <c r="A192" s="207">
        <f t="shared" si="80"/>
        <v>44084</v>
      </c>
      <c r="B192" s="214">
        <v>18</v>
      </c>
      <c r="C192" s="210"/>
    </row>
    <row r="193" spans="1:3" x14ac:dyDescent="0.25">
      <c r="A193" s="207">
        <f t="shared" si="80"/>
        <v>44085</v>
      </c>
      <c r="B193" s="214">
        <v>16</v>
      </c>
      <c r="C193" s="210"/>
    </row>
    <row r="194" spans="1:3" x14ac:dyDescent="0.25">
      <c r="A194" s="207">
        <f t="shared" si="80"/>
        <v>44086</v>
      </c>
      <c r="B194" s="214">
        <v>1</v>
      </c>
      <c r="C194" s="210"/>
    </row>
    <row r="195" spans="1:3" x14ac:dyDescent="0.25">
      <c r="A195" s="207">
        <f t="shared" si="80"/>
        <v>44087</v>
      </c>
      <c r="B195" s="214">
        <v>0</v>
      </c>
      <c r="C195" s="210"/>
    </row>
    <row r="196" spans="1:3" x14ac:dyDescent="0.25">
      <c r="A196" s="207">
        <f t="shared" si="80"/>
        <v>44088</v>
      </c>
      <c r="B196" s="214">
        <v>16</v>
      </c>
      <c r="C196" s="210"/>
    </row>
    <row r="197" spans="1:3" x14ac:dyDescent="0.25">
      <c r="A197" s="207">
        <f t="shared" si="80"/>
        <v>44089</v>
      </c>
      <c r="B197" s="214">
        <v>19</v>
      </c>
      <c r="C197" s="210"/>
    </row>
    <row r="198" spans="1:3" x14ac:dyDescent="0.25">
      <c r="A198" s="207">
        <f t="shared" si="80"/>
        <v>44090</v>
      </c>
      <c r="B198" s="214">
        <v>35</v>
      </c>
      <c r="C198" s="210"/>
    </row>
    <row r="199" spans="1:3" x14ac:dyDescent="0.25">
      <c r="A199" s="207">
        <f t="shared" si="80"/>
        <v>44091</v>
      </c>
      <c r="B199" s="214">
        <v>30</v>
      </c>
      <c r="C199" s="210"/>
    </row>
    <row r="200" spans="1:3" x14ac:dyDescent="0.25">
      <c r="A200" s="207">
        <f t="shared" si="80"/>
        <v>44092</v>
      </c>
      <c r="B200" s="214">
        <v>38</v>
      </c>
      <c r="C200" s="210"/>
    </row>
    <row r="201" spans="1:3" x14ac:dyDescent="0.25">
      <c r="A201" s="207">
        <f t="shared" si="80"/>
        <v>44093</v>
      </c>
      <c r="B201" s="214">
        <v>5</v>
      </c>
    </row>
    <row r="202" spans="1:3" x14ac:dyDescent="0.25">
      <c r="A202" s="207">
        <f t="shared" si="80"/>
        <v>44094</v>
      </c>
      <c r="B202" s="214">
        <v>1</v>
      </c>
    </row>
    <row r="203" spans="1:3" x14ac:dyDescent="0.25">
      <c r="A203" s="207">
        <f t="shared" si="80"/>
        <v>44095</v>
      </c>
      <c r="B203" s="214">
        <v>46</v>
      </c>
    </row>
    <row r="204" spans="1:3" x14ac:dyDescent="0.25">
      <c r="A204" s="207">
        <f t="shared" si="80"/>
        <v>44096</v>
      </c>
      <c r="B204" s="214">
        <v>41</v>
      </c>
    </row>
    <row r="205" spans="1:3" x14ac:dyDescent="0.25">
      <c r="A205" s="207">
        <f t="shared" si="80"/>
        <v>44097</v>
      </c>
      <c r="B205" s="214">
        <v>44</v>
      </c>
    </row>
    <row r="206" spans="1:3" x14ac:dyDescent="0.25">
      <c r="A206" s="207">
        <f t="shared" si="80"/>
        <v>44098</v>
      </c>
      <c r="B206" s="214">
        <v>37</v>
      </c>
    </row>
    <row r="207" spans="1:3" x14ac:dyDescent="0.25">
      <c r="A207" s="207">
        <f t="shared" si="80"/>
        <v>44099</v>
      </c>
      <c r="B207" s="214">
        <v>41</v>
      </c>
    </row>
  </sheetData>
  <conditionalFormatting sqref="T4:Z33">
    <cfRule type="colorScale" priority="8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7AB5-CED0-497A-9083-36F26C8A7235}">
  <sheetPr codeName="Sheet4"/>
  <dimension ref="B1:C10"/>
  <sheetViews>
    <sheetView showGridLines="0" workbookViewId="0">
      <selection activeCell="A12" sqref="A12"/>
    </sheetView>
  </sheetViews>
  <sheetFormatPr defaultRowHeight="15" x14ac:dyDescent="0.25"/>
  <cols>
    <col min="1" max="1" width="2.42578125" customWidth="1"/>
    <col min="2" max="2" width="15.42578125" bestFit="1" customWidth="1"/>
    <col min="3" max="3" width="13.140625" customWidth="1"/>
    <col min="6" max="6" width="17.85546875" bestFit="1" customWidth="1"/>
    <col min="7" max="7" width="22.28515625" customWidth="1"/>
  </cols>
  <sheetData>
    <row r="1" spans="2:3" ht="21" x14ac:dyDescent="0.35">
      <c r="B1" s="5" t="s">
        <v>13</v>
      </c>
    </row>
    <row r="3" spans="2:3" x14ac:dyDescent="0.25">
      <c r="B3" t="s">
        <v>21</v>
      </c>
    </row>
    <row r="5" spans="2:3" x14ac:dyDescent="0.25">
      <c r="B5" s="1" t="s">
        <v>11</v>
      </c>
    </row>
    <row r="6" spans="2:3" x14ac:dyDescent="0.25">
      <c r="B6">
        <v>1</v>
      </c>
      <c r="C6" t="s">
        <v>17</v>
      </c>
    </row>
    <row r="7" spans="2:3" x14ac:dyDescent="0.25">
      <c r="B7">
        <f>B6+1</f>
        <v>2</v>
      </c>
      <c r="C7" t="s">
        <v>18</v>
      </c>
    </row>
    <row r="8" spans="2:3" x14ac:dyDescent="0.25">
      <c r="B8">
        <f>B7+1</f>
        <v>3</v>
      </c>
      <c r="C8" t="s">
        <v>12</v>
      </c>
    </row>
    <row r="9" spans="2:3" x14ac:dyDescent="0.25">
      <c r="B9">
        <f>B8+1</f>
        <v>4</v>
      </c>
      <c r="C9" t="s">
        <v>19</v>
      </c>
    </row>
    <row r="10" spans="2:3" x14ac:dyDescent="0.25">
      <c r="B10">
        <f>B9+1</f>
        <v>5</v>
      </c>
      <c r="C10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C059-88A1-4B02-8E8C-421847AE31A3}">
  <sheetPr codeName="Sheet2"/>
  <dimension ref="A2:K192"/>
  <sheetViews>
    <sheetView workbookViewId="0">
      <pane xSplit="1" ySplit="2" topLeftCell="B168" activePane="bottomRight" state="frozen"/>
      <selection pane="topRight" activeCell="B1" sqref="B1"/>
      <selection pane="bottomLeft" activeCell="A3" sqref="A3"/>
      <selection pane="bottomRight" activeCell="A189" sqref="A189"/>
    </sheetView>
  </sheetViews>
  <sheetFormatPr defaultRowHeight="15" x14ac:dyDescent="0.25"/>
  <cols>
    <col min="1" max="1" width="18.28515625" bestFit="1" customWidth="1"/>
    <col min="7" max="7" width="15.42578125" bestFit="1" customWidth="1"/>
    <col min="8" max="8" width="10.42578125" customWidth="1"/>
    <col min="11" max="11" width="10.7109375" bestFit="1" customWidth="1"/>
  </cols>
  <sheetData>
    <row r="2" spans="1:11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14</v>
      </c>
      <c r="H2" s="2" t="s">
        <v>5</v>
      </c>
      <c r="I2" s="2" t="s">
        <v>15</v>
      </c>
      <c r="J2" s="2" t="s">
        <v>16</v>
      </c>
      <c r="K2" s="2" t="s">
        <v>99</v>
      </c>
    </row>
    <row r="3" spans="1:11" x14ac:dyDescent="0.25">
      <c r="A3" s="6">
        <v>43891</v>
      </c>
    </row>
    <row r="4" spans="1:11" x14ac:dyDescent="0.25">
      <c r="A4" s="6">
        <v>43892</v>
      </c>
      <c r="B4">
        <v>46.829611502617738</v>
      </c>
      <c r="C4">
        <v>17.361725174044111</v>
      </c>
      <c r="D4">
        <v>282.41080129159832</v>
      </c>
      <c r="E4">
        <v>38.513563043343467</v>
      </c>
      <c r="F4">
        <v>24.909352375769341</v>
      </c>
      <c r="G4">
        <v>29.61639614630861</v>
      </c>
      <c r="H4">
        <v>3.3428054562255261</v>
      </c>
      <c r="I4">
        <v>0</v>
      </c>
      <c r="J4">
        <v>25.998052225927228</v>
      </c>
      <c r="K4">
        <v>0</v>
      </c>
    </row>
    <row r="5" spans="1:11" x14ac:dyDescent="0.25">
      <c r="A5" s="6">
        <v>43893</v>
      </c>
      <c r="B5">
        <v>9.9800811399021434</v>
      </c>
      <c r="C5">
        <v>22.151166601366629</v>
      </c>
      <c r="D5">
        <v>384.80536082422458</v>
      </c>
      <c r="E5">
        <v>48.14195380417933</v>
      </c>
      <c r="F5">
        <v>64.764316177000268</v>
      </c>
      <c r="G5">
        <v>40.722544701174343</v>
      </c>
      <c r="H5">
        <v>3.0389140511141148</v>
      </c>
      <c r="I5">
        <v>2.5702235184601929</v>
      </c>
      <c r="J5">
        <v>21.66504352160603</v>
      </c>
      <c r="K5">
        <v>0</v>
      </c>
    </row>
    <row r="6" spans="1:11" x14ac:dyDescent="0.25">
      <c r="A6" s="6">
        <v>43894</v>
      </c>
      <c r="B6">
        <v>62.183582487082582</v>
      </c>
      <c r="C6">
        <v>39.512891775410743</v>
      </c>
      <c r="D6">
        <v>484.72263262622289</v>
      </c>
      <c r="E6">
        <v>60.979808151960484</v>
      </c>
      <c r="F6">
        <v>149.45611425461601</v>
      </c>
      <c r="G6">
        <v>41.462954604832063</v>
      </c>
      <c r="H6">
        <v>4.7103167792268783</v>
      </c>
      <c r="I6">
        <v>23.132011666141739</v>
      </c>
      <c r="J6">
        <v>43.330087043212053</v>
      </c>
      <c r="K6">
        <v>0.47382244922339778</v>
      </c>
    </row>
    <row r="7" spans="1:11" x14ac:dyDescent="0.25">
      <c r="A7" s="6">
        <v>43895</v>
      </c>
      <c r="B7">
        <v>70.628266528538248</v>
      </c>
      <c r="C7">
        <v>131.70963925136911</v>
      </c>
      <c r="D7">
        <v>635.01142161765824</v>
      </c>
      <c r="E7">
        <v>39.583384238991897</v>
      </c>
      <c r="F7">
        <v>124.5467618788467</v>
      </c>
      <c r="G7">
        <v>36.280085279228047</v>
      </c>
      <c r="H7">
        <v>10.484253476343699</v>
      </c>
      <c r="I7">
        <v>28.272458703062131</v>
      </c>
      <c r="J7">
        <v>116.9912350166725</v>
      </c>
      <c r="K7">
        <v>0</v>
      </c>
    </row>
    <row r="8" spans="1:11" x14ac:dyDescent="0.25">
      <c r="A8" s="6">
        <v>43896</v>
      </c>
      <c r="B8">
        <v>211.8847995856147</v>
      </c>
      <c r="C8">
        <v>112.55187354207909</v>
      </c>
      <c r="D8">
        <v>642.44328480954243</v>
      </c>
      <c r="E8">
        <v>150.84478858642859</v>
      </c>
      <c r="F8">
        <v>293.93035803407821</v>
      </c>
      <c r="G8">
        <v>58.492382388959513</v>
      </c>
      <c r="H8">
        <v>6.5336652098953474</v>
      </c>
      <c r="I8">
        <v>7.7106705553805801</v>
      </c>
      <c r="J8">
        <v>255.6475135549511</v>
      </c>
      <c r="K8">
        <v>2.1322010215052898</v>
      </c>
    </row>
    <row r="9" spans="1:11" x14ac:dyDescent="0.25">
      <c r="A9" s="6">
        <v>43897</v>
      </c>
      <c r="B9">
        <v>227.23877057007959</v>
      </c>
      <c r="C9">
        <v>77.229743015575522</v>
      </c>
      <c r="D9">
        <v>1029.7259333643949</v>
      </c>
      <c r="E9">
        <v>106.982119564843</v>
      </c>
      <c r="F9">
        <v>164.40172568007759</v>
      </c>
      <c r="G9">
        <v>40.722544701174343</v>
      </c>
      <c r="H9">
        <v>18.537375711796098</v>
      </c>
      <c r="I9">
        <v>133.65162295993011</v>
      </c>
      <c r="J9">
        <v>259.98052225927228</v>
      </c>
      <c r="K9">
        <v>0</v>
      </c>
    </row>
    <row r="10" spans="1:11" x14ac:dyDescent="0.25">
      <c r="A10" s="6">
        <v>43898</v>
      </c>
      <c r="B10">
        <v>135.88264321251381</v>
      </c>
      <c r="C10">
        <v>144.28192299809069</v>
      </c>
      <c r="D10">
        <v>1232.03776469902</v>
      </c>
      <c r="E10">
        <v>185.0790668471783</v>
      </c>
      <c r="F10">
        <v>229.16604185707789</v>
      </c>
      <c r="G10">
        <v>39.982134797516629</v>
      </c>
      <c r="H10">
        <v>17.16986438879475</v>
      </c>
      <c r="I10">
        <v>74.536482035345614</v>
      </c>
      <c r="J10">
        <v>134.3232698339574</v>
      </c>
      <c r="K10">
        <v>1.658378572281892</v>
      </c>
    </row>
    <row r="11" spans="1:11" x14ac:dyDescent="0.25">
      <c r="A11" s="6">
        <v>43899</v>
      </c>
      <c r="B11">
        <v>63.71897958552907</v>
      </c>
      <c r="C11">
        <v>81.42050426448273</v>
      </c>
      <c r="D11">
        <v>1483.8953506462051</v>
      </c>
      <c r="E11">
        <v>427.92847825937179</v>
      </c>
      <c r="F11">
        <v>503.16891799054059</v>
      </c>
      <c r="G11">
        <v>108.8402558376842</v>
      </c>
      <c r="H11">
        <v>9.8764706661208734</v>
      </c>
      <c r="I11">
        <v>84.817376109186384</v>
      </c>
      <c r="J11">
        <v>168.98733946852701</v>
      </c>
      <c r="K11">
        <v>1.184556123058494</v>
      </c>
    </row>
    <row r="12" spans="1:11" x14ac:dyDescent="0.25">
      <c r="A12" s="6">
        <v>43900</v>
      </c>
      <c r="B12">
        <v>441.42666580336402</v>
      </c>
      <c r="C12">
        <v>168.2291301347033</v>
      </c>
      <c r="D12">
        <v>806.77003760787011</v>
      </c>
      <c r="E12">
        <v>665.42878369332323</v>
      </c>
      <c r="F12">
        <v>488.22330656507899</v>
      </c>
      <c r="G12">
        <v>191.02575514369059</v>
      </c>
      <c r="H12">
        <v>30.085249106029739</v>
      </c>
      <c r="I12">
        <v>35.983129258442709</v>
      </c>
      <c r="J12">
        <v>121.32424372099371</v>
      </c>
      <c r="K12">
        <v>1.4214673476701929</v>
      </c>
    </row>
    <row r="13" spans="1:11" x14ac:dyDescent="0.25">
      <c r="A13" s="6">
        <v>43901</v>
      </c>
      <c r="B13">
        <v>381.54617896395109</v>
      </c>
      <c r="C13">
        <v>270.00476046530667</v>
      </c>
      <c r="D13">
        <v>1909.9888403142311</v>
      </c>
      <c r="E13">
        <v>622.63593586738602</v>
      </c>
      <c r="F13">
        <v>976.44661313015797</v>
      </c>
      <c r="G13">
        <v>304.308470403321</v>
      </c>
      <c r="H13">
        <v>59.562715401836662</v>
      </c>
      <c r="I13">
        <v>164.4943051814524</v>
      </c>
      <c r="J13">
        <v>203.65140910309671</v>
      </c>
      <c r="K13">
        <v>1.658378572281892</v>
      </c>
    </row>
    <row r="14" spans="1:11" x14ac:dyDescent="0.25">
      <c r="A14" s="6">
        <v>43902</v>
      </c>
      <c r="B14">
        <v>0</v>
      </c>
      <c r="C14">
        <v>101.77563033060341</v>
      </c>
      <c r="D14">
        <v>2189.0965912983252</v>
      </c>
      <c r="E14">
        <v>0</v>
      </c>
      <c r="F14">
        <v>752.26244174823398</v>
      </c>
      <c r="G14">
        <v>362.06044288862279</v>
      </c>
      <c r="H14">
        <v>64.576923586174942</v>
      </c>
      <c r="I14">
        <v>205.61788147681551</v>
      </c>
      <c r="J14">
        <v>0</v>
      </c>
      <c r="K14">
        <v>3.316757144563784</v>
      </c>
    </row>
    <row r="15" spans="1:11" x14ac:dyDescent="0.25">
      <c r="A15" s="6">
        <v>43903</v>
      </c>
      <c r="B15">
        <v>1059.423997928074</v>
      </c>
      <c r="C15">
        <v>956.09224492925671</v>
      </c>
      <c r="D15">
        <v>2103.2172833032191</v>
      </c>
      <c r="E15">
        <v>3161.321633141109</v>
      </c>
      <c r="F15">
        <v>757.24431222338785</v>
      </c>
      <c r="G15">
        <v>354.65634385204561</v>
      </c>
      <c r="H15">
        <v>88.888235995087868</v>
      </c>
      <c r="I15">
        <v>213.32855203219609</v>
      </c>
      <c r="J15">
        <v>1061.587132558695</v>
      </c>
      <c r="K15">
        <v>23.454211236558191</v>
      </c>
    </row>
    <row r="16" spans="1:11" x14ac:dyDescent="0.25">
      <c r="A16" s="6">
        <v>43904</v>
      </c>
      <c r="B16">
        <v>620.30042777237929</v>
      </c>
      <c r="C16">
        <v>544.79896235793592</v>
      </c>
      <c r="D16">
        <v>2887.691731335437</v>
      </c>
      <c r="E16">
        <v>1239.92276575653</v>
      </c>
      <c r="F16">
        <v>353.71280373592458</v>
      </c>
      <c r="G16">
        <v>269.50920493140842</v>
      </c>
      <c r="H16">
        <v>106.2100460864383</v>
      </c>
      <c r="I16">
        <v>393.24419832440958</v>
      </c>
      <c r="J16">
        <v>563.29113156175674</v>
      </c>
      <c r="K16">
        <v>0</v>
      </c>
    </row>
    <row r="17" spans="1:11" x14ac:dyDescent="0.25">
      <c r="A17" s="6">
        <v>43905</v>
      </c>
      <c r="B17">
        <v>23.030956476697249</v>
      </c>
      <c r="C17">
        <v>724.40301588253021</v>
      </c>
      <c r="D17">
        <v>2964.4876509849059</v>
      </c>
      <c r="E17">
        <v>1505.238422277341</v>
      </c>
      <c r="F17">
        <v>343.74906278561679</v>
      </c>
      <c r="G17">
        <v>327.26117741671021</v>
      </c>
      <c r="H17">
        <v>26.13466083958139</v>
      </c>
      <c r="I17">
        <v>259.59257536447961</v>
      </c>
      <c r="J17">
        <v>853.6027147512774</v>
      </c>
      <c r="K17">
        <v>2.606023470728688</v>
      </c>
    </row>
    <row r="18" spans="1:11" x14ac:dyDescent="0.25">
      <c r="A18" s="6">
        <v>43906</v>
      </c>
      <c r="B18">
        <v>1638.268704042398</v>
      </c>
      <c r="C18">
        <v>884.25062351941904</v>
      </c>
      <c r="D18">
        <v>2669.6904110401679</v>
      </c>
      <c r="E18">
        <v>2293.6966434702331</v>
      </c>
      <c r="F18">
        <v>413.49524943777101</v>
      </c>
      <c r="G18">
        <v>453.13086103852169</v>
      </c>
      <c r="H18">
        <v>207.86172109620551</v>
      </c>
      <c r="I18">
        <v>843.03331405494339</v>
      </c>
      <c r="J18">
        <v>745.27749714324727</v>
      </c>
      <c r="K18">
        <v>9.0026265352445574</v>
      </c>
    </row>
    <row r="19" spans="1:11" x14ac:dyDescent="0.25">
      <c r="A19" s="6">
        <v>43907</v>
      </c>
      <c r="B19">
        <v>782.28482165848334</v>
      </c>
      <c r="C19">
        <v>1188.380154154399</v>
      </c>
      <c r="D19">
        <v>2911.6388460648409</v>
      </c>
      <c r="E19">
        <v>1932.097079341064</v>
      </c>
      <c r="F19">
        <v>592.84258654331018</v>
      </c>
      <c r="G19">
        <v>568.63480600912533</v>
      </c>
      <c r="H19">
        <v>245.54425533002049</v>
      </c>
      <c r="I19">
        <v>1146.319689233246</v>
      </c>
      <c r="J19">
        <v>801.60661029942298</v>
      </c>
      <c r="K19">
        <v>28.666258178015561</v>
      </c>
    </row>
    <row r="20" spans="1:11" x14ac:dyDescent="0.25">
      <c r="A20" s="6">
        <v>43908</v>
      </c>
      <c r="B20">
        <v>1067.868681969529</v>
      </c>
      <c r="C20">
        <v>1837.948147735015</v>
      </c>
      <c r="D20">
        <v>3473.9831609174098</v>
      </c>
      <c r="E20">
        <v>2312.9534249919052</v>
      </c>
      <c r="F20">
        <v>722.37121889731077</v>
      </c>
      <c r="G20">
        <v>739.66949375405761</v>
      </c>
      <c r="H20">
        <v>367.10081737458512</v>
      </c>
      <c r="I20">
        <v>2827.245870306213</v>
      </c>
      <c r="J20">
        <v>1052.9211151500531</v>
      </c>
      <c r="K20">
        <v>12.08247245519664</v>
      </c>
    </row>
    <row r="21" spans="1:11" x14ac:dyDescent="0.25">
      <c r="A21" s="6">
        <v>43909</v>
      </c>
      <c r="B21">
        <v>1403.3529479800859</v>
      </c>
      <c r="C21">
        <v>1791.8497739970351</v>
      </c>
      <c r="D21">
        <v>4394.7084341341706</v>
      </c>
      <c r="E21">
        <v>4335.985305963085</v>
      </c>
      <c r="F21">
        <v>712.40747794700303</v>
      </c>
      <c r="G21">
        <v>781.13244835888963</v>
      </c>
      <c r="H21">
        <v>651.54317255886622</v>
      </c>
      <c r="I21">
        <v>4359.0990873084884</v>
      </c>
      <c r="J21">
        <v>1338.8996896352519</v>
      </c>
      <c r="K21">
        <v>58.990894928313033</v>
      </c>
    </row>
    <row r="22" spans="1:11" x14ac:dyDescent="0.25">
      <c r="A22" s="6">
        <v>43910</v>
      </c>
      <c r="B22">
        <v>1336.563174197664</v>
      </c>
      <c r="C22">
        <v>2710.823847864543</v>
      </c>
      <c r="D22">
        <v>4943.0147851798474</v>
      </c>
      <c r="E22">
        <v>2617.8524657517069</v>
      </c>
      <c r="F22">
        <v>896.73668552769607</v>
      </c>
      <c r="G22">
        <v>928.47401918677497</v>
      </c>
      <c r="H22">
        <v>921.09484889268822</v>
      </c>
      <c r="I22">
        <v>7731.2323435282606</v>
      </c>
      <c r="J22">
        <v>2001.8500213963971</v>
      </c>
      <c r="K22">
        <v>40.748730633212212</v>
      </c>
    </row>
    <row r="23" spans="1:11" x14ac:dyDescent="0.25">
      <c r="A23" s="6">
        <v>43911</v>
      </c>
      <c r="B23">
        <v>1282.056577202814</v>
      </c>
      <c r="C23">
        <v>1415.8786219522181</v>
      </c>
      <c r="D23">
        <v>5414.525216576053</v>
      </c>
      <c r="E23">
        <v>5310.5924151988047</v>
      </c>
      <c r="F23">
        <v>672.55251414577208</v>
      </c>
      <c r="G23">
        <v>886.27065467828527</v>
      </c>
      <c r="H23">
        <v>877.03059515153359</v>
      </c>
      <c r="I23">
        <v>8222.1450355541583</v>
      </c>
      <c r="J23">
        <v>2417.818857011232</v>
      </c>
      <c r="K23">
        <v>54.015759211467348</v>
      </c>
    </row>
    <row r="24" spans="1:11" x14ac:dyDescent="0.25">
      <c r="A24" s="6">
        <v>43912</v>
      </c>
      <c r="B24">
        <v>1332.7246814515479</v>
      </c>
      <c r="C24">
        <v>1592.489274584736</v>
      </c>
      <c r="D24">
        <v>4591.2399274306626</v>
      </c>
      <c r="E24">
        <v>3630.9731380307699</v>
      </c>
      <c r="F24">
        <v>587.86071606815631</v>
      </c>
      <c r="G24">
        <v>1018.804027433016</v>
      </c>
      <c r="H24">
        <v>1313.41865289152</v>
      </c>
      <c r="I24">
        <v>12229.123500833601</v>
      </c>
      <c r="J24">
        <v>2539.1431007322258</v>
      </c>
      <c r="K24">
        <v>124.3783929211419</v>
      </c>
    </row>
    <row r="25" spans="1:11" x14ac:dyDescent="0.25">
      <c r="A25" s="6">
        <v>43913</v>
      </c>
      <c r="B25">
        <v>2946.4270319188022</v>
      </c>
      <c r="C25">
        <v>2504.2791863112589</v>
      </c>
      <c r="D25">
        <v>3954.576980659253</v>
      </c>
      <c r="E25">
        <v>6812.6213738891993</v>
      </c>
      <c r="F25">
        <v>906.70042647800381</v>
      </c>
      <c r="G25">
        <v>1728.8571250407649</v>
      </c>
      <c r="H25">
        <v>1625.5151259409399</v>
      </c>
      <c r="I25">
        <v>14416.383715043219</v>
      </c>
      <c r="J25">
        <v>1481.888976877852</v>
      </c>
      <c r="K25">
        <v>89.552442903222186</v>
      </c>
    </row>
    <row r="26" spans="1:11" x14ac:dyDescent="0.25">
      <c r="A26" s="6">
        <v>43914</v>
      </c>
      <c r="B26">
        <v>1879.326048498496</v>
      </c>
      <c r="C26">
        <v>2352.8131011721848</v>
      </c>
      <c r="D26">
        <v>4334.4277660222206</v>
      </c>
      <c r="E26">
        <v>5080.5808581343917</v>
      </c>
      <c r="F26">
        <v>1145.8302092853889</v>
      </c>
      <c r="G26">
        <v>1755.5118815724429</v>
      </c>
      <c r="H26">
        <v>1559.2667996266521</v>
      </c>
      <c r="I26">
        <v>12604.376134528789</v>
      </c>
      <c r="J26">
        <v>2279.162578472954</v>
      </c>
      <c r="K26">
        <v>76.522325549578738</v>
      </c>
    </row>
    <row r="27" spans="1:11" x14ac:dyDescent="0.25">
      <c r="A27" s="6">
        <v>43915</v>
      </c>
      <c r="B27">
        <v>2248.5890506748751</v>
      </c>
      <c r="C27">
        <v>2596.4759337872169</v>
      </c>
      <c r="D27">
        <v>4302.2230255240574</v>
      </c>
      <c r="E27">
        <v>10302.378114094379</v>
      </c>
      <c r="F27">
        <v>1564.3073291983139</v>
      </c>
      <c r="G27">
        <v>1993.9238705502271</v>
      </c>
      <c r="H27">
        <v>1814.6875256227941</v>
      </c>
      <c r="I27">
        <v>13262.3533552546</v>
      </c>
      <c r="J27">
        <v>2894.4498144865652</v>
      </c>
      <c r="K27">
        <v>72.731745955791553</v>
      </c>
    </row>
    <row r="28" spans="1:11" x14ac:dyDescent="0.25">
      <c r="A28" s="6">
        <v>43916</v>
      </c>
      <c r="B28">
        <v>3010.913710053554</v>
      </c>
      <c r="C28">
        <v>3960.269380217303</v>
      </c>
      <c r="D28">
        <v>5122.2052643619427</v>
      </c>
      <c r="E28">
        <v>8848.491109208162</v>
      </c>
      <c r="F28">
        <v>1424.8149558940061</v>
      </c>
      <c r="G28">
        <v>2283.4241428803939</v>
      </c>
      <c r="H28">
        <v>2667.5587540679699</v>
      </c>
      <c r="I28">
        <v>16850.385387025031</v>
      </c>
      <c r="J28">
        <v>5624.2452982089244</v>
      </c>
      <c r="K28">
        <v>102.1087378076422</v>
      </c>
    </row>
    <row r="29" spans="1:11" x14ac:dyDescent="0.25">
      <c r="A29" s="6">
        <v>43917</v>
      </c>
      <c r="B29">
        <v>2924.1637739913281</v>
      </c>
      <c r="C29">
        <v>4150.6496769533733</v>
      </c>
      <c r="D29">
        <v>4879.4310667603932</v>
      </c>
      <c r="E29">
        <v>8486.8915450789918</v>
      </c>
      <c r="F29">
        <v>1818.382723431162</v>
      </c>
      <c r="G29">
        <v>2370.0521016083471</v>
      </c>
      <c r="H29">
        <v>2809.4760402549991</v>
      </c>
      <c r="I29">
        <v>18772.912578833249</v>
      </c>
      <c r="J29">
        <v>4545.3261308329447</v>
      </c>
      <c r="K29">
        <v>102.3456490322539</v>
      </c>
    </row>
    <row r="30" spans="1:11" x14ac:dyDescent="0.25">
      <c r="A30" s="6">
        <v>43918</v>
      </c>
      <c r="B30">
        <v>3539.8580104683679</v>
      </c>
      <c r="C30">
        <v>4085.3935375061042</v>
      </c>
      <c r="D30">
        <v>4933.1056342573347</v>
      </c>
      <c r="E30">
        <v>8040.7761064935967</v>
      </c>
      <c r="F30">
        <v>1494.56114254616</v>
      </c>
      <c r="G30">
        <v>2089.436748122072</v>
      </c>
      <c r="H30">
        <v>3032.5323316067752</v>
      </c>
      <c r="I30">
        <v>19788.150868625031</v>
      </c>
      <c r="J30">
        <v>8016.0661029942303</v>
      </c>
      <c r="K30">
        <v>115.37576638589741</v>
      </c>
    </row>
    <row r="31" spans="1:11" x14ac:dyDescent="0.25">
      <c r="A31" s="6">
        <v>43919</v>
      </c>
      <c r="B31">
        <v>1995.248529431205</v>
      </c>
      <c r="C31">
        <v>2634.1927850273819</v>
      </c>
      <c r="D31">
        <v>4308.0033635621876</v>
      </c>
      <c r="E31">
        <v>7355.0207200829536</v>
      </c>
      <c r="F31">
        <v>1394.9237330430831</v>
      </c>
      <c r="G31">
        <v>2115.3510947500931</v>
      </c>
      <c r="H31">
        <v>2909.1524211315418</v>
      </c>
      <c r="I31">
        <v>18628.980061799481</v>
      </c>
      <c r="J31">
        <v>7374.7808147546912</v>
      </c>
      <c r="K31">
        <v>83.392751063318002</v>
      </c>
    </row>
    <row r="32" spans="1:11" x14ac:dyDescent="0.25">
      <c r="A32" s="6">
        <v>43920</v>
      </c>
      <c r="B32">
        <v>3359.4488514009058</v>
      </c>
      <c r="C32">
        <v>2867.6780546093551</v>
      </c>
      <c r="D32">
        <v>3344.3384363478749</v>
      </c>
      <c r="E32">
        <v>8393.8171010575788</v>
      </c>
      <c r="F32">
        <v>2072.458117664009</v>
      </c>
      <c r="G32">
        <v>3163.7715183294181</v>
      </c>
      <c r="H32">
        <v>3267.1364963527849</v>
      </c>
      <c r="I32">
        <v>18030.117981998261</v>
      </c>
      <c r="J32">
        <v>4605.9882526934416</v>
      </c>
      <c r="K32">
        <v>76.522325549578738</v>
      </c>
    </row>
    <row r="33" spans="1:11" x14ac:dyDescent="0.25">
      <c r="A33" s="6">
        <v>43921</v>
      </c>
      <c r="B33">
        <v>5817.6196060137263</v>
      </c>
      <c r="C33">
        <v>2947.3025183385921</v>
      </c>
      <c r="D33">
        <v>3346.8157240785031</v>
      </c>
      <c r="E33">
        <v>8523.2654657310377</v>
      </c>
      <c r="F33">
        <v>2366.3884756980869</v>
      </c>
      <c r="G33">
        <v>3342.9507150145851</v>
      </c>
      <c r="H33">
        <v>3956.21025744291</v>
      </c>
      <c r="I33">
        <v>23620.35413464918</v>
      </c>
      <c r="J33">
        <v>3795.7156249853761</v>
      </c>
      <c r="K33">
        <v>269.60497360811331</v>
      </c>
    </row>
    <row r="34" spans="1:11" x14ac:dyDescent="0.25">
      <c r="A34" s="6">
        <v>43922</v>
      </c>
      <c r="B34">
        <v>3731.7826477741778</v>
      </c>
      <c r="C34">
        <v>3630.3966019104651</v>
      </c>
      <c r="D34">
        <v>3948.796642621121</v>
      </c>
      <c r="E34">
        <v>8767.1846983388805</v>
      </c>
      <c r="F34">
        <v>2421.1890509247801</v>
      </c>
      <c r="G34">
        <v>3638.3742665740128</v>
      </c>
      <c r="H34">
        <v>3868.6895327708239</v>
      </c>
      <c r="I34">
        <v>20805.95938193527</v>
      </c>
      <c r="J34">
        <v>5151.9473494379145</v>
      </c>
      <c r="K34">
        <v>265.10366034049099</v>
      </c>
    </row>
    <row r="35" spans="1:11" x14ac:dyDescent="0.25">
      <c r="A35" s="6">
        <v>43923</v>
      </c>
      <c r="B35">
        <v>1624.4501301563801</v>
      </c>
      <c r="C35">
        <v>4144.0641949908049</v>
      </c>
      <c r="D35">
        <v>3854.6597088572539</v>
      </c>
      <c r="E35">
        <v>8501.8690418180704</v>
      </c>
      <c r="F35">
        <v>2759.9562432352418</v>
      </c>
      <c r="G35">
        <v>3602.0941812947849</v>
      </c>
      <c r="H35">
        <v>4619.909086206233</v>
      </c>
      <c r="I35">
        <v>21995.972870982339</v>
      </c>
      <c r="J35">
        <v>5996.8840467805476</v>
      </c>
      <c r="K35">
        <v>286.18875933093233</v>
      </c>
    </row>
    <row r="36" spans="1:11" x14ac:dyDescent="0.25">
      <c r="A36" s="6">
        <v>43924</v>
      </c>
      <c r="B36">
        <v>4017.3665080852238</v>
      </c>
      <c r="C36">
        <v>3810.599335613475</v>
      </c>
      <c r="D36">
        <v>3786.1214149765451</v>
      </c>
      <c r="E36">
        <v>7632.104409755897</v>
      </c>
      <c r="F36">
        <v>2994.1041555674742</v>
      </c>
      <c r="G36">
        <v>3639.1146764776709</v>
      </c>
      <c r="H36">
        <v>4852.6899025215744</v>
      </c>
      <c r="I36">
        <v>26938.512696981292</v>
      </c>
      <c r="J36">
        <v>6161.5383775447544</v>
      </c>
      <c r="K36">
        <v>239.75415930703929</v>
      </c>
    </row>
    <row r="37" spans="1:11" x14ac:dyDescent="0.25">
      <c r="A37" s="6">
        <v>43925</v>
      </c>
      <c r="B37">
        <v>3275.769709535572</v>
      </c>
      <c r="C37">
        <v>2953.2893201227448</v>
      </c>
      <c r="D37">
        <v>3967.789181889269</v>
      </c>
      <c r="E37">
        <v>7455.5839124739059</v>
      </c>
      <c r="F37">
        <v>1778.5277596299311</v>
      </c>
      <c r="G37">
        <v>2976.4478127040161</v>
      </c>
      <c r="H37">
        <v>5037.3039311267567</v>
      </c>
      <c r="I37">
        <v>27876.644281219262</v>
      </c>
      <c r="J37">
        <v>7197.1274578775219</v>
      </c>
      <c r="K37">
        <v>308.93223689365527</v>
      </c>
    </row>
    <row r="38" spans="1:11" x14ac:dyDescent="0.25">
      <c r="A38" s="6">
        <v>43926</v>
      </c>
      <c r="B38">
        <v>1437.8993826951321</v>
      </c>
      <c r="C38">
        <v>2413.279799192132</v>
      </c>
      <c r="D38">
        <v>3563.9912817968961</v>
      </c>
      <c r="E38">
        <v>5860.4805097620974</v>
      </c>
      <c r="F38">
        <v>1693.835961552315</v>
      </c>
      <c r="G38">
        <v>2661.0331937458291</v>
      </c>
      <c r="H38">
        <v>4235.334513037742</v>
      </c>
      <c r="I38">
        <v>23972.474756678221</v>
      </c>
      <c r="J38">
        <v>5459.5909674447184</v>
      </c>
      <c r="K38">
        <v>182.42164295100821</v>
      </c>
    </row>
    <row r="39" spans="1:11" x14ac:dyDescent="0.25">
      <c r="A39" s="6">
        <v>43927</v>
      </c>
      <c r="B39">
        <v>3003.2367245613218</v>
      </c>
      <c r="C39">
        <v>1946.3092600281859</v>
      </c>
      <c r="D39">
        <v>2971.91951417679</v>
      </c>
      <c r="E39">
        <v>5380.130792915952</v>
      </c>
      <c r="F39">
        <v>1937.947614834854</v>
      </c>
      <c r="G39">
        <v>3905.6622417944482</v>
      </c>
      <c r="H39">
        <v>4503.9745151562302</v>
      </c>
      <c r="I39">
        <v>22245.284552272969</v>
      </c>
      <c r="J39">
        <v>4865.9687749527138</v>
      </c>
      <c r="K39">
        <v>244.25547257466161</v>
      </c>
    </row>
    <row r="40" spans="1:11" x14ac:dyDescent="0.25">
      <c r="A40" s="6">
        <v>43928</v>
      </c>
      <c r="B40">
        <v>2899.5974204161839</v>
      </c>
      <c r="C40">
        <v>2567.739285223282</v>
      </c>
      <c r="D40">
        <v>2509.4924711262202</v>
      </c>
      <c r="E40">
        <v>5634.7482374802776</v>
      </c>
      <c r="F40">
        <v>3676.6204106635541</v>
      </c>
      <c r="G40">
        <v>4035.2339749345479</v>
      </c>
      <c r="H40">
        <v>4676.4328875569554</v>
      </c>
      <c r="I40">
        <v>20716.001558789161</v>
      </c>
      <c r="J40">
        <v>5979.5520119632638</v>
      </c>
      <c r="K40">
        <v>443.73472369771201</v>
      </c>
    </row>
    <row r="41" spans="1:11" x14ac:dyDescent="0.25">
      <c r="A41" s="6">
        <v>43929</v>
      </c>
      <c r="B41">
        <v>2979.4380695354012</v>
      </c>
      <c r="C41">
        <v>3372.365445013465</v>
      </c>
      <c r="D41">
        <v>3167.6252448964069</v>
      </c>
      <c r="E41">
        <v>6716.337466280841</v>
      </c>
      <c r="F41">
        <v>3263.1251612257829</v>
      </c>
      <c r="G41">
        <v>3797.5623958604219</v>
      </c>
      <c r="H41">
        <v>4815.7670968005377</v>
      </c>
      <c r="I41">
        <v>28750.520277495722</v>
      </c>
      <c r="J41">
        <v>5238.607523524337</v>
      </c>
      <c r="K41">
        <v>506.04237577058882</v>
      </c>
    </row>
    <row r="42" spans="1:11" x14ac:dyDescent="0.25">
      <c r="A42" s="6">
        <v>43930</v>
      </c>
      <c r="B42">
        <v>3290.3559819708139</v>
      </c>
      <c r="C42">
        <v>2924.5526715588098</v>
      </c>
      <c r="D42">
        <v>3471.5058731867821</v>
      </c>
      <c r="E42">
        <v>5351.2456206334446</v>
      </c>
      <c r="F42">
        <v>3213.306456474244</v>
      </c>
      <c r="G42">
        <v>3592.4688525472352</v>
      </c>
      <c r="H42">
        <v>5281.0248380261091</v>
      </c>
      <c r="I42">
        <v>27547.655670856351</v>
      </c>
      <c r="J42">
        <v>6846.1537528275048</v>
      </c>
      <c r="K42">
        <v>455.34337370368519</v>
      </c>
    </row>
    <row r="43" spans="1:11" x14ac:dyDescent="0.25">
      <c r="A43" s="6">
        <v>43931</v>
      </c>
      <c r="B43">
        <v>3333.347100727316</v>
      </c>
      <c r="C43">
        <v>2388.7339118771042</v>
      </c>
      <c r="D43">
        <v>3262.5879412371492</v>
      </c>
      <c r="E43">
        <v>5403.6668592202177</v>
      </c>
      <c r="F43">
        <v>2261.7691957198558</v>
      </c>
      <c r="G43">
        <v>3194.8687342830422</v>
      </c>
      <c r="H43">
        <v>5090.3329813186983</v>
      </c>
      <c r="I43">
        <v>27164.692366605781</v>
      </c>
      <c r="J43">
        <v>7296.7866580769096</v>
      </c>
      <c r="K43">
        <v>366.26475324968652</v>
      </c>
    </row>
    <row r="44" spans="1:11" x14ac:dyDescent="0.25">
      <c r="A44" s="6">
        <v>43932</v>
      </c>
      <c r="B44">
        <v>2390.6132822811751</v>
      </c>
      <c r="C44">
        <v>1638.587648322715</v>
      </c>
      <c r="D44">
        <v>3876.129535856031</v>
      </c>
      <c r="E44">
        <v>5085.9299641126336</v>
      </c>
      <c r="F44">
        <v>1967.838837685777</v>
      </c>
      <c r="G44">
        <v>2648.4462253836482</v>
      </c>
      <c r="H44">
        <v>4562.3216649376209</v>
      </c>
      <c r="I44">
        <v>22304.39969319756</v>
      </c>
      <c r="J44">
        <v>5853.8947595379486</v>
      </c>
      <c r="K44">
        <v>257.99632360214008</v>
      </c>
    </row>
    <row r="45" spans="1:11" x14ac:dyDescent="0.25">
      <c r="A45" s="6">
        <v>43933</v>
      </c>
      <c r="B45">
        <v>20607.332156799479</v>
      </c>
      <c r="C45">
        <v>1763.711805611516</v>
      </c>
      <c r="D45">
        <v>3379.020464576668</v>
      </c>
      <c r="E45">
        <v>4069.5998282466262</v>
      </c>
      <c r="F45">
        <v>2311.5879004713938</v>
      </c>
      <c r="G45">
        <v>2587.7326132837152</v>
      </c>
      <c r="H45">
        <v>4338.5056450730663</v>
      </c>
      <c r="I45">
        <v>20579.77971231077</v>
      </c>
      <c r="J45">
        <v>7058.4711793392426</v>
      </c>
      <c r="K45">
        <v>347.07494405613892</v>
      </c>
    </row>
    <row r="46" spans="1:11" x14ac:dyDescent="0.25">
      <c r="A46" s="6">
        <v>43934</v>
      </c>
      <c r="B46">
        <v>2813.615182903181</v>
      </c>
      <c r="C46">
        <v>1327.8726357251669</v>
      </c>
      <c r="D46">
        <v>2603.6294048900859</v>
      </c>
      <c r="E46">
        <v>3496.1756673790678</v>
      </c>
      <c r="F46">
        <v>2177.0773976422402</v>
      </c>
      <c r="G46">
        <v>3097.1346270002232</v>
      </c>
      <c r="H46">
        <v>3842.8587633363541</v>
      </c>
      <c r="I46">
        <v>17261.621149978659</v>
      </c>
      <c r="J46">
        <v>4081.6941994705749</v>
      </c>
      <c r="K46">
        <v>293.29609606928318</v>
      </c>
    </row>
    <row r="47" spans="1:11" x14ac:dyDescent="0.25">
      <c r="A47" s="6">
        <v>43935</v>
      </c>
      <c r="B47">
        <v>3807.0171055980559</v>
      </c>
      <c r="C47">
        <v>770.50138962050937</v>
      </c>
      <c r="D47">
        <v>2454.1663784755269</v>
      </c>
      <c r="E47">
        <v>2612.503359773465</v>
      </c>
      <c r="F47">
        <v>2386.315957598702</v>
      </c>
      <c r="G47">
        <v>3202.2728333196192</v>
      </c>
      <c r="H47">
        <v>4112.4104396701759</v>
      </c>
      <c r="I47">
        <v>18688.095202724071</v>
      </c>
      <c r="J47">
        <v>2296.4946132902392</v>
      </c>
      <c r="K47">
        <v>434.02136348863229</v>
      </c>
    </row>
    <row r="48" spans="1:11" x14ac:dyDescent="0.25">
      <c r="A48" s="6">
        <v>43936</v>
      </c>
      <c r="B48">
        <v>2468.9185343019449</v>
      </c>
      <c r="C48">
        <v>2031.9205255415759</v>
      </c>
      <c r="D48">
        <v>2202.3087925283412</v>
      </c>
      <c r="E48">
        <v>5459.2975613939361</v>
      </c>
      <c r="F48">
        <v>3009.0497669929359</v>
      </c>
      <c r="G48">
        <v>3750.1761620263278</v>
      </c>
      <c r="H48">
        <v>4421.0121615608141</v>
      </c>
      <c r="I48">
        <v>29387.935710073849</v>
      </c>
      <c r="J48">
        <v>10633.203360404241</v>
      </c>
      <c r="K48">
        <v>724.47452486257521</v>
      </c>
    </row>
    <row r="49" spans="1:11" x14ac:dyDescent="0.25">
      <c r="A49" s="6">
        <v>43937</v>
      </c>
      <c r="B49">
        <v>9573.9686073630473</v>
      </c>
      <c r="C49">
        <v>1763.1131254331001</v>
      </c>
      <c r="D49">
        <v>3126.3371160526058</v>
      </c>
      <c r="E49">
        <v>7813.9740130161299</v>
      </c>
      <c r="F49">
        <v>3103.7053060208591</v>
      </c>
      <c r="G49">
        <v>3922.6916695785758</v>
      </c>
      <c r="H49">
        <v>4755.5965985884786</v>
      </c>
      <c r="I49">
        <v>23741.154640016801</v>
      </c>
      <c r="J49">
        <v>5355.5987585410094</v>
      </c>
      <c r="K49">
        <v>498.69812780762618</v>
      </c>
    </row>
    <row r="50" spans="1:11" x14ac:dyDescent="0.25">
      <c r="A50" s="6">
        <v>43938</v>
      </c>
      <c r="B50">
        <v>1519.275428912795</v>
      </c>
      <c r="C50">
        <v>2214.517979958247</v>
      </c>
      <c r="D50">
        <v>2884.3886810279332</v>
      </c>
      <c r="E50">
        <v>6302.3166635648986</v>
      </c>
      <c r="F50">
        <v>3427.52688690586</v>
      </c>
      <c r="G50">
        <v>3676.1351716605559</v>
      </c>
      <c r="H50">
        <v>4972.2711704329149</v>
      </c>
      <c r="I50">
        <v>17749.96361848609</v>
      </c>
      <c r="J50">
        <v>5758.5685680428815</v>
      </c>
      <c r="K50">
        <v>771.61985856030333</v>
      </c>
    </row>
    <row r="51" spans="1:11" x14ac:dyDescent="0.25">
      <c r="A51" s="6">
        <v>43939</v>
      </c>
      <c r="B51">
        <v>-13.05087533679511</v>
      </c>
      <c r="C51">
        <v>1164.4329470177861</v>
      </c>
      <c r="D51">
        <v>2882.7371558741811</v>
      </c>
      <c r="E51">
        <v>948.93140054015703</v>
      </c>
      <c r="F51">
        <v>2650.3550927818569</v>
      </c>
      <c r="G51">
        <v>3491.773105649786</v>
      </c>
      <c r="H51">
        <v>4295.5050112498011</v>
      </c>
      <c r="I51">
        <v>17492.941266640071</v>
      </c>
      <c r="J51">
        <v>4527.9940960156591</v>
      </c>
      <c r="K51">
        <v>705.04780444441587</v>
      </c>
    </row>
    <row r="52" spans="1:11" x14ac:dyDescent="0.25">
      <c r="A52" s="6">
        <v>43940</v>
      </c>
      <c r="B52">
        <v>3763.2582882923311</v>
      </c>
      <c r="C52">
        <v>1102.768888641009</v>
      </c>
      <c r="D52">
        <v>2516.0985717412282</v>
      </c>
      <c r="E52">
        <v>7433.117667365289</v>
      </c>
      <c r="F52">
        <v>1932.9657443597</v>
      </c>
      <c r="G52">
        <v>2852.0589488895189</v>
      </c>
      <c r="H52">
        <v>3992.8291717588349</v>
      </c>
      <c r="I52">
        <v>15801.734191493269</v>
      </c>
      <c r="J52">
        <v>5689.2404287737427</v>
      </c>
      <c r="K52">
        <v>472.87480432495101</v>
      </c>
    </row>
    <row r="53" spans="1:11" x14ac:dyDescent="0.25">
      <c r="A53" s="6">
        <v>43941</v>
      </c>
      <c r="B53">
        <v>1827.1225471513151</v>
      </c>
      <c r="C53">
        <v>1126.117415599206</v>
      </c>
      <c r="D53">
        <v>1862.920373432298</v>
      </c>
      <c r="E53">
        <v>1643.2453565159881</v>
      </c>
      <c r="F53">
        <v>2296.642289045933</v>
      </c>
      <c r="G53">
        <v>3596.911311969181</v>
      </c>
      <c r="H53">
        <v>4161.3369558931136</v>
      </c>
      <c r="I53">
        <v>13056.73547377778</v>
      </c>
      <c r="J53">
        <v>6443.1839433256328</v>
      </c>
      <c r="K53">
        <v>494.90754821383899</v>
      </c>
    </row>
    <row r="54" spans="1:11" x14ac:dyDescent="0.25">
      <c r="A54" s="6">
        <v>43942</v>
      </c>
      <c r="B54">
        <v>2098.1201350271199</v>
      </c>
      <c r="C54">
        <v>733.98189873717513</v>
      </c>
      <c r="D54">
        <v>2253.506072294655</v>
      </c>
      <c r="E54">
        <v>4245.0505043329686</v>
      </c>
      <c r="F54">
        <v>3522.1824259337841</v>
      </c>
      <c r="G54">
        <v>3524.3511414107252</v>
      </c>
      <c r="H54">
        <v>3853.9507996229199</v>
      </c>
      <c r="I54">
        <v>12504.137417308841</v>
      </c>
      <c r="J54">
        <v>4216.0174693045328</v>
      </c>
      <c r="K54">
        <v>553.42462069292856</v>
      </c>
    </row>
    <row r="55" spans="1:11" x14ac:dyDescent="0.25">
      <c r="A55" s="6">
        <v>43943</v>
      </c>
      <c r="B55">
        <v>-1693.5429995864711</v>
      </c>
      <c r="C55">
        <v>1411.089180524895</v>
      </c>
      <c r="D55">
        <v>2782.819884072183</v>
      </c>
      <c r="E55">
        <v>4505.0170548755368</v>
      </c>
      <c r="F55">
        <v>3596.9104830610918</v>
      </c>
      <c r="G55">
        <v>4064.8503710808568</v>
      </c>
      <c r="H55">
        <v>4304.9256448082551</v>
      </c>
      <c r="I55">
        <v>12673.77216952721</v>
      </c>
      <c r="J55">
        <v>4042.697121131685</v>
      </c>
      <c r="K55">
        <v>634.44825951012967</v>
      </c>
    </row>
    <row r="56" spans="1:11" x14ac:dyDescent="0.25">
      <c r="A56" s="6">
        <v>43944</v>
      </c>
      <c r="B56">
        <v>1774.151347254912</v>
      </c>
      <c r="C56">
        <v>1485.325522648395</v>
      </c>
      <c r="D56">
        <v>2184.9677784139449</v>
      </c>
      <c r="E56">
        <v>4958.6212418304713</v>
      </c>
      <c r="F56">
        <v>3776.257820166632</v>
      </c>
      <c r="G56">
        <v>3807.9281345116301</v>
      </c>
      <c r="H56">
        <v>5164.634429868438</v>
      </c>
      <c r="I56">
        <v>12935.934968410151</v>
      </c>
      <c r="J56">
        <v>3934.371903523655</v>
      </c>
      <c r="K56">
        <v>1013.74313011346</v>
      </c>
    </row>
    <row r="57" spans="1:11" x14ac:dyDescent="0.25">
      <c r="A57" s="6">
        <v>43945</v>
      </c>
      <c r="B57">
        <v>1235.994664249419</v>
      </c>
      <c r="C57">
        <v>1119.5319336366369</v>
      </c>
      <c r="D57">
        <v>2494.628744742452</v>
      </c>
      <c r="E57">
        <v>-10734.58587713634</v>
      </c>
      <c r="F57">
        <v>3880.8771001448631</v>
      </c>
      <c r="G57">
        <v>3682.0584508898178</v>
      </c>
      <c r="H57">
        <v>5514.2614914491169</v>
      </c>
      <c r="I57">
        <v>20895.917205081369</v>
      </c>
      <c r="J57">
        <v>6482.1810216645245</v>
      </c>
      <c r="K57">
        <v>949.30327701907743</v>
      </c>
    </row>
    <row r="58" spans="1:11" x14ac:dyDescent="0.25">
      <c r="A58" s="6">
        <v>43946</v>
      </c>
      <c r="B58">
        <v>1271.308797513688</v>
      </c>
      <c r="C58">
        <v>906.40179012078568</v>
      </c>
      <c r="D58">
        <v>1946.3223936967761</v>
      </c>
      <c r="E58">
        <v>3118.5287853151722</v>
      </c>
      <c r="F58">
        <v>2356.424734747779</v>
      </c>
      <c r="G58">
        <v>2775.0563189091172</v>
      </c>
      <c r="H58">
        <v>5002.2044738363893</v>
      </c>
      <c r="I58">
        <v>27123.568790310419</v>
      </c>
      <c r="J58">
        <v>4471.6649828594836</v>
      </c>
      <c r="K58">
        <v>1251.128177174382</v>
      </c>
    </row>
    <row r="59" spans="1:11" x14ac:dyDescent="0.25">
      <c r="A59" s="6">
        <v>43947</v>
      </c>
      <c r="B59">
        <v>426.07269481889921</v>
      </c>
      <c r="C59">
        <v>752.5409842680499</v>
      </c>
      <c r="D59">
        <v>1919.0722286598671</v>
      </c>
      <c r="E59">
        <v>1849.7208472761349</v>
      </c>
      <c r="F59">
        <v>1494.56114254616</v>
      </c>
      <c r="G59">
        <v>2567.7415458849568</v>
      </c>
      <c r="H59">
        <v>4207.224558064936</v>
      </c>
      <c r="I59">
        <v>15169.45920595206</v>
      </c>
      <c r="J59">
        <v>3505.4040417958549</v>
      </c>
      <c r="K59">
        <v>894.57678413377505</v>
      </c>
    </row>
    <row r="60" spans="1:11" x14ac:dyDescent="0.25">
      <c r="A60" s="6">
        <v>43948</v>
      </c>
      <c r="B60">
        <v>2872.7279711933711</v>
      </c>
      <c r="C60">
        <v>591.49601627433037</v>
      </c>
      <c r="D60">
        <v>1436.0011211873959</v>
      </c>
      <c r="E60">
        <v>1958.842609232275</v>
      </c>
      <c r="F60">
        <v>2804.793077511627</v>
      </c>
      <c r="G60">
        <v>3481.4073669985769</v>
      </c>
      <c r="H60">
        <v>3413.460207913929</v>
      </c>
      <c r="I60">
        <v>10154.95312143622</v>
      </c>
      <c r="J60">
        <v>2396.1538134896259</v>
      </c>
      <c r="K60">
        <v>1029.616182162443</v>
      </c>
    </row>
    <row r="61" spans="1:11" x14ac:dyDescent="0.25">
      <c r="A61" s="6">
        <v>43949</v>
      </c>
      <c r="B61">
        <v>2315.378824457297</v>
      </c>
      <c r="C61">
        <v>690.87692589127255</v>
      </c>
      <c r="D61">
        <v>1726.6695482477551</v>
      </c>
      <c r="E61">
        <v>1399.326123908146</v>
      </c>
      <c r="F61">
        <v>3696.5478925641701</v>
      </c>
      <c r="G61">
        <v>3495.4751551680738</v>
      </c>
      <c r="H61">
        <v>3727.987812204241</v>
      </c>
      <c r="I61">
        <v>7993.395142411201</v>
      </c>
      <c r="J61">
        <v>2803.4566316958199</v>
      </c>
      <c r="K61">
        <v>1371.479079277125</v>
      </c>
    </row>
    <row r="62" spans="1:11" x14ac:dyDescent="0.25">
      <c r="A62" s="6">
        <v>43950</v>
      </c>
      <c r="B62">
        <v>-1928.4587556487829</v>
      </c>
      <c r="C62">
        <v>974.05265028171618</v>
      </c>
      <c r="D62">
        <v>1722.540735363375</v>
      </c>
      <c r="E62">
        <v>2293.6966434702331</v>
      </c>
      <c r="F62">
        <v>3975.5326391727858</v>
      </c>
      <c r="G62">
        <v>4024.127826379683</v>
      </c>
      <c r="H62">
        <v>4181.5457343330218</v>
      </c>
      <c r="I62">
        <v>11784.474832139989</v>
      </c>
      <c r="J62">
        <v>2274.8295697686331</v>
      </c>
      <c r="K62">
        <v>1528.0773987454579</v>
      </c>
    </row>
    <row r="63" spans="1:11" x14ac:dyDescent="0.25">
      <c r="A63" s="6">
        <v>43951</v>
      </c>
      <c r="B63">
        <v>515.12572652879521</v>
      </c>
      <c r="C63">
        <v>880.05986227051187</v>
      </c>
      <c r="D63">
        <v>1545.827543911907</v>
      </c>
      <c r="E63">
        <v>554.1673793458865</v>
      </c>
      <c r="F63">
        <v>3163.487751722706</v>
      </c>
      <c r="G63">
        <v>3669.4714825276369</v>
      </c>
      <c r="H63">
        <v>4501.9992210230057</v>
      </c>
      <c r="I63">
        <v>12031.216289912159</v>
      </c>
      <c r="J63">
        <v>2859.7857448519949</v>
      </c>
      <c r="K63">
        <v>1777.3080070369649</v>
      </c>
    </row>
    <row r="64" spans="1:11" x14ac:dyDescent="0.25">
      <c r="A64" s="6">
        <v>43952</v>
      </c>
      <c r="B64">
        <v>0</v>
      </c>
      <c r="C64">
        <v>639.39043054755552</v>
      </c>
      <c r="D64">
        <v>1622.623463561376</v>
      </c>
      <c r="E64">
        <v>1905.3515494498531</v>
      </c>
      <c r="F64">
        <v>2650.3550927818569</v>
      </c>
      <c r="G64">
        <v>3499.9176145900201</v>
      </c>
      <c r="H64">
        <v>5190.7690907080196</v>
      </c>
      <c r="I64">
        <v>10131.821109770081</v>
      </c>
      <c r="J64">
        <v>2222.833465316779</v>
      </c>
      <c r="K64">
        <v>1188.10979142767</v>
      </c>
    </row>
    <row r="65" spans="1:11" x14ac:dyDescent="0.25">
      <c r="A65" s="6">
        <v>43953</v>
      </c>
      <c r="B65">
        <v>930.450641658569</v>
      </c>
      <c r="C65">
        <v>532.8253587896296</v>
      </c>
      <c r="D65">
        <v>1568.9488960644351</v>
      </c>
      <c r="E65">
        <v>1461.3757532557549</v>
      </c>
      <c r="F65">
        <v>1489.579272071006</v>
      </c>
      <c r="G65">
        <v>2384.8602996815011</v>
      </c>
      <c r="H65">
        <v>4436.0547861138293</v>
      </c>
      <c r="I65">
        <v>11984.95226657988</v>
      </c>
      <c r="J65">
        <v>2101.5092215957852</v>
      </c>
      <c r="K65">
        <v>1160.3911781481011</v>
      </c>
    </row>
    <row r="66" spans="1:11" x14ac:dyDescent="0.25">
      <c r="A66" s="6">
        <v>43954</v>
      </c>
      <c r="B66">
        <v>227.23877057007959</v>
      </c>
      <c r="C66">
        <v>417.280084355474</v>
      </c>
      <c r="D66">
        <v>1146.9842192807901</v>
      </c>
      <c r="E66">
        <v>945.72193695321175</v>
      </c>
      <c r="F66">
        <v>1300.268194015159</v>
      </c>
      <c r="G66">
        <v>2201.979053478045</v>
      </c>
      <c r="H66">
        <v>3887.8346912928432</v>
      </c>
      <c r="I66">
        <v>8836.4284564661448</v>
      </c>
      <c r="J66">
        <v>1685.5403859809489</v>
      </c>
      <c r="K66">
        <v>1119.642447514889</v>
      </c>
    </row>
    <row r="67" spans="1:11" x14ac:dyDescent="0.25">
      <c r="A67" s="6">
        <v>43955</v>
      </c>
      <c r="B67">
        <v>471.36690922307042</v>
      </c>
      <c r="C67">
        <v>292.15592706667331</v>
      </c>
      <c r="D67">
        <v>1008.256106365619</v>
      </c>
      <c r="E67">
        <v>583.0525516283941</v>
      </c>
      <c r="F67">
        <v>2371.3703461732412</v>
      </c>
      <c r="G67">
        <v>2501.104654555762</v>
      </c>
      <c r="H67">
        <v>3414.9796649394871</v>
      </c>
      <c r="I67">
        <v>6523.2272898519705</v>
      </c>
      <c r="J67">
        <v>1564.2161422599549</v>
      </c>
      <c r="K67">
        <v>1609.574860011882</v>
      </c>
    </row>
    <row r="68" spans="1:11" x14ac:dyDescent="0.25">
      <c r="A68" s="6">
        <v>43956</v>
      </c>
      <c r="B68">
        <v>805.31577813518061</v>
      </c>
      <c r="C68">
        <v>511.87155254509361</v>
      </c>
      <c r="D68">
        <v>887.69477014171991</v>
      </c>
      <c r="E68">
        <v>1410.0243358646301</v>
      </c>
      <c r="F68">
        <v>3273.0889021760909</v>
      </c>
      <c r="G68">
        <v>2727.6700850750231</v>
      </c>
      <c r="H68">
        <v>3674.8068163097441</v>
      </c>
      <c r="I68">
        <v>5754.7304578323728</v>
      </c>
      <c r="J68">
        <v>1048.5881064457319</v>
      </c>
      <c r="K68">
        <v>1619.2882202209621</v>
      </c>
    </row>
    <row r="69" spans="1:11" x14ac:dyDescent="0.25">
      <c r="A69" s="6">
        <v>43957</v>
      </c>
      <c r="B69">
        <v>2709.975878758044</v>
      </c>
      <c r="C69">
        <v>691.47560606968784</v>
      </c>
      <c r="D69">
        <v>1192.401161008971</v>
      </c>
      <c r="E69">
        <v>1065.5419108658359</v>
      </c>
      <c r="F69">
        <v>3716.4753744647851</v>
      </c>
      <c r="G69">
        <v>2836.5103409127069</v>
      </c>
      <c r="H69">
        <v>3837.540663746905</v>
      </c>
      <c r="I69">
        <v>7160.6427224300987</v>
      </c>
      <c r="J69">
        <v>1178.578367575368</v>
      </c>
      <c r="K69">
        <v>2642.9816217681132</v>
      </c>
    </row>
    <row r="70" spans="1:11" x14ac:dyDescent="0.25">
      <c r="A70" s="6">
        <v>43958</v>
      </c>
      <c r="B70">
        <v>441.42666580336402</v>
      </c>
      <c r="C70">
        <v>759.12646623061835</v>
      </c>
      <c r="D70">
        <v>1156.8933702033021</v>
      </c>
      <c r="E70">
        <v>1200.339381517538</v>
      </c>
      <c r="F70">
        <v>3920.7320639460941</v>
      </c>
      <c r="G70">
        <v>2789.1241070786141</v>
      </c>
      <c r="H70">
        <v>4236.5500786581879</v>
      </c>
      <c r="I70">
        <v>8972.6503029445357</v>
      </c>
      <c r="J70">
        <v>2768.79256206125</v>
      </c>
      <c r="K70">
        <v>2170.5806398923851</v>
      </c>
    </row>
    <row r="71" spans="1:11" x14ac:dyDescent="0.25">
      <c r="A71" s="6">
        <v>43959</v>
      </c>
      <c r="B71">
        <v>981.11874590730292</v>
      </c>
      <c r="C71">
        <v>693.27164660493384</v>
      </c>
      <c r="D71">
        <v>1095.786939514476</v>
      </c>
      <c r="E71">
        <v>1508.447885864286</v>
      </c>
      <c r="F71">
        <v>3487.3093326077069</v>
      </c>
      <c r="G71">
        <v>2257.5097962523741</v>
      </c>
      <c r="H71">
        <v>4129.5803040589708</v>
      </c>
      <c r="I71">
        <v>7551.3166972360477</v>
      </c>
      <c r="J71">
        <v>2560.8081442538319</v>
      </c>
      <c r="K71">
        <v>2634.6897289067028</v>
      </c>
    </row>
    <row r="72" spans="1:11" x14ac:dyDescent="0.25">
      <c r="A72" s="6">
        <v>43960</v>
      </c>
      <c r="B72">
        <v>337.78736165822642</v>
      </c>
      <c r="C72">
        <v>440.62861131367117</v>
      </c>
      <c r="D72">
        <v>894.30087075672805</v>
      </c>
      <c r="E72">
        <v>771.34108206251778</v>
      </c>
      <c r="F72">
        <v>2535.7720718533178</v>
      </c>
      <c r="G72">
        <v>1591.881292864088</v>
      </c>
      <c r="H72">
        <v>3910.0187638659759</v>
      </c>
      <c r="I72">
        <v>6978.1568526194251</v>
      </c>
      <c r="J72">
        <v>2534.8100920279048</v>
      </c>
      <c r="K72">
        <v>2171.765196015444</v>
      </c>
    </row>
    <row r="73" spans="1:11" x14ac:dyDescent="0.25">
      <c r="A73" s="6">
        <v>43961</v>
      </c>
      <c r="B73">
        <v>206.51090974105199</v>
      </c>
      <c r="C73">
        <v>332.26749902049937</v>
      </c>
      <c r="D73">
        <v>662.26158665456683</v>
      </c>
      <c r="E73">
        <v>825.90196304058759</v>
      </c>
      <c r="F73">
        <v>1384.9599920927751</v>
      </c>
      <c r="G73">
        <v>1718.491386389557</v>
      </c>
      <c r="H73">
        <v>3003.054865310969</v>
      </c>
      <c r="I73">
        <v>5842.1180574600194</v>
      </c>
      <c r="J73">
        <v>2101.5092215957852</v>
      </c>
      <c r="K73">
        <v>1572.616708972457</v>
      </c>
    </row>
    <row r="74" spans="1:11" x14ac:dyDescent="0.25">
      <c r="A74" s="6">
        <v>43962</v>
      </c>
      <c r="B74">
        <v>346.9997442489053</v>
      </c>
      <c r="C74">
        <v>417.280084355474</v>
      </c>
      <c r="D74">
        <v>614.36735719575779</v>
      </c>
      <c r="E74">
        <v>3301.4682097710538</v>
      </c>
      <c r="F74">
        <v>2266.75106619501</v>
      </c>
      <c r="G74">
        <v>2652.888684805594</v>
      </c>
      <c r="H74">
        <v>2868.4309728466128</v>
      </c>
      <c r="I74">
        <v>4266.5710406439212</v>
      </c>
      <c r="J74">
        <v>1594.5472031902041</v>
      </c>
      <c r="K74">
        <v>1633.5028936976639</v>
      </c>
    </row>
    <row r="75" spans="1:11" x14ac:dyDescent="0.25">
      <c r="A75" s="6">
        <v>43963</v>
      </c>
      <c r="B75">
        <v>558.88454383452006</v>
      </c>
      <c r="C75">
        <v>356.21470615711189</v>
      </c>
      <c r="D75">
        <v>1157.7191327801779</v>
      </c>
      <c r="E75">
        <v>635.47379021516713</v>
      </c>
      <c r="F75">
        <v>3756.330338266016</v>
      </c>
      <c r="G75">
        <v>2509.249163495997</v>
      </c>
      <c r="H75">
        <v>3371.6751397111111</v>
      </c>
      <c r="I75">
        <v>3675.419631398076</v>
      </c>
      <c r="J75">
        <v>1429.8928724259979</v>
      </c>
      <c r="K75">
        <v>2042.1747561528441</v>
      </c>
    </row>
    <row r="76" spans="1:11" x14ac:dyDescent="0.25">
      <c r="A76" s="6">
        <v>43964</v>
      </c>
      <c r="B76">
        <v>-173.49987212445271</v>
      </c>
      <c r="C76">
        <v>554.97652539099624</v>
      </c>
      <c r="D76">
        <v>733.27716826590438</v>
      </c>
      <c r="E76">
        <v>707.15181032361193</v>
      </c>
      <c r="F76">
        <v>3487.3093326077069</v>
      </c>
      <c r="G76">
        <v>2441.871862263145</v>
      </c>
      <c r="H76">
        <v>3184.478034162481</v>
      </c>
      <c r="I76">
        <v>5592.8063761693811</v>
      </c>
      <c r="J76">
        <v>875.2677582728835</v>
      </c>
      <c r="K76">
        <v>2824.6925310452862</v>
      </c>
    </row>
    <row r="77" spans="1:11" x14ac:dyDescent="0.25">
      <c r="A77" s="6">
        <v>43965</v>
      </c>
      <c r="B77">
        <v>561.18763948218975</v>
      </c>
      <c r="C77">
        <v>227.49846779781939</v>
      </c>
      <c r="D77">
        <v>819.15647626101031</v>
      </c>
      <c r="E77">
        <v>908.27819510551672</v>
      </c>
      <c r="F77">
        <v>3288.0345136015521</v>
      </c>
      <c r="G77">
        <v>1931.7294386429789</v>
      </c>
      <c r="H77">
        <v>4196.2844674809257</v>
      </c>
      <c r="I77">
        <v>6142.834209119862</v>
      </c>
      <c r="J77">
        <v>1330.23367222661</v>
      </c>
      <c r="K77">
        <v>3086.4794342412129</v>
      </c>
    </row>
    <row r="78" spans="1:11" x14ac:dyDescent="0.25">
      <c r="A78" s="6">
        <v>43966</v>
      </c>
      <c r="B78">
        <v>465.99301937850782</v>
      </c>
      <c r="C78">
        <v>452.0035347035622</v>
      </c>
      <c r="D78">
        <v>651.52667315517863</v>
      </c>
      <c r="E78">
        <v>687.89502880194027</v>
      </c>
      <c r="F78">
        <v>3427.52688690586</v>
      </c>
      <c r="G78">
        <v>1863.6117275064689</v>
      </c>
      <c r="H78">
        <v>3844.226274659356</v>
      </c>
      <c r="I78">
        <v>7098.9573579870539</v>
      </c>
      <c r="J78">
        <v>1542.5510987383491</v>
      </c>
      <c r="K78">
        <v>4057.341632699955</v>
      </c>
    </row>
    <row r="79" spans="1:11" x14ac:dyDescent="0.25">
      <c r="A79" s="6">
        <v>43967</v>
      </c>
      <c r="B79">
        <v>-85.982237513003071</v>
      </c>
      <c r="C79">
        <v>310.71501259754808</v>
      </c>
      <c r="D79">
        <v>722.54225476651618</v>
      </c>
      <c r="E79">
        <v>550.95791575894123</v>
      </c>
      <c r="F79">
        <v>1783.5096301050839</v>
      </c>
      <c r="G79">
        <v>1528.946451053182</v>
      </c>
      <c r="H79">
        <v>3813.9890798507699</v>
      </c>
      <c r="I79">
        <v>6217.3706911552081</v>
      </c>
      <c r="J79">
        <v>1494.8880029908159</v>
      </c>
      <c r="K79">
        <v>3131.9663893666589</v>
      </c>
    </row>
    <row r="80" spans="1:11" x14ac:dyDescent="0.25">
      <c r="A80" s="6">
        <v>43968</v>
      </c>
      <c r="B80">
        <v>25.334052124366981</v>
      </c>
      <c r="C80">
        <v>369.38567008224891</v>
      </c>
      <c r="D80">
        <v>557.38973939131245</v>
      </c>
      <c r="E80">
        <v>0</v>
      </c>
      <c r="F80">
        <v>1290.304453064851</v>
      </c>
      <c r="G80">
        <v>1351.988484078988</v>
      </c>
      <c r="H80">
        <v>2887.5761313686321</v>
      </c>
      <c r="I80">
        <v>4855.152226371305</v>
      </c>
      <c r="J80">
        <v>1260.905532957471</v>
      </c>
      <c r="K80">
        <v>1793.1810590859491</v>
      </c>
    </row>
    <row r="81" spans="1:11" x14ac:dyDescent="0.25">
      <c r="A81" s="6">
        <v>43969</v>
      </c>
      <c r="B81">
        <v>241.05734445609789</v>
      </c>
      <c r="C81">
        <v>108.95979247158721</v>
      </c>
      <c r="D81">
        <v>372.41892217108432</v>
      </c>
      <c r="E81">
        <v>971.39764564877407</v>
      </c>
      <c r="F81">
        <v>2147.1861747913172</v>
      </c>
      <c r="G81">
        <v>1905.815092014959</v>
      </c>
      <c r="H81">
        <v>3307.7059989351578</v>
      </c>
      <c r="I81">
        <v>3212.7793980752422</v>
      </c>
      <c r="J81">
        <v>1208.909428505616</v>
      </c>
      <c r="K81">
        <v>3384.987577251954</v>
      </c>
    </row>
    <row r="82" spans="1:11" x14ac:dyDescent="0.25">
      <c r="A82" s="6">
        <v>43970</v>
      </c>
      <c r="B82">
        <v>670.96853202111333</v>
      </c>
      <c r="C82">
        <v>734.58057891559054</v>
      </c>
      <c r="D82">
        <v>671.34497500020302</v>
      </c>
      <c r="E82">
        <v>461.09293532447322</v>
      </c>
      <c r="F82">
        <v>3322.9076069276289</v>
      </c>
      <c r="G82">
        <v>2251.5865170231118</v>
      </c>
      <c r="H82">
        <v>3107.137671561627</v>
      </c>
      <c r="I82">
        <v>3788.5094662103252</v>
      </c>
      <c r="J82">
        <v>1005.2580194025199</v>
      </c>
      <c r="K82">
        <v>3913.062696911431</v>
      </c>
    </row>
    <row r="83" spans="1:11" x14ac:dyDescent="0.25">
      <c r="A83" s="6">
        <v>43971</v>
      </c>
      <c r="B83">
        <v>492.094770052098</v>
      </c>
      <c r="C83">
        <v>416.08272399864342</v>
      </c>
      <c r="D83">
        <v>549.13211362255231</v>
      </c>
      <c r="E83">
        <v>554.1673793458865</v>
      </c>
      <c r="F83">
        <v>4025.3513439243252</v>
      </c>
      <c r="G83">
        <v>2003.5491992977779</v>
      </c>
      <c r="H83">
        <v>3617.3713407436871</v>
      </c>
      <c r="I83">
        <v>3919.590865651795</v>
      </c>
      <c r="J83">
        <v>831.93767122967142</v>
      </c>
      <c r="K83">
        <v>4665.7296575027976</v>
      </c>
    </row>
    <row r="84" spans="1:11" x14ac:dyDescent="0.25">
      <c r="A84" s="6">
        <v>43972</v>
      </c>
      <c r="B84">
        <v>181.9445561659083</v>
      </c>
      <c r="C84">
        <v>328.07673777159209</v>
      </c>
      <c r="D84">
        <v>530.13957435440386</v>
      </c>
      <c r="E84">
        <v>515.65381630254308</v>
      </c>
      <c r="F84">
        <v>3038.9409898438589</v>
      </c>
      <c r="G84">
        <v>1882.1219750979119</v>
      </c>
      <c r="H84">
        <v>3852.5832882999189</v>
      </c>
      <c r="I84">
        <v>5366.6267065448837</v>
      </c>
      <c r="J84">
        <v>1091.9181934889441</v>
      </c>
      <c r="K84">
        <v>4384.7529451133232</v>
      </c>
    </row>
    <row r="85" spans="1:11" x14ac:dyDescent="0.25">
      <c r="A85" s="6">
        <v>43973</v>
      </c>
      <c r="B85">
        <v>260.24980818667888</v>
      </c>
      <c r="C85">
        <v>412.49064292815149</v>
      </c>
      <c r="D85">
        <v>538.39720012316411</v>
      </c>
      <c r="E85">
        <v>1911.7704766237439</v>
      </c>
      <c r="F85">
        <v>2650.3550927818569</v>
      </c>
      <c r="G85">
        <v>1503.0321044251621</v>
      </c>
      <c r="H85">
        <v>3668.1212053972931</v>
      </c>
      <c r="I85">
        <v>4359.0990873084884</v>
      </c>
      <c r="J85">
        <v>1195.9104023926529</v>
      </c>
      <c r="K85">
        <v>4928.4642055971717</v>
      </c>
    </row>
    <row r="86" spans="1:11" x14ac:dyDescent="0.25">
      <c r="A86" s="6">
        <v>43974</v>
      </c>
      <c r="B86">
        <v>244.8958372022141</v>
      </c>
      <c r="C86">
        <v>165.23572924262669</v>
      </c>
      <c r="D86">
        <v>552.43516393005643</v>
      </c>
      <c r="E86">
        <v>498.5366771721682</v>
      </c>
      <c r="F86">
        <v>2007.6938014870079</v>
      </c>
      <c r="G86">
        <v>1115.797724812177</v>
      </c>
      <c r="H86">
        <v>3315.911066873166</v>
      </c>
      <c r="I86">
        <v>4554.4360747114624</v>
      </c>
      <c r="J86">
        <v>1295.5696025920399</v>
      </c>
      <c r="K86">
        <v>3910.9304958899252</v>
      </c>
    </row>
    <row r="87" spans="1:11" x14ac:dyDescent="0.25">
      <c r="A87" s="6">
        <v>43975</v>
      </c>
      <c r="B87">
        <v>-80.608347668440388</v>
      </c>
      <c r="C87">
        <v>204.74862101803751</v>
      </c>
      <c r="D87">
        <v>438.4799283211658</v>
      </c>
      <c r="E87">
        <v>515.65381630254308</v>
      </c>
      <c r="F87">
        <v>1046.192799782312</v>
      </c>
      <c r="G87">
        <v>998.07255013060023</v>
      </c>
      <c r="H87">
        <v>3162.445907291903</v>
      </c>
      <c r="I87">
        <v>4084.085170833247</v>
      </c>
      <c r="J87">
        <v>1221.90845461858</v>
      </c>
      <c r="K87">
        <v>3746.277194784795</v>
      </c>
    </row>
    <row r="88" spans="1:11" x14ac:dyDescent="0.25">
      <c r="A88" s="6">
        <v>43976</v>
      </c>
      <c r="B88">
        <v>235.68345461153521</v>
      </c>
      <c r="C88">
        <v>162.84100852896549</v>
      </c>
      <c r="D88">
        <v>247.72877306280549</v>
      </c>
      <c r="E88">
        <v>-397.9734847812158</v>
      </c>
      <c r="F88">
        <v>2441.1165328253951</v>
      </c>
      <c r="G88">
        <v>1189.838715177948</v>
      </c>
      <c r="H88">
        <v>2885.6008372354081</v>
      </c>
      <c r="I88">
        <v>3210.2091745567809</v>
      </c>
      <c r="J88">
        <v>1083.2521760803011</v>
      </c>
      <c r="K88">
        <v>2768.7814820369249</v>
      </c>
    </row>
    <row r="89" spans="1:11" x14ac:dyDescent="0.25">
      <c r="A89" s="6">
        <v>43977</v>
      </c>
      <c r="B89">
        <v>-214.18789523328451</v>
      </c>
      <c r="C89">
        <v>359.20810704918853</v>
      </c>
      <c r="D89">
        <v>327.82774301977929</v>
      </c>
      <c r="E89">
        <v>918.97640706200104</v>
      </c>
      <c r="F89">
        <v>3716.4753744647851</v>
      </c>
      <c r="G89">
        <v>1221.6763410352301</v>
      </c>
      <c r="H89">
        <v>2869.1907013593918</v>
      </c>
      <c r="I89">
        <v>2755.2796117893272</v>
      </c>
      <c r="J89">
        <v>489.62998358829623</v>
      </c>
      <c r="K89">
        <v>3867.338830561373</v>
      </c>
    </row>
    <row r="90" spans="1:11" x14ac:dyDescent="0.25">
      <c r="A90" s="6">
        <v>43978</v>
      </c>
      <c r="B90">
        <v>120.528672228049</v>
      </c>
      <c r="C90">
        <v>193.97237780656181</v>
      </c>
      <c r="D90">
        <v>482.24534489559483</v>
      </c>
      <c r="E90">
        <v>0</v>
      </c>
      <c r="F90">
        <v>3985.4963801230938</v>
      </c>
      <c r="G90">
        <v>1334.218646391203</v>
      </c>
      <c r="H90">
        <v>2777.871334123412</v>
      </c>
      <c r="I90">
        <v>2901.7823523415582</v>
      </c>
      <c r="J90">
        <v>593.62219249200518</v>
      </c>
      <c r="K90">
        <v>4880.1343157763858</v>
      </c>
    </row>
    <row r="91" spans="1:11" x14ac:dyDescent="0.25">
      <c r="A91" s="6">
        <v>43979</v>
      </c>
      <c r="B91">
        <v>2506.5357632138839</v>
      </c>
      <c r="C91">
        <v>402.31307989509111</v>
      </c>
      <c r="D91">
        <v>489.67720808747902</v>
      </c>
      <c r="E91">
        <v>1761.995509232964</v>
      </c>
      <c r="F91">
        <v>3855.967747769093</v>
      </c>
      <c r="G91">
        <v>1283.870772942478</v>
      </c>
      <c r="H91">
        <v>3466.6412038084268</v>
      </c>
      <c r="I91">
        <v>4544.1551806376219</v>
      </c>
      <c r="J91">
        <v>1113.58323701055</v>
      </c>
      <c r="K91">
        <v>6258.4838205672486</v>
      </c>
    </row>
    <row r="92" spans="1:11" x14ac:dyDescent="0.25">
      <c r="A92" s="6">
        <v>43980</v>
      </c>
      <c r="B92">
        <v>389.22316445618361</v>
      </c>
      <c r="C92">
        <v>434.64180952951813</v>
      </c>
      <c r="D92">
        <v>426.09348966802548</v>
      </c>
      <c r="E92">
        <v>703.94234673666665</v>
      </c>
      <c r="F92">
        <v>3850.9858772939392</v>
      </c>
      <c r="G92">
        <v>1113.576495101204</v>
      </c>
      <c r="H92">
        <v>3723.277495425014</v>
      </c>
      <c r="I92">
        <v>3986.41667713176</v>
      </c>
      <c r="J92">
        <v>918.59784531609557</v>
      </c>
      <c r="K92">
        <v>6379.5454563438279</v>
      </c>
    </row>
    <row r="93" spans="1:11" x14ac:dyDescent="0.25">
      <c r="A93" s="6">
        <v>43981</v>
      </c>
      <c r="B93">
        <v>1381.8573886018351</v>
      </c>
      <c r="C93">
        <v>159.84760763688891</v>
      </c>
      <c r="D93">
        <v>343.51723198042367</v>
      </c>
      <c r="E93">
        <v>710.3612739105572</v>
      </c>
      <c r="F93">
        <v>2152.16804526647</v>
      </c>
      <c r="G93">
        <v>813.71048411982918</v>
      </c>
      <c r="H93">
        <v>3715.0724274870049</v>
      </c>
      <c r="I93">
        <v>3536.6275614012261</v>
      </c>
      <c r="J93">
        <v>541.62608804015065</v>
      </c>
      <c r="K93">
        <v>7882.9840877296692</v>
      </c>
    </row>
    <row r="94" spans="1:11" x14ac:dyDescent="0.25">
      <c r="A94" s="6">
        <v>43982</v>
      </c>
      <c r="B94">
        <v>180.40915906746179</v>
      </c>
      <c r="C94">
        <v>132.3083194297844</v>
      </c>
      <c r="D94">
        <v>274.97893809971418</v>
      </c>
      <c r="E94">
        <v>268.52512010775581</v>
      </c>
      <c r="F94">
        <v>1320.1956759157749</v>
      </c>
      <c r="G94">
        <v>791.49818701009769</v>
      </c>
      <c r="H94">
        <v>3025.2389378841008</v>
      </c>
      <c r="I94">
        <v>2852.9481054908151</v>
      </c>
      <c r="J94">
        <v>844.93669734263506</v>
      </c>
      <c r="K94">
        <v>3887.4762846533672</v>
      </c>
    </row>
    <row r="95" spans="1:11" x14ac:dyDescent="0.25">
      <c r="A95" s="6">
        <v>43983</v>
      </c>
      <c r="B95">
        <v>77.537553471547412</v>
      </c>
      <c r="C95">
        <v>110.15715282841779</v>
      </c>
      <c r="D95">
        <v>165.15251537520371</v>
      </c>
      <c r="E95">
        <v>170.1015701081003</v>
      </c>
      <c r="F95">
        <v>3228.2520678997062</v>
      </c>
      <c r="G95">
        <v>1061.7478018451641</v>
      </c>
      <c r="H95">
        <v>2637.017667854273</v>
      </c>
      <c r="I95">
        <v>2418.580330871042</v>
      </c>
      <c r="J95">
        <v>589.2891837876839</v>
      </c>
      <c r="K95">
        <v>2747.6963830464838</v>
      </c>
    </row>
    <row r="96" spans="1:11" x14ac:dyDescent="0.25">
      <c r="A96" s="6">
        <v>43984</v>
      </c>
      <c r="B96">
        <v>-644.8667813475231</v>
      </c>
      <c r="C96">
        <v>170.62385084836461</v>
      </c>
      <c r="D96">
        <v>262.59249944657392</v>
      </c>
      <c r="E96">
        <v>314.52743152063829</v>
      </c>
      <c r="F96">
        <v>4488.665298113634</v>
      </c>
      <c r="G96">
        <v>1086.181328665868</v>
      </c>
      <c r="H96">
        <v>3174.9054549014718</v>
      </c>
      <c r="I96">
        <v>3415.8270560335968</v>
      </c>
      <c r="J96">
        <v>424.63485302347812</v>
      </c>
      <c r="K96">
        <v>6855.2631953641194</v>
      </c>
    </row>
    <row r="97" spans="1:11" x14ac:dyDescent="0.25">
      <c r="A97" s="6">
        <v>43985</v>
      </c>
      <c r="B97">
        <v>251.80512414522329</v>
      </c>
      <c r="C97">
        <v>144.88060317650601</v>
      </c>
      <c r="D97">
        <v>265.06978717720187</v>
      </c>
      <c r="E97">
        <v>421.50955108548118</v>
      </c>
      <c r="F97">
        <v>5211.0365170109453</v>
      </c>
      <c r="G97">
        <v>993.63009070865394</v>
      </c>
      <c r="H97">
        <v>3032.5323316067752</v>
      </c>
      <c r="I97">
        <v>2685.8835767909022</v>
      </c>
      <c r="J97">
        <v>303.31060930248441</v>
      </c>
      <c r="K97">
        <v>6783.4790943067746</v>
      </c>
    </row>
    <row r="98" spans="1:11" x14ac:dyDescent="0.25">
      <c r="A98" s="6">
        <v>43986</v>
      </c>
      <c r="B98">
        <v>520.49961637335787</v>
      </c>
      <c r="C98">
        <v>210.13674262377529</v>
      </c>
      <c r="D98">
        <v>146.15997610705529</v>
      </c>
      <c r="E98">
        <v>357.32027934657549</v>
      </c>
      <c r="F98">
        <v>5176.1634236848677</v>
      </c>
      <c r="G98">
        <v>913.66582111362072</v>
      </c>
      <c r="H98">
        <v>3244.1926952668732</v>
      </c>
      <c r="I98">
        <v>2693.5942473462828</v>
      </c>
      <c r="J98">
        <v>355.30671375433877</v>
      </c>
      <c r="K98">
        <v>7326.4796211167877</v>
      </c>
    </row>
    <row r="99" spans="1:11" x14ac:dyDescent="0.25">
      <c r="A99" s="6">
        <v>43987</v>
      </c>
      <c r="B99">
        <v>423.76959917122952</v>
      </c>
      <c r="C99">
        <v>270.60344064372202</v>
      </c>
      <c r="D99">
        <v>427.7450148217776</v>
      </c>
      <c r="E99">
        <v>340.20314021620061</v>
      </c>
      <c r="F99">
        <v>5709.2235645263318</v>
      </c>
      <c r="G99">
        <v>818.15294354177536</v>
      </c>
      <c r="H99">
        <v>3832.6784012651219</v>
      </c>
      <c r="I99">
        <v>2762.9902823447078</v>
      </c>
      <c r="J99">
        <v>606.6212186049687</v>
      </c>
      <c r="K99">
        <v>7303.9730547786767</v>
      </c>
    </row>
    <row r="100" spans="1:11" x14ac:dyDescent="0.25">
      <c r="A100" s="6">
        <v>43988</v>
      </c>
      <c r="B100">
        <v>406.1125325390949</v>
      </c>
      <c r="C100">
        <v>314.90577384645519</v>
      </c>
      <c r="D100">
        <v>222.955895756525</v>
      </c>
      <c r="E100">
        <v>355.1806369552786</v>
      </c>
      <c r="F100">
        <v>3900.8045820454781</v>
      </c>
      <c r="G100">
        <v>585.66423379325283</v>
      </c>
      <c r="H100">
        <v>3454.0297104963029</v>
      </c>
      <c r="I100">
        <v>2847.807658453894</v>
      </c>
      <c r="J100">
        <v>714.94643621299883</v>
      </c>
      <c r="K100">
        <v>6414.3714063617472</v>
      </c>
    </row>
    <row r="101" spans="1:11" x14ac:dyDescent="0.25">
      <c r="A101" s="6">
        <v>43989</v>
      </c>
      <c r="B101">
        <v>224.93567492240979</v>
      </c>
      <c r="C101">
        <v>179.60405352459429</v>
      </c>
      <c r="D101">
        <v>162.67522764457561</v>
      </c>
      <c r="E101">
        <v>256.75708695562309</v>
      </c>
      <c r="F101">
        <v>2301.6241595210872</v>
      </c>
      <c r="G101">
        <v>530.87390092258192</v>
      </c>
      <c r="H101">
        <v>2694.1492520152192</v>
      </c>
      <c r="I101">
        <v>2007.344567917411</v>
      </c>
      <c r="J101">
        <v>667.28334046546559</v>
      </c>
      <c r="K101">
        <v>4480.4650798564498</v>
      </c>
    </row>
    <row r="102" spans="1:11" x14ac:dyDescent="0.25">
      <c r="A102" s="6">
        <v>43990</v>
      </c>
      <c r="B102">
        <v>75.23445782387769</v>
      </c>
      <c r="C102">
        <v>214.92618405109781</v>
      </c>
      <c r="D102">
        <v>231.21352152528519</v>
      </c>
      <c r="E102">
        <v>178.66013967328769</v>
      </c>
      <c r="F102">
        <v>3372.7263116791678</v>
      </c>
      <c r="G102">
        <v>804.08515537227879</v>
      </c>
      <c r="H102">
        <v>2646.1344100076162</v>
      </c>
      <c r="I102">
        <v>1804.2969099590559</v>
      </c>
      <c r="J102">
        <v>528.62706192718701</v>
      </c>
      <c r="K102">
        <v>3708.608310071535</v>
      </c>
    </row>
    <row r="103" spans="1:11" x14ac:dyDescent="0.25">
      <c r="A103" s="6">
        <v>43991</v>
      </c>
      <c r="B103">
        <v>257.17901398978597</v>
      </c>
      <c r="C103">
        <v>237.67603083087971</v>
      </c>
      <c r="D103">
        <v>233.69080925591331</v>
      </c>
      <c r="E103">
        <v>266.38547771645898</v>
      </c>
      <c r="F103">
        <v>4663.0307647440204</v>
      </c>
      <c r="G103">
        <v>853.69261891734573</v>
      </c>
      <c r="H103">
        <v>2754.3197502272778</v>
      </c>
      <c r="I103">
        <v>1755.462663108312</v>
      </c>
      <c r="J103">
        <v>385.63777468458733</v>
      </c>
      <c r="K103">
        <v>7602.7181090140293</v>
      </c>
    </row>
    <row r="104" spans="1:11" x14ac:dyDescent="0.25">
      <c r="A104" s="6">
        <v>43992</v>
      </c>
      <c r="B104">
        <v>304.77632404162699</v>
      </c>
      <c r="C104">
        <v>9.5788828546450269</v>
      </c>
      <c r="D104">
        <v>166.80404052895571</v>
      </c>
      <c r="E104">
        <v>335.92385543360689</v>
      </c>
      <c r="F104">
        <v>7158.9478727961068</v>
      </c>
      <c r="G104">
        <v>875.16450612341953</v>
      </c>
      <c r="H104">
        <v>3159.5589389433449</v>
      </c>
      <c r="I104">
        <v>1732.3306514421699</v>
      </c>
      <c r="J104">
        <v>571.95714897039909</v>
      </c>
      <c r="K104">
        <v>7797.4591356448454</v>
      </c>
    </row>
    <row r="105" spans="1:11" x14ac:dyDescent="0.25">
      <c r="A105" s="6">
        <v>43993</v>
      </c>
      <c r="B105">
        <v>274.83608062192047</v>
      </c>
      <c r="C105">
        <v>101.1769501521881</v>
      </c>
      <c r="D105">
        <v>312.96401663601102</v>
      </c>
      <c r="E105">
        <v>456.81365054187938</v>
      </c>
      <c r="F105">
        <v>6446.5403948491039</v>
      </c>
      <c r="G105">
        <v>741.15031356137297</v>
      </c>
      <c r="H105">
        <v>3487.1538736534471</v>
      </c>
      <c r="I105">
        <v>1891.684509586702</v>
      </c>
      <c r="J105">
        <v>615.28723601361116</v>
      </c>
      <c r="K105">
        <v>7204.9441628909863</v>
      </c>
    </row>
    <row r="106" spans="1:11" x14ac:dyDescent="0.25">
      <c r="A106" s="6">
        <v>43994</v>
      </c>
      <c r="B106">
        <v>432.98198176190829</v>
      </c>
      <c r="C106">
        <v>320.29389545219311</v>
      </c>
      <c r="D106">
        <v>134.599300030791</v>
      </c>
      <c r="E106">
        <v>537.05024021551162</v>
      </c>
      <c r="F106">
        <v>6660.7608252807204</v>
      </c>
      <c r="G106">
        <v>779.65162855157416</v>
      </c>
      <c r="H106">
        <v>3848.784645736027</v>
      </c>
      <c r="I106">
        <v>2112.7237321742791</v>
      </c>
      <c r="J106">
        <v>467.96494006669019</v>
      </c>
      <c r="K106">
        <v>6155.4274378611608</v>
      </c>
    </row>
    <row r="107" spans="1:11" x14ac:dyDescent="0.25">
      <c r="A107" s="6">
        <v>43995</v>
      </c>
      <c r="B107">
        <v>301.70552984473397</v>
      </c>
      <c r="C107">
        <v>24.54588731502788</v>
      </c>
      <c r="D107">
        <v>285.71385159910238</v>
      </c>
      <c r="E107">
        <v>423.64919347677812</v>
      </c>
      <c r="F107">
        <v>5191.1090351103294</v>
      </c>
      <c r="G107">
        <v>656.74358454439346</v>
      </c>
      <c r="H107">
        <v>3883.1243745136162</v>
      </c>
      <c r="I107">
        <v>2354.3247429095368</v>
      </c>
      <c r="J107">
        <v>428.96786172779929</v>
      </c>
      <c r="K107">
        <v>5141.921218972313</v>
      </c>
    </row>
    <row r="108" spans="1:11" x14ac:dyDescent="0.25">
      <c r="A108" s="6">
        <v>43996</v>
      </c>
      <c r="B108">
        <v>223.40027782396339</v>
      </c>
      <c r="C108">
        <v>150.26872478224391</v>
      </c>
      <c r="D108">
        <v>279.10775098409431</v>
      </c>
      <c r="E108">
        <v>345.55224619444277</v>
      </c>
      <c r="F108">
        <v>2082.421858614317</v>
      </c>
      <c r="G108">
        <v>597.51079225177625</v>
      </c>
      <c r="H108">
        <v>3012.1716074643109</v>
      </c>
      <c r="I108">
        <v>1783.735121811374</v>
      </c>
      <c r="J108">
        <v>480.96396617965382</v>
      </c>
      <c r="K108">
        <v>4053.5510531061682</v>
      </c>
    </row>
    <row r="109" spans="1:11" x14ac:dyDescent="0.25">
      <c r="A109" s="6">
        <v>43997</v>
      </c>
      <c r="B109">
        <v>52.203501347180442</v>
      </c>
      <c r="C109">
        <v>98.183549260111519</v>
      </c>
      <c r="D109">
        <v>248.5545356396816</v>
      </c>
      <c r="E109">
        <v>193.63763641236579</v>
      </c>
      <c r="F109">
        <v>3407.599405005245</v>
      </c>
      <c r="G109">
        <v>759.66056115281594</v>
      </c>
      <c r="H109">
        <v>2987.2525122451748</v>
      </c>
      <c r="I109">
        <v>1593.53858144532</v>
      </c>
      <c r="J109">
        <v>307.64361800680558</v>
      </c>
      <c r="K109">
        <v>4891.5060545577471</v>
      </c>
    </row>
    <row r="110" spans="1:11" x14ac:dyDescent="0.25">
      <c r="A110" s="6">
        <v>43998</v>
      </c>
      <c r="B110">
        <v>174.26757067367589</v>
      </c>
      <c r="C110">
        <v>341.24770169672911</v>
      </c>
      <c r="D110">
        <v>173.4101411439639</v>
      </c>
      <c r="E110">
        <v>234.29084184700611</v>
      </c>
      <c r="F110">
        <v>6067.9182387374103</v>
      </c>
      <c r="G110">
        <v>797.42146623935935</v>
      </c>
      <c r="H110">
        <v>3601.872879083005</v>
      </c>
      <c r="I110">
        <v>1621.8110401483821</v>
      </c>
      <c r="J110">
        <v>238.3154787376663</v>
      </c>
      <c r="K110">
        <v>8272.4661409913024</v>
      </c>
    </row>
    <row r="111" spans="1:11" x14ac:dyDescent="0.25">
      <c r="A111" s="6">
        <v>43999</v>
      </c>
      <c r="B111">
        <v>238.7542488084282</v>
      </c>
      <c r="C111">
        <v>210.73542280219061</v>
      </c>
      <c r="D111">
        <v>270.85012521533412</v>
      </c>
      <c r="E111">
        <v>379.78652445519248</v>
      </c>
      <c r="F111">
        <v>7258.5852822991847</v>
      </c>
      <c r="G111">
        <v>738.18867394674214</v>
      </c>
      <c r="H111">
        <v>3883.5802116212831</v>
      </c>
      <c r="I111">
        <v>1457.31673496693</v>
      </c>
      <c r="J111">
        <v>385.63777468458733</v>
      </c>
      <c r="K111">
        <v>7625.6984978013643</v>
      </c>
    </row>
    <row r="112" spans="1:11" x14ac:dyDescent="0.25">
      <c r="A112" s="6">
        <v>44000</v>
      </c>
      <c r="B112">
        <v>154.30740839387161</v>
      </c>
      <c r="C112">
        <v>726.19905641777609</v>
      </c>
      <c r="D112">
        <v>273.32741294596212</v>
      </c>
      <c r="E112">
        <v>625.8453994543313</v>
      </c>
      <c r="F112">
        <v>7452.8782308301852</v>
      </c>
      <c r="G112">
        <v>755.21810173086965</v>
      </c>
      <c r="H112">
        <v>4225.4580423716216</v>
      </c>
      <c r="I112">
        <v>1588.3981344084</v>
      </c>
      <c r="J112">
        <v>450.63290524940533</v>
      </c>
      <c r="K112">
        <v>5393.2840282853249</v>
      </c>
    </row>
    <row r="113" spans="1:11" x14ac:dyDescent="0.25">
      <c r="A113" s="6">
        <v>44001</v>
      </c>
      <c r="B113">
        <v>436.82047450802457</v>
      </c>
      <c r="C113">
        <v>288.56384599618139</v>
      </c>
      <c r="D113">
        <v>-122.2128613776507</v>
      </c>
      <c r="E113">
        <v>328.43510706406789</v>
      </c>
      <c r="F113">
        <v>6043.0088863616411</v>
      </c>
      <c r="G113">
        <v>725.60170558456105</v>
      </c>
      <c r="H113">
        <v>4783.2507164536173</v>
      </c>
      <c r="I113">
        <v>2045.8979206943141</v>
      </c>
      <c r="J113">
        <v>554.62511415311428</v>
      </c>
      <c r="K113">
        <v>12975.864683207359</v>
      </c>
    </row>
    <row r="114" spans="1:11" x14ac:dyDescent="0.25">
      <c r="A114" s="6">
        <v>44002</v>
      </c>
      <c r="B114">
        <v>334.7165674613334</v>
      </c>
      <c r="C114">
        <v>222.11034619208161</v>
      </c>
      <c r="D114">
        <v>218.0013202952689</v>
      </c>
      <c r="E114">
        <v>388.34509402037992</v>
      </c>
      <c r="F114">
        <v>3497.2730735580149</v>
      </c>
      <c r="G114">
        <v>493.11299583603841</v>
      </c>
      <c r="H114">
        <v>4976.0698129968077</v>
      </c>
      <c r="I114">
        <v>1840.2800392174979</v>
      </c>
      <c r="J114">
        <v>320.64264411976922</v>
      </c>
      <c r="K114">
        <v>8212.7645123891543</v>
      </c>
    </row>
    <row r="115" spans="1:11" x14ac:dyDescent="0.25">
      <c r="A115" s="6">
        <v>44003</v>
      </c>
      <c r="B115">
        <v>3.8384927461162088</v>
      </c>
      <c r="C115">
        <v>360.40546740601911</v>
      </c>
      <c r="D115">
        <v>184.97081722022821</v>
      </c>
      <c r="E115">
        <v>357.32027934657549</v>
      </c>
      <c r="F115">
        <v>1599.1804225243909</v>
      </c>
      <c r="G115">
        <v>460.53496007509892</v>
      </c>
      <c r="H115">
        <v>4017.2924298703042</v>
      </c>
      <c r="I115">
        <v>1706.628416257568</v>
      </c>
      <c r="J115">
        <v>0</v>
      </c>
      <c r="K115">
        <v>3734.1947223295979</v>
      </c>
    </row>
    <row r="116" spans="1:11" x14ac:dyDescent="0.25">
      <c r="A116" s="6">
        <v>44004</v>
      </c>
      <c r="B116">
        <v>249.5020284975536</v>
      </c>
      <c r="C116">
        <v>296.94536849399577</v>
      </c>
      <c r="D116">
        <v>182.49352948960009</v>
      </c>
      <c r="E116">
        <v>248.19851739043571</v>
      </c>
      <c r="F116">
        <v>3985.4963801230938</v>
      </c>
      <c r="G116">
        <v>660.44563406268207</v>
      </c>
      <c r="H116">
        <v>4639.8139732410309</v>
      </c>
      <c r="I116">
        <v>1418.763382190027</v>
      </c>
      <c r="J116">
        <v>0</v>
      </c>
      <c r="K116">
        <v>5479.5197140439832</v>
      </c>
    </row>
    <row r="117" spans="1:11" x14ac:dyDescent="0.25">
      <c r="A117" s="6">
        <v>44005</v>
      </c>
      <c r="B117">
        <v>293.26084580327841</v>
      </c>
      <c r="C117">
        <v>426.26028703170368</v>
      </c>
      <c r="D117">
        <v>93.311171186990094</v>
      </c>
      <c r="E117">
        <v>265.31565652081048</v>
      </c>
      <c r="F117">
        <v>6536.2140634018733</v>
      </c>
      <c r="G117">
        <v>653.04153502610495</v>
      </c>
      <c r="H117">
        <v>5346.6653815301743</v>
      </c>
      <c r="I117">
        <v>1534.423440520736</v>
      </c>
      <c r="J117">
        <v>1126.582263123513</v>
      </c>
      <c r="K117">
        <v>9342.8310537869565</v>
      </c>
    </row>
    <row r="118" spans="1:11" x14ac:dyDescent="0.25">
      <c r="A118" s="6">
        <v>44006</v>
      </c>
      <c r="B118">
        <v>-143.55962870474619</v>
      </c>
      <c r="C118">
        <v>234.08394976038781</v>
      </c>
      <c r="D118">
        <v>476.4650068574627</v>
      </c>
      <c r="E118">
        <v>357.32027934657549</v>
      </c>
      <c r="F118">
        <v>8459.2160668112665</v>
      </c>
      <c r="G118">
        <v>573.07726543107162</v>
      </c>
      <c r="H118">
        <v>5308.2231187835814</v>
      </c>
      <c r="I118">
        <v>1493.2998642253719</v>
      </c>
      <c r="J118">
        <v>381.3047659802661</v>
      </c>
      <c r="K118">
        <v>10122.032071534841</v>
      </c>
    </row>
    <row r="119" spans="1:11" x14ac:dyDescent="0.25">
      <c r="A119" s="6">
        <v>44007</v>
      </c>
      <c r="B119">
        <v>-195.76313005192671</v>
      </c>
      <c r="C119">
        <v>299.34008920765712</v>
      </c>
      <c r="D119">
        <v>244.42572275530151</v>
      </c>
      <c r="E119">
        <v>427.92847825937179</v>
      </c>
      <c r="F119">
        <v>6381.7760786721037</v>
      </c>
      <c r="G119">
        <v>516.06570284942757</v>
      </c>
      <c r="H119">
        <v>6058.5309980036554</v>
      </c>
      <c r="I119">
        <v>1925.097415326685</v>
      </c>
      <c r="J119">
        <v>472.29794877101142</v>
      </c>
      <c r="K119">
        <v>9353.9658813437072</v>
      </c>
    </row>
    <row r="120" spans="1:11" x14ac:dyDescent="0.25">
      <c r="A120" s="6">
        <v>44008</v>
      </c>
      <c r="B120">
        <v>1025.645261762251</v>
      </c>
      <c r="C120">
        <v>398.12231864618388</v>
      </c>
      <c r="D120">
        <v>210.56945710338471</v>
      </c>
      <c r="E120">
        <v>448.255080976692</v>
      </c>
      <c r="F120">
        <v>5993.1901816101026</v>
      </c>
      <c r="G120">
        <v>472.38151853362228</v>
      </c>
      <c r="H120">
        <v>6876.3027691584639</v>
      </c>
      <c r="I120">
        <v>2069.0299323604559</v>
      </c>
      <c r="J120">
        <v>428.96786172779929</v>
      </c>
      <c r="K120">
        <v>11101.65998530421</v>
      </c>
    </row>
    <row r="121" spans="1:11" x14ac:dyDescent="0.25">
      <c r="A121" s="6">
        <v>44009</v>
      </c>
      <c r="B121">
        <v>-148.9335185493089</v>
      </c>
      <c r="C121">
        <v>252.64303529126261</v>
      </c>
      <c r="D121">
        <v>144.5084509533032</v>
      </c>
      <c r="E121">
        <v>603.37915434571426</v>
      </c>
      <c r="F121">
        <v>3786.221561116939</v>
      </c>
      <c r="G121">
        <v>468.67946901533378</v>
      </c>
      <c r="H121">
        <v>6488.8412276414138</v>
      </c>
      <c r="I121">
        <v>1806.8671334775161</v>
      </c>
      <c r="J121">
        <v>446.29989654508421</v>
      </c>
      <c r="K121">
        <v>9166.8060139004647</v>
      </c>
    </row>
    <row r="122" spans="1:11" x14ac:dyDescent="0.25">
      <c r="A122" s="6">
        <v>44010</v>
      </c>
      <c r="B122">
        <v>-555.04605108840383</v>
      </c>
      <c r="C122">
        <v>140.68984192759879</v>
      </c>
      <c r="D122">
        <v>143.68268837642719</v>
      </c>
      <c r="E122">
        <v>322.01617989017728</v>
      </c>
      <c r="F122">
        <v>2092.385599564624</v>
      </c>
      <c r="G122">
        <v>292.46191194479752</v>
      </c>
      <c r="H122">
        <v>6017.809549718726</v>
      </c>
      <c r="I122">
        <v>1583.2576873714791</v>
      </c>
      <c r="J122">
        <v>372.63874857162358</v>
      </c>
      <c r="K122">
        <v>7220.1064812661352</v>
      </c>
    </row>
    <row r="123" spans="1:11" x14ac:dyDescent="0.25">
      <c r="A123" s="6">
        <v>44011</v>
      </c>
      <c r="B123">
        <v>1289.733562695046</v>
      </c>
      <c r="C123">
        <v>208.93938226694459</v>
      </c>
      <c r="D123">
        <v>104.04608468637829</v>
      </c>
      <c r="E123">
        <v>213.96423912968589</v>
      </c>
      <c r="F123">
        <v>3621.819835436861</v>
      </c>
      <c r="G123">
        <v>447.20758180925998</v>
      </c>
      <c r="H123">
        <v>6199.9924470830174</v>
      </c>
      <c r="I123">
        <v>1004.957395717936</v>
      </c>
      <c r="J123">
        <v>285.97857448519949</v>
      </c>
      <c r="K123">
        <v>5698.1887743605821</v>
      </c>
    </row>
    <row r="124" spans="1:11" x14ac:dyDescent="0.25">
      <c r="A124" s="6">
        <v>44012</v>
      </c>
      <c r="B124">
        <v>202.67241699493579</v>
      </c>
      <c r="C124">
        <v>225.1037470841581</v>
      </c>
      <c r="D124">
        <v>117.2582859163946</v>
      </c>
      <c r="E124">
        <v>322.01617989017728</v>
      </c>
      <c r="F124">
        <v>4010.405732498863</v>
      </c>
      <c r="G124">
        <v>298.38519117405929</v>
      </c>
      <c r="H124">
        <v>6950.9081091133148</v>
      </c>
      <c r="I124">
        <v>1346.797123673141</v>
      </c>
      <c r="J124">
        <v>285.97857448519949</v>
      </c>
      <c r="K124">
        <v>8018.4973082075603</v>
      </c>
    </row>
    <row r="125" spans="1:11" x14ac:dyDescent="0.25">
      <c r="A125" s="6">
        <v>44013</v>
      </c>
      <c r="B125">
        <v>469.83151212462388</v>
      </c>
      <c r="C125">
        <v>284.37308474727422</v>
      </c>
      <c r="D125">
        <v>150.28878899143541</v>
      </c>
      <c r="E125">
        <v>415.09062391159068</v>
      </c>
      <c r="F125">
        <v>3407.599405005245</v>
      </c>
      <c r="G125">
        <v>44.424594219462918</v>
      </c>
      <c r="H125">
        <v>7775.6693825856864</v>
      </c>
      <c r="I125">
        <v>1606.3896990376211</v>
      </c>
      <c r="J125">
        <v>355.30671375433877</v>
      </c>
      <c r="K125">
        <v>11066.59712406168</v>
      </c>
    </row>
    <row r="126" spans="1:11" x14ac:dyDescent="0.25">
      <c r="A126" s="6">
        <v>44014</v>
      </c>
      <c r="B126">
        <v>363.12141378259338</v>
      </c>
      <c r="C126">
        <v>285.57044510410492</v>
      </c>
      <c r="D126">
        <v>165.97827795207971</v>
      </c>
      <c r="E126">
        <v>475.00061086790282</v>
      </c>
      <c r="F126">
        <v>3432.5087573810151</v>
      </c>
      <c r="G126">
        <v>2.9616396146308608</v>
      </c>
      <c r="H126">
        <v>8275.1149068862906</v>
      </c>
      <c r="I126">
        <v>2248.9455786526692</v>
      </c>
      <c r="J126">
        <v>385.63777468458733</v>
      </c>
      <c r="K126">
        <v>11396.614459945769</v>
      </c>
    </row>
    <row r="127" spans="1:11" x14ac:dyDescent="0.25">
      <c r="A127" s="6">
        <v>44015</v>
      </c>
      <c r="B127">
        <v>342.3935529535658</v>
      </c>
      <c r="C127">
        <v>245.45887315027881</v>
      </c>
      <c r="D127">
        <v>184.1450546433521</v>
      </c>
      <c r="E127">
        <v>472.86096847660588</v>
      </c>
      <c r="F127">
        <v>3482.3274621325531</v>
      </c>
      <c r="G127">
        <v>371.68577163617311</v>
      </c>
      <c r="H127">
        <v>8100.5292946497848</v>
      </c>
      <c r="I127">
        <v>2359.465189946457</v>
      </c>
      <c r="J127">
        <v>558.95812285743546</v>
      </c>
      <c r="K127">
        <v>10003.10263677976</v>
      </c>
    </row>
    <row r="128" spans="1:11" x14ac:dyDescent="0.25">
      <c r="A128" s="6">
        <v>44016</v>
      </c>
      <c r="B128">
        <v>-274.83608062192047</v>
      </c>
      <c r="C128">
        <v>250.24831457760129</v>
      </c>
      <c r="D128">
        <v>194.05420556586441</v>
      </c>
      <c r="E128">
        <v>0</v>
      </c>
      <c r="F128">
        <v>1843.2920758069311</v>
      </c>
      <c r="G128">
        <v>462.01577988241428</v>
      </c>
      <c r="H128">
        <v>6971.26883325578</v>
      </c>
      <c r="I128">
        <v>1865.9822744021001</v>
      </c>
      <c r="J128">
        <v>480.96396617965382</v>
      </c>
      <c r="K128">
        <v>8984.3843709494577</v>
      </c>
    </row>
    <row r="129" spans="1:11" x14ac:dyDescent="0.25">
      <c r="A129" s="6">
        <v>44017</v>
      </c>
      <c r="B129">
        <v>-8.444684041455659</v>
      </c>
      <c r="C129">
        <v>194.5710579849771</v>
      </c>
      <c r="D129">
        <v>158.54641476019549</v>
      </c>
      <c r="E129">
        <v>0</v>
      </c>
      <c r="F129">
        <v>1569.2891996734679</v>
      </c>
      <c r="G129">
        <v>382.05151028738112</v>
      </c>
      <c r="H129">
        <v>7579.5074805862696</v>
      </c>
      <c r="I129">
        <v>1369.929135339283</v>
      </c>
      <c r="J129">
        <v>771.27554936917454</v>
      </c>
      <c r="K129">
        <v>6171.7743123593682</v>
      </c>
    </row>
    <row r="130" spans="1:11" x14ac:dyDescent="0.25">
      <c r="A130" s="6">
        <v>44018</v>
      </c>
      <c r="B130">
        <v>931.21834020779227</v>
      </c>
      <c r="C130">
        <v>323.88597652268498</v>
      </c>
      <c r="D130">
        <v>171.75861599021181</v>
      </c>
      <c r="E130">
        <v>1330.857567386646</v>
      </c>
      <c r="F130">
        <v>1250.449489263621</v>
      </c>
      <c r="G130">
        <v>260.62428608751583</v>
      </c>
      <c r="H130">
        <v>6830.4151669866415</v>
      </c>
      <c r="I130">
        <v>1331.37578256238</v>
      </c>
      <c r="J130">
        <v>181.98636558149059</v>
      </c>
      <c r="K130">
        <v>4792.4771626700567</v>
      </c>
    </row>
    <row r="131" spans="1:11" x14ac:dyDescent="0.25">
      <c r="A131" s="6">
        <v>44019</v>
      </c>
      <c r="B131">
        <v>261.78520528512541</v>
      </c>
      <c r="C131">
        <v>167.03176977787271</v>
      </c>
      <c r="D131">
        <v>113.1294730320145</v>
      </c>
      <c r="E131">
        <v>364.80902771611449</v>
      </c>
      <c r="F131">
        <v>1384.9599920927751</v>
      </c>
      <c r="G131">
        <v>430.17815402513259</v>
      </c>
      <c r="H131">
        <v>9119.9330130960152</v>
      </c>
      <c r="I131">
        <v>1511.291428854594</v>
      </c>
      <c r="J131">
        <v>0</v>
      </c>
      <c r="K131">
        <v>10733.263031033021</v>
      </c>
    </row>
    <row r="132" spans="1:11" x14ac:dyDescent="0.25">
      <c r="A132" s="6">
        <v>44020</v>
      </c>
      <c r="B132">
        <v>-224.93567492240979</v>
      </c>
      <c r="C132">
        <v>213.13014351585181</v>
      </c>
      <c r="D132">
        <v>159.37217733707161</v>
      </c>
      <c r="E132">
        <v>409.74151793334852</v>
      </c>
      <c r="F132">
        <v>2675.2644451576271</v>
      </c>
      <c r="G132">
        <v>466.45823930436057</v>
      </c>
      <c r="H132">
        <v>8904.1701154669117</v>
      </c>
      <c r="I132">
        <v>1778.594674774454</v>
      </c>
      <c r="J132">
        <v>281.64556578087843</v>
      </c>
      <c r="K132">
        <v>10559.370192168029</v>
      </c>
    </row>
    <row r="133" spans="1:11" x14ac:dyDescent="0.25">
      <c r="A133" s="6">
        <v>44021</v>
      </c>
      <c r="B133">
        <v>896.67190549274642</v>
      </c>
      <c r="C133">
        <v>180.80141388142491</v>
      </c>
      <c r="D133">
        <v>176.71319145146799</v>
      </c>
      <c r="E133">
        <v>580.91290923709732</v>
      </c>
      <c r="F133">
        <v>1668.926609176546</v>
      </c>
      <c r="G133">
        <v>475.34315814825322</v>
      </c>
      <c r="H133">
        <v>9610.1098495407223</v>
      </c>
      <c r="I133">
        <v>1501.010534780753</v>
      </c>
      <c r="J133">
        <v>376.97175727594492</v>
      </c>
      <c r="K133">
        <v>10096.919481726</v>
      </c>
    </row>
    <row r="134" spans="1:11" x14ac:dyDescent="0.25">
      <c r="A134" s="6">
        <v>44022</v>
      </c>
      <c r="B134">
        <v>373.10149492249548</v>
      </c>
      <c r="C134">
        <v>198.163139055469</v>
      </c>
      <c r="D134">
        <v>227.91047121778109</v>
      </c>
      <c r="E134">
        <v>911.48765869246199</v>
      </c>
      <c r="F134">
        <v>1878.165169133008</v>
      </c>
      <c r="G134">
        <v>379.08987067275018</v>
      </c>
      <c r="H134">
        <v>10300.551121953849</v>
      </c>
      <c r="I134">
        <v>2020.1956855097119</v>
      </c>
      <c r="J134">
        <v>636.95227953521714</v>
      </c>
      <c r="K134">
        <v>10672.37684630781</v>
      </c>
    </row>
    <row r="135" spans="1:11" x14ac:dyDescent="0.25">
      <c r="A135" s="6">
        <v>44023</v>
      </c>
      <c r="B135">
        <v>-192.69233585503369</v>
      </c>
      <c r="C135">
        <v>225.70242726257351</v>
      </c>
      <c r="D135">
        <v>155.24336445269151</v>
      </c>
      <c r="E135">
        <v>0</v>
      </c>
      <c r="F135">
        <v>1564.3073291983139</v>
      </c>
      <c r="G135">
        <v>607.13612099932652</v>
      </c>
      <c r="H135">
        <v>9145.3079454228173</v>
      </c>
      <c r="I135">
        <v>1876.263168475941</v>
      </c>
      <c r="J135">
        <v>485.296974883975</v>
      </c>
      <c r="K135">
        <v>9244.9867180223264</v>
      </c>
    </row>
    <row r="136" spans="1:11" x14ac:dyDescent="0.25">
      <c r="A136" s="6">
        <v>44024</v>
      </c>
      <c r="B136">
        <v>-12.28317678757187</v>
      </c>
      <c r="C136">
        <v>125.722837467216</v>
      </c>
      <c r="D136">
        <v>193.22844298898829</v>
      </c>
      <c r="E136">
        <v>0</v>
      </c>
      <c r="F136">
        <v>528.07827036630988</v>
      </c>
      <c r="G136">
        <v>481.26643737751488</v>
      </c>
      <c r="H136">
        <v>8967.3795277300869</v>
      </c>
      <c r="I136">
        <v>1740.041321997551</v>
      </c>
      <c r="J136">
        <v>1031.256071628447</v>
      </c>
      <c r="K136">
        <v>5882.7426183330954</v>
      </c>
    </row>
    <row r="137" spans="1:11" x14ac:dyDescent="0.25">
      <c r="A137" s="6">
        <v>44025</v>
      </c>
      <c r="B137">
        <v>1065.5655863218601</v>
      </c>
      <c r="C137">
        <v>156.25552656639701</v>
      </c>
      <c r="D137">
        <v>139.5538754920471</v>
      </c>
      <c r="E137">
        <v>2187.784345101039</v>
      </c>
      <c r="F137">
        <v>846.91798077615738</v>
      </c>
      <c r="G137">
        <v>392.41724893858913</v>
      </c>
      <c r="H137">
        <v>8997.4647768361156</v>
      </c>
      <c r="I137">
        <v>1431.614499782328</v>
      </c>
      <c r="J137">
        <v>0</v>
      </c>
      <c r="K137">
        <v>4805.9811024729233</v>
      </c>
    </row>
    <row r="138" spans="1:11" x14ac:dyDescent="0.25">
      <c r="A138" s="6">
        <v>44026</v>
      </c>
      <c r="B138">
        <v>-47.597310051840992</v>
      </c>
      <c r="C138">
        <v>165.23572924262669</v>
      </c>
      <c r="D138">
        <v>94.136933763866111</v>
      </c>
      <c r="E138">
        <v>712.50091630185409</v>
      </c>
      <c r="F138">
        <v>1569.2891996734679</v>
      </c>
      <c r="G138">
        <v>918.10828053556702</v>
      </c>
      <c r="H138">
        <v>10243.723429198009</v>
      </c>
      <c r="I138">
        <v>2344.0438488356958</v>
      </c>
      <c r="J138">
        <v>320.64264411976922</v>
      </c>
      <c r="K138">
        <v>9916.3931285718809</v>
      </c>
    </row>
    <row r="139" spans="1:11" x14ac:dyDescent="0.25">
      <c r="A139" s="6">
        <v>44027</v>
      </c>
      <c r="B139">
        <v>636.42209730606737</v>
      </c>
      <c r="C139">
        <v>259.82719743224641</v>
      </c>
      <c r="D139">
        <v>133.773537453915</v>
      </c>
      <c r="E139">
        <v>936.09354619237592</v>
      </c>
      <c r="F139">
        <v>1489.579272071006</v>
      </c>
      <c r="G139">
        <v>398.34052816785078</v>
      </c>
      <c r="H139">
        <v>10230.200261670559</v>
      </c>
      <c r="I139">
        <v>2135.85574384042</v>
      </c>
      <c r="J139">
        <v>394.30379209322967</v>
      </c>
      <c r="K139">
        <v>9458.4437313974668</v>
      </c>
    </row>
    <row r="140" spans="1:11" x14ac:dyDescent="0.25">
      <c r="A140" s="6">
        <v>44028</v>
      </c>
      <c r="B140">
        <v>307.84711823852001</v>
      </c>
      <c r="C140">
        <v>335.26089991257601</v>
      </c>
      <c r="D140">
        <v>189.92539268148431</v>
      </c>
      <c r="E140">
        <v>1456.0266472775129</v>
      </c>
      <c r="F140">
        <v>1360.0506397170061</v>
      </c>
      <c r="G140">
        <v>474.60274824459549</v>
      </c>
      <c r="H140">
        <v>11738.56525094105</v>
      </c>
      <c r="I140">
        <v>1976.5018856958891</v>
      </c>
      <c r="J140">
        <v>1585.881185781561</v>
      </c>
      <c r="K140">
        <v>10756.480331044961</v>
      </c>
    </row>
    <row r="141" spans="1:11" x14ac:dyDescent="0.25">
      <c r="A141" s="6">
        <v>44029</v>
      </c>
      <c r="B141">
        <v>544.29827139927841</v>
      </c>
      <c r="C141">
        <v>356.21470615711189</v>
      </c>
      <c r="D141">
        <v>190.75115525836031</v>
      </c>
      <c r="E141">
        <v>1497.749673907801</v>
      </c>
      <c r="F141">
        <v>1489.579272071006</v>
      </c>
      <c r="G141">
        <v>508.66160381285039</v>
      </c>
      <c r="H141">
        <v>10872.930583481189</v>
      </c>
      <c r="I141">
        <v>1994.49345032511</v>
      </c>
      <c r="J141">
        <v>1130.9152718278351</v>
      </c>
      <c r="K141">
        <v>8096.9149235540326</v>
      </c>
    </row>
    <row r="142" spans="1:11" x14ac:dyDescent="0.25">
      <c r="A142" s="6">
        <v>44030</v>
      </c>
      <c r="B142">
        <v>-125.1348635233884</v>
      </c>
      <c r="C142">
        <v>228.09714797623471</v>
      </c>
      <c r="D142">
        <v>205.61488164212861</v>
      </c>
      <c r="E142">
        <v>0</v>
      </c>
      <c r="F142">
        <v>996.37409503077345</v>
      </c>
      <c r="G142">
        <v>612.31899032493061</v>
      </c>
      <c r="H142">
        <v>9678.6373613933447</v>
      </c>
      <c r="I142">
        <v>1937.9485329189861</v>
      </c>
      <c r="J142">
        <v>896.93280179448948</v>
      </c>
      <c r="K142">
        <v>6759.5510606209928</v>
      </c>
    </row>
    <row r="143" spans="1:11" x14ac:dyDescent="0.25">
      <c r="A143" s="6">
        <v>44031</v>
      </c>
      <c r="B143">
        <v>-3.0707941968929671</v>
      </c>
      <c r="C143">
        <v>184.9921751303321</v>
      </c>
      <c r="D143">
        <v>180.016241758972</v>
      </c>
      <c r="E143">
        <v>0</v>
      </c>
      <c r="F143">
        <v>548.00575226692536</v>
      </c>
      <c r="G143">
        <v>537.53759005550137</v>
      </c>
      <c r="H143">
        <v>9397.3858659627331</v>
      </c>
      <c r="I143">
        <v>1290.2522062670171</v>
      </c>
      <c r="J143">
        <v>0</v>
      </c>
      <c r="K143">
        <v>5574.2842038886629</v>
      </c>
    </row>
    <row r="144" spans="1:11" x14ac:dyDescent="0.25">
      <c r="A144" s="6">
        <v>44032</v>
      </c>
      <c r="B144">
        <v>1505.456855026777</v>
      </c>
      <c r="C144">
        <v>353.22130526503543</v>
      </c>
      <c r="D144">
        <v>156.89488960644351</v>
      </c>
      <c r="E144">
        <v>4900.8508972654563</v>
      </c>
      <c r="F144">
        <v>652.6250322451566</v>
      </c>
      <c r="G144">
        <v>429.43774412147491</v>
      </c>
      <c r="H144">
        <v>9332.0492138637801</v>
      </c>
      <c r="I144">
        <v>1333.9460060808401</v>
      </c>
      <c r="J144">
        <v>1681.207377276628</v>
      </c>
      <c r="K144">
        <v>4799.1106769591843</v>
      </c>
    </row>
    <row r="145" spans="1:11" x14ac:dyDescent="0.25">
      <c r="A145" s="6">
        <v>44033</v>
      </c>
      <c r="B145">
        <v>348.53514134735178</v>
      </c>
      <c r="C145">
        <v>234.68262993880319</v>
      </c>
      <c r="D145">
        <v>105.6976098401304</v>
      </c>
      <c r="E145">
        <v>1452.8171836905669</v>
      </c>
      <c r="F145">
        <v>1125.9027273847739</v>
      </c>
      <c r="G145">
        <v>329.4824071276833</v>
      </c>
      <c r="H145">
        <v>9805.6639687299139</v>
      </c>
      <c r="I145">
        <v>2197.5411082834648</v>
      </c>
      <c r="J145">
        <v>710.61342750867766</v>
      </c>
      <c r="K145">
        <v>9715.2554988765478</v>
      </c>
    </row>
    <row r="146" spans="1:11" x14ac:dyDescent="0.25">
      <c r="A146" s="6">
        <v>44034</v>
      </c>
      <c r="B146">
        <v>725.47512901596349</v>
      </c>
      <c r="C146">
        <v>334.6622197341606</v>
      </c>
      <c r="D146">
        <v>231.21352152528519</v>
      </c>
      <c r="E146">
        <v>1451.7473624949189</v>
      </c>
      <c r="F146">
        <v>1479.615531120699</v>
      </c>
      <c r="G146">
        <v>414.62954604832049</v>
      </c>
      <c r="H146">
        <v>10774.469768225101</v>
      </c>
      <c r="I146">
        <v>1812.0075805144361</v>
      </c>
      <c r="J146">
        <v>1598.880211894525</v>
      </c>
      <c r="K146">
        <v>16076.79570214989</v>
      </c>
    </row>
    <row r="147" spans="1:11" x14ac:dyDescent="0.25">
      <c r="A147" s="6">
        <v>44035</v>
      </c>
      <c r="B147">
        <v>641.02828860140687</v>
      </c>
      <c r="C147">
        <v>362.20150794126511</v>
      </c>
      <c r="D147">
        <v>252.6833485240617</v>
      </c>
      <c r="E147">
        <v>2797.5824266206432</v>
      </c>
      <c r="F147">
        <v>1096.0115045338509</v>
      </c>
      <c r="G147">
        <v>569.37521591278312</v>
      </c>
      <c r="H147">
        <v>10437.91003706421</v>
      </c>
      <c r="I147">
        <v>2084.4512734712171</v>
      </c>
      <c r="J147">
        <v>953.26191495066519</v>
      </c>
      <c r="K147">
        <v>14205.43393894208</v>
      </c>
    </row>
    <row r="148" spans="1:11" x14ac:dyDescent="0.25">
      <c r="A148" s="6">
        <v>44036</v>
      </c>
      <c r="B148">
        <v>723.1720333682938</v>
      </c>
      <c r="C148">
        <v>444.2206923841631</v>
      </c>
      <c r="D148">
        <v>208.0921693727567</v>
      </c>
      <c r="E148">
        <v>2412.4467961872092</v>
      </c>
      <c r="F148">
        <v>1305.250064490313</v>
      </c>
      <c r="G148">
        <v>568.63480600912533</v>
      </c>
      <c r="H148">
        <v>11200.67746389385</v>
      </c>
      <c r="I148">
        <v>1935.378309400525</v>
      </c>
      <c r="J148">
        <v>1525.2190639210639</v>
      </c>
      <c r="K148">
        <v>13241.20525477246</v>
      </c>
    </row>
    <row r="149" spans="1:11" x14ac:dyDescent="0.25">
      <c r="A149" s="6">
        <v>44037</v>
      </c>
      <c r="B149">
        <v>-64.48667813475231</v>
      </c>
      <c r="C149">
        <v>392.13551686203078</v>
      </c>
      <c r="D149">
        <v>226.25894606402909</v>
      </c>
      <c r="E149">
        <v>0</v>
      </c>
      <c r="F149">
        <v>687.49812557123369</v>
      </c>
      <c r="G149">
        <v>567.89439610546765</v>
      </c>
      <c r="H149">
        <v>10095.12053209853</v>
      </c>
      <c r="I149">
        <v>1927.6676388451449</v>
      </c>
      <c r="J149">
        <v>2287.8285958815959</v>
      </c>
      <c r="K149">
        <v>12117.29840521456</v>
      </c>
    </row>
    <row r="150" spans="1:11" x14ac:dyDescent="0.25">
      <c r="A150" s="6">
        <v>44038</v>
      </c>
      <c r="B150">
        <v>0</v>
      </c>
      <c r="C150">
        <v>232.8865894035572</v>
      </c>
      <c r="D150">
        <v>209.7436945265087</v>
      </c>
      <c r="E150">
        <v>0</v>
      </c>
      <c r="F150">
        <v>209.23855995646241</v>
      </c>
      <c r="G150">
        <v>551.60537822499793</v>
      </c>
      <c r="H150">
        <v>8349.8721925436985</v>
      </c>
      <c r="I150">
        <v>1377.6398058946641</v>
      </c>
      <c r="J150">
        <v>1295.5696025920399</v>
      </c>
      <c r="K150">
        <v>5822.8040785063349</v>
      </c>
    </row>
    <row r="151" spans="1:11" x14ac:dyDescent="0.25">
      <c r="A151" s="6">
        <v>44039</v>
      </c>
      <c r="B151">
        <v>1789.505318239376</v>
      </c>
      <c r="C151">
        <v>266.4126793948148</v>
      </c>
      <c r="D151">
        <v>138.7281129151711</v>
      </c>
      <c r="E151">
        <v>6805.1326255196609</v>
      </c>
      <c r="F151">
        <v>353.71280373592458</v>
      </c>
      <c r="G151">
        <v>507.18078400553497</v>
      </c>
      <c r="H151">
        <v>8571.8648639775838</v>
      </c>
      <c r="I151">
        <v>1562.6958992237981</v>
      </c>
      <c r="J151">
        <v>1741.8694991371251</v>
      </c>
      <c r="K151">
        <v>5516.2409538587972</v>
      </c>
    </row>
    <row r="152" spans="1:11" x14ac:dyDescent="0.25">
      <c r="A152" s="6">
        <v>44040</v>
      </c>
      <c r="B152">
        <v>519.73191782413471</v>
      </c>
      <c r="C152">
        <v>356.21470615711189</v>
      </c>
      <c r="D152">
        <v>166.80404052895571</v>
      </c>
      <c r="E152">
        <v>1955.633145645329</v>
      </c>
      <c r="F152">
        <v>1409.8693444685441</v>
      </c>
      <c r="G152">
        <v>405.00421730077028</v>
      </c>
      <c r="H152">
        <v>10008.511481641781</v>
      </c>
      <c r="I152">
        <v>1372.4993588577429</v>
      </c>
      <c r="J152">
        <v>1013.924036811162</v>
      </c>
      <c r="K152">
        <v>9669.7685437511027</v>
      </c>
    </row>
    <row r="153" spans="1:11" x14ac:dyDescent="0.25">
      <c r="A153" s="6">
        <v>44041</v>
      </c>
      <c r="B153">
        <v>-100.5685099482447</v>
      </c>
      <c r="C153">
        <v>502.29266969044858</v>
      </c>
      <c r="D153">
        <v>237.81962214029329</v>
      </c>
      <c r="E153">
        <v>2172.80684836196</v>
      </c>
      <c r="F153">
        <v>1499.543013021314</v>
      </c>
      <c r="G153">
        <v>590.10669321519913</v>
      </c>
      <c r="H153">
        <v>10754.10904408263</v>
      </c>
      <c r="I153">
        <v>1837.709815699038</v>
      </c>
      <c r="J153">
        <v>2916.1148580081708</v>
      </c>
      <c r="K153">
        <v>16364.40592882849</v>
      </c>
    </row>
    <row r="154" spans="1:11" x14ac:dyDescent="0.25">
      <c r="A154" s="6">
        <v>44042</v>
      </c>
      <c r="B154">
        <v>962.69398072594515</v>
      </c>
      <c r="C154">
        <v>592.09469645274578</v>
      </c>
      <c r="D154">
        <v>315.44130436663909</v>
      </c>
      <c r="E154">
        <v>2983.7313146634701</v>
      </c>
      <c r="F154">
        <v>1504.524883496468</v>
      </c>
      <c r="G154">
        <v>626.38677849442718</v>
      </c>
      <c r="H154">
        <v>10337.321981972331</v>
      </c>
      <c r="I154">
        <v>1997.0636738435701</v>
      </c>
      <c r="J154">
        <v>2907.4488405995289</v>
      </c>
      <c r="K154">
        <v>13702.23449786683</v>
      </c>
    </row>
    <row r="155" spans="1:11" x14ac:dyDescent="0.25">
      <c r="A155" s="6">
        <v>44043</v>
      </c>
      <c r="B155">
        <v>2017.5117873586789</v>
      </c>
      <c r="C155">
        <v>517.25967415083142</v>
      </c>
      <c r="D155">
        <v>312.96401663601102</v>
      </c>
      <c r="E155">
        <v>3307.8871369449439</v>
      </c>
      <c r="F155">
        <v>1285.322582589698</v>
      </c>
      <c r="G155">
        <v>651.56071521878948</v>
      </c>
      <c r="H155">
        <v>10194.341075867411</v>
      </c>
      <c r="I155">
        <v>1655.2239458883651</v>
      </c>
      <c r="J155">
        <v>3228.091484719298</v>
      </c>
      <c r="K155">
        <v>12410.120678834621</v>
      </c>
    </row>
    <row r="156" spans="1:11" x14ac:dyDescent="0.25">
      <c r="A156" s="6">
        <v>44044</v>
      </c>
      <c r="B156">
        <v>-47.597310051840992</v>
      </c>
      <c r="C156">
        <v>362.8001881196804</v>
      </c>
      <c r="D156">
        <v>243.59996017842539</v>
      </c>
      <c r="E156">
        <v>0</v>
      </c>
      <c r="F156">
        <v>1509.5067539716219</v>
      </c>
      <c r="G156">
        <v>563.45193668352135</v>
      </c>
      <c r="H156">
        <v>8886.5444139704505</v>
      </c>
      <c r="I156">
        <v>1935.378309400525</v>
      </c>
      <c r="J156">
        <v>2820.788666513105</v>
      </c>
      <c r="K156">
        <v>10753.87430757424</v>
      </c>
    </row>
    <row r="157" spans="1:11" x14ac:dyDescent="0.25">
      <c r="A157" s="6">
        <v>44045</v>
      </c>
      <c r="B157">
        <v>-2.3030956476697249</v>
      </c>
      <c r="C157">
        <v>128.71623835929259</v>
      </c>
      <c r="D157">
        <v>196.53149329649241</v>
      </c>
      <c r="E157">
        <v>0</v>
      </c>
      <c r="F157">
        <v>189.31107805584699</v>
      </c>
      <c r="G157">
        <v>550.12455841768247</v>
      </c>
      <c r="H157">
        <v>7229.5765276004786</v>
      </c>
      <c r="I157">
        <v>1364.788688302363</v>
      </c>
      <c r="J157">
        <v>1936.854890831579</v>
      </c>
      <c r="K157">
        <v>6112.3095949818317</v>
      </c>
    </row>
    <row r="158" spans="1:11" x14ac:dyDescent="0.25">
      <c r="A158" s="6">
        <v>44046</v>
      </c>
      <c r="B158">
        <v>-110.54859108814679</v>
      </c>
      <c r="C158">
        <v>533.4240389680449</v>
      </c>
      <c r="D158">
        <v>131.29624972328691</v>
      </c>
      <c r="E158">
        <v>9127.714441272401</v>
      </c>
      <c r="F158">
        <v>822.00862840038803</v>
      </c>
      <c r="G158">
        <v>694.50448963093697</v>
      </c>
      <c r="H158">
        <v>6893.4726335472587</v>
      </c>
      <c r="I158">
        <v>1400.7718175608049</v>
      </c>
      <c r="J158">
        <v>2014.8490475093599</v>
      </c>
      <c r="K158">
        <v>3942.4396887632811</v>
      </c>
    </row>
    <row r="159" spans="1:11" x14ac:dyDescent="0.25">
      <c r="A159" s="6">
        <v>44047</v>
      </c>
      <c r="B159">
        <v>2540.3144993797068</v>
      </c>
      <c r="C159">
        <v>429.25368792378032</v>
      </c>
      <c r="D159">
        <v>156.89488960644351</v>
      </c>
      <c r="E159">
        <v>6162.1700869349543</v>
      </c>
      <c r="F159">
        <v>1663.944738701392</v>
      </c>
      <c r="G159">
        <v>496.07463545066918</v>
      </c>
      <c r="H159">
        <v>8742.955725055308</v>
      </c>
      <c r="I159">
        <v>1917.3867447713039</v>
      </c>
      <c r="J159">
        <v>1447.224907243283</v>
      </c>
      <c r="K159">
        <v>12225.329923637501</v>
      </c>
    </row>
    <row r="160" spans="1:11" x14ac:dyDescent="0.25">
      <c r="A160" s="6">
        <v>44048</v>
      </c>
      <c r="B160">
        <v>-66.789773782422031</v>
      </c>
      <c r="C160">
        <v>769.30402926367867</v>
      </c>
      <c r="D160">
        <v>317.09282952039109</v>
      </c>
      <c r="E160">
        <v>3159.181990749812</v>
      </c>
      <c r="F160">
        <v>2117.2949519403942</v>
      </c>
      <c r="G160">
        <v>659.70522415902428</v>
      </c>
      <c r="H160">
        <v>8024.2525519668206</v>
      </c>
      <c r="I160">
        <v>1634.6621577406829</v>
      </c>
      <c r="J160">
        <v>2209.8344392038148</v>
      </c>
      <c r="K160">
        <v>13539.950309007811</v>
      </c>
    </row>
    <row r="161" spans="1:11" x14ac:dyDescent="0.25">
      <c r="A161" s="6">
        <v>44049</v>
      </c>
      <c r="B161">
        <v>2039.775045286153</v>
      </c>
      <c r="C161">
        <v>554.37784521258095</v>
      </c>
      <c r="D161">
        <v>331.13079332728341</v>
      </c>
      <c r="E161">
        <v>4373.4290478107814</v>
      </c>
      <c r="F161">
        <v>1883.147039608162</v>
      </c>
      <c r="G161">
        <v>703.38940847482957</v>
      </c>
      <c r="H161">
        <v>9069.9428769551869</v>
      </c>
      <c r="I161">
        <v>1806.8671334775161</v>
      </c>
      <c r="J161">
        <v>3717.721468307594</v>
      </c>
      <c r="K161">
        <v>12589.22556464107</v>
      </c>
    </row>
    <row r="162" spans="1:11" x14ac:dyDescent="0.25">
      <c r="A162" s="6">
        <v>44050</v>
      </c>
      <c r="B162">
        <v>2851.23241181512</v>
      </c>
      <c r="C162">
        <v>692.67296642651854</v>
      </c>
      <c r="D162">
        <v>455.82094243556219</v>
      </c>
      <c r="E162">
        <v>4821.6841287874722</v>
      </c>
      <c r="F162">
        <v>1893.11078055847</v>
      </c>
      <c r="G162">
        <v>644.89702608587004</v>
      </c>
      <c r="H162">
        <v>8839.1373547730709</v>
      </c>
      <c r="I162">
        <v>1835.1395921805779</v>
      </c>
      <c r="J162">
        <v>3327.7506849186861</v>
      </c>
      <c r="K162">
        <v>11900.050812245639</v>
      </c>
    </row>
    <row r="163" spans="1:11" x14ac:dyDescent="0.25">
      <c r="A163" s="6">
        <v>44051</v>
      </c>
      <c r="B163">
        <v>-52.971199896403682</v>
      </c>
      <c r="C163">
        <v>423.2668861396271</v>
      </c>
      <c r="D163">
        <v>286.53961417597839</v>
      </c>
      <c r="E163">
        <v>0</v>
      </c>
      <c r="F163">
        <v>1295.286323540005</v>
      </c>
      <c r="G163">
        <v>561.23070697254821</v>
      </c>
      <c r="H163">
        <v>8535.3978953642145</v>
      </c>
      <c r="I163">
        <v>1806.8671334775161</v>
      </c>
      <c r="J163">
        <v>2673.4663705661842</v>
      </c>
      <c r="K163">
        <v>11838.45389384659</v>
      </c>
    </row>
    <row r="164" spans="1:11" x14ac:dyDescent="0.25">
      <c r="A164" s="6">
        <v>44052</v>
      </c>
      <c r="B164">
        <v>-4.6061912953394506</v>
      </c>
      <c r="C164">
        <v>230.49186868989599</v>
      </c>
      <c r="D164">
        <v>382.32807309359657</v>
      </c>
      <c r="E164">
        <v>0</v>
      </c>
      <c r="F164">
        <v>363.67654468623232</v>
      </c>
      <c r="G164">
        <v>786.31531768449361</v>
      </c>
      <c r="H164">
        <v>7131.5715494520491</v>
      </c>
      <c r="I164">
        <v>1323.6651120070001</v>
      </c>
      <c r="J164">
        <v>3254.0895369452251</v>
      </c>
      <c r="K164">
        <v>5451.3272783151924</v>
      </c>
    </row>
    <row r="165" spans="1:11" x14ac:dyDescent="0.25">
      <c r="A165" s="6">
        <v>44053</v>
      </c>
      <c r="B165">
        <v>3056.9756230069488</v>
      </c>
      <c r="C165">
        <v>730.38981766668326</v>
      </c>
      <c r="D165">
        <v>213.8725074108888</v>
      </c>
      <c r="E165">
        <v>9219.7190640981662</v>
      </c>
      <c r="F165">
        <v>976.44661313015797</v>
      </c>
      <c r="G165">
        <v>604.1744813846957</v>
      </c>
      <c r="H165">
        <v>7526.7823217994401</v>
      </c>
      <c r="I165">
        <v>1223.426394787052</v>
      </c>
      <c r="J165">
        <v>2027.8480736223239</v>
      </c>
      <c r="K165">
        <v>5223.4186802387367</v>
      </c>
    </row>
    <row r="166" spans="1:11" x14ac:dyDescent="0.25">
      <c r="A166" s="6">
        <v>44054</v>
      </c>
      <c r="B166">
        <v>-54.506596994850163</v>
      </c>
      <c r="C166">
        <v>617.83794412460418</v>
      </c>
      <c r="D166">
        <v>340.21418167291961</v>
      </c>
      <c r="E166">
        <v>3885.5905825950958</v>
      </c>
      <c r="F166">
        <v>2077.4399881391628</v>
      </c>
      <c r="G166">
        <v>849.99056939905722</v>
      </c>
      <c r="H166">
        <v>7112.2744452274746</v>
      </c>
      <c r="I166">
        <v>1714.3390868129491</v>
      </c>
      <c r="J166">
        <v>1681.207377276628</v>
      </c>
      <c r="K166">
        <v>12357.289475746211</v>
      </c>
    </row>
    <row r="167" spans="1:11" x14ac:dyDescent="0.25">
      <c r="A167" s="6">
        <v>44055</v>
      </c>
      <c r="B167">
        <v>3501.4730830072058</v>
      </c>
      <c r="C167">
        <v>789.65915532979943</v>
      </c>
      <c r="D167">
        <v>393.06298659298483</v>
      </c>
      <c r="E167">
        <v>3393.472832596819</v>
      </c>
      <c r="F167">
        <v>2211.9504909683169</v>
      </c>
      <c r="G167">
        <v>747.07359279063473</v>
      </c>
      <c r="H167">
        <v>8539.8043207383307</v>
      </c>
      <c r="I167">
        <v>1799.156462922135</v>
      </c>
      <c r="J167">
        <v>2768.79256206125</v>
      </c>
      <c r="K167">
        <v>13066.838593458249</v>
      </c>
    </row>
    <row r="168" spans="1:11" x14ac:dyDescent="0.25">
      <c r="A168" s="6">
        <v>44056</v>
      </c>
      <c r="B168">
        <v>-73.69906072543121</v>
      </c>
      <c r="C168">
        <v>851.32321370657678</v>
      </c>
      <c r="D168">
        <v>431.04806512928172</v>
      </c>
      <c r="E168">
        <v>8077.1500271456434</v>
      </c>
      <c r="F168">
        <v>1803.4371120057001</v>
      </c>
      <c r="G168">
        <v>835.92278122956054</v>
      </c>
      <c r="H168">
        <v>7832.345129638964</v>
      </c>
      <c r="I168">
        <v>1894.254733105163</v>
      </c>
      <c r="J168">
        <v>2357.156735150736</v>
      </c>
      <c r="K168">
        <v>14236.232398141599</v>
      </c>
    </row>
    <row r="169" spans="1:11" x14ac:dyDescent="0.25">
      <c r="A169" s="6">
        <v>44057</v>
      </c>
      <c r="B169">
        <v>4096.439458655218</v>
      </c>
      <c r="C169">
        <v>904.00706940712439</v>
      </c>
      <c r="D169">
        <v>473.98771912683458</v>
      </c>
      <c r="E169">
        <v>5861.5503309577462</v>
      </c>
      <c r="F169">
        <v>1713.76344345293</v>
      </c>
      <c r="G169">
        <v>1066.1902612671099</v>
      </c>
      <c r="H169">
        <v>9769.1970001165446</v>
      </c>
      <c r="I169">
        <v>1868.5524979205611</v>
      </c>
      <c r="J169">
        <v>3995.0340253841509</v>
      </c>
      <c r="K169">
        <v>11998.13205923488</v>
      </c>
    </row>
    <row r="170" spans="1:11" x14ac:dyDescent="0.25">
      <c r="A170" s="6">
        <v>44058</v>
      </c>
      <c r="B170">
        <v>2480.4340125402941</v>
      </c>
      <c r="C170">
        <v>417.280084355474</v>
      </c>
      <c r="D170">
        <v>519.40466085501566</v>
      </c>
      <c r="E170">
        <v>0</v>
      </c>
      <c r="F170">
        <v>1125.9027273847739</v>
      </c>
      <c r="G170">
        <v>749.29482250160788</v>
      </c>
      <c r="H170">
        <v>7280.1744465515294</v>
      </c>
      <c r="I170">
        <v>1886.544062549782</v>
      </c>
      <c r="J170">
        <v>3275.7545804668312</v>
      </c>
      <c r="K170">
        <v>9849.8210744559929</v>
      </c>
    </row>
    <row r="171" spans="1:11" x14ac:dyDescent="0.25">
      <c r="A171" s="6">
        <v>44059</v>
      </c>
      <c r="B171">
        <v>-29.94024341970643</v>
      </c>
      <c r="C171">
        <v>310.71501259754808</v>
      </c>
      <c r="D171">
        <v>393.88874916986077</v>
      </c>
      <c r="E171">
        <v>0</v>
      </c>
      <c r="F171">
        <v>313.85783993469357</v>
      </c>
      <c r="G171">
        <v>818.15294354177536</v>
      </c>
      <c r="H171">
        <v>6389.012901062315</v>
      </c>
      <c r="I171">
        <v>1560.125675705337</v>
      </c>
      <c r="J171">
        <v>1967.185951761827</v>
      </c>
      <c r="K171">
        <v>5472.8861997548556</v>
      </c>
    </row>
    <row r="172" spans="1:11" x14ac:dyDescent="0.25">
      <c r="A172" s="6">
        <v>44060</v>
      </c>
      <c r="B172">
        <v>2567.183948602521</v>
      </c>
      <c r="C172">
        <v>1013.565542057127</v>
      </c>
      <c r="D172">
        <v>264.24402460032587</v>
      </c>
      <c r="E172">
        <v>17404.921032004298</v>
      </c>
      <c r="F172">
        <v>866.84546267677285</v>
      </c>
      <c r="G172">
        <v>527.91226130795098</v>
      </c>
      <c r="H172">
        <v>5335.1175081359406</v>
      </c>
      <c r="I172">
        <v>1048.651195531759</v>
      </c>
      <c r="J172">
        <v>914.26483661177429</v>
      </c>
      <c r="K172">
        <v>4589.6811544024422</v>
      </c>
    </row>
    <row r="173" spans="1:11" x14ac:dyDescent="0.25">
      <c r="A173" s="6">
        <v>44061</v>
      </c>
      <c r="B173">
        <v>-44.526515854948023</v>
      </c>
      <c r="C173">
        <v>850.12585334974608</v>
      </c>
      <c r="D173">
        <v>331.13079332728341</v>
      </c>
      <c r="E173">
        <v>5471.0655945460676</v>
      </c>
      <c r="F173">
        <v>1564.3073291983139</v>
      </c>
      <c r="G173">
        <v>806.30638508325194</v>
      </c>
      <c r="H173">
        <v>6847.1291942677681</v>
      </c>
      <c r="I173">
        <v>1683.4964045914271</v>
      </c>
      <c r="J173">
        <v>1572.882159668598</v>
      </c>
      <c r="K173">
        <v>11320.565956845419</v>
      </c>
    </row>
    <row r="174" spans="1:11" x14ac:dyDescent="0.25">
      <c r="A174" s="6">
        <v>44062</v>
      </c>
      <c r="B174">
        <v>-41.455721658055047</v>
      </c>
      <c r="C174">
        <v>949.50676296668826</v>
      </c>
      <c r="D174">
        <v>530.13957435440386</v>
      </c>
      <c r="E174">
        <v>7136.777196170674</v>
      </c>
      <c r="F174">
        <v>1748.636536779007</v>
      </c>
      <c r="G174">
        <v>601.21284177006487</v>
      </c>
      <c r="H174">
        <v>7055.7506438767523</v>
      </c>
      <c r="I174">
        <v>1621.8110401483821</v>
      </c>
      <c r="J174">
        <v>2521.811065914942</v>
      </c>
      <c r="K174">
        <v>11679.249550907531</v>
      </c>
    </row>
    <row r="175" spans="1:11" x14ac:dyDescent="0.25">
      <c r="A175" s="6">
        <v>44063</v>
      </c>
      <c r="B175">
        <v>-95.962318652905225</v>
      </c>
      <c r="C175">
        <v>949.50676296668826</v>
      </c>
      <c r="D175">
        <v>693.64056457585559</v>
      </c>
      <c r="E175">
        <v>7530.471396169296</v>
      </c>
      <c r="F175">
        <v>1658.962868226238</v>
      </c>
      <c r="G175">
        <v>875.16450612341953</v>
      </c>
      <c r="H175">
        <v>6689.1056636098338</v>
      </c>
      <c r="I175">
        <v>1544.704334594576</v>
      </c>
      <c r="J175">
        <v>3028.7730843205231</v>
      </c>
      <c r="K175">
        <v>10737.527433076029</v>
      </c>
    </row>
    <row r="176" spans="1:11" x14ac:dyDescent="0.25">
      <c r="A176" s="6">
        <v>44064</v>
      </c>
      <c r="B176">
        <v>11454.062354410769</v>
      </c>
      <c r="C176">
        <v>1039.907469907401</v>
      </c>
      <c r="D176">
        <v>781.99716030158947</v>
      </c>
      <c r="E176">
        <v>8716.9031021434039</v>
      </c>
      <c r="F176">
        <v>1484.597401595852</v>
      </c>
      <c r="G176">
        <v>764.84343047841992</v>
      </c>
      <c r="H176">
        <v>7388.0558953660802</v>
      </c>
      <c r="I176">
        <v>1822.288474588277</v>
      </c>
      <c r="J176">
        <v>3102.4342322939829</v>
      </c>
      <c r="K176">
        <v>7191.4402230881196</v>
      </c>
    </row>
    <row r="177" spans="1:11" x14ac:dyDescent="0.25">
      <c r="A177" s="6">
        <v>44065</v>
      </c>
      <c r="B177">
        <v>2717.6528642502758</v>
      </c>
      <c r="C177">
        <v>498.10190844154141</v>
      </c>
      <c r="D177">
        <v>884.39171983421579</v>
      </c>
      <c r="E177">
        <v>0</v>
      </c>
      <c r="F177">
        <v>797.0992760246188</v>
      </c>
      <c r="G177">
        <v>953.64795591113727</v>
      </c>
      <c r="H177">
        <v>6776.7783339844764</v>
      </c>
      <c r="I177">
        <v>1678.3559575545059</v>
      </c>
      <c r="J177">
        <v>2487.1469962803722</v>
      </c>
      <c r="K177">
        <v>11853.14238977252</v>
      </c>
    </row>
    <row r="178" spans="1:11" x14ac:dyDescent="0.25">
      <c r="A178" s="6">
        <v>44066</v>
      </c>
      <c r="B178">
        <v>3590.5261147171018</v>
      </c>
      <c r="C178">
        <v>378.96455293689388</v>
      </c>
      <c r="D178">
        <v>998.34695544310637</v>
      </c>
      <c r="E178">
        <v>0</v>
      </c>
      <c r="F178">
        <v>283.96661708377042</v>
      </c>
      <c r="G178">
        <v>770.76670970768168</v>
      </c>
      <c r="H178">
        <v>5253.5226658635274</v>
      </c>
      <c r="I178">
        <v>1470.1678525592311</v>
      </c>
      <c r="J178">
        <v>2027.8480736223239</v>
      </c>
      <c r="K178">
        <v>5548.6977916305996</v>
      </c>
    </row>
    <row r="179" spans="1:11" x14ac:dyDescent="0.25">
      <c r="A179" s="6">
        <v>44067</v>
      </c>
      <c r="B179">
        <v>1414.100727669211</v>
      </c>
      <c r="C179">
        <v>974.65133046013148</v>
      </c>
      <c r="D179">
        <v>786.9517357628456</v>
      </c>
      <c r="E179">
        <v>20735.274414057862</v>
      </c>
      <c r="F179">
        <v>906.70042647800381</v>
      </c>
      <c r="G179">
        <v>719.67842635529928</v>
      </c>
      <c r="H179">
        <v>5757.3746155382469</v>
      </c>
      <c r="I179">
        <v>1048.651195531759</v>
      </c>
      <c r="J179">
        <v>675.94935787410805</v>
      </c>
      <c r="K179">
        <v>4045.9698939185942</v>
      </c>
    </row>
    <row r="180" spans="1:11" x14ac:dyDescent="0.25">
      <c r="A180" s="6">
        <v>44068</v>
      </c>
      <c r="B180">
        <v>2351.46065627079</v>
      </c>
      <c r="C180">
        <v>874.67174066477401</v>
      </c>
      <c r="D180">
        <v>723.36801734339224</v>
      </c>
      <c r="E180">
        <v>7613.9174494298732</v>
      </c>
      <c r="F180">
        <v>1120.9208569096199</v>
      </c>
      <c r="G180">
        <v>876.64532593073488</v>
      </c>
      <c r="H180">
        <v>5800.3752493615111</v>
      </c>
      <c r="I180">
        <v>1616.670593111462</v>
      </c>
      <c r="J180">
        <v>1538.2180900340279</v>
      </c>
      <c r="K180">
        <v>11166.573660847809</v>
      </c>
    </row>
    <row r="181" spans="1:11" x14ac:dyDescent="0.25">
      <c r="A181" s="6">
        <v>44069</v>
      </c>
      <c r="B181">
        <v>3980.5169777225092</v>
      </c>
      <c r="C181">
        <v>854.31661459865336</v>
      </c>
      <c r="D181">
        <v>1127.9916800126409</v>
      </c>
      <c r="E181">
        <v>7805.4154434509419</v>
      </c>
      <c r="F181">
        <v>1225.5401368878511</v>
      </c>
      <c r="G181">
        <v>775.94957903328566</v>
      </c>
      <c r="H181">
        <v>6702.1729940296254</v>
      </c>
      <c r="I181">
        <v>1454.7465114484689</v>
      </c>
      <c r="J181">
        <v>2526.144074619262</v>
      </c>
      <c r="K181">
        <v>11172.97026391233</v>
      </c>
    </row>
    <row r="182" spans="1:11" x14ac:dyDescent="0.25">
      <c r="A182" s="6">
        <v>44070</v>
      </c>
      <c r="B182">
        <v>4577.786449018191</v>
      </c>
      <c r="C182">
        <v>934.53975850630547</v>
      </c>
      <c r="D182">
        <v>1163.4994708183101</v>
      </c>
      <c r="E182">
        <v>10332.333107572529</v>
      </c>
      <c r="F182">
        <v>667.57064367061821</v>
      </c>
      <c r="G182">
        <v>1126.9038733670429</v>
      </c>
      <c r="H182">
        <v>6984.3361636755708</v>
      </c>
      <c r="I182">
        <v>2033.046803102013</v>
      </c>
      <c r="J182">
        <v>2036.514091030966</v>
      </c>
      <c r="K182">
        <v>10479.768020698501</v>
      </c>
    </row>
    <row r="183" spans="1:11" x14ac:dyDescent="0.25">
      <c r="A183" s="6">
        <v>44071</v>
      </c>
      <c r="B183">
        <v>5413.810169122301</v>
      </c>
      <c r="C183">
        <v>930.9476774358136</v>
      </c>
      <c r="D183">
        <v>1205.6133622389871</v>
      </c>
      <c r="E183">
        <v>10461.78147224599</v>
      </c>
      <c r="F183">
        <v>0</v>
      </c>
      <c r="G183">
        <v>944.76303706724468</v>
      </c>
      <c r="H183">
        <v>7013.2058471611545</v>
      </c>
      <c r="I183">
        <v>1634.6621577406829</v>
      </c>
      <c r="J183">
        <v>1958.5199343531849</v>
      </c>
      <c r="K183">
        <v>10284.79008284307</v>
      </c>
    </row>
    <row r="184" spans="1:11" x14ac:dyDescent="0.25">
      <c r="A184" s="6">
        <v>44072</v>
      </c>
      <c r="B184">
        <v>-95.194620103681984</v>
      </c>
      <c r="C184">
        <v>424.46424649645769</v>
      </c>
      <c r="D184">
        <v>1192.401161008971</v>
      </c>
      <c r="E184">
        <v>0</v>
      </c>
      <c r="F184">
        <v>0</v>
      </c>
      <c r="G184">
        <v>820.37417325274851</v>
      </c>
      <c r="H184">
        <v>7164.6957126091929</v>
      </c>
      <c r="I184">
        <v>1632.091934222223</v>
      </c>
      <c r="J184">
        <v>2803.4566316958199</v>
      </c>
      <c r="K184">
        <v>9796.2791376937494</v>
      </c>
    </row>
    <row r="185" spans="1:11" x14ac:dyDescent="0.25">
      <c r="A185" s="6">
        <v>44073</v>
      </c>
      <c r="B185">
        <v>8282.699647569556</v>
      </c>
      <c r="C185">
        <v>281.37968385519758</v>
      </c>
      <c r="D185">
        <v>1127.1659174357651</v>
      </c>
      <c r="E185">
        <v>0</v>
      </c>
      <c r="F185">
        <v>0</v>
      </c>
      <c r="G185">
        <v>1269.802984772982</v>
      </c>
      <c r="H185">
        <v>5369.3052912109742</v>
      </c>
      <c r="I185">
        <v>1794.016015885215</v>
      </c>
      <c r="J185">
        <v>1919.5228560142939</v>
      </c>
      <c r="K185">
        <v>3828.0115672758311</v>
      </c>
    </row>
    <row r="186" spans="1:11" x14ac:dyDescent="0.25">
      <c r="A186" s="6">
        <v>44074</v>
      </c>
      <c r="B186">
        <v>2191.779358032355</v>
      </c>
      <c r="C186">
        <v>896.22422708772535</v>
      </c>
      <c r="D186">
        <v>822.45952656851443</v>
      </c>
      <c r="E186">
        <v>25217.825223824781</v>
      </c>
      <c r="F186">
        <v>2097.3674700397778</v>
      </c>
      <c r="G186">
        <v>1041.016324542748</v>
      </c>
      <c r="H186">
        <v>5189.8574164926858</v>
      </c>
      <c r="I186">
        <v>1686.066628109887</v>
      </c>
      <c r="J186">
        <v>840.60368863831388</v>
      </c>
      <c r="K186">
        <v>10888.676794378291</v>
      </c>
    </row>
    <row r="187" spans="1:11" x14ac:dyDescent="0.25">
      <c r="A187" s="6">
        <v>44075</v>
      </c>
      <c r="B187">
        <v>3666.528271090202</v>
      </c>
      <c r="C187">
        <v>726.19905641777609</v>
      </c>
      <c r="D187">
        <v>805.11851245411799</v>
      </c>
      <c r="E187">
        <v>8681.5990026870059</v>
      </c>
      <c r="F187">
        <v>707.42560747184916</v>
      </c>
      <c r="G187">
        <v>958.83082523674136</v>
      </c>
      <c r="H187">
        <v>6572.1074726419411</v>
      </c>
      <c r="I187">
        <v>1937.9485329189861</v>
      </c>
      <c r="J187">
        <v>1087.585184784622</v>
      </c>
      <c r="K187">
        <v>10106.39593071046</v>
      </c>
    </row>
    <row r="188" spans="1:11" x14ac:dyDescent="0.25">
      <c r="A188" s="6">
        <v>44076</v>
      </c>
      <c r="B188">
        <v>5204.2284651843556</v>
      </c>
      <c r="C188">
        <v>835.75752906777859</v>
      </c>
      <c r="D188">
        <v>1094.9611769376011</v>
      </c>
      <c r="E188">
        <v>9180.1356798591751</v>
      </c>
      <c r="F188">
        <v>54.800575226692537</v>
      </c>
      <c r="G188">
        <v>1116.538134715835</v>
      </c>
      <c r="H188">
        <v>6027.6860203848473</v>
      </c>
      <c r="I188">
        <v>1819.7182510698169</v>
      </c>
      <c r="J188">
        <v>1837.1956906321909</v>
      </c>
      <c r="K188">
        <v>11119.191415925479</v>
      </c>
    </row>
    <row r="189" spans="1:11" x14ac:dyDescent="0.25">
      <c r="A189" s="6">
        <v>44077</v>
      </c>
      <c r="B189">
        <v>5317.0801519201723</v>
      </c>
      <c r="C189">
        <v>855.51397495548395</v>
      </c>
      <c r="D189">
        <v>1153.5903198957981</v>
      </c>
      <c r="E189">
        <v>9584.5280918142798</v>
      </c>
      <c r="F189">
        <v>981.42848360531184</v>
      </c>
      <c r="G189">
        <v>1284.611182846136</v>
      </c>
      <c r="H189">
        <v>5546.9298174985943</v>
      </c>
      <c r="I189">
        <v>2284.9287079111118</v>
      </c>
      <c r="J189">
        <v>2742.794509835323</v>
      </c>
      <c r="K189">
        <v>10370.315034927889</v>
      </c>
    </row>
    <row r="190" spans="1:11" x14ac:dyDescent="0.25">
      <c r="A190" s="6">
        <v>44078</v>
      </c>
      <c r="B190">
        <v>6798.7383519210289</v>
      </c>
      <c r="C190">
        <v>863.89549745329839</v>
      </c>
      <c r="D190">
        <v>1430.220783149264</v>
      </c>
      <c r="E190">
        <v>11207.446845612951</v>
      </c>
      <c r="F190">
        <v>1275.35884163939</v>
      </c>
      <c r="G190">
        <v>1436.3952130959681</v>
      </c>
      <c r="H190">
        <v>7673.561870468252</v>
      </c>
      <c r="I190">
        <v>2220.6731199496071</v>
      </c>
      <c r="J190">
        <v>2729.7954837223592</v>
      </c>
      <c r="K190">
        <v>11884.17776019665</v>
      </c>
    </row>
    <row r="191" spans="1:11" x14ac:dyDescent="0.25">
      <c r="A191" s="6">
        <v>44079</v>
      </c>
      <c r="B191">
        <v>-122.0640693264954</v>
      </c>
      <c r="C191">
        <v>463.97713827186851</v>
      </c>
      <c r="D191">
        <v>1398.8418052279751</v>
      </c>
      <c r="E191">
        <v>0</v>
      </c>
      <c r="F191">
        <v>0</v>
      </c>
      <c r="G191">
        <v>1342.3631553314381</v>
      </c>
      <c r="H191">
        <v>6754.2903700062316</v>
      </c>
      <c r="I191">
        <v>2058.7490382866149</v>
      </c>
      <c r="J191">
        <v>2820.788666513105</v>
      </c>
      <c r="K191">
        <v>7391.3932966603934</v>
      </c>
    </row>
    <row r="192" spans="1:11" x14ac:dyDescent="0.25">
      <c r="A192" s="6">
        <v>44080</v>
      </c>
      <c r="B192">
        <v>-82.143744766886869</v>
      </c>
      <c r="C192">
        <v>401.11571953826052</v>
      </c>
      <c r="D192">
        <v>1070.18829963132</v>
      </c>
      <c r="E192">
        <v>0</v>
      </c>
      <c r="F192">
        <v>0</v>
      </c>
      <c r="G192">
        <v>2212.3447921292532</v>
      </c>
      <c r="H192">
        <v>4770.3353317363817</v>
      </c>
      <c r="I192">
        <v>1873.6929449574809</v>
      </c>
      <c r="J192">
        <v>2348.4907177420928</v>
      </c>
      <c r="K192">
        <v>3440.1878925864789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2F7E-B9F3-4CD8-AA20-0866953403C3}">
  <sheetPr codeName="Sheet5"/>
  <dimension ref="A2:M2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:M223"/>
    </sheetView>
  </sheetViews>
  <sheetFormatPr defaultRowHeight="15" x14ac:dyDescent="0.25"/>
  <cols>
    <col min="1" max="1" width="18.28515625" bestFit="1" customWidth="1"/>
    <col min="7" max="7" width="15.42578125" bestFit="1" customWidth="1"/>
    <col min="8" max="8" width="10.42578125" customWidth="1"/>
    <col min="11" max="11" width="10.7109375" bestFit="1" customWidth="1"/>
  </cols>
  <sheetData>
    <row r="2" spans="1:13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14</v>
      </c>
      <c r="H2" s="2" t="s">
        <v>5</v>
      </c>
      <c r="I2" s="2" t="s">
        <v>15</v>
      </c>
      <c r="J2" s="2" t="s">
        <v>16</v>
      </c>
      <c r="K2" s="2" t="s">
        <v>99</v>
      </c>
      <c r="L2" s="2" t="s">
        <v>108</v>
      </c>
      <c r="M2" s="2" t="s">
        <v>109</v>
      </c>
    </row>
    <row r="3" spans="1:13" x14ac:dyDescent="0.25">
      <c r="A3" s="6">
        <v>43891</v>
      </c>
    </row>
    <row r="4" spans="1:13" x14ac:dyDescent="0.25">
      <c r="A4" s="6">
        <v>43892</v>
      </c>
      <c r="B4">
        <v>0.76769854922324177</v>
      </c>
      <c r="C4">
        <v>0</v>
      </c>
      <c r="D4">
        <v>14.863726383768331</v>
      </c>
      <c r="E4">
        <v>0</v>
      </c>
      <c r="F4">
        <v>0</v>
      </c>
      <c r="G4">
        <v>0</v>
      </c>
      <c r="H4">
        <v>0.75972851277852871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6">
        <v>43893</v>
      </c>
      <c r="B5">
        <v>0.76769854922324177</v>
      </c>
      <c r="C5">
        <v>0</v>
      </c>
      <c r="D5">
        <v>22.2955895756525</v>
      </c>
      <c r="E5">
        <v>1.06982119564843</v>
      </c>
      <c r="F5">
        <v>0</v>
      </c>
      <c r="G5">
        <v>0</v>
      </c>
      <c r="H5">
        <v>0.15194570255570569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s="6">
        <v>43894</v>
      </c>
      <c r="B6">
        <v>0</v>
      </c>
      <c r="C6">
        <v>0</v>
      </c>
      <c r="D6">
        <v>23.121352152528519</v>
      </c>
      <c r="E6">
        <v>1.06982119564843</v>
      </c>
      <c r="F6">
        <v>0</v>
      </c>
      <c r="G6">
        <v>0</v>
      </c>
      <c r="H6">
        <v>0.60778281022282299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6">
        <v>43895</v>
      </c>
      <c r="B7">
        <v>1.535397098446484</v>
      </c>
      <c r="C7">
        <v>0</v>
      </c>
      <c r="D7">
        <v>33.856265651916758</v>
      </c>
      <c r="E7">
        <v>1.06982119564843</v>
      </c>
      <c r="F7">
        <v>0</v>
      </c>
      <c r="G7">
        <v>0</v>
      </c>
      <c r="H7">
        <v>0.15194570255570569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6">
        <v>43896</v>
      </c>
      <c r="B8">
        <v>2.3030956476697249</v>
      </c>
      <c r="C8">
        <v>0</v>
      </c>
      <c r="D8">
        <v>40.46236626692491</v>
      </c>
      <c r="E8">
        <v>2.1396423912968592</v>
      </c>
      <c r="F8">
        <v>0</v>
      </c>
      <c r="G8">
        <v>0.74040990365771531</v>
      </c>
      <c r="H8">
        <v>0.30389140511141149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6">
        <v>43897</v>
      </c>
      <c r="B9">
        <v>1.535397098446484</v>
      </c>
      <c r="C9">
        <v>0</v>
      </c>
      <c r="D9">
        <v>29.727452767536661</v>
      </c>
      <c r="E9">
        <v>5.3491059782421484</v>
      </c>
      <c r="F9">
        <v>0</v>
      </c>
      <c r="G9">
        <v>0.74040990365771531</v>
      </c>
      <c r="H9">
        <v>0.45583710766711732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6">
        <v>43898</v>
      </c>
      <c r="B10">
        <v>6.1415883937859341</v>
      </c>
      <c r="C10">
        <v>0</v>
      </c>
      <c r="D10">
        <v>109.82642272451049</v>
      </c>
      <c r="E10">
        <v>7.4887483695390067</v>
      </c>
      <c r="F10">
        <v>0</v>
      </c>
      <c r="G10">
        <v>0</v>
      </c>
      <c r="H10">
        <v>0.60778281022282299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6">
        <v>43899</v>
      </c>
      <c r="B11">
        <v>0</v>
      </c>
      <c r="C11">
        <v>1.1973603568306279</v>
      </c>
      <c r="D11">
        <v>80.098969956973789</v>
      </c>
      <c r="E11">
        <v>11.76803315213273</v>
      </c>
      <c r="F11">
        <v>0</v>
      </c>
      <c r="G11">
        <v>0.74040990365771531</v>
      </c>
      <c r="H11">
        <v>0.15194570255570569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6">
        <v>43900</v>
      </c>
      <c r="B12">
        <v>10.74777968912538</v>
      </c>
      <c r="C12">
        <v>0</v>
      </c>
      <c r="D12">
        <v>138.7281129151711</v>
      </c>
      <c r="E12">
        <v>7.4887483695390067</v>
      </c>
      <c r="F12">
        <v>4.9818704751538672</v>
      </c>
      <c r="G12">
        <v>2.9616396146308608</v>
      </c>
      <c r="H12">
        <v>0.91167421533423454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6">
        <v>43901</v>
      </c>
      <c r="B13">
        <v>11.51547823834863</v>
      </c>
      <c r="C13">
        <v>0.59868017841531418</v>
      </c>
      <c r="D13">
        <v>161.84946506769961</v>
      </c>
      <c r="E13">
        <v>20.32660271732016</v>
      </c>
      <c r="F13">
        <v>0</v>
      </c>
      <c r="G13">
        <v>0</v>
      </c>
      <c r="H13">
        <v>0.75972851277852871</v>
      </c>
      <c r="I13">
        <v>2.5702235184601929</v>
      </c>
      <c r="J13">
        <v>12.99902611296362</v>
      </c>
      <c r="K13">
        <v>0</v>
      </c>
      <c r="L13">
        <v>3.6592030351221508E-2</v>
      </c>
      <c r="M13">
        <v>0</v>
      </c>
    </row>
    <row r="14" spans="1:13" x14ac:dyDescent="0.25">
      <c r="A14" s="6">
        <v>43902</v>
      </c>
      <c r="B14">
        <v>0</v>
      </c>
      <c r="C14">
        <v>0</v>
      </c>
      <c r="D14">
        <v>156.06912702956751</v>
      </c>
      <c r="E14">
        <v>1.06982119564843</v>
      </c>
      <c r="F14">
        <v>4.9818704751538672</v>
      </c>
      <c r="G14">
        <v>1.4808198073154311</v>
      </c>
      <c r="H14">
        <v>1.519457025557057</v>
      </c>
      <c r="I14">
        <v>0</v>
      </c>
      <c r="J14">
        <v>0</v>
      </c>
      <c r="K14">
        <v>0</v>
      </c>
      <c r="L14">
        <v>0</v>
      </c>
      <c r="M14">
        <v>5.5834055826015723</v>
      </c>
    </row>
    <row r="15" spans="1:13" x14ac:dyDescent="0.25">
      <c r="A15" s="6">
        <v>43903</v>
      </c>
      <c r="B15">
        <v>23.7986550259205</v>
      </c>
      <c r="C15">
        <v>2.3947207136612572</v>
      </c>
      <c r="D15">
        <v>206.44064421900461</v>
      </c>
      <c r="E15">
        <v>83.446053260577514</v>
      </c>
      <c r="F15">
        <v>4.9818704751538672</v>
      </c>
      <c r="G15">
        <v>0.74040990365771531</v>
      </c>
      <c r="H15">
        <v>1.215565620445646</v>
      </c>
      <c r="I15">
        <v>0</v>
      </c>
      <c r="J15">
        <v>0</v>
      </c>
      <c r="K15">
        <v>0</v>
      </c>
      <c r="L15">
        <v>3.6592030351221508E-2</v>
      </c>
      <c r="M15">
        <v>0</v>
      </c>
    </row>
    <row r="16" spans="1:13" x14ac:dyDescent="0.25">
      <c r="A16" s="6">
        <v>43904</v>
      </c>
      <c r="B16">
        <v>9.2123825906789012</v>
      </c>
      <c r="C16">
        <v>1.1973603568306279</v>
      </c>
      <c r="D16">
        <v>144.5084509533032</v>
      </c>
      <c r="E16">
        <v>66.328914130202634</v>
      </c>
      <c r="F16">
        <v>9.9637409503077343</v>
      </c>
      <c r="G16">
        <v>14.067788169496589</v>
      </c>
      <c r="H16">
        <v>1.0636199178899399</v>
      </c>
      <c r="I16">
        <v>7.7106705553805801</v>
      </c>
      <c r="J16">
        <v>4.3330087043212053</v>
      </c>
      <c r="K16">
        <v>0</v>
      </c>
      <c r="L16">
        <v>0</v>
      </c>
      <c r="M16">
        <v>0</v>
      </c>
    </row>
    <row r="17" spans="1:13" x14ac:dyDescent="0.25">
      <c r="A17" s="6">
        <v>43905</v>
      </c>
      <c r="B17">
        <v>0</v>
      </c>
      <c r="C17">
        <v>1.1973603568306279</v>
      </c>
      <c r="D17">
        <v>303.88062829037477</v>
      </c>
      <c r="E17">
        <v>100.56319239095239</v>
      </c>
      <c r="F17">
        <v>9.9637409503077343</v>
      </c>
      <c r="G17">
        <v>10.365738651208011</v>
      </c>
      <c r="H17">
        <v>1.8233484306684691</v>
      </c>
      <c r="I17">
        <v>12.85111759230097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s="6">
        <v>43906</v>
      </c>
      <c r="B18">
        <v>43.758817305724783</v>
      </c>
      <c r="C18">
        <v>3.5920810704918851</v>
      </c>
      <c r="D18">
        <v>288.19113932973039</v>
      </c>
      <c r="E18">
        <v>56.700523369366771</v>
      </c>
      <c r="F18">
        <v>4.9818704751538672</v>
      </c>
      <c r="G18">
        <v>16.289017880469739</v>
      </c>
      <c r="H18">
        <v>4.102533969004055</v>
      </c>
      <c r="I18">
        <v>25.702235184601928</v>
      </c>
      <c r="J18">
        <v>4.3330087043212053</v>
      </c>
      <c r="K18">
        <v>0</v>
      </c>
      <c r="L18">
        <v>0</v>
      </c>
      <c r="M18">
        <v>11.166811165203139</v>
      </c>
    </row>
    <row r="19" spans="1:13" x14ac:dyDescent="0.25">
      <c r="A19" s="6">
        <v>43907</v>
      </c>
      <c r="B19">
        <v>0</v>
      </c>
      <c r="C19">
        <v>4.190761248907199</v>
      </c>
      <c r="D19">
        <v>284.88808902222638</v>
      </c>
      <c r="E19">
        <v>204.33584836885009</v>
      </c>
      <c r="F19">
        <v>29.891222850923199</v>
      </c>
      <c r="G19">
        <v>12.58696836218116</v>
      </c>
      <c r="H19">
        <v>5.3180995894497007</v>
      </c>
      <c r="I19">
        <v>28.272458703062131</v>
      </c>
      <c r="J19">
        <v>21.66504352160603</v>
      </c>
      <c r="K19">
        <v>0.23691122461169889</v>
      </c>
      <c r="L19">
        <v>3.6592030351221508E-2</v>
      </c>
      <c r="M19">
        <v>0</v>
      </c>
    </row>
    <row r="20" spans="1:13" x14ac:dyDescent="0.25">
      <c r="A20" s="6">
        <v>43908</v>
      </c>
      <c r="B20">
        <v>0</v>
      </c>
      <c r="C20">
        <v>2.3947207136612572</v>
      </c>
      <c r="D20">
        <v>392.23722401610883</v>
      </c>
      <c r="E20">
        <v>96.28390760835866</v>
      </c>
      <c r="F20">
        <v>34.873093326077068</v>
      </c>
      <c r="G20">
        <v>25.173936724362321</v>
      </c>
      <c r="H20">
        <v>8.9647964507866398</v>
      </c>
      <c r="I20">
        <v>53.97469388766406</v>
      </c>
      <c r="J20">
        <v>17.332034817284821</v>
      </c>
      <c r="K20">
        <v>0.47382244922339778</v>
      </c>
      <c r="L20">
        <v>0</v>
      </c>
      <c r="M20">
        <v>5.5834055826015723</v>
      </c>
    </row>
    <row r="21" spans="1:13" x14ac:dyDescent="0.25">
      <c r="A21" s="6">
        <v>43909</v>
      </c>
      <c r="B21">
        <v>72.931362176207969</v>
      </c>
      <c r="C21">
        <v>9.5788828546450269</v>
      </c>
      <c r="D21">
        <v>352.60062032605992</v>
      </c>
      <c r="E21">
        <v>221.45298749922489</v>
      </c>
      <c r="F21">
        <v>44.836834276384813</v>
      </c>
      <c r="G21">
        <v>34.058855568254913</v>
      </c>
      <c r="H21">
        <v>11.243981989122229</v>
      </c>
      <c r="I21">
        <v>66.825811479965026</v>
      </c>
      <c r="J21">
        <v>30.331060930248441</v>
      </c>
      <c r="K21">
        <v>0.71073367383509667</v>
      </c>
      <c r="L21">
        <v>3.6592030351221508E-2</v>
      </c>
      <c r="M21">
        <v>11.166811165203139</v>
      </c>
    </row>
    <row r="22" spans="1:13" x14ac:dyDescent="0.25">
      <c r="A22" s="6">
        <v>43910</v>
      </c>
      <c r="B22">
        <v>158.91359968921111</v>
      </c>
      <c r="C22">
        <v>13.769644103552229</v>
      </c>
      <c r="D22">
        <v>517.75313570126366</v>
      </c>
      <c r="E22">
        <v>227.8719146731155</v>
      </c>
      <c r="F22">
        <v>39.854963801230937</v>
      </c>
      <c r="G22">
        <v>23.69311691704689</v>
      </c>
      <c r="H22">
        <v>15.042624553014869</v>
      </c>
      <c r="I22">
        <v>133.65162295993011</v>
      </c>
      <c r="J22">
        <v>69.328139269139285</v>
      </c>
      <c r="K22">
        <v>1.184556123058494</v>
      </c>
      <c r="L22">
        <v>3.6592030351221508E-2</v>
      </c>
      <c r="M22">
        <v>0</v>
      </c>
    </row>
    <row r="23" spans="1:13" x14ac:dyDescent="0.25">
      <c r="A23" s="6">
        <v>43911</v>
      </c>
      <c r="B23">
        <v>85.982237513003071</v>
      </c>
      <c r="C23">
        <v>10.177563033060339</v>
      </c>
      <c r="D23">
        <v>654.82972346268264</v>
      </c>
      <c r="E23">
        <v>355.1806369552786</v>
      </c>
      <c r="F23">
        <v>54.800575226692537</v>
      </c>
      <c r="G23">
        <v>42.943774412147491</v>
      </c>
      <c r="H23">
        <v>15.042624553014869</v>
      </c>
      <c r="I23">
        <v>118.2302818491689</v>
      </c>
      <c r="J23">
        <v>129.9902611296362</v>
      </c>
      <c r="K23">
        <v>0.94764489844679556</v>
      </c>
      <c r="L23">
        <v>-3.6592030351221508E-2</v>
      </c>
      <c r="M23">
        <v>11.166811165203139</v>
      </c>
    </row>
    <row r="24" spans="1:13" x14ac:dyDescent="0.25">
      <c r="A24" s="6">
        <v>43912</v>
      </c>
      <c r="B24">
        <v>85.982237513003071</v>
      </c>
      <c r="C24">
        <v>5.9868017841531422</v>
      </c>
      <c r="D24">
        <v>537.57143754628805</v>
      </c>
      <c r="E24">
        <v>424.71901467242662</v>
      </c>
      <c r="F24">
        <v>54.800575226692537</v>
      </c>
      <c r="G24">
        <v>26.654756531677751</v>
      </c>
      <c r="H24">
        <v>16.714027281127631</v>
      </c>
      <c r="I24">
        <v>131.0813994414699</v>
      </c>
      <c r="J24">
        <v>34.664069634569643</v>
      </c>
      <c r="K24">
        <v>2.3691122461169889</v>
      </c>
      <c r="L24">
        <v>0.1097760910536645</v>
      </c>
      <c r="M24">
        <v>44.667244660812578</v>
      </c>
    </row>
    <row r="25" spans="1:13" x14ac:dyDescent="0.25">
      <c r="A25" s="6">
        <v>43913</v>
      </c>
      <c r="B25">
        <v>142.791930155523</v>
      </c>
      <c r="C25">
        <v>17.361725174044111</v>
      </c>
      <c r="D25">
        <v>496.28330870248709</v>
      </c>
      <c r="E25">
        <v>576.63362445450355</v>
      </c>
      <c r="F25">
        <v>104.61927997823121</v>
      </c>
      <c r="G25">
        <v>56.271152677986358</v>
      </c>
      <c r="H25">
        <v>28.71773778302839</v>
      </c>
      <c r="I25">
        <v>228.74989314295721</v>
      </c>
      <c r="J25">
        <v>56.329113156175673</v>
      </c>
      <c r="K25">
        <v>2.1322010215052898</v>
      </c>
      <c r="L25">
        <v>0.1097760910536645</v>
      </c>
      <c r="M25">
        <v>27.91702791300786</v>
      </c>
    </row>
    <row r="26" spans="1:13" x14ac:dyDescent="0.25">
      <c r="A26" s="6">
        <v>43914</v>
      </c>
      <c r="B26">
        <v>184.24765181357799</v>
      </c>
      <c r="C26">
        <v>20.355126066120679</v>
      </c>
      <c r="D26">
        <v>613.54159461888173</v>
      </c>
      <c r="E26">
        <v>531.70113423726946</v>
      </c>
      <c r="F26">
        <v>109.6011504533851</v>
      </c>
      <c r="G26">
        <v>109.5806657413419</v>
      </c>
      <c r="H26">
        <v>36.315022910813667</v>
      </c>
      <c r="I26">
        <v>287.86503406754173</v>
      </c>
      <c r="J26">
        <v>147.322295946921</v>
      </c>
      <c r="K26">
        <v>2.8429346953403871</v>
      </c>
      <c r="L26">
        <v>0</v>
      </c>
      <c r="M26">
        <v>39.083839078211007</v>
      </c>
    </row>
    <row r="27" spans="1:13" x14ac:dyDescent="0.25">
      <c r="A27" s="6">
        <v>43915</v>
      </c>
      <c r="B27">
        <v>177.33836487056891</v>
      </c>
      <c r="C27">
        <v>29.335328742350399</v>
      </c>
      <c r="D27">
        <v>563.99584000632069</v>
      </c>
      <c r="E27">
        <v>897.57998314903239</v>
      </c>
      <c r="F27">
        <v>154.43798472976991</v>
      </c>
      <c r="G27">
        <v>141.4182915986236</v>
      </c>
      <c r="H27">
        <v>49.23040762804866</v>
      </c>
      <c r="I27">
        <v>354.69084554750668</v>
      </c>
      <c r="J27">
        <v>242.6484874419875</v>
      </c>
      <c r="K27">
        <v>3.0798459199520858</v>
      </c>
      <c r="L27">
        <v>7.318406070244303E-2</v>
      </c>
      <c r="M27">
        <v>11.166811165203139</v>
      </c>
    </row>
    <row r="28" spans="1:13" x14ac:dyDescent="0.25">
      <c r="A28" s="6">
        <v>43916</v>
      </c>
      <c r="B28">
        <v>280.20997046648318</v>
      </c>
      <c r="C28">
        <v>36.519490883334157</v>
      </c>
      <c r="D28">
        <v>587.94295473572515</v>
      </c>
      <c r="E28">
        <v>768.1316184755724</v>
      </c>
      <c r="F28">
        <v>159.41985520492369</v>
      </c>
      <c r="G28">
        <v>134.0141925620465</v>
      </c>
      <c r="H28">
        <v>61.993846642727952</v>
      </c>
      <c r="I28">
        <v>498.62336258127749</v>
      </c>
      <c r="J28">
        <v>181.98636558149059</v>
      </c>
      <c r="K28">
        <v>4.2644020430105796</v>
      </c>
      <c r="L28">
        <v>0.29273624280977212</v>
      </c>
      <c r="M28">
        <v>106.0847060694299</v>
      </c>
    </row>
    <row r="29" spans="1:13" x14ac:dyDescent="0.25">
      <c r="A29" s="6">
        <v>43917</v>
      </c>
      <c r="B29">
        <v>229.54186621774929</v>
      </c>
      <c r="C29">
        <v>44.901013381148573</v>
      </c>
      <c r="D29">
        <v>758.87580814906096</v>
      </c>
      <c r="E29">
        <v>826.97178423623609</v>
      </c>
      <c r="F29">
        <v>174.36546663038541</v>
      </c>
      <c r="G29">
        <v>213.23805225342201</v>
      </c>
      <c r="H29">
        <v>79.011765328966987</v>
      </c>
      <c r="I29">
        <v>596.29185628276491</v>
      </c>
      <c r="J29">
        <v>298.97760059816318</v>
      </c>
      <c r="K29">
        <v>3.5536683691754831</v>
      </c>
      <c r="L29">
        <v>0</v>
      </c>
      <c r="M29">
        <v>50.25065024341415</v>
      </c>
    </row>
    <row r="30" spans="1:13" x14ac:dyDescent="0.25">
      <c r="A30" s="6">
        <v>43918</v>
      </c>
      <c r="B30">
        <v>244.8958372022141</v>
      </c>
      <c r="C30">
        <v>54.479896235793589</v>
      </c>
      <c r="D30">
        <v>734.10293084278044</v>
      </c>
      <c r="E30">
        <v>902.92908912727455</v>
      </c>
      <c r="F30">
        <v>189.31107805584699</v>
      </c>
      <c r="G30">
        <v>216.19969186805289</v>
      </c>
      <c r="H30">
        <v>96.181629717761737</v>
      </c>
      <c r="I30">
        <v>776.20750257497843</v>
      </c>
      <c r="J30">
        <v>277.31255707655708</v>
      </c>
      <c r="K30">
        <v>4.5013132676222787</v>
      </c>
      <c r="L30">
        <v>0.14636812140488609</v>
      </c>
      <c r="M30">
        <v>55.834055826015721</v>
      </c>
    </row>
    <row r="31" spans="1:13" x14ac:dyDescent="0.25">
      <c r="A31" s="6">
        <v>43919</v>
      </c>
      <c r="B31">
        <v>224.1679763731866</v>
      </c>
      <c r="C31">
        <v>59.868017841531419</v>
      </c>
      <c r="D31">
        <v>624.27650811827004</v>
      </c>
      <c r="E31">
        <v>878.32320162736073</v>
      </c>
      <c r="F31">
        <v>224.18417138192399</v>
      </c>
      <c r="G31">
        <v>156.9668995754356</v>
      </c>
      <c r="H31">
        <v>89.040181697643561</v>
      </c>
      <c r="I31">
        <v>817.33107887034146</v>
      </c>
      <c r="J31">
        <v>337.97467893705402</v>
      </c>
      <c r="K31">
        <v>5.9227806152924716</v>
      </c>
      <c r="L31">
        <v>0.1097760910536645</v>
      </c>
      <c r="M31">
        <v>100.5013004868283</v>
      </c>
    </row>
    <row r="32" spans="1:13" x14ac:dyDescent="0.25">
      <c r="A32" s="6">
        <v>43920</v>
      </c>
      <c r="B32">
        <v>320.89799357531513</v>
      </c>
      <c r="C32">
        <v>67.052179982515185</v>
      </c>
      <c r="D32">
        <v>670.51921242332708</v>
      </c>
      <c r="E32">
        <v>976.74675162701624</v>
      </c>
      <c r="F32">
        <v>239.1297828073856</v>
      </c>
      <c r="G32">
        <v>276.91330396798548</v>
      </c>
      <c r="H32">
        <v>105.1464261685484</v>
      </c>
      <c r="I32">
        <v>840.46309053648326</v>
      </c>
      <c r="J32">
        <v>355.30671375433877</v>
      </c>
      <c r="K32">
        <v>5.4489581660690742</v>
      </c>
      <c r="L32">
        <v>0.18296015175610761</v>
      </c>
      <c r="M32">
        <v>122.8349228172346</v>
      </c>
    </row>
    <row r="33" spans="1:13" x14ac:dyDescent="0.25">
      <c r="A33" s="6">
        <v>43921</v>
      </c>
      <c r="B33">
        <v>383.08157606239757</v>
      </c>
      <c r="C33">
        <v>77.828423193990844</v>
      </c>
      <c r="D33">
        <v>691.16327684522753</v>
      </c>
      <c r="E33">
        <v>800.22625434502538</v>
      </c>
      <c r="F33">
        <v>264.03913518315488</v>
      </c>
      <c r="G33">
        <v>298.38519117405929</v>
      </c>
      <c r="H33">
        <v>164.86108727294069</v>
      </c>
      <c r="I33">
        <v>1038.370301457918</v>
      </c>
      <c r="J33">
        <v>831.93767122967142</v>
      </c>
      <c r="K33">
        <v>9.9502714336913538</v>
      </c>
      <c r="L33">
        <v>0.1097760910536645</v>
      </c>
      <c r="M33">
        <v>111.6681116520314</v>
      </c>
    </row>
    <row r="34" spans="1:13" x14ac:dyDescent="0.25">
      <c r="A34" s="6">
        <v>43922</v>
      </c>
      <c r="B34">
        <v>675.57472331645272</v>
      </c>
      <c r="C34">
        <v>86.808625870220553</v>
      </c>
      <c r="D34">
        <v>600.32939338886547</v>
      </c>
      <c r="E34">
        <v>987.44496358350057</v>
      </c>
      <c r="F34">
        <v>348.73093326077071</v>
      </c>
      <c r="G34">
        <v>497.5554552579847</v>
      </c>
      <c r="H34">
        <v>178.08036339528709</v>
      </c>
      <c r="I34">
        <v>1375.069582376203</v>
      </c>
      <c r="J34">
        <v>532.9600706315083</v>
      </c>
      <c r="K34">
        <v>9.2395377598562565</v>
      </c>
      <c r="L34">
        <v>0.8416166980780948</v>
      </c>
      <c r="M34">
        <v>100.5013004868283</v>
      </c>
    </row>
    <row r="35" spans="1:13" x14ac:dyDescent="0.25">
      <c r="A35" s="6">
        <v>43923</v>
      </c>
      <c r="B35">
        <v>755.41537243566995</v>
      </c>
      <c r="C35">
        <v>111.9531933636638</v>
      </c>
      <c r="D35">
        <v>627.57955842577405</v>
      </c>
      <c r="E35">
        <v>1028.0981690181411</v>
      </c>
      <c r="F35">
        <v>398.5496380123094</v>
      </c>
      <c r="G35">
        <v>486.44930670311902</v>
      </c>
      <c r="H35">
        <v>228.3743909412257</v>
      </c>
      <c r="I35">
        <v>1441.895393856169</v>
      </c>
      <c r="J35">
        <v>792.94059289078052</v>
      </c>
      <c r="K35">
        <v>19.900542867382711</v>
      </c>
      <c r="L35">
        <v>0.51228842491710125</v>
      </c>
      <c r="M35">
        <v>67.000866991218871</v>
      </c>
    </row>
    <row r="36" spans="1:13" x14ac:dyDescent="0.25">
      <c r="A36" s="6">
        <v>43924</v>
      </c>
      <c r="B36">
        <v>859.82237513003076</v>
      </c>
      <c r="C36">
        <v>100.57826997377281</v>
      </c>
      <c r="D36">
        <v>632.53413388703018</v>
      </c>
      <c r="E36">
        <v>909.3480163011651</v>
      </c>
      <c r="F36">
        <v>348.73093326077071</v>
      </c>
      <c r="G36">
        <v>544.94168909207849</v>
      </c>
      <c r="H36">
        <v>211.50841795754241</v>
      </c>
      <c r="I36">
        <v>1524.142546446895</v>
      </c>
      <c r="J36">
        <v>571.95714897039909</v>
      </c>
      <c r="K36">
        <v>8.2918928614094618</v>
      </c>
      <c r="L36">
        <v>0</v>
      </c>
      <c r="M36">
        <v>55.834055826015721</v>
      </c>
    </row>
    <row r="37" spans="1:13" x14ac:dyDescent="0.25">
      <c r="A37" s="6">
        <v>43925</v>
      </c>
      <c r="B37">
        <v>808.38657233207357</v>
      </c>
      <c r="C37">
        <v>101.1769501521881</v>
      </c>
      <c r="D37">
        <v>562.34431485256857</v>
      </c>
      <c r="E37">
        <v>801.29607554067377</v>
      </c>
      <c r="F37">
        <v>423.45899038807869</v>
      </c>
      <c r="G37">
        <v>559.74988716523274</v>
      </c>
      <c r="H37">
        <v>231.41330499233979</v>
      </c>
      <c r="I37">
        <v>1544.704334594576</v>
      </c>
      <c r="J37">
        <v>606.6212186049687</v>
      </c>
      <c r="K37">
        <v>20.374365316606109</v>
      </c>
      <c r="L37">
        <v>0.51228842491710125</v>
      </c>
      <c r="M37">
        <v>100.5013004868283</v>
      </c>
    </row>
    <row r="38" spans="1:13" x14ac:dyDescent="0.25">
      <c r="A38" s="6">
        <v>43926</v>
      </c>
      <c r="B38">
        <v>397.66784849763923</v>
      </c>
      <c r="C38">
        <v>83.815224978143988</v>
      </c>
      <c r="D38">
        <v>433.52535285990967</v>
      </c>
      <c r="E38">
        <v>742.45590978001019</v>
      </c>
      <c r="F38">
        <v>448.36834276384798</v>
      </c>
      <c r="G38">
        <v>443.50553229097147</v>
      </c>
      <c r="H38">
        <v>241.5936670635721</v>
      </c>
      <c r="I38">
        <v>1891.684509586702</v>
      </c>
      <c r="J38">
        <v>710.61342750867766</v>
      </c>
      <c r="K38">
        <v>9.7133602090796547</v>
      </c>
      <c r="L38">
        <v>0.4756963945658797</v>
      </c>
      <c r="M38">
        <v>100.5013004868283</v>
      </c>
    </row>
    <row r="39" spans="1:13" x14ac:dyDescent="0.25">
      <c r="A39" s="6">
        <v>43927</v>
      </c>
      <c r="B39">
        <v>639.49289150296045</v>
      </c>
      <c r="C39">
        <v>135.30172032186101</v>
      </c>
      <c r="D39">
        <v>525.18499889314774</v>
      </c>
      <c r="E39">
        <v>748.87483695390074</v>
      </c>
      <c r="F39">
        <v>418.47711991292482</v>
      </c>
      <c r="G39">
        <v>419.81241537392458</v>
      </c>
      <c r="H39">
        <v>268.94389352359917</v>
      </c>
      <c r="I39">
        <v>2151.2770849511821</v>
      </c>
      <c r="J39">
        <v>801.60661029942298</v>
      </c>
      <c r="K39">
        <v>18.479075519712509</v>
      </c>
      <c r="L39">
        <v>1.3539051229951959</v>
      </c>
      <c r="M39">
        <v>89.334489321625156</v>
      </c>
    </row>
    <row r="40" spans="1:13" x14ac:dyDescent="0.25">
      <c r="A40" s="6">
        <v>43928</v>
      </c>
      <c r="B40">
        <v>1087.828844249334</v>
      </c>
      <c r="C40">
        <v>123.3281167535547</v>
      </c>
      <c r="D40">
        <v>498.76059643311521</v>
      </c>
      <c r="E40">
        <v>753.1541217364944</v>
      </c>
      <c r="F40">
        <v>572.9151046426947</v>
      </c>
      <c r="G40">
        <v>818.15294354177536</v>
      </c>
      <c r="H40">
        <v>390.65240127071951</v>
      </c>
      <c r="I40">
        <v>2719.296482530885</v>
      </c>
      <c r="J40">
        <v>1746.202507841446</v>
      </c>
      <c r="K40">
        <v>28.90316940262726</v>
      </c>
      <c r="L40">
        <v>0.51228842491710125</v>
      </c>
      <c r="M40">
        <v>128.41832839983621</v>
      </c>
    </row>
    <row r="41" spans="1:13" x14ac:dyDescent="0.25">
      <c r="A41" s="6">
        <v>43929</v>
      </c>
      <c r="B41">
        <v>415.32491512977379</v>
      </c>
      <c r="C41">
        <v>199.36049941229959</v>
      </c>
      <c r="D41">
        <v>447.56331666680211</v>
      </c>
      <c r="E41">
        <v>799.15643314937688</v>
      </c>
      <c r="F41">
        <v>428.44086086323261</v>
      </c>
      <c r="G41">
        <v>762.62220076744677</v>
      </c>
      <c r="H41">
        <v>326.07547768454452</v>
      </c>
      <c r="I41">
        <v>1927.6676388451449</v>
      </c>
      <c r="J41">
        <v>888.26678438584713</v>
      </c>
      <c r="K41">
        <v>31.50919287335595</v>
      </c>
      <c r="L41">
        <v>1.0245768498342021</v>
      </c>
      <c r="M41">
        <v>167.5021674780472</v>
      </c>
    </row>
    <row r="42" spans="1:13" x14ac:dyDescent="0.25">
      <c r="A42" s="6">
        <v>43930</v>
      </c>
      <c r="B42">
        <v>1029.4837545083669</v>
      </c>
      <c r="C42">
        <v>154.45948603115099</v>
      </c>
      <c r="D42">
        <v>503.71517189437128</v>
      </c>
      <c r="E42">
        <v>700.73288314972137</v>
      </c>
      <c r="F42">
        <v>448.36834276384798</v>
      </c>
      <c r="G42">
        <v>826.29745248201027</v>
      </c>
      <c r="H42">
        <v>338.53502529411242</v>
      </c>
      <c r="I42">
        <v>2207.8220023573058</v>
      </c>
      <c r="J42">
        <v>1226.2414633229009</v>
      </c>
      <c r="K42">
        <v>31.035370424132559</v>
      </c>
      <c r="L42">
        <v>1.756417456858633</v>
      </c>
      <c r="M42">
        <v>122.8349228172346</v>
      </c>
    </row>
    <row r="43" spans="1:13" x14ac:dyDescent="0.25">
      <c r="A43" s="6">
        <v>43931</v>
      </c>
      <c r="B43">
        <v>757.71846808333964</v>
      </c>
      <c r="C43">
        <v>95.788828546450276</v>
      </c>
      <c r="D43">
        <v>470.68466881933062</v>
      </c>
      <c r="E43">
        <v>678.26663804110433</v>
      </c>
      <c r="F43">
        <v>513.13265894084827</v>
      </c>
      <c r="G43">
        <v>830.73991190395657</v>
      </c>
      <c r="H43">
        <v>337.01556826855528</v>
      </c>
      <c r="I43">
        <v>1907.105850697463</v>
      </c>
      <c r="J43">
        <v>2149.1723173433179</v>
      </c>
      <c r="K43">
        <v>25.34950103345178</v>
      </c>
      <c r="L43">
        <v>0.73184060702443032</v>
      </c>
      <c r="M43">
        <v>134.00173398243771</v>
      </c>
    </row>
    <row r="44" spans="1:13" x14ac:dyDescent="0.25">
      <c r="A44" s="6">
        <v>43932</v>
      </c>
      <c r="B44">
        <v>487.4885787567585</v>
      </c>
      <c r="C44">
        <v>-18.559085530874739</v>
      </c>
      <c r="D44">
        <v>511.14703508625553</v>
      </c>
      <c r="E44">
        <v>561.65612771542555</v>
      </c>
      <c r="F44">
        <v>483.24143608992512</v>
      </c>
      <c r="G44">
        <v>624.16554878345403</v>
      </c>
      <c r="H44">
        <v>321.97294371554051</v>
      </c>
      <c r="I44">
        <v>1932.8080858820649</v>
      </c>
      <c r="J44">
        <v>1416.8938463130339</v>
      </c>
      <c r="K44">
        <v>15.87305204898383</v>
      </c>
      <c r="L44">
        <v>1.5368652747513041</v>
      </c>
      <c r="M44">
        <v>100.5013004868283</v>
      </c>
    </row>
    <row r="45" spans="1:13" x14ac:dyDescent="0.25">
      <c r="A45" s="6">
        <v>43933</v>
      </c>
      <c r="B45">
        <v>430.67888611423871</v>
      </c>
      <c r="C45">
        <v>171.22253102677979</v>
      </c>
      <c r="D45">
        <v>355.90367063356399</v>
      </c>
      <c r="E45">
        <v>645.10218097600307</v>
      </c>
      <c r="F45">
        <v>423.45899038807869</v>
      </c>
      <c r="G45">
        <v>486.44930670311902</v>
      </c>
      <c r="H45">
        <v>275.4775587334945</v>
      </c>
      <c r="I45">
        <v>1961.080544585127</v>
      </c>
      <c r="J45">
        <v>1100.584210897586</v>
      </c>
      <c r="K45">
        <v>23.454211236558191</v>
      </c>
      <c r="L45">
        <v>1.5734573051025249</v>
      </c>
      <c r="M45">
        <v>72.584272573820442</v>
      </c>
    </row>
    <row r="46" spans="1:13" x14ac:dyDescent="0.25">
      <c r="A46" s="6">
        <v>43934</v>
      </c>
      <c r="B46">
        <v>440.65896725414069</v>
      </c>
      <c r="C46">
        <v>102.97299068743401</v>
      </c>
      <c r="D46">
        <v>467.3816185118265</v>
      </c>
      <c r="E46">
        <v>585.19219401969099</v>
      </c>
      <c r="F46">
        <v>453.3502132390019</v>
      </c>
      <c r="G46">
        <v>536.0567702481859</v>
      </c>
      <c r="H46">
        <v>295.68633717340339</v>
      </c>
      <c r="I46">
        <v>2140.9961908773412</v>
      </c>
      <c r="J46">
        <v>1312.9016374093251</v>
      </c>
      <c r="K46">
        <v>24.875678584228378</v>
      </c>
      <c r="L46">
        <v>0.98798481948298089</v>
      </c>
      <c r="M46">
        <v>100.5013004868283</v>
      </c>
    </row>
    <row r="47" spans="1:13" x14ac:dyDescent="0.25">
      <c r="A47" s="6">
        <v>43935</v>
      </c>
      <c r="B47">
        <v>571.93541917131506</v>
      </c>
      <c r="C47">
        <v>59.868017841531419</v>
      </c>
      <c r="D47">
        <v>497.10907127936309</v>
      </c>
      <c r="E47">
        <v>320.9463586945289</v>
      </c>
      <c r="F47">
        <v>572.9151046426947</v>
      </c>
      <c r="G47">
        <v>796.68105633570167</v>
      </c>
      <c r="H47">
        <v>373.02669977425762</v>
      </c>
      <c r="I47">
        <v>1896.8249566236229</v>
      </c>
      <c r="J47">
        <v>1100.584210897586</v>
      </c>
      <c r="K47">
        <v>48.329889820786583</v>
      </c>
      <c r="L47">
        <v>1.280721062292753</v>
      </c>
      <c r="M47">
        <v>89.334489321625156</v>
      </c>
    </row>
    <row r="48" spans="1:13" x14ac:dyDescent="0.25">
      <c r="A48" s="6">
        <v>43936</v>
      </c>
      <c r="B48">
        <v>1102.415116684575</v>
      </c>
      <c r="C48">
        <v>305.32689099181022</v>
      </c>
      <c r="D48">
        <v>477.2907694343387</v>
      </c>
      <c r="E48">
        <v>697.5234195627761</v>
      </c>
      <c r="F48">
        <v>552.98762274207922</v>
      </c>
      <c r="G48">
        <v>651.56071521878948</v>
      </c>
      <c r="H48">
        <v>396.42633796783628</v>
      </c>
      <c r="I48">
        <v>1747.7519925529321</v>
      </c>
      <c r="J48">
        <v>1226.2414633229009</v>
      </c>
      <c r="K48">
        <v>48.329889820786583</v>
      </c>
      <c r="L48">
        <v>0.43910436421465809</v>
      </c>
      <c r="M48">
        <v>50.25065024341415</v>
      </c>
    </row>
    <row r="49" spans="1:13" x14ac:dyDescent="0.25">
      <c r="A49" s="6">
        <v>43937</v>
      </c>
      <c r="B49">
        <v>578.0770075651011</v>
      </c>
      <c r="C49">
        <v>148.47268424699789</v>
      </c>
      <c r="D49">
        <v>433.52535285990967</v>
      </c>
      <c r="E49">
        <v>649.38146575859673</v>
      </c>
      <c r="F49">
        <v>408.51337896261708</v>
      </c>
      <c r="G49">
        <v>767.06466018939307</v>
      </c>
      <c r="H49">
        <v>330.63384876121569</v>
      </c>
      <c r="I49">
        <v>1560.125675705337</v>
      </c>
      <c r="J49">
        <v>1806.8646297019429</v>
      </c>
      <c r="K49">
        <v>44.53931022699939</v>
      </c>
      <c r="L49">
        <v>1.5734573051025249</v>
      </c>
      <c r="M49">
        <v>94.917894904226728</v>
      </c>
    </row>
    <row r="50" spans="1:13" x14ac:dyDescent="0.25">
      <c r="A50" s="6">
        <v>43938</v>
      </c>
      <c r="B50">
        <v>583.45089740966375</v>
      </c>
      <c r="C50">
        <v>179.60405352459429</v>
      </c>
      <c r="D50">
        <v>474.81348170371058</v>
      </c>
      <c r="E50">
        <v>734.96716141047114</v>
      </c>
      <c r="F50">
        <v>428.44086086323261</v>
      </c>
      <c r="G50">
        <v>675.99424203949411</v>
      </c>
      <c r="H50">
        <v>318.02235544909212</v>
      </c>
      <c r="I50">
        <v>986.96583108871425</v>
      </c>
      <c r="J50">
        <v>1325.9006635222891</v>
      </c>
      <c r="K50">
        <v>51.409735740738661</v>
      </c>
      <c r="L50">
        <v>1.3904971533464181</v>
      </c>
      <c r="M50">
        <v>117.251517234633</v>
      </c>
    </row>
    <row r="51" spans="1:13" x14ac:dyDescent="0.25">
      <c r="A51" s="6">
        <v>43939</v>
      </c>
      <c r="B51">
        <v>492.86246860132121</v>
      </c>
      <c r="C51">
        <v>64.05877909043862</v>
      </c>
      <c r="D51">
        <v>398.0175620542409</v>
      </c>
      <c r="E51">
        <v>43.86266902158561</v>
      </c>
      <c r="F51">
        <v>438.4046018135403</v>
      </c>
      <c r="G51">
        <v>818.15294354177536</v>
      </c>
      <c r="H51">
        <v>297.81357700918329</v>
      </c>
      <c r="I51">
        <v>1146.319689233246</v>
      </c>
      <c r="J51">
        <v>1256.57252425315</v>
      </c>
      <c r="K51">
        <v>50.462090842291857</v>
      </c>
      <c r="L51">
        <v>1.280721062292753</v>
      </c>
      <c r="M51">
        <v>67.000866991218871</v>
      </c>
    </row>
    <row r="52" spans="1:13" x14ac:dyDescent="0.25">
      <c r="A52" s="6">
        <v>43940</v>
      </c>
      <c r="B52">
        <v>300.17013274628749</v>
      </c>
      <c r="C52">
        <v>76.032382658744908</v>
      </c>
      <c r="D52">
        <v>357.55519578731599</v>
      </c>
      <c r="E52">
        <v>438.62669021585612</v>
      </c>
      <c r="F52">
        <v>418.47711991292482</v>
      </c>
      <c r="G52">
        <v>319.85707838013298</v>
      </c>
      <c r="H52">
        <v>293.40715163506781</v>
      </c>
      <c r="I52">
        <v>1118.0472305301839</v>
      </c>
      <c r="J52">
        <v>996.59200199387726</v>
      </c>
      <c r="K52">
        <v>25.586412258063479</v>
      </c>
      <c r="L52">
        <v>1.3904971533464181</v>
      </c>
      <c r="M52">
        <v>50.25065024341415</v>
      </c>
    </row>
    <row r="53" spans="1:13" x14ac:dyDescent="0.25">
      <c r="A53" s="6">
        <v>43941</v>
      </c>
      <c r="B53">
        <v>419.16340787589002</v>
      </c>
      <c r="C53">
        <v>165.23572924262669</v>
      </c>
      <c r="D53">
        <v>374.89620990171238</v>
      </c>
      <c r="E53">
        <v>426.8586570637234</v>
      </c>
      <c r="F53">
        <v>308.87596945953982</v>
      </c>
      <c r="G53">
        <v>422.03364508489773</v>
      </c>
      <c r="H53">
        <v>332.15330578677282</v>
      </c>
      <c r="I53">
        <v>2254.086025689589</v>
      </c>
      <c r="J53">
        <v>628.2862621265748</v>
      </c>
      <c r="K53">
        <v>29.613903076462361</v>
      </c>
      <c r="L53">
        <v>1.20753700159031</v>
      </c>
      <c r="M53">
        <v>100.5013004868283</v>
      </c>
    </row>
    <row r="54" spans="1:13" x14ac:dyDescent="0.25">
      <c r="A54" s="6">
        <v>43942</v>
      </c>
      <c r="B54">
        <v>403.04173834220188</v>
      </c>
      <c r="C54">
        <v>102.3743105090187</v>
      </c>
      <c r="D54">
        <v>440.95721605179392</v>
      </c>
      <c r="E54">
        <v>460.02311412882472</v>
      </c>
      <c r="F54">
        <v>383.60402658684779</v>
      </c>
      <c r="G54">
        <v>906.26172207704349</v>
      </c>
      <c r="H54">
        <v>387.15765011193832</v>
      </c>
      <c r="I54">
        <v>1483.0189701515319</v>
      </c>
      <c r="J54">
        <v>736.61147973460493</v>
      </c>
      <c r="K54">
        <v>36.484328590201628</v>
      </c>
      <c r="L54">
        <v>1.9393776086147401</v>
      </c>
      <c r="M54">
        <v>117.251517234633</v>
      </c>
    </row>
    <row r="55" spans="1:13" x14ac:dyDescent="0.25">
      <c r="A55" s="6">
        <v>43943</v>
      </c>
      <c r="B55">
        <v>417.62801077744348</v>
      </c>
      <c r="C55">
        <v>147.2753238901673</v>
      </c>
      <c r="D55">
        <v>360.85824609482012</v>
      </c>
      <c r="E55">
        <v>465.37222010706688</v>
      </c>
      <c r="F55">
        <v>428.44086086323261</v>
      </c>
      <c r="G55">
        <v>627.12718839808485</v>
      </c>
      <c r="H55">
        <v>369.8358400205878</v>
      </c>
      <c r="I55">
        <v>1123.1876775671039</v>
      </c>
      <c r="J55">
        <v>1143.914297940798</v>
      </c>
      <c r="K55">
        <v>39.090352060930307</v>
      </c>
      <c r="L55">
        <v>1.317313092643974</v>
      </c>
      <c r="M55">
        <v>106.0847060694299</v>
      </c>
    </row>
    <row r="56" spans="1:13" x14ac:dyDescent="0.25">
      <c r="A56" s="6">
        <v>43944</v>
      </c>
      <c r="B56">
        <v>396.13245139919269</v>
      </c>
      <c r="C56">
        <v>177.20933281093301</v>
      </c>
      <c r="D56">
        <v>383.15383567047257</v>
      </c>
      <c r="E56">
        <v>470.72132608530899</v>
      </c>
      <c r="F56">
        <v>443.38647228869422</v>
      </c>
      <c r="G56">
        <v>504.95955429456183</v>
      </c>
      <c r="H56">
        <v>375.15393961003753</v>
      </c>
      <c r="I56">
        <v>1485.589193669992</v>
      </c>
      <c r="J56">
        <v>987.9259845852348</v>
      </c>
      <c r="K56">
        <v>100.687270459972</v>
      </c>
      <c r="L56">
        <v>1.4636812140488611</v>
      </c>
      <c r="M56">
        <v>67.000866991218871</v>
      </c>
    </row>
    <row r="57" spans="1:13" x14ac:dyDescent="0.25">
      <c r="A57" s="6">
        <v>43945</v>
      </c>
      <c r="B57">
        <v>298.63473564784113</v>
      </c>
      <c r="C57">
        <v>110.7558330068331</v>
      </c>
      <c r="D57">
        <v>346.8202822879278</v>
      </c>
      <c r="E57">
        <v>392.62437880297358</v>
      </c>
      <c r="F57">
        <v>363.67654468623232</v>
      </c>
      <c r="G57">
        <v>747.81400269429241</v>
      </c>
      <c r="H57">
        <v>327.29104330499018</v>
      </c>
      <c r="I57">
        <v>1272.260641637796</v>
      </c>
      <c r="J57">
        <v>818.93864511670779</v>
      </c>
      <c r="K57">
        <v>88.367886780163687</v>
      </c>
      <c r="L57">
        <v>2.1589297907220688</v>
      </c>
      <c r="M57">
        <v>44.667244660812578</v>
      </c>
    </row>
    <row r="58" spans="1:13" x14ac:dyDescent="0.25">
      <c r="A58" s="6">
        <v>43946</v>
      </c>
      <c r="B58">
        <v>283.2807646633762</v>
      </c>
      <c r="C58">
        <v>70.045580874591764</v>
      </c>
      <c r="D58">
        <v>342.69146940354773</v>
      </c>
      <c r="E58">
        <v>404.39241195510641</v>
      </c>
      <c r="F58">
        <v>373.64028563654011</v>
      </c>
      <c r="G58">
        <v>603.43407148103802</v>
      </c>
      <c r="H58">
        <v>258.00380293958841</v>
      </c>
      <c r="I58">
        <v>984.39560757025401</v>
      </c>
      <c r="J58">
        <v>1031.256071628447</v>
      </c>
      <c r="K58">
        <v>83.629662287929705</v>
      </c>
      <c r="L58">
        <v>1.6466413658049679</v>
      </c>
      <c r="M58">
        <v>33.500433495609443</v>
      </c>
    </row>
    <row r="59" spans="1:13" x14ac:dyDescent="0.25">
      <c r="A59" s="6">
        <v>43947</v>
      </c>
      <c r="B59">
        <v>185.7830489120245</v>
      </c>
      <c r="C59">
        <v>59.269337663116097</v>
      </c>
      <c r="D59">
        <v>214.6982699877648</v>
      </c>
      <c r="E59">
        <v>308.10850434674768</v>
      </c>
      <c r="F59">
        <v>363.67654468623232</v>
      </c>
      <c r="G59">
        <v>269.50920493140842</v>
      </c>
      <c r="H59">
        <v>201.9358386965329</v>
      </c>
      <c r="I59">
        <v>904.71867849798809</v>
      </c>
      <c r="J59">
        <v>766.94254066485337</v>
      </c>
      <c r="K59">
        <v>54.252670436079043</v>
      </c>
      <c r="L59">
        <v>2.049153699668405</v>
      </c>
      <c r="M59">
        <v>33.500433495609443</v>
      </c>
    </row>
    <row r="60" spans="1:13" x14ac:dyDescent="0.25">
      <c r="A60" s="6">
        <v>43948</v>
      </c>
      <c r="B60">
        <v>335.48426601055672</v>
      </c>
      <c r="C60">
        <v>89.802026762297132</v>
      </c>
      <c r="D60">
        <v>274.97893809971418</v>
      </c>
      <c r="E60">
        <v>354.11081575963021</v>
      </c>
      <c r="F60">
        <v>408.51337896261708</v>
      </c>
      <c r="G60">
        <v>236.93116917046891</v>
      </c>
      <c r="H60">
        <v>222.75239994666461</v>
      </c>
      <c r="I60">
        <v>1118.0472305301839</v>
      </c>
      <c r="J60">
        <v>489.62998358829623</v>
      </c>
      <c r="K60">
        <v>75.100858201908551</v>
      </c>
      <c r="L60">
        <v>2.122337760370848</v>
      </c>
      <c r="M60">
        <v>39.083839078211007</v>
      </c>
    </row>
    <row r="61" spans="1:13" x14ac:dyDescent="0.25">
      <c r="A61" s="6">
        <v>43949</v>
      </c>
      <c r="B61">
        <v>281.74536756492972</v>
      </c>
      <c r="C61">
        <v>112.55187354207909</v>
      </c>
      <c r="D61">
        <v>315.44130436663909</v>
      </c>
      <c r="E61">
        <v>322.01617989017728</v>
      </c>
      <c r="F61">
        <v>418.47711991292482</v>
      </c>
      <c r="G61">
        <v>717.45719664432613</v>
      </c>
      <c r="H61">
        <v>340.51031942733658</v>
      </c>
      <c r="I61">
        <v>783.91817313035892</v>
      </c>
      <c r="J61">
        <v>537.29307933582947</v>
      </c>
      <c r="K61">
        <v>113.7173878136155</v>
      </c>
      <c r="L61">
        <v>2.5248500942342851</v>
      </c>
      <c r="M61">
        <v>111.6681116520314</v>
      </c>
    </row>
    <row r="62" spans="1:13" x14ac:dyDescent="0.25">
      <c r="A62" s="6">
        <v>43950</v>
      </c>
      <c r="B62">
        <v>327.80728051832432</v>
      </c>
      <c r="C62">
        <v>91.598067297543068</v>
      </c>
      <c r="D62">
        <v>266.72131233095399</v>
      </c>
      <c r="E62">
        <v>484.62900162873859</v>
      </c>
      <c r="F62">
        <v>388.58589706200172</v>
      </c>
      <c r="G62">
        <v>569.37521591278312</v>
      </c>
      <c r="H62">
        <v>383.0551161429342</v>
      </c>
      <c r="I62">
        <v>1056.36186608714</v>
      </c>
      <c r="J62">
        <v>736.61147973460493</v>
      </c>
      <c r="K62">
        <v>101.8718265830305</v>
      </c>
      <c r="L62">
        <v>2.5980341549367281</v>
      </c>
      <c r="M62">
        <v>61.417461408617292</v>
      </c>
    </row>
    <row r="63" spans="1:13" x14ac:dyDescent="0.25">
      <c r="A63" s="6">
        <v>43951</v>
      </c>
      <c r="B63">
        <v>221.86488072551691</v>
      </c>
      <c r="C63">
        <v>93.394107832789018</v>
      </c>
      <c r="D63">
        <v>235.34233440966531</v>
      </c>
      <c r="E63">
        <v>286.71208043377908</v>
      </c>
      <c r="F63">
        <v>388.58589706200172</v>
      </c>
      <c r="G63">
        <v>469.41987891899151</v>
      </c>
      <c r="H63">
        <v>352.81792133434868</v>
      </c>
      <c r="I63">
        <v>873.8759962764658</v>
      </c>
      <c r="J63">
        <v>402.96980950187208</v>
      </c>
      <c r="K63">
        <v>116.79723373356759</v>
      </c>
      <c r="L63">
        <v>2.744402276341614</v>
      </c>
      <c r="M63">
        <v>22.333622330406289</v>
      </c>
    </row>
    <row r="64" spans="1:13" x14ac:dyDescent="0.25">
      <c r="A64" s="6">
        <v>43952</v>
      </c>
      <c r="B64">
        <v>167.3582837306667</v>
      </c>
      <c r="C64">
        <v>67.650860160930506</v>
      </c>
      <c r="D64">
        <v>222.13013317964899</v>
      </c>
      <c r="E64">
        <v>0</v>
      </c>
      <c r="F64">
        <v>363.67654468623232</v>
      </c>
      <c r="G64">
        <v>516.80611275308524</v>
      </c>
      <c r="H64">
        <v>287.32932353283962</v>
      </c>
      <c r="I64">
        <v>850.74398461032399</v>
      </c>
      <c r="J64">
        <v>472.29794877101142</v>
      </c>
      <c r="K64">
        <v>96.185957192349747</v>
      </c>
      <c r="L64">
        <v>2.5248500942342851</v>
      </c>
      <c r="M64">
        <v>27.91702791300786</v>
      </c>
    </row>
    <row r="65" spans="1:13" x14ac:dyDescent="0.25">
      <c r="A65" s="6">
        <v>43953</v>
      </c>
      <c r="B65">
        <v>127.4379591710581</v>
      </c>
      <c r="C65">
        <v>45.49969355956388</v>
      </c>
      <c r="D65">
        <v>391.41146143923282</v>
      </c>
      <c r="E65">
        <v>595.89040597617532</v>
      </c>
      <c r="F65">
        <v>373.64028563654011</v>
      </c>
      <c r="G65">
        <v>432.39938373610568</v>
      </c>
      <c r="H65">
        <v>257.09212872425411</v>
      </c>
      <c r="I65">
        <v>663.11766776272987</v>
      </c>
      <c r="J65">
        <v>268.64653966791468</v>
      </c>
      <c r="K65">
        <v>82.682017389482908</v>
      </c>
      <c r="L65">
        <v>3.6592030351221521</v>
      </c>
      <c r="M65">
        <v>39.083839078211007</v>
      </c>
    </row>
    <row r="66" spans="1:13" x14ac:dyDescent="0.25">
      <c r="A66" s="6">
        <v>43954</v>
      </c>
      <c r="B66">
        <v>103.6393041451376</v>
      </c>
      <c r="C66">
        <v>32.328729634426963</v>
      </c>
      <c r="D66">
        <v>143.68268837642719</v>
      </c>
      <c r="E66">
        <v>175.45067608634241</v>
      </c>
      <c r="F66">
        <v>418.47711991292482</v>
      </c>
      <c r="G66">
        <v>187.323705625402</v>
      </c>
      <c r="H66">
        <v>170.1791868623904</v>
      </c>
      <c r="I66">
        <v>652.83677368888914</v>
      </c>
      <c r="J66">
        <v>342.3076876413752</v>
      </c>
      <c r="K66">
        <v>68.704255137392678</v>
      </c>
      <c r="L66">
        <v>2.4882580638830629</v>
      </c>
      <c r="M66">
        <v>11.166811165203139</v>
      </c>
    </row>
    <row r="67" spans="1:13" x14ac:dyDescent="0.25">
      <c r="A67" s="6">
        <v>43955</v>
      </c>
      <c r="B67">
        <v>233.38035896386549</v>
      </c>
      <c r="C67">
        <v>76.032382658744908</v>
      </c>
      <c r="D67">
        <v>161.02370249082361</v>
      </c>
      <c r="E67">
        <v>175.45067608634241</v>
      </c>
      <c r="F67">
        <v>358.69467421107839</v>
      </c>
      <c r="G67">
        <v>201.39149379489859</v>
      </c>
      <c r="H67">
        <v>202.54362150675581</v>
      </c>
      <c r="I67">
        <v>817.33107887034146</v>
      </c>
      <c r="J67">
        <v>346.64069634569643</v>
      </c>
      <c r="K67">
        <v>74.863946977296848</v>
      </c>
      <c r="L67">
        <v>6.4036053114637648</v>
      </c>
      <c r="M67">
        <v>11.166811165203139</v>
      </c>
    </row>
    <row r="68" spans="1:13" x14ac:dyDescent="0.25">
      <c r="A68" s="6">
        <v>43956</v>
      </c>
      <c r="B68">
        <v>253.3405212436698</v>
      </c>
      <c r="C68">
        <v>0</v>
      </c>
      <c r="D68">
        <v>194.87996814274041</v>
      </c>
      <c r="E68">
        <v>197.91692119495951</v>
      </c>
      <c r="F68">
        <v>363.67654468623232</v>
      </c>
      <c r="G68">
        <v>537.53759005550137</v>
      </c>
      <c r="H68">
        <v>352.21013852412591</v>
      </c>
      <c r="I68">
        <v>683.67945591041143</v>
      </c>
      <c r="J68">
        <v>398.6368007975509</v>
      </c>
      <c r="K68">
        <v>135.27630925328009</v>
      </c>
      <c r="L68">
        <v>4.6471878546051322</v>
      </c>
      <c r="M68">
        <v>33.500433495609443</v>
      </c>
    </row>
    <row r="69" spans="1:13" x14ac:dyDescent="0.25">
      <c r="A69" s="6">
        <v>43957</v>
      </c>
      <c r="B69">
        <v>210.34940248716819</v>
      </c>
      <c r="C69">
        <v>168.82781031311859</v>
      </c>
      <c r="D69">
        <v>304.70639086725078</v>
      </c>
      <c r="E69">
        <v>261.03637173821681</v>
      </c>
      <c r="F69">
        <v>398.5496380123094</v>
      </c>
      <c r="G69">
        <v>479.04520766654178</v>
      </c>
      <c r="H69">
        <v>359.19964084168839</v>
      </c>
      <c r="I69">
        <v>1393.061147005425</v>
      </c>
      <c r="J69">
        <v>1399.561811495749</v>
      </c>
      <c r="K69">
        <v>153.99229599760429</v>
      </c>
      <c r="L69">
        <v>3.3664667923123792</v>
      </c>
      <c r="M69">
        <v>11.166811165203139</v>
      </c>
    </row>
    <row r="70" spans="1:13" x14ac:dyDescent="0.25">
      <c r="A70" s="6">
        <v>43958</v>
      </c>
      <c r="B70">
        <v>135.88264321251381</v>
      </c>
      <c r="C70">
        <v>70.045580874591764</v>
      </c>
      <c r="D70">
        <v>226.25894606402909</v>
      </c>
      <c r="E70">
        <v>227.8719146731155</v>
      </c>
      <c r="F70">
        <v>298.91222850923202</v>
      </c>
      <c r="G70">
        <v>339.10773587523357</v>
      </c>
      <c r="H70">
        <v>293.8629887427349</v>
      </c>
      <c r="I70">
        <v>539.74693887664057</v>
      </c>
      <c r="J70">
        <v>329.30866152841162</v>
      </c>
      <c r="K70">
        <v>142.6205572162427</v>
      </c>
      <c r="L70">
        <v>3.805571156527038</v>
      </c>
      <c r="M70">
        <v>5.5834055826015723</v>
      </c>
    </row>
    <row r="71" spans="1:13" x14ac:dyDescent="0.25">
      <c r="A71" s="6">
        <v>43959</v>
      </c>
      <c r="B71">
        <v>186.55074746124771</v>
      </c>
      <c r="C71">
        <v>70.644261053007071</v>
      </c>
      <c r="D71">
        <v>200.66030618087251</v>
      </c>
      <c r="E71">
        <v>244.98905380349041</v>
      </c>
      <c r="F71">
        <v>343.74906278561679</v>
      </c>
      <c r="G71">
        <v>428.69733421781717</v>
      </c>
      <c r="H71">
        <v>265.44914236481787</v>
      </c>
      <c r="I71">
        <v>758.21593794575699</v>
      </c>
      <c r="J71">
        <v>459.29892265804779</v>
      </c>
      <c r="K71">
        <v>195.92558275387501</v>
      </c>
      <c r="L71">
        <v>3.5128349137172652</v>
      </c>
      <c r="M71">
        <v>27.91702791300786</v>
      </c>
    </row>
    <row r="72" spans="1:13" x14ac:dyDescent="0.25">
      <c r="A72" s="6">
        <v>43960</v>
      </c>
      <c r="B72">
        <v>60.648185388636101</v>
      </c>
      <c r="C72">
        <v>23.348526958197251</v>
      </c>
      <c r="D72">
        <v>160.19793991394761</v>
      </c>
      <c r="E72">
        <v>191.49799402106891</v>
      </c>
      <c r="F72">
        <v>368.65841516138619</v>
      </c>
      <c r="G72">
        <v>203.61272350587171</v>
      </c>
      <c r="H72">
        <v>226.09520540289009</v>
      </c>
      <c r="I72">
        <v>544.88738591356105</v>
      </c>
      <c r="J72">
        <v>259.98052225927228</v>
      </c>
      <c r="K72">
        <v>151.38627252687559</v>
      </c>
      <c r="L72">
        <v>4.244675520741696</v>
      </c>
      <c r="M72">
        <v>5.5834055826015723</v>
      </c>
    </row>
    <row r="73" spans="1:13" x14ac:dyDescent="0.25">
      <c r="A73" s="6">
        <v>43961</v>
      </c>
      <c r="B73">
        <v>53.738898445626923</v>
      </c>
      <c r="C73">
        <v>11.973603568306279</v>
      </c>
      <c r="D73">
        <v>136.25082518454309</v>
      </c>
      <c r="E73">
        <v>152.9844309777254</v>
      </c>
      <c r="F73">
        <v>318.8397104098475</v>
      </c>
      <c r="G73">
        <v>160.66894909372419</v>
      </c>
      <c r="H73">
        <v>135.68751238224519</v>
      </c>
      <c r="I73">
        <v>413.80598647209109</v>
      </c>
      <c r="J73">
        <v>324.97565282409039</v>
      </c>
      <c r="K73">
        <v>110.6375418936634</v>
      </c>
      <c r="L73">
        <v>4.0617153689855883</v>
      </c>
      <c r="M73">
        <v>16.750216747804721</v>
      </c>
    </row>
    <row r="74" spans="1:13" x14ac:dyDescent="0.25">
      <c r="A74" s="6">
        <v>43962</v>
      </c>
      <c r="B74">
        <v>201.9047184457126</v>
      </c>
      <c r="C74">
        <v>55.078576414208896</v>
      </c>
      <c r="D74">
        <v>147.81150126080729</v>
      </c>
      <c r="E74">
        <v>131.58800706475691</v>
      </c>
      <c r="F74">
        <v>303.89409898438589</v>
      </c>
      <c r="G74">
        <v>138.4566519839928</v>
      </c>
      <c r="H74">
        <v>154.07294239148561</v>
      </c>
      <c r="I74">
        <v>470.35090387821538</v>
      </c>
      <c r="J74">
        <v>220.98344392038149</v>
      </c>
      <c r="K74">
        <v>125.56294904420039</v>
      </c>
      <c r="L74">
        <v>3.0005464888001638</v>
      </c>
      <c r="M74">
        <v>11.166811165203139</v>
      </c>
    </row>
    <row r="75" spans="1:13" x14ac:dyDescent="0.25">
      <c r="A75" s="6">
        <v>43963</v>
      </c>
      <c r="B75">
        <v>266.39139658046491</v>
      </c>
      <c r="C75">
        <v>46.098373737979188</v>
      </c>
      <c r="D75">
        <v>142.03116322267519</v>
      </c>
      <c r="E75">
        <v>188.2885304341236</v>
      </c>
      <c r="F75">
        <v>249.09352375769339</v>
      </c>
      <c r="G75">
        <v>454.61168084583721</v>
      </c>
      <c r="H75">
        <v>247.21565805813319</v>
      </c>
      <c r="I75">
        <v>529.46604480279984</v>
      </c>
      <c r="J75">
        <v>233.98247003334509</v>
      </c>
      <c r="K75">
        <v>191.42426948625271</v>
      </c>
      <c r="L75">
        <v>4.4276356724978037</v>
      </c>
      <c r="M75">
        <v>16.750216747804721</v>
      </c>
    </row>
    <row r="76" spans="1:13" x14ac:dyDescent="0.25">
      <c r="A76" s="6">
        <v>43964</v>
      </c>
      <c r="B76">
        <v>62.183582487082582</v>
      </c>
      <c r="C76">
        <v>73.63766194508365</v>
      </c>
      <c r="D76">
        <v>161.02370249082361</v>
      </c>
      <c r="E76">
        <v>196.84709999931101</v>
      </c>
      <c r="F76">
        <v>229.16604185707789</v>
      </c>
      <c r="G76">
        <v>330.96322693499872</v>
      </c>
      <c r="H76">
        <v>268.03221930826493</v>
      </c>
      <c r="I76">
        <v>506.33403313665809</v>
      </c>
      <c r="J76">
        <v>355.30671375433877</v>
      </c>
      <c r="K76">
        <v>184.55384397251339</v>
      </c>
      <c r="L76">
        <v>4.9765161277661258</v>
      </c>
      <c r="M76">
        <v>5.5834055826015723</v>
      </c>
    </row>
    <row r="77" spans="1:13" x14ac:dyDescent="0.25">
      <c r="A77" s="6">
        <v>43965</v>
      </c>
      <c r="B77">
        <v>267.92679367891139</v>
      </c>
      <c r="C77">
        <v>13.769644103552229</v>
      </c>
      <c r="D77">
        <v>216.34979514151681</v>
      </c>
      <c r="E77">
        <v>232.15119945570919</v>
      </c>
      <c r="F77">
        <v>288.94848755892428</v>
      </c>
      <c r="G77">
        <v>260.62428608751583</v>
      </c>
      <c r="H77">
        <v>270.91918765682328</v>
      </c>
      <c r="I77">
        <v>370.11218665826777</v>
      </c>
      <c r="J77">
        <v>259.98052225927228</v>
      </c>
      <c r="K77">
        <v>179.81561948027951</v>
      </c>
      <c r="L77">
        <v>3.5860189744197091</v>
      </c>
      <c r="M77">
        <v>11.166811165203139</v>
      </c>
    </row>
    <row r="78" spans="1:13" x14ac:dyDescent="0.25">
      <c r="A78" s="6">
        <v>43966</v>
      </c>
      <c r="B78">
        <v>79.840649119217147</v>
      </c>
      <c r="C78">
        <v>7.7828423193990854</v>
      </c>
      <c r="D78">
        <v>199.83454360399651</v>
      </c>
      <c r="E78">
        <v>147.63532499948329</v>
      </c>
      <c r="F78">
        <v>244.11165328253949</v>
      </c>
      <c r="G78">
        <v>259.14346628020041</v>
      </c>
      <c r="H78">
        <v>255.42072599614141</v>
      </c>
      <c r="I78">
        <v>650.2665501704289</v>
      </c>
      <c r="J78">
        <v>242.6484874419875</v>
      </c>
      <c r="K78">
        <v>228.145509301066</v>
      </c>
      <c r="L78">
        <v>3.805571156527038</v>
      </c>
      <c r="M78">
        <v>11.166811165203139</v>
      </c>
    </row>
    <row r="79" spans="1:13" x14ac:dyDescent="0.25">
      <c r="A79" s="6">
        <v>43967</v>
      </c>
      <c r="B79">
        <v>-1.535397098446484</v>
      </c>
      <c r="C79">
        <v>24.54588731502788</v>
      </c>
      <c r="D79">
        <v>126.34167426203081</v>
      </c>
      <c r="E79">
        <v>111.2614043474367</v>
      </c>
      <c r="F79">
        <v>264.03913518315488</v>
      </c>
      <c r="G79">
        <v>304.308470403321</v>
      </c>
      <c r="H79">
        <v>184.76597430773819</v>
      </c>
      <c r="I79">
        <v>395.81442184286982</v>
      </c>
      <c r="J79">
        <v>199.31840039877551</v>
      </c>
      <c r="K79">
        <v>165.83785722818919</v>
      </c>
      <c r="L79">
        <v>4.3178595814441394</v>
      </c>
      <c r="M79">
        <v>5.5834055826015723</v>
      </c>
    </row>
    <row r="80" spans="1:13" x14ac:dyDescent="0.25">
      <c r="A80" s="6">
        <v>43968</v>
      </c>
      <c r="B80">
        <v>444.49746000025698</v>
      </c>
      <c r="C80">
        <v>14.36832428196754</v>
      </c>
      <c r="D80">
        <v>119.7355736470227</v>
      </c>
      <c r="E80">
        <v>0</v>
      </c>
      <c r="F80">
        <v>303.89409898438589</v>
      </c>
      <c r="G80">
        <v>49.607463545066928</v>
      </c>
      <c r="H80">
        <v>115.174842537225</v>
      </c>
      <c r="I80">
        <v>298.14592814138251</v>
      </c>
      <c r="J80">
        <v>203.65140910309671</v>
      </c>
      <c r="K80">
        <v>108.0315184229347</v>
      </c>
      <c r="L80">
        <v>5.6351726740881132</v>
      </c>
      <c r="M80">
        <v>0</v>
      </c>
    </row>
    <row r="81" spans="1:13" x14ac:dyDescent="0.25">
      <c r="A81" s="6">
        <v>43969</v>
      </c>
      <c r="B81">
        <v>100.5685099482447</v>
      </c>
      <c r="C81">
        <v>24.54588731502788</v>
      </c>
      <c r="D81">
        <v>81.750495110725836</v>
      </c>
      <c r="E81">
        <v>156.1938945646707</v>
      </c>
      <c r="F81">
        <v>199.2748190061547</v>
      </c>
      <c r="G81">
        <v>108.0998459340264</v>
      </c>
      <c r="H81">
        <v>178.08036339528709</v>
      </c>
      <c r="I81">
        <v>11424.64353955556</v>
      </c>
      <c r="J81">
        <v>121.32424372099371</v>
      </c>
      <c r="K81">
        <v>174.1297500895987</v>
      </c>
      <c r="L81">
        <v>4.7935559760100181</v>
      </c>
      <c r="M81">
        <v>0</v>
      </c>
    </row>
    <row r="82" spans="1:13" x14ac:dyDescent="0.25">
      <c r="A82" s="6">
        <v>43970</v>
      </c>
      <c r="B82">
        <v>-166.59058518144349</v>
      </c>
      <c r="C82">
        <v>46.697053916394509</v>
      </c>
      <c r="D82">
        <v>133.773537453915</v>
      </c>
      <c r="E82">
        <v>73.817662499741644</v>
      </c>
      <c r="F82">
        <v>269.02100565830881</v>
      </c>
      <c r="G82">
        <v>370.20495182885759</v>
      </c>
      <c r="H82">
        <v>235.8197303664553</v>
      </c>
      <c r="I82">
        <v>508.90425665511827</v>
      </c>
      <c r="J82">
        <v>121.32424372099371</v>
      </c>
      <c r="K82">
        <v>267.70968381121969</v>
      </c>
      <c r="L82">
        <v>5.3424364312783412</v>
      </c>
      <c r="M82">
        <v>16.750216747804721</v>
      </c>
    </row>
    <row r="83" spans="1:13" x14ac:dyDescent="0.25">
      <c r="A83" s="6">
        <v>43971</v>
      </c>
      <c r="B83">
        <v>82.911443316110109</v>
      </c>
      <c r="C83">
        <v>37.716851240164793</v>
      </c>
      <c r="D83">
        <v>132.947774877039</v>
      </c>
      <c r="E83">
        <v>117.6803315213273</v>
      </c>
      <c r="F83">
        <v>269.02100565830881</v>
      </c>
      <c r="G83">
        <v>242.85444839973059</v>
      </c>
      <c r="H83">
        <v>231.869142100007</v>
      </c>
      <c r="I83">
        <v>375.25263369518831</v>
      </c>
      <c r="J83">
        <v>181.98636558149059</v>
      </c>
      <c r="K83">
        <v>207.53423275984821</v>
      </c>
      <c r="L83">
        <v>4.8301480063612399</v>
      </c>
      <c r="M83">
        <v>5.5834055826015723</v>
      </c>
    </row>
    <row r="84" spans="1:13" x14ac:dyDescent="0.25">
      <c r="A84" s="6">
        <v>43972</v>
      </c>
      <c r="B84">
        <v>63.71897958552907</v>
      </c>
      <c r="C84">
        <v>35.322130526503543</v>
      </c>
      <c r="D84">
        <v>128.8189619926589</v>
      </c>
      <c r="E84">
        <v>55.63070217371834</v>
      </c>
      <c r="F84">
        <v>278.98474660861649</v>
      </c>
      <c r="G84">
        <v>202.1319036985563</v>
      </c>
      <c r="H84">
        <v>184.9179200102939</v>
      </c>
      <c r="I84">
        <v>282.72458703062131</v>
      </c>
      <c r="J84">
        <v>155.98831335556341</v>
      </c>
      <c r="K84">
        <v>281.45053483869827</v>
      </c>
      <c r="L84">
        <v>5.4888045526832272</v>
      </c>
      <c r="M84">
        <v>0</v>
      </c>
    </row>
    <row r="85" spans="1:13" x14ac:dyDescent="0.25">
      <c r="A85" s="6">
        <v>43973</v>
      </c>
      <c r="B85">
        <v>56.809692642519892</v>
      </c>
      <c r="C85">
        <v>14.967004460382849</v>
      </c>
      <c r="D85">
        <v>107.3491349938824</v>
      </c>
      <c r="E85">
        <v>736.03698260611952</v>
      </c>
      <c r="F85">
        <v>278.98474660861649</v>
      </c>
      <c r="G85">
        <v>215.45928196439519</v>
      </c>
      <c r="H85">
        <v>189.02045397929791</v>
      </c>
      <c r="I85">
        <v>259.59257536447961</v>
      </c>
      <c r="J85">
        <v>112.6582263123513</v>
      </c>
      <c r="K85">
        <v>237.14813583631059</v>
      </c>
      <c r="L85">
        <v>5.1960683098734552</v>
      </c>
      <c r="M85">
        <v>11.166811165203139</v>
      </c>
    </row>
    <row r="86" spans="1:13" x14ac:dyDescent="0.25">
      <c r="A86" s="6">
        <v>43974</v>
      </c>
      <c r="B86">
        <v>33.011037616599403</v>
      </c>
      <c r="C86">
        <v>19.756445887705372</v>
      </c>
      <c r="D86">
        <v>98.265746648246207</v>
      </c>
      <c r="E86">
        <v>53.49105978242148</v>
      </c>
      <c r="F86">
        <v>219.20230090677009</v>
      </c>
      <c r="G86">
        <v>162.8901788046974</v>
      </c>
      <c r="H86">
        <v>168.5077841342777</v>
      </c>
      <c r="I86">
        <v>519.18515072895912</v>
      </c>
      <c r="J86">
        <v>108.3252176080301</v>
      </c>
      <c r="K86">
        <v>228.6193317502894</v>
      </c>
      <c r="L86">
        <v>5.1960683098734552</v>
      </c>
      <c r="M86">
        <v>22.333622330406289</v>
      </c>
    </row>
    <row r="87" spans="1:13" x14ac:dyDescent="0.25">
      <c r="A87" s="6">
        <v>43975</v>
      </c>
      <c r="B87">
        <v>25.334052124366981</v>
      </c>
      <c r="C87">
        <v>13.17096392513691</v>
      </c>
      <c r="D87">
        <v>41.288128843800934</v>
      </c>
      <c r="E87">
        <v>79.166768477983794</v>
      </c>
      <c r="F87">
        <v>209.23855995646241</v>
      </c>
      <c r="G87">
        <v>280.6153534862741</v>
      </c>
      <c r="H87">
        <v>94.51022698964897</v>
      </c>
      <c r="I87">
        <v>231.32011666141739</v>
      </c>
      <c r="J87">
        <v>186.31937428581179</v>
      </c>
      <c r="K87">
        <v>154.7030296714394</v>
      </c>
      <c r="L87">
        <v>5.7083567347905566</v>
      </c>
      <c r="M87">
        <v>5.5834055826015723</v>
      </c>
    </row>
    <row r="88" spans="1:13" x14ac:dyDescent="0.25">
      <c r="A88" s="6">
        <v>43976</v>
      </c>
      <c r="B88">
        <v>69.092869430091753</v>
      </c>
      <c r="C88">
        <v>15.565684638798171</v>
      </c>
      <c r="D88">
        <v>75.970157072593707</v>
      </c>
      <c r="E88">
        <v>-2051.9170532536882</v>
      </c>
      <c r="F88">
        <v>139.4923733043083</v>
      </c>
      <c r="G88">
        <v>77.002629980402389</v>
      </c>
      <c r="H88">
        <v>83.266245000526752</v>
      </c>
      <c r="I88">
        <v>295.57570462292222</v>
      </c>
      <c r="J88">
        <v>138.6562785382786</v>
      </c>
      <c r="K88">
        <v>191.18735826164101</v>
      </c>
      <c r="L88">
        <v>5.4156204919807838</v>
      </c>
      <c r="M88">
        <v>5.5834055826015723</v>
      </c>
    </row>
    <row r="89" spans="1:13" x14ac:dyDescent="0.25">
      <c r="A89" s="6">
        <v>43977</v>
      </c>
      <c r="B89">
        <v>56.041994093296651</v>
      </c>
      <c r="C89">
        <v>37.716851240164793</v>
      </c>
      <c r="D89">
        <v>64.409480996329449</v>
      </c>
      <c r="E89">
        <v>302.75939836850557</v>
      </c>
      <c r="F89">
        <v>194.2929485310008</v>
      </c>
      <c r="G89">
        <v>96.993697379160707</v>
      </c>
      <c r="H89">
        <v>100.58805509187719</v>
      </c>
      <c r="I89">
        <v>87.38759962764658</v>
      </c>
      <c r="J89">
        <v>95.326191495066524</v>
      </c>
      <c r="K89">
        <v>246.15076237155509</v>
      </c>
      <c r="L89">
        <v>6.2938292204101014</v>
      </c>
      <c r="M89">
        <v>11.166811165203139</v>
      </c>
    </row>
    <row r="90" spans="1:13" x14ac:dyDescent="0.25">
      <c r="A90" s="6">
        <v>43978</v>
      </c>
      <c r="B90">
        <v>50.668104248733947</v>
      </c>
      <c r="C90">
        <v>33.526089991257592</v>
      </c>
      <c r="D90">
        <v>96.61422149449416</v>
      </c>
      <c r="E90">
        <v>0</v>
      </c>
      <c r="F90">
        <v>199.2748190061547</v>
      </c>
      <c r="G90">
        <v>312.45297934355591</v>
      </c>
      <c r="H90">
        <v>230.65357647956131</v>
      </c>
      <c r="I90">
        <v>470.35090387821538</v>
      </c>
      <c r="J90">
        <v>129.9902611296362</v>
      </c>
      <c r="K90">
        <v>257.285589928305</v>
      </c>
      <c r="L90">
        <v>6.9524857667320878</v>
      </c>
      <c r="M90">
        <v>11.166811165203139</v>
      </c>
    </row>
    <row r="91" spans="1:13" x14ac:dyDescent="0.25">
      <c r="A91" s="6">
        <v>43979</v>
      </c>
      <c r="B91">
        <v>49.900405699510713</v>
      </c>
      <c r="C91">
        <v>25.144567493443191</v>
      </c>
      <c r="D91">
        <v>57.803380381321297</v>
      </c>
      <c r="E91">
        <v>2.1396423912968592</v>
      </c>
      <c r="F91">
        <v>199.2748190061547</v>
      </c>
      <c r="G91">
        <v>253.96059695459641</v>
      </c>
      <c r="H91">
        <v>178.9920376106214</v>
      </c>
      <c r="I91">
        <v>125.94095240454951</v>
      </c>
      <c r="J91">
        <v>103.9922089037089</v>
      </c>
      <c r="K91">
        <v>273.8693756511239</v>
      </c>
      <c r="L91">
        <v>6.4767893721662082</v>
      </c>
      <c r="M91">
        <v>128.41832839983621</v>
      </c>
    </row>
    <row r="92" spans="1:13" x14ac:dyDescent="0.25">
      <c r="A92" s="6">
        <v>43980</v>
      </c>
      <c r="B92">
        <v>39.920324559608567</v>
      </c>
      <c r="C92">
        <v>20.355126066120679</v>
      </c>
      <c r="D92">
        <v>71.841344188213611</v>
      </c>
      <c r="E92">
        <v>2.1396423912968592</v>
      </c>
      <c r="F92">
        <v>194.2929485310008</v>
      </c>
      <c r="G92">
        <v>202.87231360221401</v>
      </c>
      <c r="H92">
        <v>176.25701496461869</v>
      </c>
      <c r="I92">
        <v>298.14592814138251</v>
      </c>
      <c r="J92">
        <v>181.98636558149059</v>
      </c>
      <c r="K92">
        <v>266.28821646354947</v>
      </c>
      <c r="L92">
        <v>9.8432561644785874</v>
      </c>
      <c r="M92">
        <v>0</v>
      </c>
    </row>
    <row r="93" spans="1:13" x14ac:dyDescent="0.25">
      <c r="A93" s="6">
        <v>43981</v>
      </c>
      <c r="B93">
        <v>43.758817305724783</v>
      </c>
      <c r="C93">
        <v>15.565684638798171</v>
      </c>
      <c r="D93">
        <v>91.659646033238047</v>
      </c>
      <c r="E93">
        <v>4.2792847825937184</v>
      </c>
      <c r="F93">
        <v>224.18417138192399</v>
      </c>
      <c r="G93">
        <v>114.0231251632882</v>
      </c>
      <c r="H93">
        <v>146.32371156114459</v>
      </c>
      <c r="I93">
        <v>241.6010107352582</v>
      </c>
      <c r="J93">
        <v>99.659200199387726</v>
      </c>
      <c r="K93">
        <v>226.48713072878411</v>
      </c>
      <c r="L93">
        <v>7.5013662220004109</v>
      </c>
      <c r="M93">
        <v>0</v>
      </c>
    </row>
    <row r="94" spans="1:13" x14ac:dyDescent="0.25">
      <c r="A94" s="6">
        <v>43982</v>
      </c>
      <c r="B94">
        <v>23.7986550259205</v>
      </c>
      <c r="C94">
        <v>5.9868017841531422</v>
      </c>
      <c r="D94">
        <v>61.932193265701393</v>
      </c>
      <c r="E94">
        <v>2.1396423912968592</v>
      </c>
      <c r="F94">
        <v>199.2748190061547</v>
      </c>
      <c r="G94">
        <v>44.424594219462918</v>
      </c>
      <c r="H94">
        <v>88.280453184865038</v>
      </c>
      <c r="I94">
        <v>174.77519925529319</v>
      </c>
      <c r="J94">
        <v>60.662121860496867</v>
      </c>
      <c r="K94">
        <v>113.7173878136155</v>
      </c>
      <c r="L94">
        <v>8.1600227683223974</v>
      </c>
      <c r="M94">
        <v>0</v>
      </c>
    </row>
    <row r="95" spans="1:13" x14ac:dyDescent="0.25">
      <c r="A95" s="6">
        <v>43983</v>
      </c>
      <c r="B95">
        <v>21.495559378250771</v>
      </c>
      <c r="C95">
        <v>8.9802026762297125</v>
      </c>
      <c r="D95">
        <v>49.545754612561112</v>
      </c>
      <c r="E95">
        <v>0</v>
      </c>
      <c r="F95">
        <v>184.32920758069309</v>
      </c>
      <c r="G95">
        <v>63.675251714563522</v>
      </c>
      <c r="H95">
        <v>117.90986518322769</v>
      </c>
      <c r="I95">
        <v>367.54196313980759</v>
      </c>
      <c r="J95">
        <v>82.327165382102905</v>
      </c>
      <c r="K95">
        <v>147.5956929330884</v>
      </c>
      <c r="L95">
        <v>7.3184060702443032</v>
      </c>
      <c r="M95">
        <v>0</v>
      </c>
    </row>
    <row r="96" spans="1:13" x14ac:dyDescent="0.25">
      <c r="A96" s="6">
        <v>43984</v>
      </c>
      <c r="B96">
        <v>82.143744766886869</v>
      </c>
      <c r="C96">
        <v>4.7894414273225134</v>
      </c>
      <c r="D96">
        <v>45.416941728181023</v>
      </c>
      <c r="E96">
        <v>0</v>
      </c>
      <c r="F96">
        <v>129.52863235400051</v>
      </c>
      <c r="G96">
        <v>184.36206601077109</v>
      </c>
      <c r="H96">
        <v>162.2780103294937</v>
      </c>
      <c r="I96">
        <v>149.0729640706912</v>
      </c>
      <c r="J96">
        <v>82.327165382102905</v>
      </c>
      <c r="K96">
        <v>298.98196545996399</v>
      </c>
      <c r="L96">
        <v>8.0868387076199539</v>
      </c>
      <c r="M96">
        <v>5.5834055826015723</v>
      </c>
    </row>
    <row r="97" spans="1:13" x14ac:dyDescent="0.25">
      <c r="A97" s="6">
        <v>43985</v>
      </c>
      <c r="B97">
        <v>62.183582487082582</v>
      </c>
      <c r="C97">
        <v>23.348526958197251</v>
      </c>
      <c r="D97">
        <v>58.629142958197313</v>
      </c>
      <c r="E97">
        <v>1.06982119564843</v>
      </c>
      <c r="F97">
        <v>224.18417138192399</v>
      </c>
      <c r="G97">
        <v>188.06411552905971</v>
      </c>
      <c r="H97">
        <v>153.00932247359569</v>
      </c>
      <c r="I97">
        <v>169.6347522183728</v>
      </c>
      <c r="J97">
        <v>73.661147973460487</v>
      </c>
      <c r="K97">
        <v>319.59324200118181</v>
      </c>
      <c r="L97">
        <v>9.477335860966372</v>
      </c>
      <c r="M97">
        <v>5.5834055826015723</v>
      </c>
    </row>
    <row r="98" spans="1:13" x14ac:dyDescent="0.25">
      <c r="A98" s="6">
        <v>43986</v>
      </c>
      <c r="B98">
        <v>33.011037616599403</v>
      </c>
      <c r="C98">
        <v>19.756445887705372</v>
      </c>
      <c r="D98">
        <v>72.667106765089628</v>
      </c>
      <c r="E98">
        <v>5.3491059782421484</v>
      </c>
      <c r="F98">
        <v>189.31107805584699</v>
      </c>
      <c r="G98">
        <v>96.253287475502987</v>
      </c>
      <c r="H98">
        <v>155.44045371448701</v>
      </c>
      <c r="I98">
        <v>372.68241017672801</v>
      </c>
      <c r="J98">
        <v>112.6582263123513</v>
      </c>
      <c r="K98">
        <v>348.97023385303248</v>
      </c>
      <c r="L98">
        <v>10.062808346585919</v>
      </c>
      <c r="M98">
        <v>0</v>
      </c>
    </row>
    <row r="99" spans="1:13" x14ac:dyDescent="0.25">
      <c r="A99" s="6">
        <v>43987</v>
      </c>
      <c r="B99">
        <v>35.314133264269117</v>
      </c>
      <c r="C99">
        <v>13.769644103552229</v>
      </c>
      <c r="D99">
        <v>70.189819034461578</v>
      </c>
      <c r="E99">
        <v>1.06982119564843</v>
      </c>
      <c r="F99">
        <v>154.43798472976991</v>
      </c>
      <c r="G99">
        <v>191.02575514369059</v>
      </c>
      <c r="H99">
        <v>138.87837213591499</v>
      </c>
      <c r="I99">
        <v>136.22184647839029</v>
      </c>
      <c r="J99">
        <v>77.994156677781689</v>
      </c>
      <c r="K99">
        <v>238.0957807347574</v>
      </c>
      <c r="L99">
        <v>10.46532068044935</v>
      </c>
      <c r="M99">
        <v>11.166811165203139</v>
      </c>
    </row>
    <row r="100" spans="1:13" x14ac:dyDescent="0.25">
      <c r="A100" s="6">
        <v>43988</v>
      </c>
      <c r="B100">
        <v>23.7986550259205</v>
      </c>
      <c r="C100">
        <v>8.9802026762297125</v>
      </c>
      <c r="D100">
        <v>59.45490553507333</v>
      </c>
      <c r="E100">
        <v>1.06982119564843</v>
      </c>
      <c r="F100">
        <v>164.40172568007759</v>
      </c>
      <c r="G100">
        <v>105.8786162230533</v>
      </c>
      <c r="H100">
        <v>100.1322179842101</v>
      </c>
      <c r="I100">
        <v>133.65162295993011</v>
      </c>
      <c r="J100">
        <v>60.662121860496867</v>
      </c>
      <c r="K100">
        <v>214.1677470489758</v>
      </c>
      <c r="L100">
        <v>10.86783301431279</v>
      </c>
      <c r="M100">
        <v>0</v>
      </c>
    </row>
    <row r="101" spans="1:13" x14ac:dyDescent="0.25">
      <c r="A101" s="6">
        <v>43989</v>
      </c>
      <c r="B101">
        <v>9.9800811399021434</v>
      </c>
      <c r="C101">
        <v>7.1841621409837702</v>
      </c>
      <c r="D101">
        <v>43.765416574428983</v>
      </c>
      <c r="E101">
        <v>1.06982119564843</v>
      </c>
      <c r="F101">
        <v>189.31107805584699</v>
      </c>
      <c r="G101">
        <v>39.982134797516629</v>
      </c>
      <c r="H101">
        <v>66.552217719399124</v>
      </c>
      <c r="I101">
        <v>233.8903401798776</v>
      </c>
      <c r="J101">
        <v>64.995130564818083</v>
      </c>
      <c r="K101">
        <v>124.3783929211419</v>
      </c>
      <c r="L101">
        <v>9.5505199216688155</v>
      </c>
      <c r="M101">
        <v>0</v>
      </c>
    </row>
    <row r="102" spans="1:13" x14ac:dyDescent="0.25">
      <c r="A102" s="6">
        <v>43990</v>
      </c>
      <c r="B102">
        <v>40.688023108831807</v>
      </c>
      <c r="C102">
        <v>5.9868017841531422</v>
      </c>
      <c r="D102">
        <v>53.674567496941201</v>
      </c>
      <c r="E102">
        <v>0</v>
      </c>
      <c r="F102">
        <v>164.40172568007759</v>
      </c>
      <c r="G102">
        <v>34.799265471912619</v>
      </c>
      <c r="H102">
        <v>78.85981962641128</v>
      </c>
      <c r="I102">
        <v>143.93251703377081</v>
      </c>
      <c r="J102">
        <v>47.663095747533262</v>
      </c>
      <c r="K102">
        <v>160.86272151134361</v>
      </c>
      <c r="L102">
        <v>9.7334800734249232</v>
      </c>
      <c r="M102">
        <v>0</v>
      </c>
    </row>
    <row r="103" spans="1:13" x14ac:dyDescent="0.25">
      <c r="A103" s="6">
        <v>43991</v>
      </c>
      <c r="B103">
        <v>64.48667813475231</v>
      </c>
      <c r="C103">
        <v>24.54588731502788</v>
      </c>
      <c r="D103">
        <v>65.235243573205466</v>
      </c>
      <c r="E103">
        <v>0</v>
      </c>
      <c r="F103">
        <v>199.2748190061547</v>
      </c>
      <c r="G103">
        <v>144.37993121325451</v>
      </c>
      <c r="H103">
        <v>144.34841742792051</v>
      </c>
      <c r="I103">
        <v>87.38759962764658</v>
      </c>
      <c r="J103">
        <v>56.329113156175673</v>
      </c>
      <c r="K103">
        <v>301.35107770608101</v>
      </c>
      <c r="L103">
        <v>10.135992407288359</v>
      </c>
      <c r="M103">
        <v>0</v>
      </c>
    </row>
    <row r="104" spans="1:13" x14ac:dyDescent="0.25">
      <c r="A104" s="6">
        <v>43992</v>
      </c>
      <c r="B104">
        <v>17.657066632134558</v>
      </c>
      <c r="C104">
        <v>9.5788828546450269</v>
      </c>
      <c r="D104">
        <v>58.629142958197313</v>
      </c>
      <c r="E104">
        <v>0</v>
      </c>
      <c r="F104">
        <v>179.3473371055392</v>
      </c>
      <c r="G104">
        <v>121.42722419986529</v>
      </c>
      <c r="H104">
        <v>136.9030780026909</v>
      </c>
      <c r="I104">
        <v>200.47743443989509</v>
      </c>
      <c r="J104">
        <v>43.330087043212053</v>
      </c>
      <c r="K104">
        <v>301.82490015530442</v>
      </c>
      <c r="L104">
        <v>12.880394683629969</v>
      </c>
      <c r="M104">
        <v>5.5834055826015723</v>
      </c>
    </row>
    <row r="105" spans="1:13" x14ac:dyDescent="0.25">
      <c r="A105" s="6">
        <v>43993</v>
      </c>
      <c r="B105">
        <v>20.727860829027531</v>
      </c>
      <c r="C105">
        <v>11.973603568306279</v>
      </c>
      <c r="D105">
        <v>43.765416574428983</v>
      </c>
      <c r="E105">
        <v>0</v>
      </c>
      <c r="F105">
        <v>149.45611425461601</v>
      </c>
      <c r="G105">
        <v>56.271152677986358</v>
      </c>
      <c r="H105">
        <v>132.34470692601971</v>
      </c>
      <c r="I105">
        <v>69.396034998425222</v>
      </c>
      <c r="J105">
        <v>30.331060930248441</v>
      </c>
      <c r="K105">
        <v>293.53300729389491</v>
      </c>
      <c r="L105">
        <v>14.49044401908372</v>
      </c>
      <c r="M105">
        <v>5.5834055826015723</v>
      </c>
    </row>
    <row r="106" spans="1:13" x14ac:dyDescent="0.25">
      <c r="A106" s="6">
        <v>43994</v>
      </c>
      <c r="B106">
        <v>21.495559378250771</v>
      </c>
      <c r="C106">
        <v>6.5854819625684557</v>
      </c>
      <c r="D106">
        <v>46.242704305057039</v>
      </c>
      <c r="E106">
        <v>0</v>
      </c>
      <c r="F106">
        <v>164.40172568007759</v>
      </c>
      <c r="G106">
        <v>96.993697379160707</v>
      </c>
      <c r="H106">
        <v>125.81104171612439</v>
      </c>
      <c r="I106">
        <v>398.38464536132989</v>
      </c>
      <c r="J106">
        <v>43.330087043212053</v>
      </c>
      <c r="K106">
        <v>215.35230317203431</v>
      </c>
      <c r="L106">
        <v>14.124523715571501</v>
      </c>
      <c r="M106">
        <v>5.5834055826015723</v>
      </c>
    </row>
    <row r="107" spans="1:13" x14ac:dyDescent="0.25">
      <c r="A107" s="6">
        <v>43995</v>
      </c>
      <c r="B107">
        <v>18.424765181357799</v>
      </c>
      <c r="C107">
        <v>5.9868017841531422</v>
      </c>
      <c r="D107">
        <v>64.409480996329449</v>
      </c>
      <c r="E107">
        <v>0</v>
      </c>
      <c r="F107">
        <v>134.5105028291544</v>
      </c>
      <c r="G107">
        <v>79.223859691375537</v>
      </c>
      <c r="H107">
        <v>115.3267882397807</v>
      </c>
      <c r="I107">
        <v>59.115140924584438</v>
      </c>
      <c r="J107">
        <v>17.332034817284821</v>
      </c>
      <c r="K107">
        <v>211.32481235363539</v>
      </c>
      <c r="L107">
        <v>11.380121439229891</v>
      </c>
      <c r="M107">
        <v>11.166811165203139</v>
      </c>
    </row>
    <row r="108" spans="1:13" x14ac:dyDescent="0.25">
      <c r="A108" s="6">
        <v>43996</v>
      </c>
      <c r="B108">
        <v>5.3738898445626919</v>
      </c>
      <c r="C108">
        <v>4.7894414273225134</v>
      </c>
      <c r="D108">
        <v>36.333553382544807</v>
      </c>
      <c r="E108">
        <v>0</v>
      </c>
      <c r="F108">
        <v>154.43798472976991</v>
      </c>
      <c r="G108">
        <v>19.991067398758311</v>
      </c>
      <c r="H108">
        <v>46.79927638715737</v>
      </c>
      <c r="I108">
        <v>95.098270183027154</v>
      </c>
      <c r="J108">
        <v>21.66504352160603</v>
      </c>
      <c r="K108">
        <v>144.9896694623597</v>
      </c>
      <c r="L108">
        <v>11.892409864146989</v>
      </c>
      <c r="M108">
        <v>0</v>
      </c>
    </row>
    <row r="109" spans="1:13" x14ac:dyDescent="0.25">
      <c r="A109" s="6">
        <v>43997</v>
      </c>
      <c r="B109">
        <v>22.263257927474012</v>
      </c>
      <c r="C109">
        <v>3.5920810704918851</v>
      </c>
      <c r="D109">
        <v>21.46982699877648</v>
      </c>
      <c r="E109">
        <v>0</v>
      </c>
      <c r="F109">
        <v>139.4923733043083</v>
      </c>
      <c r="G109">
        <v>21.471887206073749</v>
      </c>
      <c r="H109">
        <v>59.866606806948063</v>
      </c>
      <c r="I109">
        <v>82.247152590726188</v>
      </c>
      <c r="J109">
        <v>25.998052225927228</v>
      </c>
      <c r="K109">
        <v>148.54333783153521</v>
      </c>
      <c r="L109">
        <v>13.904971533464179</v>
      </c>
      <c r="M109">
        <v>5.5834055826015723</v>
      </c>
    </row>
    <row r="110" spans="1:13" x14ac:dyDescent="0.25">
      <c r="A110" s="6">
        <v>43998</v>
      </c>
      <c r="B110">
        <v>83.679141865333349</v>
      </c>
      <c r="C110">
        <v>7.7828423193990854</v>
      </c>
      <c r="D110">
        <v>28.075927613784629</v>
      </c>
      <c r="E110">
        <v>0</v>
      </c>
      <c r="F110">
        <v>164.40172568007759</v>
      </c>
      <c r="G110">
        <v>88.849188438925836</v>
      </c>
      <c r="H110">
        <v>127.3304987416814</v>
      </c>
      <c r="I110">
        <v>131.0813994414699</v>
      </c>
      <c r="J110">
        <v>8.6660174086424107</v>
      </c>
      <c r="K110">
        <v>303.72018995219798</v>
      </c>
      <c r="L110">
        <v>73.293836793496695</v>
      </c>
      <c r="M110">
        <v>16.750216747804721</v>
      </c>
    </row>
    <row r="111" spans="1:13" x14ac:dyDescent="0.25">
      <c r="A111" s="6">
        <v>43999</v>
      </c>
      <c r="B111">
        <v>21.495559378250771</v>
      </c>
      <c r="C111">
        <v>18.559085530874739</v>
      </c>
      <c r="D111">
        <v>35.507790805668797</v>
      </c>
      <c r="E111">
        <v>0</v>
      </c>
      <c r="F111">
        <v>144.47424377946211</v>
      </c>
      <c r="G111">
        <v>81.445089402348685</v>
      </c>
      <c r="H111">
        <v>113.0476027014451</v>
      </c>
      <c r="I111">
        <v>71.966258516885418</v>
      </c>
      <c r="J111">
        <v>51.996104451854457</v>
      </c>
      <c r="K111">
        <v>300.64034403224588</v>
      </c>
      <c r="L111">
        <v>12.221738137307989</v>
      </c>
      <c r="M111">
        <v>33.500433495609443</v>
      </c>
    </row>
    <row r="112" spans="1:13" x14ac:dyDescent="0.25">
      <c r="A112" s="6">
        <v>44000</v>
      </c>
      <c r="B112">
        <v>21.495559378250771</v>
      </c>
      <c r="C112">
        <v>14.36832428196754</v>
      </c>
      <c r="D112">
        <v>54.500330073817217</v>
      </c>
      <c r="E112">
        <v>0</v>
      </c>
      <c r="F112">
        <v>144.47424377946211</v>
      </c>
      <c r="G112">
        <v>49.607463545066928</v>
      </c>
      <c r="H112">
        <v>109.09701443499669</v>
      </c>
      <c r="I112">
        <v>79.676929072265992</v>
      </c>
      <c r="J112">
        <v>34.664069634569643</v>
      </c>
      <c r="K112">
        <v>293.29609606928318</v>
      </c>
      <c r="L112">
        <v>12.294922198010431</v>
      </c>
      <c r="M112">
        <v>5.5834055826015723</v>
      </c>
    </row>
    <row r="113" spans="1:13" x14ac:dyDescent="0.25">
      <c r="A113" s="6">
        <v>44001</v>
      </c>
      <c r="B113">
        <v>10.74777968912538</v>
      </c>
      <c r="C113">
        <v>7.1841621409837702</v>
      </c>
      <c r="D113">
        <v>38.81084111317287</v>
      </c>
      <c r="E113">
        <v>1261.319189669498</v>
      </c>
      <c r="F113">
        <v>144.47424377946211</v>
      </c>
      <c r="G113">
        <v>62.194431907248088</v>
      </c>
      <c r="H113">
        <v>101.8036207123229</v>
      </c>
      <c r="I113">
        <v>66.825811479965026</v>
      </c>
      <c r="J113">
        <v>51.996104451854457</v>
      </c>
      <c r="K113">
        <v>285.71493688170892</v>
      </c>
      <c r="L113">
        <v>13.72201138170807</v>
      </c>
      <c r="M113">
        <v>0</v>
      </c>
    </row>
    <row r="114" spans="1:13" x14ac:dyDescent="0.25">
      <c r="A114" s="6">
        <v>44002</v>
      </c>
      <c r="B114">
        <v>10.74777968912538</v>
      </c>
      <c r="C114">
        <v>4.7894414273225134</v>
      </c>
      <c r="D114">
        <v>40.46236626692491</v>
      </c>
      <c r="E114">
        <v>7.4887483695390067</v>
      </c>
      <c r="F114">
        <v>104.61927997823121</v>
      </c>
      <c r="G114">
        <v>52.569103159697789</v>
      </c>
      <c r="H114">
        <v>91.775204343646266</v>
      </c>
      <c r="I114">
        <v>205.61788147681551</v>
      </c>
      <c r="J114">
        <v>4.3330087043212053</v>
      </c>
      <c r="K114">
        <v>242.12327155315629</v>
      </c>
      <c r="L114">
        <v>11.197161287473779</v>
      </c>
      <c r="M114">
        <v>0</v>
      </c>
    </row>
    <row r="115" spans="1:13" x14ac:dyDescent="0.25">
      <c r="A115" s="6">
        <v>44003</v>
      </c>
      <c r="B115">
        <v>4.6061912953394506</v>
      </c>
      <c r="C115">
        <v>0</v>
      </c>
      <c r="D115">
        <v>19.81830184502444</v>
      </c>
      <c r="E115">
        <v>1.06982119564843</v>
      </c>
      <c r="F115">
        <v>104.61927997823121</v>
      </c>
      <c r="G115">
        <v>22.95270701338918</v>
      </c>
      <c r="H115">
        <v>43.304525228376143</v>
      </c>
      <c r="I115">
        <v>105.3791642568679</v>
      </c>
      <c r="J115">
        <v>0</v>
      </c>
      <c r="K115">
        <v>145.70040313619481</v>
      </c>
      <c r="L115">
        <v>16.283453506293579</v>
      </c>
      <c r="M115">
        <v>11.166811165203139</v>
      </c>
    </row>
    <row r="116" spans="1:13" x14ac:dyDescent="0.25">
      <c r="A116" s="6">
        <v>44004</v>
      </c>
      <c r="B116">
        <v>16.121669533688081</v>
      </c>
      <c r="C116">
        <v>2.3947207136612572</v>
      </c>
      <c r="D116">
        <v>18.99253926814843</v>
      </c>
      <c r="E116">
        <v>1.06982119564843</v>
      </c>
      <c r="F116">
        <v>124.5467618788467</v>
      </c>
      <c r="G116">
        <v>10.365738651208011</v>
      </c>
      <c r="H116">
        <v>59.106878294169533</v>
      </c>
      <c r="I116">
        <v>77.106705553805796</v>
      </c>
      <c r="J116">
        <v>0</v>
      </c>
      <c r="K116">
        <v>161.09963273595531</v>
      </c>
      <c r="L116">
        <v>11.41671346958111</v>
      </c>
      <c r="M116">
        <v>0</v>
      </c>
    </row>
    <row r="117" spans="1:13" x14ac:dyDescent="0.25">
      <c r="A117" s="6">
        <v>44005</v>
      </c>
      <c r="B117">
        <v>43.758817305724783</v>
      </c>
      <c r="C117">
        <v>8.9802026762297125</v>
      </c>
      <c r="D117">
        <v>14.863726383768331</v>
      </c>
      <c r="E117">
        <v>1.06982119564843</v>
      </c>
      <c r="F117">
        <v>109.6011504533851</v>
      </c>
      <c r="G117">
        <v>69.598530943825239</v>
      </c>
      <c r="H117">
        <v>128.69801006468279</v>
      </c>
      <c r="I117">
        <v>156.7836346260718</v>
      </c>
      <c r="J117">
        <v>73.661147973460487</v>
      </c>
      <c r="K117">
        <v>325.51602261647429</v>
      </c>
      <c r="L117">
        <v>17.015294113317999</v>
      </c>
      <c r="M117">
        <v>16.750216747804721</v>
      </c>
    </row>
    <row r="118" spans="1:13" x14ac:dyDescent="0.25">
      <c r="A118" s="6">
        <v>44006</v>
      </c>
      <c r="B118">
        <v>6.9092869430091763</v>
      </c>
      <c r="C118">
        <v>8.3815224978143981</v>
      </c>
      <c r="D118">
        <v>-25.598639883156569</v>
      </c>
      <c r="E118">
        <v>2.1396423912968592</v>
      </c>
      <c r="F118">
        <v>119.5648914036928</v>
      </c>
      <c r="G118">
        <v>64.415661618221236</v>
      </c>
      <c r="H118">
        <v>115.3267882397807</v>
      </c>
      <c r="I118">
        <v>64.25558796150483</v>
      </c>
      <c r="J118">
        <v>38.997078338890837</v>
      </c>
      <c r="K118">
        <v>280.7398011648632</v>
      </c>
      <c r="L118">
        <v>15.29546868681059</v>
      </c>
      <c r="M118">
        <v>0</v>
      </c>
    </row>
    <row r="119" spans="1:13" x14ac:dyDescent="0.25">
      <c r="A119" s="6">
        <v>44007</v>
      </c>
      <c r="B119">
        <v>14.58627243524159</v>
      </c>
      <c r="C119">
        <v>7.1841621409837702</v>
      </c>
      <c r="D119">
        <v>28.075927613784629</v>
      </c>
      <c r="E119">
        <v>3.2094635869452892</v>
      </c>
      <c r="F119">
        <v>59.782445701846413</v>
      </c>
      <c r="G119">
        <v>73.300580462113814</v>
      </c>
      <c r="H119">
        <v>83.722082108193874</v>
      </c>
      <c r="I119">
        <v>100.2387172199475</v>
      </c>
      <c r="J119">
        <v>17.332034817284821</v>
      </c>
      <c r="K119">
        <v>270.31570728194839</v>
      </c>
      <c r="L119">
        <v>14.892956352947159</v>
      </c>
      <c r="M119">
        <v>27.91702791300786</v>
      </c>
    </row>
    <row r="120" spans="1:13" x14ac:dyDescent="0.25">
      <c r="A120" s="6">
        <v>44008</v>
      </c>
      <c r="B120">
        <v>19.192463730581039</v>
      </c>
      <c r="C120">
        <v>14.967004460382849</v>
      </c>
      <c r="D120">
        <v>24.772877306280559</v>
      </c>
      <c r="E120">
        <v>8.5585695651874367</v>
      </c>
      <c r="F120">
        <v>69.746186652154137</v>
      </c>
      <c r="G120">
        <v>57.011562581644078</v>
      </c>
      <c r="H120">
        <v>93.750498476870447</v>
      </c>
      <c r="I120">
        <v>64.25558796150483</v>
      </c>
      <c r="J120">
        <v>21.66504352160603</v>
      </c>
      <c r="K120">
        <v>234.54211236558189</v>
      </c>
      <c r="L120">
        <v>14.051339654869061</v>
      </c>
      <c r="M120">
        <v>0</v>
      </c>
    </row>
    <row r="121" spans="1:13" x14ac:dyDescent="0.25">
      <c r="A121" s="6">
        <v>44009</v>
      </c>
      <c r="B121">
        <v>-0.76769854922324177</v>
      </c>
      <c r="C121">
        <v>1.796040535245943</v>
      </c>
      <c r="D121">
        <v>6.606100615008148</v>
      </c>
      <c r="E121">
        <v>3.2094635869452892</v>
      </c>
      <c r="F121">
        <v>109.6011504533851</v>
      </c>
      <c r="G121">
        <v>29.61639614630861</v>
      </c>
      <c r="H121">
        <v>76.580634088075698</v>
      </c>
      <c r="I121">
        <v>71.966258516885418</v>
      </c>
      <c r="J121">
        <v>4.3330087043212053</v>
      </c>
      <c r="K121">
        <v>262.73454809437408</v>
      </c>
      <c r="L121">
        <v>15.00273244400082</v>
      </c>
      <c r="M121">
        <v>11.166811165203139</v>
      </c>
    </row>
    <row r="122" spans="1:13" x14ac:dyDescent="0.25">
      <c r="A122" s="6">
        <v>44010</v>
      </c>
      <c r="B122">
        <v>0</v>
      </c>
      <c r="C122">
        <v>0</v>
      </c>
      <c r="D122">
        <v>18.16677669127241</v>
      </c>
      <c r="E122">
        <v>2.1396423912968592</v>
      </c>
      <c r="F122">
        <v>89.673668552769612</v>
      </c>
      <c r="G122">
        <v>22.95270701338918</v>
      </c>
      <c r="H122">
        <v>41.481176797707668</v>
      </c>
      <c r="I122">
        <v>66.825811479965026</v>
      </c>
      <c r="J122">
        <v>0</v>
      </c>
      <c r="K122">
        <v>130.7749959856578</v>
      </c>
      <c r="L122">
        <v>13.904971533464179</v>
      </c>
      <c r="M122">
        <v>11.166811165203139</v>
      </c>
    </row>
    <row r="123" spans="1:13" x14ac:dyDescent="0.25">
      <c r="A123" s="6">
        <v>44011</v>
      </c>
      <c r="B123">
        <v>24.56635357514374</v>
      </c>
      <c r="C123">
        <v>4.7894414273225134</v>
      </c>
      <c r="D123">
        <v>4.9545754612561108</v>
      </c>
      <c r="E123">
        <v>3.2094635869452892</v>
      </c>
      <c r="F123">
        <v>99.63740950307735</v>
      </c>
      <c r="G123">
        <v>15.54860797681202</v>
      </c>
      <c r="H123">
        <v>57.283529863501073</v>
      </c>
      <c r="I123">
        <v>79.676929072265992</v>
      </c>
      <c r="J123">
        <v>0</v>
      </c>
      <c r="K123">
        <v>163.9425674312956</v>
      </c>
      <c r="L123">
        <v>15.29546868681059</v>
      </c>
      <c r="M123">
        <v>5.5834055826015723</v>
      </c>
    </row>
    <row r="124" spans="1:13" x14ac:dyDescent="0.25">
      <c r="A124" s="6">
        <v>44012</v>
      </c>
      <c r="B124">
        <v>20.727860829027531</v>
      </c>
      <c r="C124">
        <v>8.3815224978143981</v>
      </c>
      <c r="D124">
        <v>18.99253926814843</v>
      </c>
      <c r="E124">
        <v>9.6283907608358668</v>
      </c>
      <c r="F124">
        <v>84.691798077615744</v>
      </c>
      <c r="G124">
        <v>39.241724893858908</v>
      </c>
      <c r="H124">
        <v>94.966064097316092</v>
      </c>
      <c r="I124">
        <v>-89.957823146106762</v>
      </c>
      <c r="J124">
        <v>64.995130564818083</v>
      </c>
      <c r="K124">
        <v>303.24636750297458</v>
      </c>
      <c r="L124">
        <v>18.55215938806931</v>
      </c>
      <c r="M124">
        <v>11.166811165203139</v>
      </c>
    </row>
    <row r="125" spans="1:13" x14ac:dyDescent="0.25">
      <c r="A125" s="6">
        <v>44013</v>
      </c>
      <c r="B125">
        <v>13.05087533679511</v>
      </c>
      <c r="C125">
        <v>2.9934008920765711</v>
      </c>
      <c r="D125">
        <v>17.341014114396391</v>
      </c>
      <c r="E125">
        <v>9.6283907608358668</v>
      </c>
      <c r="F125">
        <v>74.728057127308006</v>
      </c>
      <c r="G125">
        <v>71.819760654798387</v>
      </c>
      <c r="H125">
        <v>105.4503175736598</v>
      </c>
      <c r="I125">
        <v>38.553352776902898</v>
      </c>
      <c r="J125">
        <v>30.331060930248441</v>
      </c>
      <c r="K125">
        <v>245.91385114694339</v>
      </c>
      <c r="L125">
        <v>15.880941172430139</v>
      </c>
      <c r="M125">
        <v>0</v>
      </c>
    </row>
    <row r="126" spans="1:13" x14ac:dyDescent="0.25">
      <c r="A126" s="6">
        <v>44014</v>
      </c>
      <c r="B126">
        <v>10.74777968912538</v>
      </c>
      <c r="C126">
        <v>6.5854819625684557</v>
      </c>
      <c r="D126">
        <v>24.772877306280559</v>
      </c>
      <c r="E126">
        <v>4.2792847825937184</v>
      </c>
      <c r="F126">
        <v>39.854963801230937</v>
      </c>
      <c r="G126">
        <v>30.35680604996633</v>
      </c>
      <c r="H126">
        <v>110.4645257579981</v>
      </c>
      <c r="I126">
        <v>77.106705553805796</v>
      </c>
      <c r="J126">
        <v>30.331060930248441</v>
      </c>
      <c r="K126">
        <v>296.61285321384702</v>
      </c>
      <c r="L126">
        <v>13.86837950311295</v>
      </c>
      <c r="M126">
        <v>0</v>
      </c>
    </row>
    <row r="127" spans="1:13" x14ac:dyDescent="0.25">
      <c r="A127" s="6">
        <v>44015</v>
      </c>
      <c r="B127">
        <v>13.818573886018349</v>
      </c>
      <c r="C127">
        <v>2.3947207136612572</v>
      </c>
      <c r="D127">
        <v>12.38643865314028</v>
      </c>
      <c r="E127">
        <v>18.1869603260233</v>
      </c>
      <c r="F127">
        <v>74.728057127308006</v>
      </c>
      <c r="G127">
        <v>36.280085279228047</v>
      </c>
      <c r="H127">
        <v>100.28416368676579</v>
      </c>
      <c r="I127">
        <v>205.61788147681551</v>
      </c>
      <c r="J127">
        <v>17.332034817284821</v>
      </c>
      <c r="K127">
        <v>305.61547974909149</v>
      </c>
      <c r="L127">
        <v>16.173677415239911</v>
      </c>
      <c r="M127">
        <v>0</v>
      </c>
    </row>
    <row r="128" spans="1:13" x14ac:dyDescent="0.25">
      <c r="A128" s="6">
        <v>44016</v>
      </c>
      <c r="B128">
        <v>0</v>
      </c>
      <c r="C128">
        <v>5.9868017841531422</v>
      </c>
      <c r="D128">
        <v>17.341014114396391</v>
      </c>
      <c r="E128">
        <v>0</v>
      </c>
      <c r="F128">
        <v>44.836834276384813</v>
      </c>
      <c r="G128">
        <v>23.69311691704689</v>
      </c>
      <c r="H128">
        <v>40.265611177262024</v>
      </c>
      <c r="I128">
        <v>41.123576295363087</v>
      </c>
      <c r="J128">
        <v>25.998052225927228</v>
      </c>
      <c r="K128">
        <v>258.47014605136349</v>
      </c>
      <c r="L128">
        <v>22.430914605298788</v>
      </c>
      <c r="M128">
        <v>0</v>
      </c>
    </row>
    <row r="129" spans="1:13" x14ac:dyDescent="0.25">
      <c r="A129" s="6">
        <v>44017</v>
      </c>
      <c r="B129">
        <v>0.76769854922324177</v>
      </c>
      <c r="C129">
        <v>1.796040535245943</v>
      </c>
      <c r="D129">
        <v>5.7803380381321299</v>
      </c>
      <c r="E129">
        <v>0</v>
      </c>
      <c r="F129">
        <v>79.709927602461875</v>
      </c>
      <c r="G129">
        <v>14.067788169496589</v>
      </c>
      <c r="H129">
        <v>43.760362336043258</v>
      </c>
      <c r="I129">
        <v>92.528046664566958</v>
      </c>
      <c r="J129">
        <v>0</v>
      </c>
      <c r="K129">
        <v>142.6205572162427</v>
      </c>
      <c r="L129">
        <v>15.55161289926914</v>
      </c>
      <c r="M129">
        <v>5.5834055826015723</v>
      </c>
    </row>
    <row r="130" spans="1:13" x14ac:dyDescent="0.25">
      <c r="A130" s="6">
        <v>44018</v>
      </c>
      <c r="B130">
        <v>17.657066632134558</v>
      </c>
      <c r="C130">
        <v>-0.59868017841531418</v>
      </c>
      <c r="D130">
        <v>6.606100615008148</v>
      </c>
      <c r="E130">
        <v>3.2094635869452892</v>
      </c>
      <c r="F130">
        <v>59.782445701846413</v>
      </c>
      <c r="G130">
        <v>8.1445089402348678</v>
      </c>
      <c r="H130">
        <v>53.940724407275539</v>
      </c>
      <c r="I130">
        <v>46.264023332283479</v>
      </c>
      <c r="J130">
        <v>12.99902611296362</v>
      </c>
      <c r="K130">
        <v>146.88495925925329</v>
      </c>
      <c r="L130">
        <v>17.051886143669229</v>
      </c>
      <c r="M130">
        <v>0</v>
      </c>
    </row>
    <row r="131" spans="1:13" x14ac:dyDescent="0.25">
      <c r="A131" s="6">
        <v>44019</v>
      </c>
      <c r="B131">
        <v>8.444684041455659</v>
      </c>
      <c r="C131">
        <v>5.9868017841531422</v>
      </c>
      <c r="D131">
        <v>24.772877306280559</v>
      </c>
      <c r="E131">
        <v>4.2792847825937184</v>
      </c>
      <c r="F131">
        <v>54.800575226692537</v>
      </c>
      <c r="G131">
        <v>39.982134797516629</v>
      </c>
      <c r="H131">
        <v>185.67764852307241</v>
      </c>
      <c r="I131">
        <v>53.97469388766406</v>
      </c>
      <c r="J131">
        <v>0</v>
      </c>
      <c r="K131">
        <v>297.08667566307042</v>
      </c>
      <c r="L131">
        <v>17.673950659639988</v>
      </c>
      <c r="M131">
        <v>0</v>
      </c>
    </row>
    <row r="132" spans="1:13" x14ac:dyDescent="0.25">
      <c r="A132" s="6">
        <v>44020</v>
      </c>
      <c r="B132">
        <v>-0.76769854922324177</v>
      </c>
      <c r="C132">
        <v>8.3815224978143981</v>
      </c>
      <c r="D132">
        <v>12.38643865314028</v>
      </c>
      <c r="E132">
        <v>4.2792847825937184</v>
      </c>
      <c r="F132">
        <v>74.728057127308006</v>
      </c>
      <c r="G132">
        <v>42.20336450848977</v>
      </c>
      <c r="H132">
        <v>131.12914130557411</v>
      </c>
      <c r="I132">
        <v>61.685364443044641</v>
      </c>
      <c r="J132">
        <v>8.6660174086424107</v>
      </c>
      <c r="K132">
        <v>289.74242770010773</v>
      </c>
      <c r="L132">
        <v>17.820318781044879</v>
      </c>
      <c r="M132">
        <v>0</v>
      </c>
    </row>
    <row r="133" spans="1:13" x14ac:dyDescent="0.25">
      <c r="A133" s="6">
        <v>44021</v>
      </c>
      <c r="B133">
        <v>33.011037616599403</v>
      </c>
      <c r="C133">
        <v>6.5854819625684557</v>
      </c>
      <c r="D133">
        <v>9.9091509225122216</v>
      </c>
      <c r="E133">
        <v>5.3491059782421484</v>
      </c>
      <c r="F133">
        <v>69.746186652154137</v>
      </c>
      <c r="G133">
        <v>22.95270701338918</v>
      </c>
      <c r="H133">
        <v>152.40153966337289</v>
      </c>
      <c r="I133">
        <v>56.544917406124263</v>
      </c>
      <c r="J133">
        <v>8.6660174086424107</v>
      </c>
      <c r="K133">
        <v>289.03169402627259</v>
      </c>
      <c r="L133">
        <v>17.381214416830218</v>
      </c>
      <c r="M133">
        <v>0</v>
      </c>
    </row>
    <row r="134" spans="1:13" x14ac:dyDescent="0.25">
      <c r="A134" s="6">
        <v>44022</v>
      </c>
      <c r="B134">
        <v>17.657066632134558</v>
      </c>
      <c r="C134">
        <v>3.5920810704918851</v>
      </c>
      <c r="D134">
        <v>9.9091509225122216</v>
      </c>
      <c r="E134">
        <v>2.1396423912968592</v>
      </c>
      <c r="F134">
        <v>54.800575226692537</v>
      </c>
      <c r="G134">
        <v>25.173936724362321</v>
      </c>
      <c r="H134">
        <v>125.20325890590151</v>
      </c>
      <c r="I134">
        <v>105.3791642568679</v>
      </c>
      <c r="J134">
        <v>12.99902611296362</v>
      </c>
      <c r="K134">
        <v>287.61022667860237</v>
      </c>
      <c r="L134">
        <v>18.99126375228397</v>
      </c>
      <c r="M134">
        <v>0</v>
      </c>
    </row>
    <row r="135" spans="1:13" x14ac:dyDescent="0.25">
      <c r="A135" s="6">
        <v>44023</v>
      </c>
      <c r="B135">
        <v>-2.3030956476697249</v>
      </c>
      <c r="C135">
        <v>4.190761248907199</v>
      </c>
      <c r="D135">
        <v>5.7803380381321299</v>
      </c>
      <c r="E135">
        <v>0</v>
      </c>
      <c r="F135">
        <v>44.836834276384813</v>
      </c>
      <c r="G135">
        <v>12.58696836218116</v>
      </c>
      <c r="H135">
        <v>104.842534763437</v>
      </c>
      <c r="I135">
        <v>41.123576295363087</v>
      </c>
      <c r="J135">
        <v>4.3330087043212053</v>
      </c>
      <c r="K135">
        <v>253.73192155912949</v>
      </c>
      <c r="L135">
        <v>20.125616693171828</v>
      </c>
      <c r="M135">
        <v>0</v>
      </c>
    </row>
    <row r="136" spans="1:13" x14ac:dyDescent="0.25">
      <c r="A136" s="6">
        <v>44024</v>
      </c>
      <c r="B136">
        <v>0</v>
      </c>
      <c r="C136">
        <v>0.59868017841531418</v>
      </c>
      <c r="D136">
        <v>7.4318631918841662</v>
      </c>
      <c r="E136">
        <v>0</v>
      </c>
      <c r="F136">
        <v>69.746186652154137</v>
      </c>
      <c r="G136">
        <v>6.6636891329194379</v>
      </c>
      <c r="H136">
        <v>69.743077473068936</v>
      </c>
      <c r="I136">
        <v>33.412905739982513</v>
      </c>
      <c r="J136">
        <v>0</v>
      </c>
      <c r="K136">
        <v>149.49098272998199</v>
      </c>
      <c r="L136">
        <v>18.332607205961981</v>
      </c>
      <c r="M136">
        <v>11.166811165203139</v>
      </c>
    </row>
    <row r="137" spans="1:13" x14ac:dyDescent="0.25">
      <c r="A137" s="6">
        <v>44025</v>
      </c>
      <c r="B137">
        <v>16.889368082911322</v>
      </c>
      <c r="C137">
        <v>1.796040535245943</v>
      </c>
      <c r="D137">
        <v>10.73491349938824</v>
      </c>
      <c r="E137">
        <v>3.2094635869452892</v>
      </c>
      <c r="F137">
        <v>39.854963801230937</v>
      </c>
      <c r="G137">
        <v>7.4040990365771533</v>
      </c>
      <c r="H137">
        <v>55.764072837944013</v>
      </c>
      <c r="I137">
        <v>48.834246850743668</v>
      </c>
      <c r="J137">
        <v>0</v>
      </c>
      <c r="K137">
        <v>173.6559276403753</v>
      </c>
      <c r="L137">
        <v>20.2353927842255</v>
      </c>
      <c r="M137">
        <v>0</v>
      </c>
    </row>
    <row r="138" spans="1:13" x14ac:dyDescent="0.25">
      <c r="A138" s="6">
        <v>44026</v>
      </c>
      <c r="B138">
        <v>-1.535397098446484</v>
      </c>
      <c r="C138">
        <v>2.3947207136612572</v>
      </c>
      <c r="D138">
        <v>14.037963806892311</v>
      </c>
      <c r="E138">
        <v>3.2094635869452892</v>
      </c>
      <c r="F138">
        <v>29.891222850923199</v>
      </c>
      <c r="G138">
        <v>32.578035760939471</v>
      </c>
      <c r="H138">
        <v>140.7017205665835</v>
      </c>
      <c r="I138">
        <v>25.702235184601928</v>
      </c>
      <c r="J138">
        <v>21.66504352160603</v>
      </c>
      <c r="K138">
        <v>307.98459199520858</v>
      </c>
      <c r="L138">
        <v>21.29656166441092</v>
      </c>
      <c r="M138">
        <v>5.5834055826015723</v>
      </c>
    </row>
    <row r="139" spans="1:13" x14ac:dyDescent="0.25">
      <c r="A139" s="6">
        <v>44027</v>
      </c>
      <c r="B139">
        <v>68.325170880868512</v>
      </c>
      <c r="C139">
        <v>1.1973603568306279</v>
      </c>
      <c r="D139">
        <v>10.73491349938824</v>
      </c>
      <c r="E139">
        <v>4.2792847825937184</v>
      </c>
      <c r="F139">
        <v>39.854963801230937</v>
      </c>
      <c r="G139">
        <v>19.250657495100601</v>
      </c>
      <c r="H139">
        <v>147.08344007392321</v>
      </c>
      <c r="I139">
        <v>48.834246850743668</v>
      </c>
      <c r="J139">
        <v>4.3330087043212053</v>
      </c>
      <c r="K139">
        <v>292.11153994622481</v>
      </c>
      <c r="L139">
        <v>22.138178362489011</v>
      </c>
      <c r="M139">
        <v>5.5834055826015723</v>
      </c>
    </row>
    <row r="140" spans="1:13" x14ac:dyDescent="0.25">
      <c r="A140" s="6">
        <v>44028</v>
      </c>
      <c r="B140">
        <v>13.05087533679511</v>
      </c>
      <c r="C140">
        <v>4.190761248907199</v>
      </c>
      <c r="D140">
        <v>16.515251537520371</v>
      </c>
      <c r="E140">
        <v>3.2094635869452892</v>
      </c>
      <c r="F140">
        <v>39.854963801230937</v>
      </c>
      <c r="G140">
        <v>17.76983768778517</v>
      </c>
      <c r="H140">
        <v>143.2847975100305</v>
      </c>
      <c r="I140">
        <v>28.272458703062131</v>
      </c>
      <c r="J140">
        <v>30.331060930248441</v>
      </c>
      <c r="K140">
        <v>313.19663893666592</v>
      </c>
      <c r="L140">
        <v>25.175316881640398</v>
      </c>
      <c r="M140">
        <v>5.5834055826015723</v>
      </c>
    </row>
    <row r="141" spans="1:13" x14ac:dyDescent="0.25">
      <c r="A141" s="6">
        <v>44029</v>
      </c>
      <c r="B141">
        <v>10.74777968912538</v>
      </c>
      <c r="C141">
        <v>0.59868017841531418</v>
      </c>
      <c r="D141">
        <v>9.0833883456362035</v>
      </c>
      <c r="E141">
        <v>4.2792847825937184</v>
      </c>
      <c r="F141">
        <v>54.800575226692537</v>
      </c>
      <c r="G141">
        <v>19.250657495100601</v>
      </c>
      <c r="H141">
        <v>141.3095033768063</v>
      </c>
      <c r="I141">
        <v>66.825811479965026</v>
      </c>
      <c r="J141">
        <v>21.66504352160603</v>
      </c>
      <c r="K141">
        <v>275.52775422340579</v>
      </c>
      <c r="L141">
        <v>24.553252365669639</v>
      </c>
      <c r="M141">
        <v>0</v>
      </c>
    </row>
    <row r="142" spans="1:13" x14ac:dyDescent="0.25">
      <c r="A142" s="6">
        <v>44030</v>
      </c>
      <c r="B142">
        <v>-2.3030956476697249</v>
      </c>
      <c r="C142">
        <v>1.796040535245943</v>
      </c>
      <c r="D142">
        <v>11.56067607626426</v>
      </c>
      <c r="E142">
        <v>0</v>
      </c>
      <c r="F142">
        <v>49.818704751538682</v>
      </c>
      <c r="G142">
        <v>6.6636891329194379</v>
      </c>
      <c r="H142">
        <v>131.88886981835259</v>
      </c>
      <c r="I142">
        <v>43.69379981382329</v>
      </c>
      <c r="J142">
        <v>0</v>
      </c>
      <c r="K142">
        <v>218.19523786737469</v>
      </c>
      <c r="L142">
        <v>19.869472480713281</v>
      </c>
      <c r="M142">
        <v>0</v>
      </c>
    </row>
    <row r="143" spans="1:13" x14ac:dyDescent="0.25">
      <c r="A143" s="6">
        <v>44031</v>
      </c>
      <c r="B143">
        <v>0</v>
      </c>
      <c r="C143">
        <v>0.59868017841531418</v>
      </c>
      <c r="D143">
        <v>2.477287730628055</v>
      </c>
      <c r="E143">
        <v>0</v>
      </c>
      <c r="F143">
        <v>34.873093326077068</v>
      </c>
      <c r="G143">
        <v>8.1445089402348678</v>
      </c>
      <c r="H143">
        <v>67.919729042400462</v>
      </c>
      <c r="I143">
        <v>38.553352776902898</v>
      </c>
      <c r="J143">
        <v>0</v>
      </c>
      <c r="K143">
        <v>169.62843682197641</v>
      </c>
      <c r="L143">
        <v>24.919172669181851</v>
      </c>
      <c r="M143">
        <v>0</v>
      </c>
    </row>
    <row r="144" spans="1:13" x14ac:dyDescent="0.25">
      <c r="A144" s="6">
        <v>44032</v>
      </c>
      <c r="B144">
        <v>17.657066632134558</v>
      </c>
      <c r="C144">
        <v>1.1973603568306279</v>
      </c>
      <c r="D144">
        <v>10.73491349938824</v>
      </c>
      <c r="E144">
        <v>2.1396423912968592</v>
      </c>
      <c r="F144">
        <v>34.873093326077068</v>
      </c>
      <c r="G144">
        <v>7.4040990365771533</v>
      </c>
      <c r="H144">
        <v>78.100091113632757</v>
      </c>
      <c r="I144">
        <v>28.272458703062131</v>
      </c>
      <c r="J144">
        <v>21.66504352160603</v>
      </c>
      <c r="K144">
        <v>149.7278939545937</v>
      </c>
      <c r="L144">
        <v>21.406337755464591</v>
      </c>
      <c r="M144">
        <v>0</v>
      </c>
    </row>
    <row r="145" spans="1:13" x14ac:dyDescent="0.25">
      <c r="A145" s="6">
        <v>44033</v>
      </c>
      <c r="B145">
        <v>-9.9800811399021434</v>
      </c>
      <c r="C145">
        <v>2.9934008920765711</v>
      </c>
      <c r="D145">
        <v>12.38643865314028</v>
      </c>
      <c r="E145">
        <v>2.1396423912968592</v>
      </c>
      <c r="F145">
        <v>34.873093326077068</v>
      </c>
      <c r="G145">
        <v>18.51024759144288</v>
      </c>
      <c r="H145">
        <v>168.20389272916631</v>
      </c>
      <c r="I145">
        <v>33.412905739982513</v>
      </c>
      <c r="J145">
        <v>0</v>
      </c>
      <c r="K145">
        <v>323.8576440441924</v>
      </c>
      <c r="L145">
        <v>23.784819728293989</v>
      </c>
      <c r="M145">
        <v>-5.5834055826015723</v>
      </c>
    </row>
    <row r="146" spans="1:13" x14ac:dyDescent="0.25">
      <c r="A146" s="6">
        <v>44034</v>
      </c>
      <c r="B146">
        <v>5.3738898445626919</v>
      </c>
      <c r="C146">
        <v>1.796040535245943</v>
      </c>
      <c r="D146">
        <v>7.4318631918841662</v>
      </c>
      <c r="E146">
        <v>2.1396423912968592</v>
      </c>
      <c r="F146">
        <v>29.891222850923199</v>
      </c>
      <c r="G146">
        <v>12.58696836218116</v>
      </c>
      <c r="H146">
        <v>184.76597430773819</v>
      </c>
      <c r="I146">
        <v>107.94938777532811</v>
      </c>
      <c r="J146">
        <v>12.99902611296362</v>
      </c>
      <c r="K146">
        <v>304.19401240142139</v>
      </c>
      <c r="L146">
        <v>41.312402266529091</v>
      </c>
      <c r="M146">
        <v>5.5834055826015723</v>
      </c>
    </row>
    <row r="147" spans="1:13" x14ac:dyDescent="0.25">
      <c r="A147" s="6">
        <v>44035</v>
      </c>
      <c r="B147">
        <v>6.9092869430091763</v>
      </c>
      <c r="C147">
        <v>4.7894414273225134</v>
      </c>
      <c r="D147">
        <v>8.2576257687601853</v>
      </c>
      <c r="E147">
        <v>3.2094635869452892</v>
      </c>
      <c r="F147">
        <v>19.927481900615469</v>
      </c>
      <c r="G147">
        <v>6.6636891329194379</v>
      </c>
      <c r="H147">
        <v>166.22859859594209</v>
      </c>
      <c r="I147">
        <v>28.272458703062131</v>
      </c>
      <c r="J147">
        <v>17.332034817284821</v>
      </c>
      <c r="K147">
        <v>310.59061546593722</v>
      </c>
      <c r="L147">
        <v>27.078102459903921</v>
      </c>
      <c r="M147">
        <v>0</v>
      </c>
    </row>
    <row r="148" spans="1:13" x14ac:dyDescent="0.25">
      <c r="A148" s="6">
        <v>44036</v>
      </c>
      <c r="B148">
        <v>6.9092869430091763</v>
      </c>
      <c r="C148">
        <v>5.9868017841531422</v>
      </c>
      <c r="D148">
        <v>4.1288128843800926</v>
      </c>
      <c r="E148">
        <v>3.2094635869452892</v>
      </c>
      <c r="F148">
        <v>4.9818704751538672</v>
      </c>
      <c r="G148">
        <v>23.69311691704689</v>
      </c>
      <c r="H148">
        <v>172.00253529305891</v>
      </c>
      <c r="I148">
        <v>12.85111759230097</v>
      </c>
      <c r="J148">
        <v>21.66504352160603</v>
      </c>
      <c r="K148">
        <v>273.8693756511239</v>
      </c>
      <c r="L148">
        <v>27.700166975874691</v>
      </c>
      <c r="M148">
        <v>0</v>
      </c>
    </row>
    <row r="149" spans="1:13" x14ac:dyDescent="0.25">
      <c r="A149" s="6">
        <v>44037</v>
      </c>
      <c r="B149">
        <v>0</v>
      </c>
      <c r="C149">
        <v>2.3947207136612572</v>
      </c>
      <c r="D149">
        <v>4.1288128843800926</v>
      </c>
      <c r="E149">
        <v>0</v>
      </c>
      <c r="F149">
        <v>9.9637409503077343</v>
      </c>
      <c r="G149">
        <v>11.106148554865729</v>
      </c>
      <c r="H149">
        <v>136.59918659757949</v>
      </c>
      <c r="I149">
        <v>30.84268222152232</v>
      </c>
      <c r="J149">
        <v>17.332034817284821</v>
      </c>
      <c r="K149">
        <v>286.89949300476741</v>
      </c>
      <c r="L149">
        <v>25.687605306557501</v>
      </c>
      <c r="M149">
        <v>5.5834055826015723</v>
      </c>
    </row>
    <row r="150" spans="1:13" x14ac:dyDescent="0.25">
      <c r="A150" s="6">
        <v>44038</v>
      </c>
      <c r="B150">
        <v>0</v>
      </c>
      <c r="C150">
        <v>0</v>
      </c>
      <c r="D150">
        <v>4.1288128843800926</v>
      </c>
      <c r="E150">
        <v>0</v>
      </c>
      <c r="F150">
        <v>29.891222850923199</v>
      </c>
      <c r="G150">
        <v>5.9232792292617216</v>
      </c>
      <c r="H150">
        <v>71.718371606293118</v>
      </c>
      <c r="I150">
        <v>56.544917406124263</v>
      </c>
      <c r="J150">
        <v>0</v>
      </c>
      <c r="K150">
        <v>131.4857296594929</v>
      </c>
      <c r="L150">
        <v>26.016933579718501</v>
      </c>
      <c r="M150">
        <v>0</v>
      </c>
    </row>
    <row r="151" spans="1:13" x14ac:dyDescent="0.25">
      <c r="A151" s="6">
        <v>44039</v>
      </c>
      <c r="B151">
        <v>11.51547823834863</v>
      </c>
      <c r="C151">
        <v>0.59868017841531418</v>
      </c>
      <c r="D151">
        <v>4.1288128843800926</v>
      </c>
      <c r="E151">
        <v>2.1396423912968592</v>
      </c>
      <c r="F151">
        <v>19.927481900615469</v>
      </c>
      <c r="G151">
        <v>2.2212297109731458</v>
      </c>
      <c r="H151">
        <v>170.1791868623904</v>
      </c>
      <c r="I151">
        <v>15.42134111076116</v>
      </c>
      <c r="J151">
        <v>4.3330087043212053</v>
      </c>
      <c r="K151">
        <v>145.46349191158311</v>
      </c>
      <c r="L151">
        <v>23.30912333372811</v>
      </c>
      <c r="M151">
        <v>5.5834055826015723</v>
      </c>
    </row>
    <row r="152" spans="1:13" x14ac:dyDescent="0.25">
      <c r="A152" s="6">
        <v>44040</v>
      </c>
      <c r="B152">
        <v>9.9800811399021434</v>
      </c>
      <c r="C152">
        <v>3.5920810704918851</v>
      </c>
      <c r="D152">
        <v>9.0833883456362035</v>
      </c>
      <c r="E152">
        <v>2.1396423912968592</v>
      </c>
      <c r="F152">
        <v>4.9818704751538672</v>
      </c>
      <c r="G152">
        <v>15.54860797681202</v>
      </c>
      <c r="H152">
        <v>208.7733953115397</v>
      </c>
      <c r="I152">
        <v>30.84268222152232</v>
      </c>
      <c r="J152">
        <v>47.663095747533262</v>
      </c>
      <c r="K152">
        <v>218.19523786737469</v>
      </c>
      <c r="L152">
        <v>28.724743825708892</v>
      </c>
      <c r="M152">
        <v>0</v>
      </c>
    </row>
    <row r="153" spans="1:13" x14ac:dyDescent="0.25">
      <c r="A153" s="6">
        <v>44041</v>
      </c>
      <c r="B153">
        <v>-0.76769854922324177</v>
      </c>
      <c r="C153">
        <v>2.3947207136612572</v>
      </c>
      <c r="D153">
        <v>4.9545754612561108</v>
      </c>
      <c r="E153">
        <v>5.3491059782421484</v>
      </c>
      <c r="F153">
        <v>0</v>
      </c>
      <c r="G153">
        <v>25.173936724362321</v>
      </c>
      <c r="H153">
        <v>217.58624605977059</v>
      </c>
      <c r="I153">
        <v>12.85111759230097</v>
      </c>
      <c r="J153">
        <v>12.99902611296362</v>
      </c>
      <c r="K153">
        <v>377.87340325565981</v>
      </c>
      <c r="L153">
        <v>27.883127127630789</v>
      </c>
      <c r="M153">
        <v>16.750216747804721</v>
      </c>
    </row>
    <row r="154" spans="1:13" x14ac:dyDescent="0.25">
      <c r="A154" s="6">
        <v>44042</v>
      </c>
      <c r="B154">
        <v>11.51547823834863</v>
      </c>
      <c r="C154">
        <v>5.3881216057378278</v>
      </c>
      <c r="D154">
        <v>2.477287730628055</v>
      </c>
      <c r="E154">
        <v>2.1396423912968592</v>
      </c>
      <c r="F154">
        <v>14.9456114254616</v>
      </c>
      <c r="G154">
        <v>0</v>
      </c>
      <c r="H154">
        <v>183.70235438984821</v>
      </c>
      <c r="I154">
        <v>43.69379981382329</v>
      </c>
      <c r="J154">
        <v>17.332034817284821</v>
      </c>
      <c r="K154">
        <v>267.47277258660807</v>
      </c>
      <c r="L154">
        <v>27.919719157982019</v>
      </c>
      <c r="M154">
        <v>11.166811165203139</v>
      </c>
    </row>
    <row r="155" spans="1:13" x14ac:dyDescent="0.25">
      <c r="A155" s="6">
        <v>44043</v>
      </c>
      <c r="B155">
        <v>20.727860829027531</v>
      </c>
      <c r="C155">
        <v>1.796040535245943</v>
      </c>
      <c r="D155">
        <v>7.4318631918841662</v>
      </c>
      <c r="E155">
        <v>2.1396423912968592</v>
      </c>
      <c r="F155">
        <v>14.9456114254616</v>
      </c>
      <c r="G155">
        <v>14.80819807315431</v>
      </c>
      <c r="H155">
        <v>188.8685082767422</v>
      </c>
      <c r="I155">
        <v>15.42134111076116</v>
      </c>
      <c r="J155">
        <v>4.3330087043212053</v>
      </c>
      <c r="K155">
        <v>287.13640422937908</v>
      </c>
      <c r="L155">
        <v>29.017480068518658</v>
      </c>
      <c r="M155">
        <v>0</v>
      </c>
    </row>
    <row r="156" spans="1:13" x14ac:dyDescent="0.25">
      <c r="A156" s="6">
        <v>44044</v>
      </c>
      <c r="B156">
        <v>0</v>
      </c>
      <c r="C156">
        <v>4.190761248907199</v>
      </c>
      <c r="D156">
        <v>4.1288128843800926</v>
      </c>
      <c r="E156">
        <v>0</v>
      </c>
      <c r="F156">
        <v>4.9818704751538672</v>
      </c>
      <c r="G156">
        <v>9.6253287475502987</v>
      </c>
      <c r="H156">
        <v>169.41945834961189</v>
      </c>
      <c r="I156">
        <v>20.56178814768155</v>
      </c>
      <c r="J156">
        <v>17.332034817284821</v>
      </c>
      <c r="K156">
        <v>257.75941237752841</v>
      </c>
      <c r="L156">
        <v>31.213001889591951</v>
      </c>
      <c r="M156">
        <v>0</v>
      </c>
    </row>
    <row r="157" spans="1:13" x14ac:dyDescent="0.25">
      <c r="A157" s="6">
        <v>44045</v>
      </c>
      <c r="B157">
        <v>0</v>
      </c>
      <c r="C157">
        <v>0</v>
      </c>
      <c r="D157">
        <v>6.606100615008148</v>
      </c>
      <c r="E157">
        <v>0</v>
      </c>
      <c r="F157">
        <v>24.909352375769341</v>
      </c>
      <c r="G157">
        <v>3.7020495182885771</v>
      </c>
      <c r="H157">
        <v>61.234118129949422</v>
      </c>
      <c r="I157">
        <v>41.123576295363087</v>
      </c>
      <c r="J157">
        <v>0</v>
      </c>
      <c r="K157">
        <v>128.1689725149291</v>
      </c>
      <c r="L157">
        <v>28.212455400791789</v>
      </c>
      <c r="M157">
        <v>0</v>
      </c>
    </row>
    <row r="158" spans="1:13" x14ac:dyDescent="0.25">
      <c r="A158" s="6">
        <v>44046</v>
      </c>
      <c r="B158">
        <v>-0.76769854922324177</v>
      </c>
      <c r="C158">
        <v>0</v>
      </c>
      <c r="D158">
        <v>9.9091509225122216</v>
      </c>
      <c r="E158">
        <v>28.8851722825076</v>
      </c>
      <c r="F158">
        <v>9.9637409503077343</v>
      </c>
      <c r="G158">
        <v>0.74040990365771531</v>
      </c>
      <c r="H158">
        <v>80.531222354524047</v>
      </c>
      <c r="I158">
        <v>5.1404470369203867</v>
      </c>
      <c r="J158">
        <v>21.66504352160603</v>
      </c>
      <c r="K158">
        <v>132.90719700716309</v>
      </c>
      <c r="L158">
        <v>29.383400372030881</v>
      </c>
      <c r="M158">
        <v>0</v>
      </c>
    </row>
    <row r="159" spans="1:13" x14ac:dyDescent="0.25">
      <c r="A159" s="6">
        <v>44047</v>
      </c>
      <c r="B159">
        <v>21.495559378250771</v>
      </c>
      <c r="C159">
        <v>5.3881216057378278</v>
      </c>
      <c r="D159">
        <v>4.1288128843800926</v>
      </c>
      <c r="E159">
        <v>27.81535108685917</v>
      </c>
      <c r="F159">
        <v>4.9818704751538672</v>
      </c>
      <c r="G159">
        <v>13.327378265838879</v>
      </c>
      <c r="H159">
        <v>209.3811781217625</v>
      </c>
      <c r="I159">
        <v>12.85111759230097</v>
      </c>
      <c r="J159">
        <v>8.6660174086424107</v>
      </c>
      <c r="K159">
        <v>273.3955532019005</v>
      </c>
      <c r="L159">
        <v>31.359370010996841</v>
      </c>
      <c r="M159">
        <v>5.5834055826015723</v>
      </c>
    </row>
    <row r="160" spans="1:13" x14ac:dyDescent="0.25">
      <c r="A160" s="6">
        <v>44048</v>
      </c>
      <c r="B160">
        <v>-2.3030956476697249</v>
      </c>
      <c r="C160">
        <v>9.5788828546450269</v>
      </c>
      <c r="D160">
        <v>8.2576257687601853</v>
      </c>
      <c r="E160">
        <v>1.06982119564843</v>
      </c>
      <c r="F160">
        <v>24.909352375769341</v>
      </c>
      <c r="G160">
        <v>10.365738651208011</v>
      </c>
      <c r="H160">
        <v>209.07728671665109</v>
      </c>
      <c r="I160">
        <v>77.106705553805796</v>
      </c>
      <c r="J160">
        <v>30.331060930248441</v>
      </c>
      <c r="K160">
        <v>340.4414297670113</v>
      </c>
      <c r="L160">
        <v>33.079195437504247</v>
      </c>
      <c r="M160">
        <v>0</v>
      </c>
    </row>
    <row r="161" spans="1:13" x14ac:dyDescent="0.25">
      <c r="A161" s="6">
        <v>44049</v>
      </c>
      <c r="B161">
        <v>8.444684041455659</v>
      </c>
      <c r="C161">
        <v>1.1973603568306279</v>
      </c>
      <c r="D161">
        <v>4.9545754612561108</v>
      </c>
      <c r="E161">
        <v>1.06982119564843</v>
      </c>
      <c r="F161">
        <v>14.9456114254616</v>
      </c>
      <c r="G161">
        <v>13.327378265838879</v>
      </c>
      <c r="H161">
        <v>190.38796530229931</v>
      </c>
      <c r="I161">
        <v>17.991564629221351</v>
      </c>
      <c r="J161">
        <v>8.6660174086424107</v>
      </c>
      <c r="K161">
        <v>293.05918484467151</v>
      </c>
      <c r="L161">
        <v>32.420538891182261</v>
      </c>
      <c r="M161">
        <v>0</v>
      </c>
    </row>
    <row r="162" spans="1:13" x14ac:dyDescent="0.25">
      <c r="A162" s="6">
        <v>44050</v>
      </c>
      <c r="B162">
        <v>13.818573886018349</v>
      </c>
      <c r="C162">
        <v>8.3815224978143981</v>
      </c>
      <c r="D162">
        <v>2.477287730628055</v>
      </c>
      <c r="E162">
        <v>3.2094635869452892</v>
      </c>
      <c r="F162">
        <v>9.9637409503077343</v>
      </c>
      <c r="G162">
        <v>8.8849188438925832</v>
      </c>
      <c r="H162">
        <v>188.7165625741865</v>
      </c>
      <c r="I162">
        <v>7.7106705553805801</v>
      </c>
      <c r="J162">
        <v>21.66504352160603</v>
      </c>
      <c r="K162">
        <v>255.62721135602311</v>
      </c>
      <c r="L162">
        <v>34.140364317689667</v>
      </c>
      <c r="M162">
        <v>5.5834055826015723</v>
      </c>
    </row>
    <row r="163" spans="1:13" x14ac:dyDescent="0.25">
      <c r="A163" s="6">
        <v>44051</v>
      </c>
      <c r="B163">
        <v>-0.76769854922324177</v>
      </c>
      <c r="C163">
        <v>3.5920810704918851</v>
      </c>
      <c r="D163">
        <v>10.73491349938824</v>
      </c>
      <c r="E163">
        <v>0</v>
      </c>
      <c r="F163">
        <v>19.927481900615469</v>
      </c>
      <c r="G163">
        <v>2.2212297109731458</v>
      </c>
      <c r="H163">
        <v>163.64552165249509</v>
      </c>
      <c r="I163">
        <v>23.132011666141739</v>
      </c>
      <c r="J163">
        <v>17.332034817284821</v>
      </c>
      <c r="K163">
        <v>214.4046582735875</v>
      </c>
      <c r="L163">
        <v>31.505738132401721</v>
      </c>
      <c r="M163">
        <v>5.5834055826015723</v>
      </c>
    </row>
    <row r="164" spans="1:13" x14ac:dyDescent="0.25">
      <c r="A164" s="6">
        <v>44052</v>
      </c>
      <c r="B164">
        <v>0</v>
      </c>
      <c r="C164">
        <v>0.59868017841531418</v>
      </c>
      <c r="D164">
        <v>1.651525153752037</v>
      </c>
      <c r="E164">
        <v>0</v>
      </c>
      <c r="F164">
        <v>9.9637409503077343</v>
      </c>
      <c r="G164">
        <v>3.7020495182885771</v>
      </c>
      <c r="H164">
        <v>77.644254005965635</v>
      </c>
      <c r="I164">
        <v>10.28089407384077</v>
      </c>
      <c r="J164">
        <v>8.6660174086424107</v>
      </c>
      <c r="K164">
        <v>135.51322047789179</v>
      </c>
      <c r="L164">
        <v>36.848174563680068</v>
      </c>
      <c r="M164">
        <v>0</v>
      </c>
    </row>
    <row r="165" spans="1:13" x14ac:dyDescent="0.25">
      <c r="A165" s="6">
        <v>44053</v>
      </c>
      <c r="B165">
        <v>-0.76769854922324177</v>
      </c>
      <c r="C165">
        <v>0.59868017841531418</v>
      </c>
      <c r="D165">
        <v>3.303050307504074</v>
      </c>
      <c r="E165">
        <v>78.096947282335364</v>
      </c>
      <c r="F165">
        <v>19.927481900615469</v>
      </c>
      <c r="G165">
        <v>13.327378265838879</v>
      </c>
      <c r="H165">
        <v>80.075385246856925</v>
      </c>
      <c r="I165">
        <v>20.56178814768155</v>
      </c>
      <c r="J165">
        <v>30.331060930248441</v>
      </c>
      <c r="K165">
        <v>166.5485909020243</v>
      </c>
      <c r="L165">
        <v>31.87165843591394</v>
      </c>
      <c r="M165">
        <v>11.166811165203139</v>
      </c>
    </row>
    <row r="166" spans="1:13" x14ac:dyDescent="0.25">
      <c r="A166" s="6">
        <v>44054</v>
      </c>
      <c r="B166">
        <v>0</v>
      </c>
      <c r="C166">
        <v>2.9934008920765711</v>
      </c>
      <c r="D166">
        <v>4.9545754612561108</v>
      </c>
      <c r="E166">
        <v>5.3491059782421484</v>
      </c>
      <c r="F166">
        <v>14.9456114254616</v>
      </c>
      <c r="G166">
        <v>9.6253287475502987</v>
      </c>
      <c r="H166">
        <v>161.6702275192709</v>
      </c>
      <c r="I166">
        <v>15.42134111076116</v>
      </c>
      <c r="J166">
        <v>25.998052225927228</v>
      </c>
      <c r="K166">
        <v>301.82490015530442</v>
      </c>
      <c r="L166">
        <v>30.517753312918739</v>
      </c>
      <c r="M166">
        <v>0</v>
      </c>
    </row>
    <row r="167" spans="1:13" x14ac:dyDescent="0.25">
      <c r="A167" s="6">
        <v>44055</v>
      </c>
      <c r="B167">
        <v>35.314133264269117</v>
      </c>
      <c r="C167">
        <v>2.9934008920765711</v>
      </c>
      <c r="D167">
        <v>8.2576257687601853</v>
      </c>
      <c r="E167">
        <v>-2.1396423912968592</v>
      </c>
      <c r="F167">
        <v>24.909352375769341</v>
      </c>
      <c r="G167">
        <v>14.80819807315431</v>
      </c>
      <c r="H167">
        <v>228.67828234633711</v>
      </c>
      <c r="I167">
        <v>5.1404470369203867</v>
      </c>
      <c r="J167">
        <v>64.995130564818083</v>
      </c>
      <c r="K167">
        <v>278.37068891874623</v>
      </c>
      <c r="L167">
        <v>34.46969259085067</v>
      </c>
      <c r="M167">
        <v>5.5834055826015723</v>
      </c>
    </row>
    <row r="168" spans="1:13" x14ac:dyDescent="0.25">
      <c r="A168" s="6">
        <v>44056</v>
      </c>
      <c r="B168">
        <v>12.28317678757187</v>
      </c>
      <c r="C168">
        <v>2.3947207136612572</v>
      </c>
      <c r="D168">
        <v>4.9545754612561108</v>
      </c>
      <c r="E168">
        <v>27.81535108685917</v>
      </c>
      <c r="F168">
        <v>0</v>
      </c>
      <c r="G168">
        <v>13.327378265838879</v>
      </c>
      <c r="H168">
        <v>162.58190173460511</v>
      </c>
      <c r="I168">
        <v>15.42134111076116</v>
      </c>
      <c r="J168">
        <v>69.328139269139285</v>
      </c>
      <c r="K168">
        <v>298.98196545996399</v>
      </c>
      <c r="L168">
        <v>36.848174563680068</v>
      </c>
      <c r="M168">
        <v>5.5834055826015723</v>
      </c>
    </row>
    <row r="169" spans="1:13" x14ac:dyDescent="0.25">
      <c r="A169" s="6">
        <v>44057</v>
      </c>
      <c r="B169">
        <v>12.28317678757187</v>
      </c>
      <c r="C169">
        <v>7.7828423193990854</v>
      </c>
      <c r="D169">
        <v>2.477287730628055</v>
      </c>
      <c r="E169">
        <v>12.83785434778116</v>
      </c>
      <c r="F169">
        <v>4.9818704751538672</v>
      </c>
      <c r="G169">
        <v>8.1445089402348678</v>
      </c>
      <c r="H169">
        <v>203.30335001953429</v>
      </c>
      <c r="I169">
        <v>53.97469388766406</v>
      </c>
      <c r="J169">
        <v>34.664069634569643</v>
      </c>
      <c r="K169">
        <v>251.12589808840079</v>
      </c>
      <c r="L169">
        <v>36.445662229816627</v>
      </c>
      <c r="M169">
        <v>0</v>
      </c>
    </row>
    <row r="170" spans="1:13" x14ac:dyDescent="0.25">
      <c r="A170" s="6">
        <v>44058</v>
      </c>
      <c r="B170">
        <v>0</v>
      </c>
      <c r="C170">
        <v>2.9934008920765711</v>
      </c>
      <c r="D170">
        <v>130.4704871464109</v>
      </c>
      <c r="E170">
        <v>0</v>
      </c>
      <c r="F170">
        <v>0</v>
      </c>
      <c r="G170">
        <v>2.2212297109731458</v>
      </c>
      <c r="H170">
        <v>157.1118564425997</v>
      </c>
      <c r="I170">
        <v>25.702235184601928</v>
      </c>
      <c r="J170">
        <v>47.663095747533262</v>
      </c>
      <c r="K170">
        <v>167.97005824969449</v>
      </c>
      <c r="L170">
        <v>34.542876651553108</v>
      </c>
      <c r="M170">
        <v>16.750216747804721</v>
      </c>
    </row>
    <row r="171" spans="1:13" x14ac:dyDescent="0.25">
      <c r="A171" s="6">
        <v>44059</v>
      </c>
      <c r="B171">
        <v>0</v>
      </c>
      <c r="C171">
        <v>0</v>
      </c>
      <c r="D171">
        <v>3.303050307504074</v>
      </c>
      <c r="E171">
        <v>0</v>
      </c>
      <c r="F171">
        <v>9.9637409503077343</v>
      </c>
      <c r="G171">
        <v>3.7020495182885771</v>
      </c>
      <c r="H171">
        <v>86.760996159307979</v>
      </c>
      <c r="I171">
        <v>15.42134111076116</v>
      </c>
      <c r="J171">
        <v>17.332034817284821</v>
      </c>
      <c r="K171">
        <v>146.88495925925329</v>
      </c>
      <c r="L171">
        <v>34.433100560499447</v>
      </c>
      <c r="M171">
        <v>0</v>
      </c>
    </row>
    <row r="172" spans="1:13" x14ac:dyDescent="0.25">
      <c r="A172" s="6">
        <v>44060</v>
      </c>
      <c r="B172">
        <v>17.657066632134558</v>
      </c>
      <c r="C172">
        <v>0.59868017841531418</v>
      </c>
      <c r="D172">
        <v>3.303050307504074</v>
      </c>
      <c r="E172">
        <v>31.02481467380446</v>
      </c>
      <c r="F172">
        <v>29.891222850923199</v>
      </c>
      <c r="G172">
        <v>2.2212297109731458</v>
      </c>
      <c r="H172">
        <v>67.767783339844769</v>
      </c>
      <c r="I172">
        <v>12.85111759230097</v>
      </c>
      <c r="J172">
        <v>21.66504352160603</v>
      </c>
      <c r="K172">
        <v>162.04727763440201</v>
      </c>
      <c r="L172">
        <v>32.054618587670049</v>
      </c>
      <c r="M172">
        <v>5.5834055826015723</v>
      </c>
    </row>
    <row r="173" spans="1:13" x14ac:dyDescent="0.25">
      <c r="A173" s="6">
        <v>44061</v>
      </c>
      <c r="B173">
        <v>-0.76769854922324177</v>
      </c>
      <c r="C173">
        <v>2.9934008920765711</v>
      </c>
      <c r="D173">
        <v>4.1288128843800926</v>
      </c>
      <c r="E173">
        <v>25.67570869556231</v>
      </c>
      <c r="F173">
        <v>4.9818704751538672</v>
      </c>
      <c r="G173">
        <v>8.8849188438925832</v>
      </c>
      <c r="H173">
        <v>201.3280558863101</v>
      </c>
      <c r="I173">
        <v>17.991564629221351</v>
      </c>
      <c r="J173">
        <v>64.995130564818083</v>
      </c>
      <c r="K173">
        <v>320.30397567501689</v>
      </c>
      <c r="L173">
        <v>39.921905113182667</v>
      </c>
      <c r="M173">
        <v>0</v>
      </c>
    </row>
    <row r="174" spans="1:13" x14ac:dyDescent="0.25">
      <c r="A174" s="6">
        <v>44062</v>
      </c>
      <c r="B174">
        <v>-0.76769854922324177</v>
      </c>
      <c r="C174">
        <v>4.7894414273225134</v>
      </c>
      <c r="D174">
        <v>5.7803380381321299</v>
      </c>
      <c r="E174">
        <v>135.8672918473506</v>
      </c>
      <c r="F174">
        <v>4.9818704751538672</v>
      </c>
      <c r="G174">
        <v>11.84655845852344</v>
      </c>
      <c r="H174">
        <v>205.5825355578699</v>
      </c>
      <c r="I174">
        <v>25.702235184601928</v>
      </c>
      <c r="J174">
        <v>43.330087043212053</v>
      </c>
      <c r="K174">
        <v>287.13640422937908</v>
      </c>
      <c r="L174">
        <v>35.787005683494641</v>
      </c>
      <c r="M174">
        <v>0</v>
      </c>
    </row>
    <row r="175" spans="1:13" x14ac:dyDescent="0.25">
      <c r="A175" s="6">
        <v>44063</v>
      </c>
      <c r="B175">
        <v>0</v>
      </c>
      <c r="C175">
        <v>8.3815224978143981</v>
      </c>
      <c r="D175">
        <v>4.9545754612561108</v>
      </c>
      <c r="E175">
        <v>17.11713913037487</v>
      </c>
      <c r="F175">
        <v>4.9818704751538672</v>
      </c>
      <c r="G175">
        <v>4.4424594219462916</v>
      </c>
      <c r="H175">
        <v>163.94941305760651</v>
      </c>
      <c r="I175">
        <v>10.28089407384077</v>
      </c>
      <c r="J175">
        <v>30.331060930248441</v>
      </c>
      <c r="K175">
        <v>285.24111443248552</v>
      </c>
      <c r="L175">
        <v>35.969965835250747</v>
      </c>
      <c r="M175">
        <v>0</v>
      </c>
    </row>
    <row r="176" spans="1:13" x14ac:dyDescent="0.25">
      <c r="A176" s="6">
        <v>44064</v>
      </c>
      <c r="B176">
        <v>56.041994093296651</v>
      </c>
      <c r="C176">
        <v>1.796040535245943</v>
      </c>
      <c r="D176">
        <v>7.4318631918841662</v>
      </c>
      <c r="E176">
        <v>26.74552989121074</v>
      </c>
      <c r="F176">
        <v>4.9818704751538672</v>
      </c>
      <c r="G176">
        <v>1.4808198073154311</v>
      </c>
      <c r="H176">
        <v>167.90000132405481</v>
      </c>
      <c r="I176">
        <v>7.7106705553805801</v>
      </c>
      <c r="J176">
        <v>38.997078338890837</v>
      </c>
      <c r="K176">
        <v>249.7044307407306</v>
      </c>
      <c r="L176">
        <v>34.579468681904331</v>
      </c>
      <c r="M176">
        <v>5.5834055826015723</v>
      </c>
    </row>
    <row r="177" spans="1:13" x14ac:dyDescent="0.25">
      <c r="A177" s="6">
        <v>44065</v>
      </c>
      <c r="B177">
        <v>6.1415883937859341</v>
      </c>
      <c r="C177">
        <v>3.5920810704918851</v>
      </c>
      <c r="D177">
        <v>2.477287730628055</v>
      </c>
      <c r="E177">
        <v>0</v>
      </c>
      <c r="F177">
        <v>0</v>
      </c>
      <c r="G177">
        <v>13.327378265838879</v>
      </c>
      <c r="H177">
        <v>149.210679909703</v>
      </c>
      <c r="I177">
        <v>17.991564629221351</v>
      </c>
      <c r="J177">
        <v>12.99902611296362</v>
      </c>
      <c r="K177">
        <v>211.32481235363539</v>
      </c>
      <c r="L177">
        <v>33.37193168031402</v>
      </c>
      <c r="M177">
        <v>11.166811165203139</v>
      </c>
    </row>
    <row r="178" spans="1:13" x14ac:dyDescent="0.25">
      <c r="A178" s="6">
        <v>44066</v>
      </c>
      <c r="B178">
        <v>0.76769854922324177</v>
      </c>
      <c r="C178">
        <v>1.796040535245943</v>
      </c>
      <c r="D178">
        <v>5.7803380381321299</v>
      </c>
      <c r="E178">
        <v>0</v>
      </c>
      <c r="F178">
        <v>0</v>
      </c>
      <c r="G178">
        <v>4.4424594219462916</v>
      </c>
      <c r="H178">
        <v>68.375566150067584</v>
      </c>
      <c r="I178">
        <v>20.56178814768155</v>
      </c>
      <c r="J178">
        <v>17.332034817284821</v>
      </c>
      <c r="K178">
        <v>117.0341449581793</v>
      </c>
      <c r="L178">
        <v>30.590937373621191</v>
      </c>
      <c r="M178">
        <v>0</v>
      </c>
    </row>
    <row r="179" spans="1:13" x14ac:dyDescent="0.25">
      <c r="A179" s="6">
        <v>44067</v>
      </c>
      <c r="B179">
        <v>10.74777968912538</v>
      </c>
      <c r="C179">
        <v>0.59868017841531418</v>
      </c>
      <c r="D179">
        <v>3.303050307504074</v>
      </c>
      <c r="E179">
        <v>36.373920652046607</v>
      </c>
      <c r="F179">
        <v>0</v>
      </c>
      <c r="G179">
        <v>2.9616396146308608</v>
      </c>
      <c r="H179">
        <v>67.160000529621939</v>
      </c>
      <c r="I179">
        <v>7.7106705553805801</v>
      </c>
      <c r="J179">
        <v>17.332034817284821</v>
      </c>
      <c r="K179">
        <v>133.8548419056099</v>
      </c>
      <c r="L179">
        <v>31.030041737835841</v>
      </c>
      <c r="M179">
        <v>5.5834055826015723</v>
      </c>
    </row>
    <row r="180" spans="1:13" x14ac:dyDescent="0.25">
      <c r="A180" s="6">
        <v>44068</v>
      </c>
      <c r="B180">
        <v>12.28317678757187</v>
      </c>
      <c r="C180">
        <v>2.9934008920765711</v>
      </c>
      <c r="D180">
        <v>3.303050307504074</v>
      </c>
      <c r="E180">
        <v>55.63070217371834</v>
      </c>
      <c r="F180">
        <v>0</v>
      </c>
      <c r="G180">
        <v>11.84655845852344</v>
      </c>
      <c r="H180">
        <v>188.2607254665194</v>
      </c>
      <c r="I180">
        <v>74.536482035345614</v>
      </c>
      <c r="J180">
        <v>0</v>
      </c>
      <c r="K180">
        <v>301.11416648146928</v>
      </c>
      <c r="L180">
        <v>35.384493349631207</v>
      </c>
      <c r="M180">
        <v>0</v>
      </c>
    </row>
    <row r="181" spans="1:13" x14ac:dyDescent="0.25">
      <c r="A181" s="6">
        <v>44069</v>
      </c>
      <c r="B181">
        <v>0</v>
      </c>
      <c r="C181">
        <v>2.3947207136612572</v>
      </c>
      <c r="D181">
        <v>10.73491349938824</v>
      </c>
      <c r="E181">
        <v>50.28159619547619</v>
      </c>
      <c r="F181">
        <v>0</v>
      </c>
      <c r="G181">
        <v>11.84655845852344</v>
      </c>
      <c r="H181">
        <v>186.1334856307395</v>
      </c>
      <c r="I181">
        <v>12.85111759230097</v>
      </c>
      <c r="J181">
        <v>-506.96201840558098</v>
      </c>
      <c r="K181">
        <v>257.04867870369333</v>
      </c>
      <c r="L181">
        <v>40.800113841611989</v>
      </c>
      <c r="M181">
        <v>0</v>
      </c>
    </row>
    <row r="182" spans="1:13" x14ac:dyDescent="0.25">
      <c r="A182" s="6">
        <v>44070</v>
      </c>
      <c r="B182">
        <v>22.263257927474012</v>
      </c>
      <c r="C182">
        <v>2.9934008920765711</v>
      </c>
      <c r="D182">
        <v>4.1288128843800926</v>
      </c>
      <c r="E182">
        <v>26.74552989121074</v>
      </c>
      <c r="F182">
        <v>19.927481900615469</v>
      </c>
      <c r="G182">
        <v>8.8849188438925832</v>
      </c>
      <c r="H182">
        <v>168.81167553938911</v>
      </c>
      <c r="I182">
        <v>2.5702235184601929</v>
      </c>
      <c r="J182">
        <v>21.66504352160603</v>
      </c>
      <c r="K182">
        <v>233.1206450179117</v>
      </c>
      <c r="L182">
        <v>38.677776081241142</v>
      </c>
      <c r="M182">
        <v>0</v>
      </c>
    </row>
    <row r="183" spans="1:13" x14ac:dyDescent="0.25">
      <c r="A183" s="6">
        <v>44071</v>
      </c>
      <c r="B183">
        <v>14.58627243524159</v>
      </c>
      <c r="C183">
        <v>0</v>
      </c>
      <c r="D183">
        <v>7.4318631918841662</v>
      </c>
      <c r="E183">
        <v>16.04731793472644</v>
      </c>
      <c r="F183">
        <v>4.9818704751538672</v>
      </c>
      <c r="G183">
        <v>6.6636891329194379</v>
      </c>
      <c r="H183">
        <v>147.53927718159031</v>
      </c>
      <c r="I183">
        <v>7.7106705553805801</v>
      </c>
      <c r="J183">
        <v>8.6660174086424107</v>
      </c>
      <c r="K183">
        <v>202.55909704300251</v>
      </c>
      <c r="L183">
        <v>37.360462988597163</v>
      </c>
      <c r="M183">
        <v>0</v>
      </c>
    </row>
    <row r="184" spans="1:13" x14ac:dyDescent="0.25">
      <c r="A184" s="6">
        <v>44072</v>
      </c>
      <c r="B184">
        <v>0</v>
      </c>
      <c r="C184">
        <v>5.3881216057378278</v>
      </c>
      <c r="D184">
        <v>0.82576257687601851</v>
      </c>
      <c r="E184">
        <v>0</v>
      </c>
      <c r="F184">
        <v>0</v>
      </c>
      <c r="G184">
        <v>8.8849188438925832</v>
      </c>
      <c r="H184">
        <v>145.56398304836611</v>
      </c>
      <c r="I184">
        <v>5.1404470369203867</v>
      </c>
      <c r="J184">
        <v>21.66504352160603</v>
      </c>
      <c r="K184">
        <v>179.57870825566769</v>
      </c>
      <c r="L184">
        <v>34.689244772957998</v>
      </c>
      <c r="M184">
        <v>0</v>
      </c>
    </row>
    <row r="185" spans="1:13" x14ac:dyDescent="0.25">
      <c r="A185" s="6">
        <v>44073</v>
      </c>
      <c r="B185">
        <v>7.6769854922324177</v>
      </c>
      <c r="C185">
        <v>0.59868017841531418</v>
      </c>
      <c r="D185">
        <v>3.303050307504074</v>
      </c>
      <c r="E185">
        <v>0</v>
      </c>
      <c r="F185">
        <v>0</v>
      </c>
      <c r="G185">
        <v>0.74040990365771531</v>
      </c>
      <c r="H185">
        <v>47.103167792268778</v>
      </c>
      <c r="I185">
        <v>43.69379981382329</v>
      </c>
      <c r="J185">
        <v>12.99902611296362</v>
      </c>
      <c r="K185">
        <v>134.0917531302216</v>
      </c>
      <c r="L185">
        <v>35.53086147103609</v>
      </c>
      <c r="M185">
        <v>0</v>
      </c>
    </row>
    <row r="186" spans="1:13" x14ac:dyDescent="0.25">
      <c r="A186" s="6">
        <v>44074</v>
      </c>
      <c r="B186">
        <v>19.192463730581039</v>
      </c>
      <c r="C186">
        <v>1.796040535245943</v>
      </c>
      <c r="D186">
        <v>4.9545754612561108</v>
      </c>
      <c r="E186">
        <v>88.79515923881965</v>
      </c>
      <c r="F186">
        <v>-64.764316177000268</v>
      </c>
      <c r="G186">
        <v>1.4808198073154311</v>
      </c>
      <c r="H186">
        <v>87.064887564419394</v>
      </c>
      <c r="I186">
        <v>123.3707288860893</v>
      </c>
      <c r="J186">
        <v>4.3330087043212053</v>
      </c>
      <c r="K186">
        <v>131.0119072102695</v>
      </c>
      <c r="L186">
        <v>29.968872857650421</v>
      </c>
      <c r="M186">
        <v>0</v>
      </c>
    </row>
    <row r="187" spans="1:13" x14ac:dyDescent="0.25">
      <c r="A187" s="6">
        <v>44075</v>
      </c>
      <c r="B187">
        <v>17.657066632134558</v>
      </c>
      <c r="C187">
        <v>2.3947207136612572</v>
      </c>
      <c r="D187">
        <v>6.606100615008148</v>
      </c>
      <c r="E187">
        <v>62.049629347608906</v>
      </c>
      <c r="F187">
        <v>24.909352375769341</v>
      </c>
      <c r="G187">
        <v>2.2212297109731458</v>
      </c>
      <c r="H187">
        <v>162.12606462693799</v>
      </c>
      <c r="I187">
        <v>15.42134111076116</v>
      </c>
      <c r="J187">
        <v>8.6660174086424107</v>
      </c>
      <c r="K187">
        <v>287.84713790321422</v>
      </c>
      <c r="L187">
        <v>38.238671717026477</v>
      </c>
      <c r="M187">
        <v>5.5834055826015723</v>
      </c>
    </row>
    <row r="188" spans="1:13" x14ac:dyDescent="0.25">
      <c r="A188" s="6">
        <v>44076</v>
      </c>
      <c r="B188">
        <v>16.121669533688081</v>
      </c>
      <c r="C188">
        <v>8.9802026762297125</v>
      </c>
      <c r="D188">
        <v>4.9545754612561108</v>
      </c>
      <c r="E188">
        <v>44.93249021723404</v>
      </c>
      <c r="F188">
        <v>34.873093326077068</v>
      </c>
      <c r="G188">
        <v>7.4040990365771533</v>
      </c>
      <c r="H188">
        <v>160.45466189882529</v>
      </c>
      <c r="I188">
        <v>15.42134111076116</v>
      </c>
      <c r="J188">
        <v>4.3330087043212053</v>
      </c>
      <c r="K188">
        <v>280.50288994025152</v>
      </c>
      <c r="L188">
        <v>38.165487656324039</v>
      </c>
      <c r="M188">
        <v>0</v>
      </c>
    </row>
    <row r="189" spans="1:13" x14ac:dyDescent="0.25">
      <c r="A189" s="6">
        <v>44077</v>
      </c>
      <c r="B189">
        <v>15.353970984464841</v>
      </c>
      <c r="C189">
        <v>0</v>
      </c>
      <c r="D189">
        <v>8.2576257687601853</v>
      </c>
      <c r="E189">
        <v>42.792847825937187</v>
      </c>
      <c r="F189">
        <v>59.782445701846413</v>
      </c>
      <c r="G189">
        <v>9.6253287475502987</v>
      </c>
      <c r="H189">
        <v>162.58190173460511</v>
      </c>
      <c r="I189">
        <v>20.56178814768155</v>
      </c>
      <c r="J189">
        <v>4.3330087043212053</v>
      </c>
      <c r="K189">
        <v>197.5839613261569</v>
      </c>
      <c r="L189">
        <v>40.10486526493878</v>
      </c>
      <c r="M189">
        <v>5.5834055826015723</v>
      </c>
    </row>
    <row r="190" spans="1:13" x14ac:dyDescent="0.25">
      <c r="A190" s="6">
        <v>44078</v>
      </c>
      <c r="B190">
        <v>13.05087533679511</v>
      </c>
      <c r="C190">
        <v>2.9934008920765711</v>
      </c>
      <c r="D190">
        <v>9.0833883456362035</v>
      </c>
      <c r="E190">
        <v>196.84709999931101</v>
      </c>
      <c r="F190">
        <v>14.9456114254616</v>
      </c>
      <c r="G190">
        <v>7.4040990365771533</v>
      </c>
      <c r="H190">
        <v>146.62760296625601</v>
      </c>
      <c r="I190">
        <v>12.85111759230097</v>
      </c>
      <c r="J190">
        <v>8.6660174086424107</v>
      </c>
      <c r="K190">
        <v>210.37716745518861</v>
      </c>
      <c r="L190">
        <v>39.848721052480229</v>
      </c>
      <c r="M190">
        <v>0</v>
      </c>
    </row>
    <row r="191" spans="1:13" x14ac:dyDescent="0.25">
      <c r="A191" s="6">
        <v>44079</v>
      </c>
      <c r="B191">
        <v>-0.76769854922324177</v>
      </c>
      <c r="C191">
        <v>1.1973603568306279</v>
      </c>
      <c r="D191">
        <v>13.2122012300163</v>
      </c>
      <c r="E191">
        <v>0</v>
      </c>
      <c r="F191">
        <v>0</v>
      </c>
      <c r="G191">
        <v>8.8849188438925832</v>
      </c>
      <c r="H191">
        <v>118.9734851011176</v>
      </c>
      <c r="I191">
        <v>17.991564629221351</v>
      </c>
      <c r="J191">
        <v>21.66504352160603</v>
      </c>
      <c r="K191">
        <v>166.0747684528009</v>
      </c>
      <c r="L191">
        <v>38.970512324050922</v>
      </c>
      <c r="M191">
        <v>0</v>
      </c>
    </row>
    <row r="192" spans="1:13" x14ac:dyDescent="0.25">
      <c r="A192" s="6">
        <v>44080</v>
      </c>
      <c r="B192">
        <v>-1.535397098446484</v>
      </c>
      <c r="C192">
        <v>0.59868017841531418</v>
      </c>
      <c r="D192">
        <v>5.7803380381321299</v>
      </c>
      <c r="E192">
        <v>0</v>
      </c>
      <c r="F192">
        <v>0</v>
      </c>
      <c r="G192">
        <v>1.4808198073154311</v>
      </c>
      <c r="H192">
        <v>61.234118129949422</v>
      </c>
      <c r="I192">
        <v>0</v>
      </c>
      <c r="J192">
        <v>4.3330087043212053</v>
      </c>
      <c r="K192">
        <v>105.8993174014294</v>
      </c>
      <c r="L192">
        <v>37.177502836841057</v>
      </c>
      <c r="M192">
        <v>5.5834055826015723</v>
      </c>
    </row>
    <row r="193" spans="1:13" x14ac:dyDescent="0.25">
      <c r="A193" s="6">
        <v>44081</v>
      </c>
      <c r="B193">
        <v>1.535397098446484</v>
      </c>
      <c r="C193">
        <v>0.59868017841531418</v>
      </c>
      <c r="D193">
        <v>9.9091509225122216</v>
      </c>
      <c r="E193">
        <v>104.8424771735461</v>
      </c>
      <c r="F193">
        <v>9.9637409503077343</v>
      </c>
      <c r="G193">
        <v>2.2212297109731458</v>
      </c>
      <c r="H193">
        <v>40.569502582373431</v>
      </c>
      <c r="I193">
        <v>28.272458703062131</v>
      </c>
      <c r="J193">
        <v>8.6660174086424107</v>
      </c>
      <c r="K193">
        <v>73.442479629626661</v>
      </c>
      <c r="L193">
        <v>41.458770387933967</v>
      </c>
      <c r="M193">
        <v>55.834055826015721</v>
      </c>
    </row>
    <row r="194" spans="1:13" x14ac:dyDescent="0.25">
      <c r="A194" s="6">
        <v>44082</v>
      </c>
      <c r="B194">
        <v>29.17254487048319</v>
      </c>
      <c r="C194">
        <v>2.9934008920765711</v>
      </c>
      <c r="D194">
        <v>8.2576257687601853</v>
      </c>
      <c r="E194">
        <v>83.446053260577514</v>
      </c>
      <c r="F194">
        <v>4.9818704751538672</v>
      </c>
      <c r="G194">
        <v>23.69311691704689</v>
      </c>
      <c r="H194">
        <v>67.615837637289061</v>
      </c>
      <c r="I194">
        <v>33.412905739982513</v>
      </c>
      <c r="J194">
        <v>12.99902611296362</v>
      </c>
      <c r="K194">
        <v>119.4032572042962</v>
      </c>
      <c r="L194">
        <v>40.800113841611989</v>
      </c>
      <c r="M194">
        <v>5.5834055826015723</v>
      </c>
    </row>
    <row r="195" spans="1:13" x14ac:dyDescent="0.25">
      <c r="A195" s="6">
        <v>44083</v>
      </c>
      <c r="B195">
        <v>23.030956476697249</v>
      </c>
      <c r="C195">
        <v>3.5920810704918851</v>
      </c>
      <c r="D195">
        <v>11.56067607626426</v>
      </c>
      <c r="E195">
        <v>36.373920652046607</v>
      </c>
      <c r="F195">
        <v>19.927481900615469</v>
      </c>
      <c r="G195">
        <v>5.9232792292617216</v>
      </c>
      <c r="H195">
        <v>181.27122314895689</v>
      </c>
      <c r="I195">
        <v>15.42134111076116</v>
      </c>
      <c r="J195">
        <v>21.66504352160603</v>
      </c>
      <c r="K195">
        <v>254.6795664575763</v>
      </c>
      <c r="L195">
        <v>42.885859571631613</v>
      </c>
      <c r="M195">
        <v>0</v>
      </c>
    </row>
    <row r="196" spans="1:13" x14ac:dyDescent="0.25">
      <c r="A196" s="6">
        <v>44084</v>
      </c>
      <c r="B196">
        <v>9.9800811399021434</v>
      </c>
      <c r="C196">
        <v>1.796040535245943</v>
      </c>
      <c r="D196">
        <v>8.2576257687601853</v>
      </c>
      <c r="E196">
        <v>75.957304891038504</v>
      </c>
      <c r="F196">
        <v>4.9818704751538672</v>
      </c>
      <c r="G196">
        <v>10.365738651208011</v>
      </c>
      <c r="H196">
        <v>139.79004635124929</v>
      </c>
      <c r="I196">
        <v>7.7106705553805801</v>
      </c>
      <c r="J196">
        <v>0</v>
      </c>
      <c r="K196">
        <v>232.8837337933</v>
      </c>
      <c r="L196">
        <v>44.239764694626807</v>
      </c>
      <c r="M196">
        <v>5.5834055826015723</v>
      </c>
    </row>
    <row r="197" spans="1:13" x14ac:dyDescent="0.25">
      <c r="A197" s="6">
        <v>44085</v>
      </c>
      <c r="B197">
        <v>60.648185388636101</v>
      </c>
      <c r="C197">
        <v>1.796040535245943</v>
      </c>
      <c r="D197">
        <v>8.2576257687601853</v>
      </c>
      <c r="E197">
        <v>51.35141739112462</v>
      </c>
      <c r="F197">
        <v>14.9456114254616</v>
      </c>
      <c r="G197">
        <v>4.4424594219462916</v>
      </c>
      <c r="H197">
        <v>184.3101372000711</v>
      </c>
      <c r="I197">
        <v>7.7106705553805801</v>
      </c>
      <c r="J197">
        <v>8.6660174086424107</v>
      </c>
      <c r="K197">
        <v>207.0604103106248</v>
      </c>
      <c r="L197">
        <v>43.94702845181704</v>
      </c>
      <c r="M197">
        <v>11.166811165203139</v>
      </c>
    </row>
    <row r="198" spans="1:13" x14ac:dyDescent="0.25">
      <c r="A198" s="6">
        <v>44086</v>
      </c>
      <c r="B198">
        <v>0</v>
      </c>
      <c r="C198">
        <v>2.3947207136612572</v>
      </c>
      <c r="D198">
        <v>4.9545754612561108</v>
      </c>
      <c r="E198">
        <v>0</v>
      </c>
      <c r="F198">
        <v>0</v>
      </c>
      <c r="G198">
        <v>6.6636891329194379</v>
      </c>
      <c r="H198">
        <v>108.48923162477389</v>
      </c>
      <c r="I198">
        <v>10.28089407384077</v>
      </c>
      <c r="J198">
        <v>17.332034817284821</v>
      </c>
      <c r="K198">
        <v>192.8457368339229</v>
      </c>
      <c r="L198">
        <v>40.763521811260773</v>
      </c>
      <c r="M198">
        <v>22.333622330406289</v>
      </c>
    </row>
    <row r="199" spans="1:13" x14ac:dyDescent="0.25">
      <c r="A199" s="6">
        <v>44087</v>
      </c>
      <c r="B199">
        <v>0</v>
      </c>
      <c r="C199">
        <v>1.1973603568306279</v>
      </c>
      <c r="D199">
        <v>5.7803380381321299</v>
      </c>
      <c r="E199">
        <v>0</v>
      </c>
      <c r="F199">
        <v>0</v>
      </c>
      <c r="G199">
        <v>3.7020495182885771</v>
      </c>
      <c r="H199">
        <v>57.435475566056773</v>
      </c>
      <c r="I199">
        <v>0</v>
      </c>
      <c r="J199">
        <v>8.6660174086424107</v>
      </c>
      <c r="K199">
        <v>98.318158213855043</v>
      </c>
      <c r="L199">
        <v>41.568546478987642</v>
      </c>
      <c r="M199">
        <v>11.166811165203139</v>
      </c>
    </row>
    <row r="200" spans="1:13" x14ac:dyDescent="0.25">
      <c r="A200" s="6">
        <v>44088</v>
      </c>
      <c r="B200">
        <v>42.223420207278288</v>
      </c>
      <c r="C200">
        <v>1.1973603568306279</v>
      </c>
      <c r="D200">
        <v>11.56067607626426</v>
      </c>
      <c r="E200">
        <v>108.05194076049141</v>
      </c>
      <c r="F200">
        <v>0</v>
      </c>
      <c r="G200">
        <v>6.6636891329194379</v>
      </c>
      <c r="H200">
        <v>64.12108647850782</v>
      </c>
      <c r="I200">
        <v>15.42134111076116</v>
      </c>
      <c r="J200">
        <v>8.6660174086424107</v>
      </c>
      <c r="K200">
        <v>90.26317657705728</v>
      </c>
      <c r="L200">
        <v>38.567999990187467</v>
      </c>
      <c r="M200">
        <v>5.5834055826015723</v>
      </c>
    </row>
    <row r="201" spans="1:13" x14ac:dyDescent="0.25">
      <c r="A201" s="6">
        <v>44089</v>
      </c>
      <c r="B201">
        <v>36.849530362715598</v>
      </c>
      <c r="C201">
        <v>6.5854819625684557</v>
      </c>
      <c r="D201">
        <v>7.4318631918841662</v>
      </c>
      <c r="E201">
        <v>166.892106521155</v>
      </c>
      <c r="F201">
        <v>24.909352375769341</v>
      </c>
      <c r="G201">
        <v>19.991067398758311</v>
      </c>
      <c r="H201">
        <v>195.70606489174901</v>
      </c>
      <c r="I201">
        <v>17.991564629221351</v>
      </c>
      <c r="J201">
        <v>12.99902611296362</v>
      </c>
      <c r="K201">
        <v>263.68219299282089</v>
      </c>
      <c r="L201">
        <v>47.203719153075753</v>
      </c>
      <c r="M201">
        <v>0</v>
      </c>
    </row>
    <row r="202" spans="1:13" x14ac:dyDescent="0.25">
      <c r="A202" s="6">
        <v>44090</v>
      </c>
      <c r="B202">
        <v>35.314133264269117</v>
      </c>
      <c r="C202">
        <v>3.5920810704918851</v>
      </c>
      <c r="D202">
        <v>9.9091509225122216</v>
      </c>
      <c r="E202">
        <v>255.68726575997471</v>
      </c>
      <c r="F202">
        <v>44.836834276384813</v>
      </c>
      <c r="G202">
        <v>14.80819807315431</v>
      </c>
      <c r="H202">
        <v>149.36262561225871</v>
      </c>
      <c r="I202">
        <v>10.28089407384077</v>
      </c>
      <c r="J202">
        <v>21.66504352160603</v>
      </c>
      <c r="K202">
        <v>233.83137869174681</v>
      </c>
      <c r="L202">
        <v>41.422178357582752</v>
      </c>
      <c r="M202">
        <v>5.5834055826015723</v>
      </c>
    </row>
    <row r="203" spans="1:13" x14ac:dyDescent="0.25">
      <c r="A203" s="6">
        <v>44091</v>
      </c>
      <c r="B203">
        <v>36.081831813492357</v>
      </c>
      <c r="C203">
        <v>1.796040535245943</v>
      </c>
      <c r="D203">
        <v>10.73491349938824</v>
      </c>
      <c r="E203">
        <v>173.31103369504561</v>
      </c>
      <c r="F203">
        <v>19.927481900615469</v>
      </c>
      <c r="G203">
        <v>15.54860797681202</v>
      </c>
      <c r="H203">
        <v>132.192761223464</v>
      </c>
      <c r="I203">
        <v>71.966258516885418</v>
      </c>
      <c r="J203">
        <v>4.3330087043212053</v>
      </c>
      <c r="K203">
        <v>196.39940520309841</v>
      </c>
      <c r="L203">
        <v>42.959043632334058</v>
      </c>
      <c r="M203">
        <v>0</v>
      </c>
    </row>
    <row r="204" spans="1:13" x14ac:dyDescent="0.25">
      <c r="A204" s="6">
        <v>44092</v>
      </c>
      <c r="B204">
        <v>118.2255765803792</v>
      </c>
      <c r="C204">
        <v>5.9868017841531422</v>
      </c>
      <c r="D204">
        <v>8.2576257687601853</v>
      </c>
      <c r="E204">
        <v>96.28390760835866</v>
      </c>
      <c r="F204">
        <v>4.9818704751538672</v>
      </c>
      <c r="G204">
        <v>19.991067398758311</v>
      </c>
      <c r="H204">
        <v>142.22117759214061</v>
      </c>
      <c r="I204">
        <v>33.412905739982513</v>
      </c>
      <c r="J204">
        <v>4.3330087043212053</v>
      </c>
      <c r="K204">
        <v>203.26983071683759</v>
      </c>
      <c r="L204">
        <v>45.63026184797323</v>
      </c>
      <c r="M204">
        <v>27.91702791300786</v>
      </c>
    </row>
    <row r="205" spans="1:13" x14ac:dyDescent="0.25">
      <c r="A205" s="6">
        <v>44093</v>
      </c>
      <c r="B205">
        <v>0</v>
      </c>
      <c r="C205">
        <v>1.1973603568306279</v>
      </c>
      <c r="D205">
        <v>19.81830184502444</v>
      </c>
      <c r="E205">
        <v>0</v>
      </c>
      <c r="F205">
        <v>0</v>
      </c>
      <c r="G205">
        <v>19.991067398758311</v>
      </c>
      <c r="H205">
        <v>108.18534021966251</v>
      </c>
      <c r="I205">
        <v>-2.5702235184601929</v>
      </c>
      <c r="J205">
        <v>30.331060930248441</v>
      </c>
      <c r="K205">
        <v>175.07739498804551</v>
      </c>
      <c r="L205">
        <v>41.458770387933967</v>
      </c>
      <c r="M205">
        <v>11.166811165203139</v>
      </c>
    </row>
    <row r="206" spans="1:13" x14ac:dyDescent="0.25">
      <c r="A206" s="6">
        <v>44094</v>
      </c>
      <c r="B206">
        <v>0</v>
      </c>
      <c r="C206">
        <v>1.1973603568306279</v>
      </c>
      <c r="D206">
        <v>12.38643865314028</v>
      </c>
      <c r="E206">
        <v>0</v>
      </c>
      <c r="F206">
        <v>0</v>
      </c>
      <c r="G206">
        <v>13.327378265838879</v>
      </c>
      <c r="H206">
        <v>34.491674480145207</v>
      </c>
      <c r="I206">
        <v>15.42134111076116</v>
      </c>
      <c r="J206">
        <v>17.332034817284821</v>
      </c>
      <c r="K206">
        <v>85.998774534046703</v>
      </c>
      <c r="L206">
        <v>41.348994296880313</v>
      </c>
      <c r="M206">
        <v>5.5834055826015723</v>
      </c>
    </row>
    <row r="207" spans="1:13" x14ac:dyDescent="0.25">
      <c r="A207" s="6">
        <v>44095</v>
      </c>
      <c r="B207">
        <v>68.325170880868512</v>
      </c>
      <c r="C207">
        <v>0</v>
      </c>
      <c r="D207">
        <v>14.037963806892311</v>
      </c>
      <c r="E207">
        <v>179.72996086893619</v>
      </c>
      <c r="F207">
        <v>0</v>
      </c>
      <c r="G207">
        <v>8.1445089402348678</v>
      </c>
      <c r="H207">
        <v>54.092670109831253</v>
      </c>
      <c r="I207">
        <v>5.1404470369203867</v>
      </c>
      <c r="J207">
        <v>8.6660174086424107</v>
      </c>
      <c r="K207">
        <v>89.315531678610483</v>
      </c>
      <c r="L207">
        <v>38.531407959836258</v>
      </c>
      <c r="M207">
        <v>5.5834055826015723</v>
      </c>
    </row>
    <row r="208" spans="1:13" x14ac:dyDescent="0.25">
      <c r="A208" s="6">
        <v>44096</v>
      </c>
      <c r="B208">
        <v>59.88048683941286</v>
      </c>
      <c r="C208">
        <v>8.9802026762297125</v>
      </c>
      <c r="D208">
        <v>11.56067607626426</v>
      </c>
      <c r="E208">
        <v>257.82690815127148</v>
      </c>
      <c r="F208">
        <v>24.909352375769341</v>
      </c>
      <c r="G208">
        <v>27.395166435335469</v>
      </c>
      <c r="H208">
        <v>139.941992053805</v>
      </c>
      <c r="I208">
        <v>2.5702235184601929</v>
      </c>
      <c r="J208">
        <v>21.66504352160603</v>
      </c>
      <c r="K208">
        <v>197.34705010154519</v>
      </c>
      <c r="L208">
        <v>39.702352931075353</v>
      </c>
      <c r="M208">
        <v>22.333622330406289</v>
      </c>
    </row>
    <row r="209" spans="1:13" x14ac:dyDescent="0.25">
      <c r="A209" s="6">
        <v>44097</v>
      </c>
      <c r="B209">
        <v>0</v>
      </c>
      <c r="C209">
        <v>10.776243211475659</v>
      </c>
      <c r="D209">
        <v>16.515251537520371</v>
      </c>
      <c r="E209">
        <v>139.07675543429579</v>
      </c>
      <c r="F209">
        <v>29.891222850923199</v>
      </c>
      <c r="G209">
        <v>27.395166435335469</v>
      </c>
      <c r="H209">
        <v>166.83638140616489</v>
      </c>
      <c r="I209">
        <v>0</v>
      </c>
      <c r="J209">
        <v>17.332034817284821</v>
      </c>
      <c r="K209">
        <v>0</v>
      </c>
      <c r="L209">
        <v>41.312402266529091</v>
      </c>
      <c r="M209">
        <v>33.500433495609443</v>
      </c>
    </row>
    <row r="210" spans="1:13" x14ac:dyDescent="0.25">
      <c r="A210" s="6">
        <v>44098</v>
      </c>
      <c r="B210">
        <v>62.183582487082582</v>
      </c>
      <c r="C210">
        <v>7.7828423193990854</v>
      </c>
      <c r="D210">
        <v>18.99253926814843</v>
      </c>
      <c r="E210">
        <v>89.86498043446808</v>
      </c>
      <c r="F210">
        <v>9.9637409503077343</v>
      </c>
      <c r="G210">
        <v>29.61639614630861</v>
      </c>
      <c r="H210">
        <v>138.87837213591499</v>
      </c>
      <c r="I210">
        <v>15.42134111076116</v>
      </c>
      <c r="J210">
        <v>25.998052225927228</v>
      </c>
      <c r="K210">
        <v>403.45981551372319</v>
      </c>
      <c r="L210">
        <v>41.751506630743748</v>
      </c>
      <c r="M210">
        <v>33.500433495609443</v>
      </c>
    </row>
    <row r="211" spans="1:13" x14ac:dyDescent="0.25">
      <c r="A211" s="6">
        <v>44099</v>
      </c>
      <c r="B211">
        <v>115.15478238348631</v>
      </c>
      <c r="C211">
        <v>8.9802026762297125</v>
      </c>
      <c r="D211">
        <v>16.515251537520371</v>
      </c>
      <c r="E211">
        <v>121.959616303921</v>
      </c>
      <c r="F211">
        <v>9.9637409503077343</v>
      </c>
      <c r="G211">
        <v>25.173936724362321</v>
      </c>
      <c r="H211">
        <v>144.6523088330319</v>
      </c>
      <c r="I211">
        <v>66.825811479965026</v>
      </c>
      <c r="J211">
        <v>17.332034817284821</v>
      </c>
      <c r="K211">
        <v>172.70828274192851</v>
      </c>
      <c r="L211">
        <v>39.848721052480229</v>
      </c>
      <c r="M211">
        <v>16.750216747804721</v>
      </c>
    </row>
    <row r="212" spans="1:13" x14ac:dyDescent="0.25">
      <c r="A212" s="6">
        <v>44100</v>
      </c>
      <c r="B212">
        <v>0</v>
      </c>
      <c r="C212">
        <v>4.7894414273225134</v>
      </c>
      <c r="D212">
        <v>14.037963806892311</v>
      </c>
      <c r="E212">
        <v>0</v>
      </c>
      <c r="F212">
        <v>0</v>
      </c>
      <c r="G212">
        <v>25.914346628020031</v>
      </c>
      <c r="H212">
        <v>112.4398198912223</v>
      </c>
      <c r="I212">
        <v>5.1404470369203867</v>
      </c>
      <c r="J212">
        <v>21.66504352160603</v>
      </c>
      <c r="K212">
        <v>205.87585418756629</v>
      </c>
      <c r="L212">
        <v>41.129442114772978</v>
      </c>
      <c r="M212">
        <v>5.5834055826015723</v>
      </c>
    </row>
    <row r="213" spans="1:13" x14ac:dyDescent="0.25">
      <c r="A213" s="6">
        <v>44101</v>
      </c>
      <c r="B213">
        <v>0</v>
      </c>
      <c r="C213">
        <v>2.9934008920765711</v>
      </c>
      <c r="D213">
        <v>14.037963806892311</v>
      </c>
      <c r="E213">
        <v>0</v>
      </c>
      <c r="F213">
        <v>0</v>
      </c>
      <c r="G213">
        <v>12.58696836218116</v>
      </c>
      <c r="H213">
        <v>40.417556879817731</v>
      </c>
      <c r="I213">
        <v>12.85111759230097</v>
      </c>
      <c r="J213">
        <v>25.998052225927228</v>
      </c>
      <c r="K213">
        <v>79.365260244919128</v>
      </c>
      <c r="L213">
        <v>38.019119534919163</v>
      </c>
      <c r="M213">
        <v>0</v>
      </c>
    </row>
    <row r="214" spans="1:13" x14ac:dyDescent="0.25">
      <c r="A214" s="6">
        <v>44102</v>
      </c>
      <c r="B214">
        <v>50.668104248733947</v>
      </c>
      <c r="C214">
        <v>2.3947207136612572</v>
      </c>
      <c r="D214">
        <v>13.2122012300163</v>
      </c>
      <c r="E214">
        <v>191.49799402106891</v>
      </c>
      <c r="F214">
        <v>0</v>
      </c>
      <c r="G214">
        <v>9.6253287475502987</v>
      </c>
      <c r="H214">
        <v>48.014842007603008</v>
      </c>
      <c r="I214">
        <v>20.56178814768155</v>
      </c>
      <c r="J214">
        <v>30.331060930248441</v>
      </c>
      <c r="K214">
        <v>75.100858201908551</v>
      </c>
      <c r="L214">
        <v>28.395415552547899</v>
      </c>
      <c r="M214">
        <v>16.750216747804721</v>
      </c>
    </row>
    <row r="215" spans="1:13" x14ac:dyDescent="0.25">
      <c r="A215" s="6">
        <v>44103</v>
      </c>
      <c r="B215">
        <v>124.36716497416521</v>
      </c>
      <c r="C215">
        <v>8.9802026762297125</v>
      </c>
      <c r="D215">
        <v>19.81830184502444</v>
      </c>
      <c r="E215">
        <v>0</v>
      </c>
      <c r="F215">
        <v>49.818704751538682</v>
      </c>
      <c r="G215">
        <v>52.569103159697789</v>
      </c>
      <c r="H215">
        <v>138.87837213591499</v>
      </c>
      <c r="I215">
        <v>10.28089407384077</v>
      </c>
      <c r="J215">
        <v>60.662121860496867</v>
      </c>
      <c r="K215">
        <v>204.4543868398961</v>
      </c>
      <c r="L215">
        <v>43.142003784090157</v>
      </c>
      <c r="M215">
        <v>33.500433495609443</v>
      </c>
    </row>
    <row r="216" spans="1:13" x14ac:dyDescent="0.25">
      <c r="A216" s="6">
        <v>44104</v>
      </c>
      <c r="B216">
        <v>44.526515854948023</v>
      </c>
      <c r="C216">
        <v>7.1841621409837702</v>
      </c>
      <c r="D216">
        <v>15.689488960644351</v>
      </c>
      <c r="E216">
        <v>406.53205434640319</v>
      </c>
      <c r="F216">
        <v>14.9456114254616</v>
      </c>
      <c r="G216">
        <v>52.569103159697789</v>
      </c>
      <c r="H216">
        <v>143.74063461769759</v>
      </c>
      <c r="I216">
        <v>10.28089407384077</v>
      </c>
      <c r="J216">
        <v>64.995130564818083</v>
      </c>
      <c r="K216">
        <v>244.25547257466161</v>
      </c>
      <c r="L216">
        <v>43.215187844792609</v>
      </c>
      <c r="M216">
        <v>16.750216747804721</v>
      </c>
    </row>
    <row r="217" spans="1:13" x14ac:dyDescent="0.25">
      <c r="A217" s="6">
        <v>44105</v>
      </c>
      <c r="B217">
        <v>36.081831813492357</v>
      </c>
      <c r="C217">
        <v>8.3815224978143981</v>
      </c>
      <c r="D217">
        <v>19.81830184502444</v>
      </c>
      <c r="E217">
        <v>194.70745760801421</v>
      </c>
      <c r="F217">
        <v>0</v>
      </c>
      <c r="G217">
        <v>43.684184315805197</v>
      </c>
      <c r="H217">
        <v>130.36941279279549</v>
      </c>
      <c r="I217">
        <v>20.56178814768155</v>
      </c>
      <c r="J217">
        <v>30.331060930248441</v>
      </c>
      <c r="K217">
        <v>172.47137151731681</v>
      </c>
      <c r="L217">
        <v>40.068273234587558</v>
      </c>
      <c r="M217">
        <v>16.750216747804721</v>
      </c>
    </row>
    <row r="218" spans="1:13" x14ac:dyDescent="0.25">
      <c r="A218" s="6">
        <v>44106</v>
      </c>
      <c r="B218">
        <v>104.4070026943609</v>
      </c>
      <c r="C218">
        <v>5.3881216057378278</v>
      </c>
      <c r="D218">
        <v>18.99253926814843</v>
      </c>
      <c r="E218">
        <v>120.88979510827249</v>
      </c>
      <c r="F218">
        <v>9.9637409503077343</v>
      </c>
      <c r="G218">
        <v>48.867053641409207</v>
      </c>
      <c r="H218">
        <v>137.81475221802509</v>
      </c>
      <c r="I218">
        <v>100.2387172199475</v>
      </c>
      <c r="J218">
        <v>60.662121860496867</v>
      </c>
      <c r="K218">
        <v>0</v>
      </c>
      <c r="L218">
        <v>39.116880445455799</v>
      </c>
      <c r="M218">
        <v>5.5834055826015723</v>
      </c>
    </row>
    <row r="219" spans="1:13" x14ac:dyDescent="0.25">
      <c r="A219" s="6">
        <v>44107</v>
      </c>
      <c r="B219">
        <v>0</v>
      </c>
      <c r="C219">
        <v>7.7828423193990854</v>
      </c>
      <c r="D219">
        <v>22.2955895756525</v>
      </c>
      <c r="E219">
        <v>0</v>
      </c>
      <c r="F219">
        <v>0</v>
      </c>
      <c r="G219">
        <v>36.280085279228047</v>
      </c>
      <c r="H219">
        <v>104.38669765576989</v>
      </c>
      <c r="I219">
        <v>0</v>
      </c>
      <c r="J219">
        <v>30.331060930248441</v>
      </c>
      <c r="K219">
        <v>309.64297056749052</v>
      </c>
      <c r="L219">
        <v>34.396508530148218</v>
      </c>
      <c r="M219">
        <v>33.500433495609443</v>
      </c>
    </row>
    <row r="220" spans="1:13" x14ac:dyDescent="0.25">
      <c r="A220" s="6">
        <v>44108</v>
      </c>
      <c r="B220">
        <v>0</v>
      </c>
      <c r="C220">
        <v>1.1973603568306279</v>
      </c>
      <c r="D220">
        <v>14.863726383768331</v>
      </c>
      <c r="E220">
        <v>0</v>
      </c>
      <c r="F220">
        <v>0</v>
      </c>
      <c r="G220">
        <v>24.4335268207046</v>
      </c>
      <c r="H220">
        <v>51.205701761272827</v>
      </c>
      <c r="I220">
        <v>12.85111759230097</v>
      </c>
      <c r="J220">
        <v>86.660174086424107</v>
      </c>
      <c r="K220">
        <v>86.472596983270094</v>
      </c>
      <c r="L220">
        <v>33.042603407153031</v>
      </c>
      <c r="M220">
        <v>22.333622330406289</v>
      </c>
    </row>
    <row r="221" spans="1:13" x14ac:dyDescent="0.25">
      <c r="A221" s="6">
        <v>44109</v>
      </c>
      <c r="B221">
        <v>110.54859108814679</v>
      </c>
      <c r="C221">
        <v>12.572283746721601</v>
      </c>
      <c r="D221">
        <v>13.2122012300163</v>
      </c>
      <c r="E221">
        <v>148.7051461951317</v>
      </c>
      <c r="F221">
        <v>0</v>
      </c>
      <c r="G221">
        <v>14.067788169496589</v>
      </c>
      <c r="H221">
        <v>69.895023175624644</v>
      </c>
      <c r="I221">
        <v>15.42134111076116</v>
      </c>
      <c r="J221">
        <v>60.662121860496867</v>
      </c>
      <c r="K221">
        <v>76.522325549578738</v>
      </c>
      <c r="L221">
        <v>32.347354830479823</v>
      </c>
      <c r="M221">
        <v>27.91702791300786</v>
      </c>
    </row>
    <row r="222" spans="1:13" x14ac:dyDescent="0.25">
      <c r="A222" s="6">
        <v>44110</v>
      </c>
      <c r="B222">
        <v>33.778736165822643</v>
      </c>
      <c r="C222">
        <v>7.1841621409837702</v>
      </c>
      <c r="D222">
        <v>23.121352152528519</v>
      </c>
      <c r="E222">
        <v>279.22333206424008</v>
      </c>
      <c r="F222">
        <v>-59.782445701846413</v>
      </c>
      <c r="G222">
        <v>56.271152677986358</v>
      </c>
      <c r="H222">
        <v>107.1217203017726</v>
      </c>
      <c r="I222">
        <v>12.85111759230097</v>
      </c>
      <c r="J222">
        <v>60.662121860496867</v>
      </c>
      <c r="K222">
        <v>194.03029295698141</v>
      </c>
      <c r="L222">
        <v>36.079741926304408</v>
      </c>
      <c r="M222">
        <v>22.333622330406289</v>
      </c>
    </row>
    <row r="223" spans="1:13" x14ac:dyDescent="0.25">
      <c r="A223" s="6">
        <v>44111</v>
      </c>
      <c r="B223">
        <v>60.648185388636101</v>
      </c>
      <c r="C223">
        <v>9.5788828546450269</v>
      </c>
      <c r="D223">
        <v>25.598639883156569</v>
      </c>
      <c r="E223">
        <v>81.306410869280654</v>
      </c>
      <c r="F223">
        <v>44.836834276384813</v>
      </c>
      <c r="G223">
        <v>51.828693256040069</v>
      </c>
      <c r="H223">
        <v>139.03031783847081</v>
      </c>
      <c r="I223">
        <v>33.412905739982513</v>
      </c>
      <c r="J223">
        <v>69.328139269139285</v>
      </c>
      <c r="K223">
        <v>173.892838864987</v>
      </c>
      <c r="L223">
        <v>35.53086147103609</v>
      </c>
      <c r="M223">
        <v>44.667244660812578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79F7-6985-440C-8658-35E137091D8B}">
  <sheetPr codeName="Sheet9"/>
  <dimension ref="A1:N82"/>
  <sheetViews>
    <sheetView workbookViewId="0">
      <pane xSplit="1" ySplit="10" topLeftCell="B17" activePane="bottomRight" state="frozen"/>
      <selection pane="topRight" activeCell="B1" sqref="B1"/>
      <selection pane="bottomLeft" activeCell="A11" sqref="A11"/>
      <selection pane="bottomRight" activeCell="P4" sqref="P4"/>
    </sheetView>
  </sheetViews>
  <sheetFormatPr defaultRowHeight="15" x14ac:dyDescent="0.25"/>
  <cols>
    <col min="1" max="1" width="14.140625" bestFit="1" customWidth="1"/>
    <col min="7" max="7" width="15.42578125" bestFit="1" customWidth="1"/>
    <col min="8" max="8" width="10.42578125" customWidth="1"/>
    <col min="11" max="11" width="10.7109375" bestFit="1" customWidth="1"/>
    <col min="13" max="13" width="15.42578125" bestFit="1" customWidth="1"/>
  </cols>
  <sheetData>
    <row r="1" spans="1:14" x14ac:dyDescent="0.25">
      <c r="A1" t="s">
        <v>9</v>
      </c>
      <c r="B1">
        <f t="shared" ref="B1:H1" si="0">MATCH(B3,country_names, 0)</f>
        <v>1</v>
      </c>
      <c r="C1">
        <f t="shared" si="0"/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</row>
    <row r="2" spans="1:14" x14ac:dyDescent="0.25">
      <c r="A2" t="s">
        <v>10</v>
      </c>
      <c r="B2">
        <f t="shared" ref="B2:H2" si="1">VLOOKUP(B$3, rebase_adjustment,2, FALSE)</f>
        <v>12</v>
      </c>
      <c r="C2">
        <f t="shared" si="1"/>
        <v>20</v>
      </c>
      <c r="D2">
        <f t="shared" si="1"/>
        <v>0</v>
      </c>
      <c r="E2">
        <f t="shared" si="1"/>
        <v>3</v>
      </c>
      <c r="F2">
        <f t="shared" si="1"/>
        <v>18</v>
      </c>
      <c r="G2">
        <f t="shared" si="1"/>
        <v>16</v>
      </c>
      <c r="H2">
        <f t="shared" si="1"/>
        <v>22</v>
      </c>
    </row>
    <row r="3" spans="1:14" x14ac:dyDescent="0.25">
      <c r="A3" s="2" t="s">
        <v>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14</v>
      </c>
      <c r="H3" t="s">
        <v>5</v>
      </c>
      <c r="M3" t="s">
        <v>7</v>
      </c>
    </row>
    <row r="4" spans="1:14" x14ac:dyDescent="0.25">
      <c r="A4" s="4">
        <v>1</v>
      </c>
      <c r="K4" s="3"/>
      <c r="M4" t="s">
        <v>0</v>
      </c>
      <c r="N4">
        <v>12</v>
      </c>
    </row>
    <row r="5" spans="1:14" x14ac:dyDescent="0.25">
      <c r="A5" s="4">
        <f>A4+1</f>
        <v>2</v>
      </c>
      <c r="B5">
        <f ca="1">IF($A5+B$2&gt;MAX(day_offset), OFFSET(B5,-1,0),OFFSET('Adj Daily Deaths'!$A$2, B$2+$A5,B$1))</f>
        <v>9.2123825906789012</v>
      </c>
      <c r="C5">
        <f ca="1">IF($A5+C$2&gt;MAX(day_offset), OFFSET(C5,-1,0),OFFSET('Adj Daily Deaths'!$A$2, C$2+$A5,C$1))</f>
        <v>5.9868017841531422</v>
      </c>
      <c r="D5">
        <f ca="1">IF($A5+D$2&gt;MAX(day_offset), OFFSET(D5,-1,0),OFFSET('Adj Daily Deaths'!$A$2, D$2+$A5,D$1))</f>
        <v>14.863726383768331</v>
      </c>
      <c r="E5">
        <f ca="1">IF($A5+E$2&gt;MAX(day_offset), OFFSET(E5,-1,0),OFFSET('Adj Daily Deaths'!$A$2, E$2+$A5,E$1))</f>
        <v>1.06982119564843</v>
      </c>
      <c r="F5">
        <f ca="1">IF($A5+F$2&gt;MAX(day_offset), OFFSET(F5,-1,0),OFFSET('Adj Daily Deaths'!$A$2, F$2+$A5,F$1))</f>
        <v>39.854963801230937</v>
      </c>
      <c r="G5">
        <f ca="1">IF($A5+G$2&gt;MAX(day_offset), OFFSET(G5,-1,0),OFFSET('Adj Daily Deaths'!$A$2, G$2+$A5,G$1))</f>
        <v>25.173936724362321</v>
      </c>
      <c r="H5">
        <f ca="1">IF($A5+H$2&gt;MAX(day_offset), OFFSET(H5,-1,0),OFFSET('Adj Daily Deaths'!$A$2, H$2+$A5,H$1))</f>
        <v>36.315022910813667</v>
      </c>
      <c r="M5" t="s">
        <v>1</v>
      </c>
      <c r="N5">
        <v>20</v>
      </c>
    </row>
    <row r="6" spans="1:14" x14ac:dyDescent="0.25">
      <c r="A6" s="4">
        <f t="shared" ref="A6:A69" si="2">A5+1</f>
        <v>3</v>
      </c>
      <c r="B6">
        <f ca="1">IF($A6+B$2&gt;MAX(day_offset), OFFSET(B6,-1,0),OFFSET('Adj Daily Deaths'!$A$2, B$2+$A6,B$1))</f>
        <v>0</v>
      </c>
      <c r="C6">
        <f ca="1">IF($A6+C$2&gt;MAX(day_offset), OFFSET(C6,-1,0),OFFSET('Adj Daily Deaths'!$A$2, C$2+$A6,C$1))</f>
        <v>17.361725174044111</v>
      </c>
      <c r="D6">
        <f ca="1">IF($A6+D$2&gt;MAX(day_offset), OFFSET(D6,-1,0),OFFSET('Adj Daily Deaths'!$A$2, D$2+$A6,D$1))</f>
        <v>22.2955895756525</v>
      </c>
      <c r="E6">
        <f ca="1">IF($A6+E$2&gt;MAX(day_offset), OFFSET(E6,-1,0),OFFSET('Adj Daily Deaths'!$A$2, E$2+$A6,E$1))</f>
        <v>2.1396423912968592</v>
      </c>
      <c r="F6">
        <f ca="1">IF($A6+F$2&gt;MAX(day_offset), OFFSET(F6,-1,0),OFFSET('Adj Daily Deaths'!$A$2, F$2+$A6,F$1))</f>
        <v>54.800575226692537</v>
      </c>
      <c r="G6">
        <f ca="1">IF($A6+G$2&gt;MAX(day_offset), OFFSET(G6,-1,0),OFFSET('Adj Daily Deaths'!$A$2, G$2+$A6,G$1))</f>
        <v>34.058855568254913</v>
      </c>
      <c r="H6">
        <f ca="1">IF($A6+H$2&gt;MAX(day_offset), OFFSET(H6,-1,0),OFFSET('Adj Daily Deaths'!$A$2, H$2+$A6,H$1))</f>
        <v>49.23040762804866</v>
      </c>
      <c r="M6" t="s">
        <v>2</v>
      </c>
      <c r="N6">
        <v>0</v>
      </c>
    </row>
    <row r="7" spans="1:14" x14ac:dyDescent="0.25">
      <c r="A7" s="4">
        <f t="shared" si="2"/>
        <v>4</v>
      </c>
      <c r="B7">
        <f ca="1">IF($A7+B$2&gt;MAX(day_offset), OFFSET(B7,-1,0),OFFSET('Adj Daily Deaths'!$A$2, B$2+$A7,B$1))</f>
        <v>43.758817305724783</v>
      </c>
      <c r="C7">
        <f ca="1">IF($A7+C$2&gt;MAX(day_offset), OFFSET(C7,-1,0),OFFSET('Adj Daily Deaths'!$A$2, C$2+$A7,C$1))</f>
        <v>20.355126066120679</v>
      </c>
      <c r="D7">
        <f ca="1">IF($A7+D$2&gt;MAX(day_offset), OFFSET(D7,-1,0),OFFSET('Adj Daily Deaths'!$A$2, D$2+$A7,D$1))</f>
        <v>23.121352152528519</v>
      </c>
      <c r="E7">
        <f ca="1">IF($A7+E$2&gt;MAX(day_offset), OFFSET(E7,-1,0),OFFSET('Adj Daily Deaths'!$A$2, E$2+$A7,E$1))</f>
        <v>5.3491059782421484</v>
      </c>
      <c r="F7">
        <f ca="1">IF($A7+F$2&gt;MAX(day_offset), OFFSET(F7,-1,0),OFFSET('Adj Daily Deaths'!$A$2, F$2+$A7,F$1))</f>
        <v>54.800575226692537</v>
      </c>
      <c r="G7">
        <f ca="1">IF($A7+G$2&gt;MAX(day_offset), OFFSET(G7,-1,0),OFFSET('Adj Daily Deaths'!$A$2, G$2+$A7,G$1))</f>
        <v>23.69311691704689</v>
      </c>
      <c r="H7">
        <f ca="1">IF($A7+H$2&gt;MAX(day_offset), OFFSET(H7,-1,0),OFFSET('Adj Daily Deaths'!$A$2, H$2+$A7,H$1))</f>
        <v>61.993846642727952</v>
      </c>
      <c r="M7" t="s">
        <v>3</v>
      </c>
      <c r="N7">
        <v>3</v>
      </c>
    </row>
    <row r="8" spans="1:14" x14ac:dyDescent="0.25">
      <c r="A8" s="4">
        <f t="shared" si="2"/>
        <v>5</v>
      </c>
      <c r="B8">
        <f ca="1">IF($A8+B$2&gt;MAX(day_offset), OFFSET(B8,-1,0),OFFSET('Adj Daily Deaths'!$A$2, B$2+$A8,B$1))</f>
        <v>0</v>
      </c>
      <c r="C8">
        <f ca="1">IF($A8+C$2&gt;MAX(day_offset), OFFSET(C8,-1,0),OFFSET('Adj Daily Deaths'!$A$2, C$2+$A8,C$1))</f>
        <v>29.335328742350399</v>
      </c>
      <c r="D8">
        <f ca="1">IF($A8+D$2&gt;MAX(day_offset), OFFSET(D8,-1,0),OFFSET('Adj Daily Deaths'!$A$2, D$2+$A8,D$1))</f>
        <v>33.856265651916758</v>
      </c>
      <c r="E8">
        <f ca="1">IF($A8+E$2&gt;MAX(day_offset), OFFSET(E8,-1,0),OFFSET('Adj Daily Deaths'!$A$2, E$2+$A8,E$1))</f>
        <v>7.4887483695390067</v>
      </c>
      <c r="F8">
        <f ca="1">IF($A8+F$2&gt;MAX(day_offset), OFFSET(F8,-1,0),OFFSET('Adj Daily Deaths'!$A$2, F$2+$A8,F$1))</f>
        <v>104.61927997823121</v>
      </c>
      <c r="G8">
        <f ca="1">IF($A8+G$2&gt;MAX(day_offset), OFFSET(G8,-1,0),OFFSET('Adj Daily Deaths'!$A$2, G$2+$A8,G$1))</f>
        <v>42.943774412147491</v>
      </c>
      <c r="H8">
        <f ca="1">IF($A8+H$2&gt;MAX(day_offset), OFFSET(H8,-1,0),OFFSET('Adj Daily Deaths'!$A$2, H$2+$A8,H$1))</f>
        <v>79.011765328966987</v>
      </c>
      <c r="M8" t="s">
        <v>4</v>
      </c>
      <c r="N8">
        <v>18</v>
      </c>
    </row>
    <row r="9" spans="1:14" x14ac:dyDescent="0.25">
      <c r="A9" s="4">
        <f t="shared" si="2"/>
        <v>6</v>
      </c>
      <c r="B9">
        <f ca="1">IF($A9+B$2&gt;MAX(day_offset), OFFSET(B9,-1,0),OFFSET('Adj Daily Deaths'!$A$2, B$2+$A9,B$1))</f>
        <v>0</v>
      </c>
      <c r="C9">
        <f ca="1">IF($A9+C$2&gt;MAX(day_offset), OFFSET(C9,-1,0),OFFSET('Adj Daily Deaths'!$A$2, C$2+$A9,C$1))</f>
        <v>36.519490883334157</v>
      </c>
      <c r="D9">
        <f ca="1">IF($A9+D$2&gt;MAX(day_offset), OFFSET(D9,-1,0),OFFSET('Adj Daily Deaths'!$A$2, D$2+$A9,D$1))</f>
        <v>40.46236626692491</v>
      </c>
      <c r="E9">
        <f ca="1">IF($A9+E$2&gt;MAX(day_offset), OFFSET(E9,-1,0),OFFSET('Adj Daily Deaths'!$A$2, E$2+$A9,E$1))</f>
        <v>11.76803315213273</v>
      </c>
      <c r="F9">
        <f ca="1">IF($A9+F$2&gt;MAX(day_offset), OFFSET(F9,-1,0),OFFSET('Adj Daily Deaths'!$A$2, F$2+$A9,F$1))</f>
        <v>109.6011504533851</v>
      </c>
      <c r="G9">
        <f ca="1">IF($A9+G$2&gt;MAX(day_offset), OFFSET(G9,-1,0),OFFSET('Adj Daily Deaths'!$A$2, G$2+$A9,G$1))</f>
        <v>26.654756531677751</v>
      </c>
      <c r="H9">
        <f ca="1">IF($A9+H$2&gt;MAX(day_offset), OFFSET(H9,-1,0),OFFSET('Adj Daily Deaths'!$A$2, H$2+$A9,H$1))</f>
        <v>96.181629717761737</v>
      </c>
      <c r="M9" t="s">
        <v>14</v>
      </c>
      <c r="N9">
        <v>16</v>
      </c>
    </row>
    <row r="10" spans="1:14" x14ac:dyDescent="0.25">
      <c r="A10" s="4">
        <f t="shared" si="2"/>
        <v>7</v>
      </c>
      <c r="B10">
        <f ca="1">IF($A10+B$2&gt;MAX(day_offset), OFFSET(B10,-1,0),OFFSET('Adj Daily Deaths'!$A$2, B$2+$A10,B$1))</f>
        <v>72.931362176207969</v>
      </c>
      <c r="C10">
        <f ca="1">IF($A10+C$2&gt;MAX(day_offset), OFFSET(C10,-1,0),OFFSET('Adj Daily Deaths'!$A$2, C$2+$A10,C$1))</f>
        <v>44.901013381148573</v>
      </c>
      <c r="D10">
        <f ca="1">IF($A10+D$2&gt;MAX(day_offset), OFFSET(D10,-1,0),OFFSET('Adj Daily Deaths'!$A$2, D$2+$A10,D$1))</f>
        <v>29.727452767536661</v>
      </c>
      <c r="E10">
        <f ca="1">IF($A10+E$2&gt;MAX(day_offset), OFFSET(E10,-1,0),OFFSET('Adj Daily Deaths'!$A$2, E$2+$A10,E$1))</f>
        <v>7.4887483695390067</v>
      </c>
      <c r="F10">
        <f ca="1">IF($A10+F$2&gt;MAX(day_offset), OFFSET(F10,-1,0),OFFSET('Adj Daily Deaths'!$A$2, F$2+$A10,F$1))</f>
        <v>154.43798472976991</v>
      </c>
      <c r="G10">
        <f ca="1">IF($A10+G$2&gt;MAX(day_offset), OFFSET(G10,-1,0),OFFSET('Adj Daily Deaths'!$A$2, G$2+$A10,G$1))</f>
        <v>56.271152677986358</v>
      </c>
      <c r="H10">
        <f ca="1">IF($A10+H$2&gt;MAX(day_offset), OFFSET(H10,-1,0),OFFSET('Adj Daily Deaths'!$A$2, H$2+$A10,H$1))</f>
        <v>89.040181697643561</v>
      </c>
      <c r="M10" t="s">
        <v>5</v>
      </c>
      <c r="N10">
        <v>22</v>
      </c>
    </row>
    <row r="11" spans="1:14" x14ac:dyDescent="0.25">
      <c r="A11" s="4">
        <f t="shared" si="2"/>
        <v>8</v>
      </c>
      <c r="B11">
        <f ca="1">IF($A11+B$2&gt;MAX(day_offset), OFFSET(B11,-1,0),OFFSET('Adj Daily Deaths'!$A$2, B$2+$A11,B$1))</f>
        <v>158.91359968921111</v>
      </c>
      <c r="C11">
        <f ca="1">IF($A11+C$2&gt;MAX(day_offset), OFFSET(C11,-1,0),OFFSET('Adj Daily Deaths'!$A$2, C$2+$A11,C$1))</f>
        <v>54.479896235793589</v>
      </c>
      <c r="D11">
        <f ca="1">IF($A11+D$2&gt;MAX(day_offset), OFFSET(D11,-1,0),OFFSET('Adj Daily Deaths'!$A$2, D$2+$A11,D$1))</f>
        <v>109.82642272451049</v>
      </c>
      <c r="E11">
        <f ca="1">IF($A11+E$2&gt;MAX(day_offset), OFFSET(E11,-1,0),OFFSET('Adj Daily Deaths'!$A$2, E$2+$A11,E$1))</f>
        <v>20.32660271732016</v>
      </c>
      <c r="F11">
        <f ca="1">IF($A11+F$2&gt;MAX(day_offset), OFFSET(F11,-1,0),OFFSET('Adj Daily Deaths'!$A$2, F$2+$A11,F$1))</f>
        <v>159.41985520492369</v>
      </c>
      <c r="G11">
        <f ca="1">IF($A11+G$2&gt;MAX(day_offset), OFFSET(G11,-1,0),OFFSET('Adj Daily Deaths'!$A$2, G$2+$A11,G$1))</f>
        <v>109.5806657413419</v>
      </c>
      <c r="H11">
        <f ca="1">IF($A11+H$2&gt;MAX(day_offset), OFFSET(H11,-1,0),OFFSET('Adj Daily Deaths'!$A$2, H$2+$A11,H$1))</f>
        <v>105.1464261685484</v>
      </c>
    </row>
    <row r="12" spans="1:14" x14ac:dyDescent="0.25">
      <c r="A12" s="4">
        <f t="shared" si="2"/>
        <v>9</v>
      </c>
      <c r="B12">
        <f ca="1">IF($A12+B$2&gt;MAX(day_offset), OFFSET(B12,-1,0),OFFSET('Adj Daily Deaths'!$A$2, B$2+$A12,B$1))</f>
        <v>85.982237513003071</v>
      </c>
      <c r="C12">
        <f ca="1">IF($A12+C$2&gt;MAX(day_offset), OFFSET(C12,-1,0),OFFSET('Adj Daily Deaths'!$A$2, C$2+$A12,C$1))</f>
        <v>59.868017841531419</v>
      </c>
      <c r="D12">
        <f ca="1">IF($A12+D$2&gt;MAX(day_offset), OFFSET(D12,-1,0),OFFSET('Adj Daily Deaths'!$A$2, D$2+$A12,D$1))</f>
        <v>80.098969956973789</v>
      </c>
      <c r="E12">
        <f ca="1">IF($A12+E$2&gt;MAX(day_offset), OFFSET(E12,-1,0),OFFSET('Adj Daily Deaths'!$A$2, E$2+$A12,E$1))</f>
        <v>1.06982119564843</v>
      </c>
      <c r="F12">
        <f ca="1">IF($A12+F$2&gt;MAX(day_offset), OFFSET(F12,-1,0),OFFSET('Adj Daily Deaths'!$A$2, F$2+$A12,F$1))</f>
        <v>174.36546663038541</v>
      </c>
      <c r="G12">
        <f ca="1">IF($A12+G$2&gt;MAX(day_offset), OFFSET(G12,-1,0),OFFSET('Adj Daily Deaths'!$A$2, G$2+$A12,G$1))</f>
        <v>141.4182915986236</v>
      </c>
      <c r="H12">
        <f ca="1">IF($A12+H$2&gt;MAX(day_offset), OFFSET(H12,-1,0),OFFSET('Adj Daily Deaths'!$A$2, H$2+$A12,H$1))</f>
        <v>164.86108727294069</v>
      </c>
    </row>
    <row r="13" spans="1:14" x14ac:dyDescent="0.25">
      <c r="A13" s="4">
        <f t="shared" si="2"/>
        <v>10</v>
      </c>
      <c r="B13">
        <f ca="1">IF($A13+B$2&gt;MAX(day_offset), OFFSET(B13,-1,0),OFFSET('Adj Daily Deaths'!$A$2, B$2+$A13,B$1))</f>
        <v>85.982237513003071</v>
      </c>
      <c r="C13">
        <f ca="1">IF($A13+C$2&gt;MAX(day_offset), OFFSET(C13,-1,0),OFFSET('Adj Daily Deaths'!$A$2, C$2+$A13,C$1))</f>
        <v>67.052179982515185</v>
      </c>
      <c r="D13">
        <f ca="1">IF($A13+D$2&gt;MAX(day_offset), OFFSET(D13,-1,0),OFFSET('Adj Daily Deaths'!$A$2, D$2+$A13,D$1))</f>
        <v>138.7281129151711</v>
      </c>
      <c r="E13">
        <f ca="1">IF($A13+E$2&gt;MAX(day_offset), OFFSET(E13,-1,0),OFFSET('Adj Daily Deaths'!$A$2, E$2+$A13,E$1))</f>
        <v>83.446053260577514</v>
      </c>
      <c r="F13">
        <f ca="1">IF($A13+F$2&gt;MAX(day_offset), OFFSET(F13,-1,0),OFFSET('Adj Daily Deaths'!$A$2, F$2+$A13,F$1))</f>
        <v>189.31107805584699</v>
      </c>
      <c r="G13">
        <f ca="1">IF($A13+G$2&gt;MAX(day_offset), OFFSET(G13,-1,0),OFFSET('Adj Daily Deaths'!$A$2, G$2+$A13,G$1))</f>
        <v>134.0141925620465</v>
      </c>
      <c r="H13">
        <f ca="1">IF($A13+H$2&gt;MAX(day_offset), OFFSET(H13,-1,0),OFFSET('Adj Daily Deaths'!$A$2, H$2+$A13,H$1))</f>
        <v>178.08036339528709</v>
      </c>
    </row>
    <row r="14" spans="1:14" x14ac:dyDescent="0.25">
      <c r="A14" s="4">
        <f t="shared" si="2"/>
        <v>11</v>
      </c>
      <c r="B14">
        <f ca="1">IF($A14+B$2&gt;MAX(day_offset), OFFSET(B14,-1,0),OFFSET('Adj Daily Deaths'!$A$2, B$2+$A14,B$1))</f>
        <v>142.791930155523</v>
      </c>
      <c r="C14">
        <f ca="1">IF($A14+C$2&gt;MAX(day_offset), OFFSET(C14,-1,0),OFFSET('Adj Daily Deaths'!$A$2, C$2+$A14,C$1))</f>
        <v>77.828423193990844</v>
      </c>
      <c r="D14">
        <f ca="1">IF($A14+D$2&gt;MAX(day_offset), OFFSET(D14,-1,0),OFFSET('Adj Daily Deaths'!$A$2, D$2+$A14,D$1))</f>
        <v>161.84946506769961</v>
      </c>
      <c r="E14">
        <f ca="1">IF($A14+E$2&gt;MAX(day_offset), OFFSET(E14,-1,0),OFFSET('Adj Daily Deaths'!$A$2, E$2+$A14,E$1))</f>
        <v>66.328914130202634</v>
      </c>
      <c r="F14">
        <f ca="1">IF($A14+F$2&gt;MAX(day_offset), OFFSET(F14,-1,0),OFFSET('Adj Daily Deaths'!$A$2, F$2+$A14,F$1))</f>
        <v>224.18417138192399</v>
      </c>
      <c r="G14">
        <f ca="1">IF($A14+G$2&gt;MAX(day_offset), OFFSET(G14,-1,0),OFFSET('Adj Daily Deaths'!$A$2, G$2+$A14,G$1))</f>
        <v>213.23805225342201</v>
      </c>
      <c r="H14">
        <f ca="1">IF($A14+H$2&gt;MAX(day_offset), OFFSET(H14,-1,0),OFFSET('Adj Daily Deaths'!$A$2, H$2+$A14,H$1))</f>
        <v>228.3743909412257</v>
      </c>
    </row>
    <row r="15" spans="1:14" x14ac:dyDescent="0.25">
      <c r="A15" s="4">
        <f t="shared" si="2"/>
        <v>12</v>
      </c>
      <c r="B15">
        <f ca="1">IF($A15+B$2&gt;MAX(day_offset), OFFSET(B15,-1,0),OFFSET('Adj Daily Deaths'!$A$2, B$2+$A15,B$1))</f>
        <v>184.24765181357799</v>
      </c>
      <c r="C15">
        <f ca="1">IF($A15+C$2&gt;MAX(day_offset), OFFSET(C15,-1,0),OFFSET('Adj Daily Deaths'!$A$2, C$2+$A15,C$1))</f>
        <v>86.808625870220553</v>
      </c>
      <c r="D15">
        <f ca="1">IF($A15+D$2&gt;MAX(day_offset), OFFSET(D15,-1,0),OFFSET('Adj Daily Deaths'!$A$2, D$2+$A15,D$1))</f>
        <v>156.06912702956751</v>
      </c>
      <c r="E15">
        <f ca="1">IF($A15+E$2&gt;MAX(day_offset), OFFSET(E15,-1,0),OFFSET('Adj Daily Deaths'!$A$2, E$2+$A15,E$1))</f>
        <v>100.56319239095239</v>
      </c>
      <c r="F15">
        <f ca="1">IF($A15+F$2&gt;MAX(day_offset), OFFSET(F15,-1,0),OFFSET('Adj Daily Deaths'!$A$2, F$2+$A15,F$1))</f>
        <v>239.1297828073856</v>
      </c>
      <c r="G15">
        <f ca="1">IF($A15+G$2&gt;MAX(day_offset), OFFSET(G15,-1,0),OFFSET('Adj Daily Deaths'!$A$2, G$2+$A15,G$1))</f>
        <v>216.19969186805289</v>
      </c>
      <c r="H15">
        <f ca="1">IF($A15+H$2&gt;MAX(day_offset), OFFSET(H15,-1,0),OFFSET('Adj Daily Deaths'!$A$2, H$2+$A15,H$1))</f>
        <v>211.50841795754241</v>
      </c>
    </row>
    <row r="16" spans="1:14" x14ac:dyDescent="0.25">
      <c r="A16" s="4">
        <f t="shared" si="2"/>
        <v>13</v>
      </c>
      <c r="B16">
        <f ca="1">IF($A16+B$2&gt;MAX(day_offset), OFFSET(B16,-1,0),OFFSET('Adj Daily Deaths'!$A$2, B$2+$A16,B$1))</f>
        <v>177.33836487056891</v>
      </c>
      <c r="C16">
        <f ca="1">IF($A16+C$2&gt;MAX(day_offset), OFFSET(C16,-1,0),OFFSET('Adj Daily Deaths'!$A$2, C$2+$A16,C$1))</f>
        <v>111.9531933636638</v>
      </c>
      <c r="D16">
        <f ca="1">IF($A16+D$2&gt;MAX(day_offset), OFFSET(D16,-1,0),OFFSET('Adj Daily Deaths'!$A$2, D$2+$A16,D$1))</f>
        <v>206.44064421900461</v>
      </c>
      <c r="E16">
        <f ca="1">IF($A16+E$2&gt;MAX(day_offset), OFFSET(E16,-1,0),OFFSET('Adj Daily Deaths'!$A$2, E$2+$A16,E$1))</f>
        <v>56.700523369366771</v>
      </c>
      <c r="F16">
        <f ca="1">IF($A16+F$2&gt;MAX(day_offset), OFFSET(F16,-1,0),OFFSET('Adj Daily Deaths'!$A$2, F$2+$A16,F$1))</f>
        <v>264.03913518315488</v>
      </c>
      <c r="G16">
        <f ca="1">IF($A16+G$2&gt;MAX(day_offset), OFFSET(G16,-1,0),OFFSET('Adj Daily Deaths'!$A$2, G$2+$A16,G$1))</f>
        <v>156.9668995754356</v>
      </c>
      <c r="H16">
        <f ca="1">IF($A16+H$2&gt;MAX(day_offset), OFFSET(H16,-1,0),OFFSET('Adj Daily Deaths'!$A$2, H$2+$A16,H$1))</f>
        <v>231.41330499233979</v>
      </c>
    </row>
    <row r="17" spans="1:8" x14ac:dyDescent="0.25">
      <c r="A17" s="4">
        <f t="shared" si="2"/>
        <v>14</v>
      </c>
      <c r="B17">
        <f ca="1">IF($A17+B$2&gt;MAX(day_offset), OFFSET(B17,-1,0),OFFSET('Adj Daily Deaths'!$A$2, B$2+$A17,B$1))</f>
        <v>280.20997046648318</v>
      </c>
      <c r="C17">
        <f ca="1">IF($A17+C$2&gt;MAX(day_offset), OFFSET(C17,-1,0),OFFSET('Adj Daily Deaths'!$A$2, C$2+$A17,C$1))</f>
        <v>100.57826997377281</v>
      </c>
      <c r="D17">
        <f ca="1">IF($A17+D$2&gt;MAX(day_offset), OFFSET(D17,-1,0),OFFSET('Adj Daily Deaths'!$A$2, D$2+$A17,D$1))</f>
        <v>144.5084509533032</v>
      </c>
      <c r="E17">
        <f ca="1">IF($A17+E$2&gt;MAX(day_offset), OFFSET(E17,-1,0),OFFSET('Adj Daily Deaths'!$A$2, E$2+$A17,E$1))</f>
        <v>204.33584836885009</v>
      </c>
      <c r="F17">
        <f ca="1">IF($A17+F$2&gt;MAX(day_offset), OFFSET(F17,-1,0),OFFSET('Adj Daily Deaths'!$A$2, F$2+$A17,F$1))</f>
        <v>348.73093326077071</v>
      </c>
      <c r="G17">
        <f ca="1">IF($A17+G$2&gt;MAX(day_offset), OFFSET(G17,-1,0),OFFSET('Adj Daily Deaths'!$A$2, G$2+$A17,G$1))</f>
        <v>276.91330396798548</v>
      </c>
      <c r="H17">
        <f ca="1">IF($A17+H$2&gt;MAX(day_offset), OFFSET(H17,-1,0),OFFSET('Adj Daily Deaths'!$A$2, H$2+$A17,H$1))</f>
        <v>241.5936670635721</v>
      </c>
    </row>
    <row r="18" spans="1:8" x14ac:dyDescent="0.25">
      <c r="A18" s="4">
        <f t="shared" si="2"/>
        <v>15</v>
      </c>
      <c r="B18">
        <f ca="1">IF($A18+B$2&gt;MAX(day_offset), OFFSET(B18,-1,0),OFFSET('Adj Daily Deaths'!$A$2, B$2+$A18,B$1))</f>
        <v>229.54186621774929</v>
      </c>
      <c r="C18">
        <f ca="1">IF($A18+C$2&gt;MAX(day_offset), OFFSET(C18,-1,0),OFFSET('Adj Daily Deaths'!$A$2, C$2+$A18,C$1))</f>
        <v>101.1769501521881</v>
      </c>
      <c r="D18">
        <f ca="1">IF($A18+D$2&gt;MAX(day_offset), OFFSET(D18,-1,0),OFFSET('Adj Daily Deaths'!$A$2, D$2+$A18,D$1))</f>
        <v>303.88062829037477</v>
      </c>
      <c r="E18">
        <f ca="1">IF($A18+E$2&gt;MAX(day_offset), OFFSET(E18,-1,0),OFFSET('Adj Daily Deaths'!$A$2, E$2+$A18,E$1))</f>
        <v>96.28390760835866</v>
      </c>
      <c r="F18">
        <f ca="1">IF($A18+F$2&gt;MAX(day_offset), OFFSET(F18,-1,0),OFFSET('Adj Daily Deaths'!$A$2, F$2+$A18,F$1))</f>
        <v>398.5496380123094</v>
      </c>
      <c r="G18">
        <f ca="1">IF($A18+G$2&gt;MAX(day_offset), OFFSET(G18,-1,0),OFFSET('Adj Daily Deaths'!$A$2, G$2+$A18,G$1))</f>
        <v>298.38519117405929</v>
      </c>
      <c r="H18">
        <f ca="1">IF($A18+H$2&gt;MAX(day_offset), OFFSET(H18,-1,0),OFFSET('Adj Daily Deaths'!$A$2, H$2+$A18,H$1))</f>
        <v>268.94389352359917</v>
      </c>
    </row>
    <row r="19" spans="1:8" x14ac:dyDescent="0.25">
      <c r="A19" s="4">
        <f t="shared" si="2"/>
        <v>16</v>
      </c>
      <c r="B19">
        <f ca="1">IF($A19+B$2&gt;MAX(day_offset), OFFSET(B19,-1,0),OFFSET('Adj Daily Deaths'!$A$2, B$2+$A19,B$1))</f>
        <v>244.8958372022141</v>
      </c>
      <c r="C19">
        <f ca="1">IF($A19+C$2&gt;MAX(day_offset), OFFSET(C19,-1,0),OFFSET('Adj Daily Deaths'!$A$2, C$2+$A19,C$1))</f>
        <v>83.815224978143988</v>
      </c>
      <c r="D19">
        <f ca="1">IF($A19+D$2&gt;MAX(day_offset), OFFSET(D19,-1,0),OFFSET('Adj Daily Deaths'!$A$2, D$2+$A19,D$1))</f>
        <v>288.19113932973039</v>
      </c>
      <c r="E19">
        <f ca="1">IF($A19+E$2&gt;MAX(day_offset), OFFSET(E19,-1,0),OFFSET('Adj Daily Deaths'!$A$2, E$2+$A19,E$1))</f>
        <v>221.45298749922489</v>
      </c>
      <c r="F19">
        <f ca="1">IF($A19+F$2&gt;MAX(day_offset), OFFSET(F19,-1,0),OFFSET('Adj Daily Deaths'!$A$2, F$2+$A19,F$1))</f>
        <v>348.73093326077071</v>
      </c>
      <c r="G19">
        <f ca="1">IF($A19+G$2&gt;MAX(day_offset), OFFSET(G19,-1,0),OFFSET('Adj Daily Deaths'!$A$2, G$2+$A19,G$1))</f>
        <v>497.5554552579847</v>
      </c>
      <c r="H19">
        <f ca="1">IF($A19+H$2&gt;MAX(day_offset), OFFSET(H19,-1,0),OFFSET('Adj Daily Deaths'!$A$2, H$2+$A19,H$1))</f>
        <v>390.65240127071951</v>
      </c>
    </row>
    <row r="20" spans="1:8" x14ac:dyDescent="0.25">
      <c r="A20" s="4">
        <f t="shared" si="2"/>
        <v>17</v>
      </c>
      <c r="B20">
        <f ca="1">IF($A20+B$2&gt;MAX(day_offset), OFFSET(B20,-1,0),OFFSET('Adj Daily Deaths'!$A$2, B$2+$A20,B$1))</f>
        <v>224.1679763731866</v>
      </c>
      <c r="C20">
        <f ca="1">IF($A20+C$2&gt;MAX(day_offset), OFFSET(C20,-1,0),OFFSET('Adj Daily Deaths'!$A$2, C$2+$A20,C$1))</f>
        <v>135.30172032186101</v>
      </c>
      <c r="D20">
        <f ca="1">IF($A20+D$2&gt;MAX(day_offset), OFFSET(D20,-1,0),OFFSET('Adj Daily Deaths'!$A$2, D$2+$A20,D$1))</f>
        <v>284.88808902222638</v>
      </c>
      <c r="E20">
        <f ca="1">IF($A20+E$2&gt;MAX(day_offset), OFFSET(E20,-1,0),OFFSET('Adj Daily Deaths'!$A$2, E$2+$A20,E$1))</f>
        <v>227.8719146731155</v>
      </c>
      <c r="F20">
        <f ca="1">IF($A20+F$2&gt;MAX(day_offset), OFFSET(F20,-1,0),OFFSET('Adj Daily Deaths'!$A$2, F$2+$A20,F$1))</f>
        <v>423.45899038807869</v>
      </c>
      <c r="G20">
        <f ca="1">IF($A20+G$2&gt;MAX(day_offset), OFFSET(G20,-1,0),OFFSET('Adj Daily Deaths'!$A$2, G$2+$A20,G$1))</f>
        <v>486.44930670311902</v>
      </c>
      <c r="H20">
        <f ca="1">IF($A20+H$2&gt;MAX(day_offset), OFFSET(H20,-1,0),OFFSET('Adj Daily Deaths'!$A$2, H$2+$A20,H$1))</f>
        <v>326.07547768454452</v>
      </c>
    </row>
    <row r="21" spans="1:8" x14ac:dyDescent="0.25">
      <c r="A21" s="4">
        <f t="shared" si="2"/>
        <v>18</v>
      </c>
      <c r="B21">
        <f ca="1">IF($A21+B$2&gt;MAX(day_offset), OFFSET(B21,-1,0),OFFSET('Adj Daily Deaths'!$A$2, B$2+$A21,B$1))</f>
        <v>320.89799357531513</v>
      </c>
      <c r="C21">
        <f ca="1">IF($A21+C$2&gt;MAX(day_offset), OFFSET(C21,-1,0),OFFSET('Adj Daily Deaths'!$A$2, C$2+$A21,C$1))</f>
        <v>123.3281167535547</v>
      </c>
      <c r="D21">
        <f ca="1">IF($A21+D$2&gt;MAX(day_offset), OFFSET(D21,-1,0),OFFSET('Adj Daily Deaths'!$A$2, D$2+$A21,D$1))</f>
        <v>392.23722401610883</v>
      </c>
      <c r="E21">
        <f ca="1">IF($A21+E$2&gt;MAX(day_offset), OFFSET(E21,-1,0),OFFSET('Adj Daily Deaths'!$A$2, E$2+$A21,E$1))</f>
        <v>355.1806369552786</v>
      </c>
      <c r="F21">
        <f ca="1">IF($A21+F$2&gt;MAX(day_offset), OFFSET(F21,-1,0),OFFSET('Adj Daily Deaths'!$A$2, F$2+$A21,F$1))</f>
        <v>448.36834276384798</v>
      </c>
      <c r="G21">
        <f ca="1">IF($A21+G$2&gt;MAX(day_offset), OFFSET(G21,-1,0),OFFSET('Adj Daily Deaths'!$A$2, G$2+$A21,G$1))</f>
        <v>544.94168909207849</v>
      </c>
      <c r="H21">
        <f ca="1">IF($A21+H$2&gt;MAX(day_offset), OFFSET(H21,-1,0),OFFSET('Adj Daily Deaths'!$A$2, H$2+$A21,H$1))</f>
        <v>338.53502529411242</v>
      </c>
    </row>
    <row r="22" spans="1:8" x14ac:dyDescent="0.25">
      <c r="A22" s="4">
        <f t="shared" si="2"/>
        <v>19</v>
      </c>
      <c r="B22">
        <f ca="1">IF($A22+B$2&gt;MAX(day_offset), OFFSET(B22,-1,0),OFFSET('Adj Daily Deaths'!$A$2, B$2+$A22,B$1))</f>
        <v>383.08157606239757</v>
      </c>
      <c r="C22">
        <f ca="1">IF($A22+C$2&gt;MAX(day_offset), OFFSET(C22,-1,0),OFFSET('Adj Daily Deaths'!$A$2, C$2+$A22,C$1))</f>
        <v>199.36049941229959</v>
      </c>
      <c r="D22">
        <f ca="1">IF($A22+D$2&gt;MAX(day_offset), OFFSET(D22,-1,0),OFFSET('Adj Daily Deaths'!$A$2, D$2+$A22,D$1))</f>
        <v>352.60062032605992</v>
      </c>
      <c r="E22">
        <f ca="1">IF($A22+E$2&gt;MAX(day_offset), OFFSET(E22,-1,0),OFFSET('Adj Daily Deaths'!$A$2, E$2+$A22,E$1))</f>
        <v>424.71901467242662</v>
      </c>
      <c r="F22">
        <f ca="1">IF($A22+F$2&gt;MAX(day_offset), OFFSET(F22,-1,0),OFFSET('Adj Daily Deaths'!$A$2, F$2+$A22,F$1))</f>
        <v>418.47711991292482</v>
      </c>
      <c r="G22">
        <f ca="1">IF($A22+G$2&gt;MAX(day_offset), OFFSET(G22,-1,0),OFFSET('Adj Daily Deaths'!$A$2, G$2+$A22,G$1))</f>
        <v>559.74988716523274</v>
      </c>
      <c r="H22">
        <f ca="1">IF($A22+H$2&gt;MAX(day_offset), OFFSET(H22,-1,0),OFFSET('Adj Daily Deaths'!$A$2, H$2+$A22,H$1))</f>
        <v>337.01556826855528</v>
      </c>
    </row>
    <row r="23" spans="1:8" x14ac:dyDescent="0.25">
      <c r="A23" s="4">
        <f t="shared" si="2"/>
        <v>20</v>
      </c>
      <c r="B23">
        <f ca="1">IF($A23+B$2&gt;MAX(day_offset), OFFSET(B23,-1,0),OFFSET('Adj Daily Deaths'!$A$2, B$2+$A23,B$1))</f>
        <v>675.57472331645272</v>
      </c>
      <c r="C23">
        <f ca="1">IF($A23+C$2&gt;MAX(day_offset), OFFSET(C23,-1,0),OFFSET('Adj Daily Deaths'!$A$2, C$2+$A23,C$1))</f>
        <v>154.45948603115099</v>
      </c>
      <c r="D23">
        <f ca="1">IF($A23+D$2&gt;MAX(day_offset), OFFSET(D23,-1,0),OFFSET('Adj Daily Deaths'!$A$2, D$2+$A23,D$1))</f>
        <v>517.75313570126366</v>
      </c>
      <c r="E23">
        <f ca="1">IF($A23+E$2&gt;MAX(day_offset), OFFSET(E23,-1,0),OFFSET('Adj Daily Deaths'!$A$2, E$2+$A23,E$1))</f>
        <v>576.63362445450355</v>
      </c>
      <c r="F23">
        <f ca="1">IF($A23+F$2&gt;MAX(day_offset), OFFSET(F23,-1,0),OFFSET('Adj Daily Deaths'!$A$2, F$2+$A23,F$1))</f>
        <v>572.9151046426947</v>
      </c>
      <c r="G23">
        <f ca="1">IF($A23+G$2&gt;MAX(day_offset), OFFSET(G23,-1,0),OFFSET('Adj Daily Deaths'!$A$2, G$2+$A23,G$1))</f>
        <v>443.50553229097147</v>
      </c>
      <c r="H23">
        <f ca="1">IF($A23+H$2&gt;MAX(day_offset), OFFSET(H23,-1,0),OFFSET('Adj Daily Deaths'!$A$2, H$2+$A23,H$1))</f>
        <v>321.97294371554051</v>
      </c>
    </row>
    <row r="24" spans="1:8" x14ac:dyDescent="0.25">
      <c r="A24" s="4">
        <f t="shared" si="2"/>
        <v>21</v>
      </c>
      <c r="B24">
        <f ca="1">IF($A24+B$2&gt;MAX(day_offset), OFFSET(B24,-1,0),OFFSET('Adj Daily Deaths'!$A$2, B$2+$A24,B$1))</f>
        <v>755.41537243566995</v>
      </c>
      <c r="C24">
        <f ca="1">IF($A24+C$2&gt;MAX(day_offset), OFFSET(C24,-1,0),OFFSET('Adj Daily Deaths'!$A$2, C$2+$A24,C$1))</f>
        <v>95.788828546450276</v>
      </c>
      <c r="D24">
        <f ca="1">IF($A24+D$2&gt;MAX(day_offset), OFFSET(D24,-1,0),OFFSET('Adj Daily Deaths'!$A$2, D$2+$A24,D$1))</f>
        <v>654.82972346268264</v>
      </c>
      <c r="E24">
        <f ca="1">IF($A24+E$2&gt;MAX(day_offset), OFFSET(E24,-1,0),OFFSET('Adj Daily Deaths'!$A$2, E$2+$A24,E$1))</f>
        <v>531.70113423726946</v>
      </c>
      <c r="F24">
        <f ca="1">IF($A24+F$2&gt;MAX(day_offset), OFFSET(F24,-1,0),OFFSET('Adj Daily Deaths'!$A$2, F$2+$A24,F$1))</f>
        <v>428.44086086323261</v>
      </c>
      <c r="G24">
        <f ca="1">IF($A24+G$2&gt;MAX(day_offset), OFFSET(G24,-1,0),OFFSET('Adj Daily Deaths'!$A$2, G$2+$A24,G$1))</f>
        <v>419.81241537392458</v>
      </c>
      <c r="H24">
        <f ca="1">IF($A24+H$2&gt;MAX(day_offset), OFFSET(H24,-1,0),OFFSET('Adj Daily Deaths'!$A$2, H$2+$A24,H$1))</f>
        <v>321.97294371554051</v>
      </c>
    </row>
    <row r="25" spans="1:8" x14ac:dyDescent="0.25">
      <c r="A25" s="4">
        <f t="shared" si="2"/>
        <v>22</v>
      </c>
      <c r="B25">
        <f ca="1">IF($A25+B$2&gt;MAX(day_offset), OFFSET(B25,-1,0),OFFSET('Adj Daily Deaths'!$A$2, B$2+$A25,B$1))</f>
        <v>859.82237513003076</v>
      </c>
      <c r="C25">
        <f ca="1">IF($A25+C$2&gt;MAX(day_offset), OFFSET(C25,-1,0),OFFSET('Adj Daily Deaths'!$A$2, C$2+$A25,C$1))</f>
        <v>-18.559085530874739</v>
      </c>
      <c r="D25">
        <f ca="1">IF($A25+D$2&gt;MAX(day_offset), OFFSET(D25,-1,0),OFFSET('Adj Daily Deaths'!$A$2, D$2+$A25,D$1))</f>
        <v>537.57143754628805</v>
      </c>
      <c r="E25">
        <f ca="1">IF($A25+E$2&gt;MAX(day_offset), OFFSET(E25,-1,0),OFFSET('Adj Daily Deaths'!$A$2, E$2+$A25,E$1))</f>
        <v>897.57998314903239</v>
      </c>
      <c r="F25">
        <f ca="1">IF($A25+F$2&gt;MAX(day_offset), OFFSET(F25,-1,0),OFFSET('Adj Daily Deaths'!$A$2, F$2+$A25,F$1))</f>
        <v>448.36834276384798</v>
      </c>
      <c r="G25">
        <f ca="1">IF($A25+G$2&gt;MAX(day_offset), OFFSET(G25,-1,0),OFFSET('Adj Daily Deaths'!$A$2, G$2+$A25,G$1))</f>
        <v>818.15294354177536</v>
      </c>
      <c r="H25">
        <f ca="1">IF($A25+H$2&gt;MAX(day_offset), OFFSET(H25,-1,0),OFFSET('Adj Daily Deaths'!$A$2, H$2+$A25,H$1))</f>
        <v>321.97294371554051</v>
      </c>
    </row>
    <row r="26" spans="1:8" x14ac:dyDescent="0.25">
      <c r="A26" s="4">
        <f t="shared" si="2"/>
        <v>23</v>
      </c>
      <c r="B26">
        <f ca="1">IF($A26+B$2&gt;MAX(day_offset), OFFSET(B26,-1,0),OFFSET('Adj Daily Deaths'!$A$2, B$2+$A26,B$1))</f>
        <v>808.38657233207357</v>
      </c>
      <c r="C26">
        <f ca="1">IF($A26+C$2&gt;MAX(day_offset), OFFSET(C26,-1,0),OFFSET('Adj Daily Deaths'!$A$2, C$2+$A26,C$1))</f>
        <v>-18.559085530874739</v>
      </c>
      <c r="D26">
        <f ca="1">IF($A26+D$2&gt;MAX(day_offset), OFFSET(D26,-1,0),OFFSET('Adj Daily Deaths'!$A$2, D$2+$A26,D$1))</f>
        <v>496.28330870248709</v>
      </c>
      <c r="E26">
        <f ca="1">IF($A26+E$2&gt;MAX(day_offset), OFFSET(E26,-1,0),OFFSET('Adj Daily Deaths'!$A$2, E$2+$A26,E$1))</f>
        <v>768.1316184755724</v>
      </c>
      <c r="F26">
        <f ca="1">IF($A26+F$2&gt;MAX(day_offset), OFFSET(F26,-1,0),OFFSET('Adj Daily Deaths'!$A$2, F$2+$A26,F$1))</f>
        <v>513.13265894084827</v>
      </c>
      <c r="G26">
        <f ca="1">IF($A26+G$2&gt;MAX(day_offset), OFFSET(G26,-1,0),OFFSET('Adj Daily Deaths'!$A$2, G$2+$A26,G$1))</f>
        <v>762.62220076744677</v>
      </c>
      <c r="H26">
        <f ca="1">IF($A26+H$2&gt;MAX(day_offset), OFFSET(H26,-1,0),OFFSET('Adj Daily Deaths'!$A$2, H$2+$A26,H$1))</f>
        <v>321.97294371554051</v>
      </c>
    </row>
    <row r="27" spans="1:8" x14ac:dyDescent="0.25">
      <c r="A27" s="4">
        <f t="shared" si="2"/>
        <v>24</v>
      </c>
      <c r="B27">
        <f ca="1">IF($A27+B$2&gt;MAX(day_offset), OFFSET(B27,-1,0),OFFSET('Adj Daily Deaths'!$A$2, B$2+$A27,B$1))</f>
        <v>397.66784849763923</v>
      </c>
      <c r="C27">
        <f ca="1">IF($A27+C$2&gt;MAX(day_offset), OFFSET(C27,-1,0),OFFSET('Adj Daily Deaths'!$A$2, C$2+$A27,C$1))</f>
        <v>-18.559085530874739</v>
      </c>
      <c r="D27">
        <f ca="1">IF($A27+D$2&gt;MAX(day_offset), OFFSET(D27,-1,0),OFFSET('Adj Daily Deaths'!$A$2, D$2+$A27,D$1))</f>
        <v>613.54159461888173</v>
      </c>
      <c r="E27">
        <f ca="1">IF($A27+E$2&gt;MAX(day_offset), OFFSET(E27,-1,0),OFFSET('Adj Daily Deaths'!$A$2, E$2+$A27,E$1))</f>
        <v>826.97178423623609</v>
      </c>
      <c r="F27">
        <f ca="1">IF($A27+F$2&gt;MAX(day_offset), OFFSET(F27,-1,0),OFFSET('Adj Daily Deaths'!$A$2, F$2+$A27,F$1))</f>
        <v>483.24143608992512</v>
      </c>
      <c r="G27">
        <f ca="1">IF($A27+G$2&gt;MAX(day_offset), OFFSET(G27,-1,0),OFFSET('Adj Daily Deaths'!$A$2, G$2+$A27,G$1))</f>
        <v>826.29745248201027</v>
      </c>
      <c r="H27">
        <f ca="1">IF($A27+H$2&gt;MAX(day_offset), OFFSET(H27,-1,0),OFFSET('Adj Daily Deaths'!$A$2, H$2+$A27,H$1))</f>
        <v>321.97294371554051</v>
      </c>
    </row>
    <row r="28" spans="1:8" x14ac:dyDescent="0.25">
      <c r="A28" s="4">
        <f t="shared" si="2"/>
        <v>25</v>
      </c>
      <c r="B28">
        <f ca="1">IF($A28+B$2&gt;MAX(day_offset), OFFSET(B28,-1,0),OFFSET('Adj Daily Deaths'!$A$2, B$2+$A28,B$1))</f>
        <v>639.49289150296045</v>
      </c>
      <c r="C28">
        <f ca="1">IF($A28+C$2&gt;MAX(day_offset), OFFSET(C28,-1,0),OFFSET('Adj Daily Deaths'!$A$2, C$2+$A28,C$1))</f>
        <v>-18.559085530874739</v>
      </c>
      <c r="D28">
        <f ca="1">IF($A28+D$2&gt;MAX(day_offset), OFFSET(D28,-1,0),OFFSET('Adj Daily Deaths'!$A$2, D$2+$A28,D$1))</f>
        <v>563.99584000632069</v>
      </c>
      <c r="E28">
        <f ca="1">IF($A28+E$2&gt;MAX(day_offset), OFFSET(E28,-1,0),OFFSET('Adj Daily Deaths'!$A$2, E$2+$A28,E$1))</f>
        <v>902.92908912727455</v>
      </c>
      <c r="F28">
        <f ca="1">IF($A28+F$2&gt;MAX(day_offset), OFFSET(F28,-1,0),OFFSET('Adj Daily Deaths'!$A$2, F$2+$A28,F$1))</f>
        <v>483.24143608992512</v>
      </c>
      <c r="G28">
        <f ca="1">IF($A28+G$2&gt;MAX(day_offset), OFFSET(G28,-1,0),OFFSET('Adj Daily Deaths'!$A$2, G$2+$A28,G$1))</f>
        <v>830.73991190395657</v>
      </c>
      <c r="H28">
        <f ca="1">IF($A28+H$2&gt;MAX(day_offset), OFFSET(H28,-1,0),OFFSET('Adj Daily Deaths'!$A$2, H$2+$A28,H$1))</f>
        <v>321.97294371554051</v>
      </c>
    </row>
    <row r="29" spans="1:8" x14ac:dyDescent="0.25">
      <c r="A29" s="4">
        <f t="shared" si="2"/>
        <v>26</v>
      </c>
      <c r="B29">
        <f ca="1">IF($A29+B$2&gt;MAX(day_offset), OFFSET(B29,-1,0),OFFSET('Adj Daily Deaths'!$A$2, B$2+$A29,B$1))</f>
        <v>1087.828844249334</v>
      </c>
      <c r="C29">
        <f ca="1">IF($A29+C$2&gt;MAX(day_offset), OFFSET(C29,-1,0),OFFSET('Adj Daily Deaths'!$A$2, C$2+$A29,C$1))</f>
        <v>-18.559085530874739</v>
      </c>
      <c r="D29">
        <f ca="1">IF($A29+D$2&gt;MAX(day_offset), OFFSET(D29,-1,0),OFFSET('Adj Daily Deaths'!$A$2, D$2+$A29,D$1))</f>
        <v>587.94295473572515</v>
      </c>
      <c r="E29">
        <f ca="1">IF($A29+E$2&gt;MAX(day_offset), OFFSET(E29,-1,0),OFFSET('Adj Daily Deaths'!$A$2, E$2+$A29,E$1))</f>
        <v>878.32320162736073</v>
      </c>
      <c r="F29">
        <f ca="1">IF($A29+F$2&gt;MAX(day_offset), OFFSET(F29,-1,0),OFFSET('Adj Daily Deaths'!$A$2, F$2+$A29,F$1))</f>
        <v>483.24143608992512</v>
      </c>
      <c r="G29">
        <f ca="1">IF($A29+G$2&gt;MAX(day_offset), OFFSET(G29,-1,0),OFFSET('Adj Daily Deaths'!$A$2, G$2+$A29,G$1))</f>
        <v>624.16554878345403</v>
      </c>
      <c r="H29">
        <f ca="1">IF($A29+H$2&gt;MAX(day_offset), OFFSET(H29,-1,0),OFFSET('Adj Daily Deaths'!$A$2, H$2+$A29,H$1))</f>
        <v>321.97294371554051</v>
      </c>
    </row>
    <row r="30" spans="1:8" x14ac:dyDescent="0.25">
      <c r="A30" s="4">
        <f t="shared" si="2"/>
        <v>27</v>
      </c>
      <c r="B30">
        <f ca="1">IF($A30+B$2&gt;MAX(day_offset), OFFSET(B30,-1,0),OFFSET('Adj Daily Deaths'!$A$2, B$2+$A30,B$1))</f>
        <v>415.32491512977379</v>
      </c>
      <c r="C30">
        <f ca="1">IF($A30+C$2&gt;MAX(day_offset), OFFSET(C30,-1,0),OFFSET('Adj Daily Deaths'!$A$2, C$2+$A30,C$1))</f>
        <v>-18.559085530874739</v>
      </c>
      <c r="D30">
        <f ca="1">IF($A30+D$2&gt;MAX(day_offset), OFFSET(D30,-1,0),OFFSET('Adj Daily Deaths'!$A$2, D$2+$A30,D$1))</f>
        <v>758.87580814906096</v>
      </c>
      <c r="E30">
        <f ca="1">IF($A30+E$2&gt;MAX(day_offset), OFFSET(E30,-1,0),OFFSET('Adj Daily Deaths'!$A$2, E$2+$A30,E$1))</f>
        <v>976.74675162701624</v>
      </c>
      <c r="F30">
        <f ca="1">IF($A30+F$2&gt;MAX(day_offset), OFFSET(F30,-1,0),OFFSET('Adj Daily Deaths'!$A$2, F$2+$A30,F$1))</f>
        <v>483.24143608992512</v>
      </c>
      <c r="G30">
        <f ca="1">IF($A30+G$2&gt;MAX(day_offset), OFFSET(G30,-1,0),OFFSET('Adj Daily Deaths'!$A$2, G$2+$A30,G$1))</f>
        <v>624.16554878345403</v>
      </c>
      <c r="H30">
        <f ca="1">IF($A30+H$2&gt;MAX(day_offset), OFFSET(H30,-1,0),OFFSET('Adj Daily Deaths'!$A$2, H$2+$A30,H$1))</f>
        <v>321.97294371554051</v>
      </c>
    </row>
    <row r="31" spans="1:8" x14ac:dyDescent="0.25">
      <c r="A31" s="4">
        <f t="shared" si="2"/>
        <v>28</v>
      </c>
      <c r="B31">
        <f ca="1">IF($A31+B$2&gt;MAX(day_offset), OFFSET(B31,-1,0),OFFSET('Adj Daily Deaths'!$A$2, B$2+$A31,B$1))</f>
        <v>1029.4837545083669</v>
      </c>
      <c r="C31">
        <f ca="1">IF($A31+C$2&gt;MAX(day_offset), OFFSET(C31,-1,0),OFFSET('Adj Daily Deaths'!$A$2, C$2+$A31,C$1))</f>
        <v>-18.559085530874739</v>
      </c>
      <c r="D31">
        <f ca="1">IF($A31+D$2&gt;MAX(day_offset), OFFSET(D31,-1,0),OFFSET('Adj Daily Deaths'!$A$2, D$2+$A31,D$1))</f>
        <v>734.10293084278044</v>
      </c>
      <c r="E31">
        <f ca="1">IF($A31+E$2&gt;MAX(day_offset), OFFSET(E31,-1,0),OFFSET('Adj Daily Deaths'!$A$2, E$2+$A31,E$1))</f>
        <v>800.22625434502538</v>
      </c>
      <c r="F31">
        <f ca="1">IF($A31+F$2&gt;MAX(day_offset), OFFSET(F31,-1,0),OFFSET('Adj Daily Deaths'!$A$2, F$2+$A31,F$1))</f>
        <v>483.24143608992512</v>
      </c>
      <c r="G31">
        <f ca="1">IF($A31+G$2&gt;MAX(day_offset), OFFSET(G31,-1,0),OFFSET('Adj Daily Deaths'!$A$2, G$2+$A31,G$1))</f>
        <v>624.16554878345403</v>
      </c>
      <c r="H31">
        <f ca="1">IF($A31+H$2&gt;MAX(day_offset), OFFSET(H31,-1,0),OFFSET('Adj Daily Deaths'!$A$2, H$2+$A31,H$1))</f>
        <v>321.97294371554051</v>
      </c>
    </row>
    <row r="32" spans="1:8" x14ac:dyDescent="0.25">
      <c r="A32" s="4">
        <f t="shared" si="2"/>
        <v>29</v>
      </c>
      <c r="B32">
        <f ca="1">IF($A32+B$2&gt;MAX(day_offset), OFFSET(B32,-1,0),OFFSET('Adj Daily Deaths'!$A$2, B$2+$A32,B$1))</f>
        <v>757.71846808333964</v>
      </c>
      <c r="C32">
        <f ca="1">IF($A32+C$2&gt;MAX(day_offset), OFFSET(C32,-1,0),OFFSET('Adj Daily Deaths'!$A$2, C$2+$A32,C$1))</f>
        <v>-18.559085530874739</v>
      </c>
      <c r="D32">
        <f ca="1">IF($A32+D$2&gt;MAX(day_offset), OFFSET(D32,-1,0),OFFSET('Adj Daily Deaths'!$A$2, D$2+$A32,D$1))</f>
        <v>624.27650811827004</v>
      </c>
      <c r="E32">
        <f ca="1">IF($A32+E$2&gt;MAX(day_offset), OFFSET(E32,-1,0),OFFSET('Adj Daily Deaths'!$A$2, E$2+$A32,E$1))</f>
        <v>987.44496358350057</v>
      </c>
      <c r="F32">
        <f ca="1">IF($A32+F$2&gt;MAX(day_offset), OFFSET(F32,-1,0),OFFSET('Adj Daily Deaths'!$A$2, F$2+$A32,F$1))</f>
        <v>483.24143608992512</v>
      </c>
      <c r="G32">
        <f ca="1">IF($A32+G$2&gt;MAX(day_offset), OFFSET(G32,-1,0),OFFSET('Adj Daily Deaths'!$A$2, G$2+$A32,G$1))</f>
        <v>624.16554878345403</v>
      </c>
      <c r="H32">
        <f ca="1">IF($A32+H$2&gt;MAX(day_offset), OFFSET(H32,-1,0),OFFSET('Adj Daily Deaths'!$A$2, H$2+$A32,H$1))</f>
        <v>321.97294371554051</v>
      </c>
    </row>
    <row r="33" spans="1:8" x14ac:dyDescent="0.25">
      <c r="A33" s="4">
        <f t="shared" si="2"/>
        <v>30</v>
      </c>
      <c r="B33">
        <f ca="1">IF($A33+B$2&gt;MAX(day_offset), OFFSET(B33,-1,0),OFFSET('Adj Daily Deaths'!$A$2, B$2+$A33,B$1))</f>
        <v>487.4885787567585</v>
      </c>
      <c r="C33">
        <f ca="1">IF($A33+C$2&gt;MAX(day_offset), OFFSET(C33,-1,0),OFFSET('Adj Daily Deaths'!$A$2, C$2+$A33,C$1))</f>
        <v>-18.559085530874739</v>
      </c>
      <c r="D33">
        <f ca="1">IF($A33+D$2&gt;MAX(day_offset), OFFSET(D33,-1,0),OFFSET('Adj Daily Deaths'!$A$2, D$2+$A33,D$1))</f>
        <v>670.51921242332708</v>
      </c>
      <c r="E33">
        <f ca="1">IF($A33+E$2&gt;MAX(day_offset), OFFSET(E33,-1,0),OFFSET('Adj Daily Deaths'!$A$2, E$2+$A33,E$1))</f>
        <v>1028.0981690181411</v>
      </c>
      <c r="F33">
        <f ca="1">IF($A33+F$2&gt;MAX(day_offset), OFFSET(F33,-1,0),OFFSET('Adj Daily Deaths'!$A$2, F$2+$A33,F$1))</f>
        <v>483.24143608992512</v>
      </c>
      <c r="G33">
        <f ca="1">IF($A33+G$2&gt;MAX(day_offset), OFFSET(G33,-1,0),OFFSET('Adj Daily Deaths'!$A$2, G$2+$A33,G$1))</f>
        <v>624.16554878345403</v>
      </c>
      <c r="H33">
        <f ca="1">IF($A33+H$2&gt;MAX(day_offset), OFFSET(H33,-1,0),OFFSET('Adj Daily Deaths'!$A$2, H$2+$A33,H$1))</f>
        <v>321.97294371554051</v>
      </c>
    </row>
    <row r="34" spans="1:8" x14ac:dyDescent="0.25">
      <c r="A34" s="4">
        <f t="shared" si="2"/>
        <v>31</v>
      </c>
      <c r="B34">
        <f ca="1">IF($A34+B$2&gt;MAX(day_offset), OFFSET(B34,-1,0),OFFSET('Adj Daily Deaths'!$A$2, B$2+$A34,B$1))</f>
        <v>487.4885787567585</v>
      </c>
      <c r="C34">
        <f ca="1">IF($A34+C$2&gt;MAX(day_offset), OFFSET(C34,-1,0),OFFSET('Adj Daily Deaths'!$A$2, C$2+$A34,C$1))</f>
        <v>-18.559085530874739</v>
      </c>
      <c r="D34">
        <f ca="1">IF($A34+D$2&gt;MAX(day_offset), OFFSET(D34,-1,0),OFFSET('Adj Daily Deaths'!$A$2, D$2+$A34,D$1))</f>
        <v>691.16327684522753</v>
      </c>
      <c r="E34">
        <f ca="1">IF($A34+E$2&gt;MAX(day_offset), OFFSET(E34,-1,0),OFFSET('Adj Daily Deaths'!$A$2, E$2+$A34,E$1))</f>
        <v>909.3480163011651</v>
      </c>
      <c r="F34">
        <f ca="1">IF($A34+F$2&gt;MAX(day_offset), OFFSET(F34,-1,0),OFFSET('Adj Daily Deaths'!$A$2, F$2+$A34,F$1))</f>
        <v>483.24143608992512</v>
      </c>
      <c r="G34">
        <f ca="1">IF($A34+G$2&gt;MAX(day_offset), OFFSET(G34,-1,0),OFFSET('Adj Daily Deaths'!$A$2, G$2+$A34,G$1))</f>
        <v>624.16554878345403</v>
      </c>
      <c r="H34">
        <f ca="1">IF($A34+H$2&gt;MAX(day_offset), OFFSET(H34,-1,0),OFFSET('Adj Daily Deaths'!$A$2, H$2+$A34,H$1))</f>
        <v>321.97294371554051</v>
      </c>
    </row>
    <row r="35" spans="1:8" x14ac:dyDescent="0.25">
      <c r="A35" s="4">
        <f t="shared" si="2"/>
        <v>32</v>
      </c>
      <c r="B35">
        <f ca="1">IF($A35+B$2&gt;MAX(day_offset), OFFSET(B35,-1,0),OFFSET('Adj Daily Deaths'!$A$2, B$2+$A35,B$1))</f>
        <v>487.4885787567585</v>
      </c>
      <c r="C35">
        <f ca="1">IF($A35+C$2&gt;MAX(day_offset), OFFSET(C35,-1,0),OFFSET('Adj Daily Deaths'!$A$2, C$2+$A35,C$1))</f>
        <v>-18.559085530874739</v>
      </c>
      <c r="D35">
        <f ca="1">IF($A35+D$2&gt;MAX(day_offset), OFFSET(D35,-1,0),OFFSET('Adj Daily Deaths'!$A$2, D$2+$A35,D$1))</f>
        <v>600.32939338886547</v>
      </c>
      <c r="E35">
        <f ca="1">IF($A35+E$2&gt;MAX(day_offset), OFFSET(E35,-1,0),OFFSET('Adj Daily Deaths'!$A$2, E$2+$A35,E$1))</f>
        <v>801.29607554067377</v>
      </c>
      <c r="F35">
        <f ca="1">IF($A35+F$2&gt;MAX(day_offset), OFFSET(F35,-1,0),OFFSET('Adj Daily Deaths'!$A$2, F$2+$A35,F$1))</f>
        <v>483.24143608992512</v>
      </c>
      <c r="G35">
        <f ca="1">IF($A35+G$2&gt;MAX(day_offset), OFFSET(G35,-1,0),OFFSET('Adj Daily Deaths'!$A$2, G$2+$A35,G$1))</f>
        <v>624.16554878345403</v>
      </c>
      <c r="H35">
        <f ca="1">IF($A35+H$2&gt;MAX(day_offset), OFFSET(H35,-1,0),OFFSET('Adj Daily Deaths'!$A$2, H$2+$A35,H$1))</f>
        <v>321.97294371554051</v>
      </c>
    </row>
    <row r="36" spans="1:8" x14ac:dyDescent="0.25">
      <c r="A36" s="4">
        <f t="shared" si="2"/>
        <v>33</v>
      </c>
      <c r="B36">
        <f ca="1">IF($A36+B$2&gt;MAX(day_offset), OFFSET(B36,-1,0),OFFSET('Adj Daily Deaths'!$A$2, B$2+$A36,B$1))</f>
        <v>487.4885787567585</v>
      </c>
      <c r="C36">
        <f ca="1">IF($A36+C$2&gt;MAX(day_offset), OFFSET(C36,-1,0),OFFSET('Adj Daily Deaths'!$A$2, C$2+$A36,C$1))</f>
        <v>-18.559085530874739</v>
      </c>
      <c r="D36">
        <f ca="1">IF($A36+D$2&gt;MAX(day_offset), OFFSET(D36,-1,0),OFFSET('Adj Daily Deaths'!$A$2, D$2+$A36,D$1))</f>
        <v>627.57955842577405</v>
      </c>
      <c r="E36">
        <f ca="1">IF($A36+E$2&gt;MAX(day_offset), OFFSET(E36,-1,0),OFFSET('Adj Daily Deaths'!$A$2, E$2+$A36,E$1))</f>
        <v>742.45590978001019</v>
      </c>
      <c r="F36">
        <f ca="1">IF($A36+F$2&gt;MAX(day_offset), OFFSET(F36,-1,0),OFFSET('Adj Daily Deaths'!$A$2, F$2+$A36,F$1))</f>
        <v>483.24143608992512</v>
      </c>
      <c r="G36">
        <f ca="1">IF($A36+G$2&gt;MAX(day_offset), OFFSET(G36,-1,0),OFFSET('Adj Daily Deaths'!$A$2, G$2+$A36,G$1))</f>
        <v>624.16554878345403</v>
      </c>
      <c r="H36">
        <f ca="1">IF($A36+H$2&gt;MAX(day_offset), OFFSET(H36,-1,0),OFFSET('Adj Daily Deaths'!$A$2, H$2+$A36,H$1))</f>
        <v>321.97294371554051</v>
      </c>
    </row>
    <row r="37" spans="1:8" x14ac:dyDescent="0.25">
      <c r="A37" s="4">
        <f t="shared" si="2"/>
        <v>34</v>
      </c>
      <c r="B37">
        <f ca="1">IF($A37+B$2&gt;MAX(day_offset), OFFSET(B37,-1,0),OFFSET('Adj Daily Deaths'!$A$2, B$2+$A37,B$1))</f>
        <v>487.4885787567585</v>
      </c>
      <c r="C37">
        <f ca="1">IF($A37+C$2&gt;MAX(day_offset), OFFSET(C37,-1,0),OFFSET('Adj Daily Deaths'!$A$2, C$2+$A37,C$1))</f>
        <v>-18.559085530874739</v>
      </c>
      <c r="D37">
        <f ca="1">IF($A37+D$2&gt;MAX(day_offset), OFFSET(D37,-1,0),OFFSET('Adj Daily Deaths'!$A$2, D$2+$A37,D$1))</f>
        <v>632.53413388703018</v>
      </c>
      <c r="E37">
        <f ca="1">IF($A37+E$2&gt;MAX(day_offset), OFFSET(E37,-1,0),OFFSET('Adj Daily Deaths'!$A$2, E$2+$A37,E$1))</f>
        <v>748.87483695390074</v>
      </c>
      <c r="F37">
        <f ca="1">IF($A37+F$2&gt;MAX(day_offset), OFFSET(F37,-1,0),OFFSET('Adj Daily Deaths'!$A$2, F$2+$A37,F$1))</f>
        <v>483.24143608992512</v>
      </c>
      <c r="G37">
        <f ca="1">IF($A37+G$2&gt;MAX(day_offset), OFFSET(G37,-1,0),OFFSET('Adj Daily Deaths'!$A$2, G$2+$A37,G$1))</f>
        <v>624.16554878345403</v>
      </c>
      <c r="H37">
        <f ca="1">IF($A37+H$2&gt;MAX(day_offset), OFFSET(H37,-1,0),OFFSET('Adj Daily Deaths'!$A$2, H$2+$A37,H$1))</f>
        <v>321.97294371554051</v>
      </c>
    </row>
    <row r="38" spans="1:8" x14ac:dyDescent="0.25">
      <c r="A38" s="4">
        <f t="shared" si="2"/>
        <v>35</v>
      </c>
      <c r="B38">
        <f ca="1">IF($A38+B$2&gt;MAX(day_offset), OFFSET(B38,-1,0),OFFSET('Adj Daily Deaths'!$A$2, B$2+$A38,B$1))</f>
        <v>487.4885787567585</v>
      </c>
      <c r="C38">
        <f ca="1">IF($A38+C$2&gt;MAX(day_offset), OFFSET(C38,-1,0),OFFSET('Adj Daily Deaths'!$A$2, C$2+$A38,C$1))</f>
        <v>-18.559085530874739</v>
      </c>
      <c r="D38">
        <f ca="1">IF($A38+D$2&gt;MAX(day_offset), OFFSET(D38,-1,0),OFFSET('Adj Daily Deaths'!$A$2, D$2+$A38,D$1))</f>
        <v>562.34431485256857</v>
      </c>
      <c r="E38">
        <f ca="1">IF($A38+E$2&gt;MAX(day_offset), OFFSET(E38,-1,0),OFFSET('Adj Daily Deaths'!$A$2, E$2+$A38,E$1))</f>
        <v>753.1541217364944</v>
      </c>
      <c r="F38">
        <f ca="1">IF($A38+F$2&gt;MAX(day_offset), OFFSET(F38,-1,0),OFFSET('Adj Daily Deaths'!$A$2, F$2+$A38,F$1))</f>
        <v>483.24143608992512</v>
      </c>
      <c r="G38">
        <f ca="1">IF($A38+G$2&gt;MAX(day_offset), OFFSET(G38,-1,0),OFFSET('Adj Daily Deaths'!$A$2, G$2+$A38,G$1))</f>
        <v>624.16554878345403</v>
      </c>
      <c r="H38">
        <f ca="1">IF($A38+H$2&gt;MAX(day_offset), OFFSET(H38,-1,0),OFFSET('Adj Daily Deaths'!$A$2, H$2+$A38,H$1))</f>
        <v>321.97294371554051</v>
      </c>
    </row>
    <row r="39" spans="1:8" x14ac:dyDescent="0.25">
      <c r="A39" s="4">
        <f t="shared" si="2"/>
        <v>36</v>
      </c>
      <c r="B39">
        <f ca="1">IF($A39+B$2&gt;MAX(day_offset), OFFSET(B39,-1,0),OFFSET('Adj Daily Deaths'!$A$2, B$2+$A39,B$1))</f>
        <v>487.4885787567585</v>
      </c>
      <c r="C39">
        <f ca="1">IF($A39+C$2&gt;MAX(day_offset), OFFSET(C39,-1,0),OFFSET('Adj Daily Deaths'!$A$2, C$2+$A39,C$1))</f>
        <v>-18.559085530874739</v>
      </c>
      <c r="D39">
        <f ca="1">IF($A39+D$2&gt;MAX(day_offset), OFFSET(D39,-1,0),OFFSET('Adj Daily Deaths'!$A$2, D$2+$A39,D$1))</f>
        <v>433.52535285990967</v>
      </c>
      <c r="E39">
        <f ca="1">IF($A39+E$2&gt;MAX(day_offset), OFFSET(E39,-1,0),OFFSET('Adj Daily Deaths'!$A$2, E$2+$A39,E$1))</f>
        <v>799.15643314937688</v>
      </c>
      <c r="F39">
        <f ca="1">IF($A39+F$2&gt;MAX(day_offset), OFFSET(F39,-1,0),OFFSET('Adj Daily Deaths'!$A$2, F$2+$A39,F$1))</f>
        <v>483.24143608992512</v>
      </c>
      <c r="G39">
        <f ca="1">IF($A39+G$2&gt;MAX(day_offset), OFFSET(G39,-1,0),OFFSET('Adj Daily Deaths'!$A$2, G$2+$A39,G$1))</f>
        <v>624.16554878345403</v>
      </c>
      <c r="H39">
        <f ca="1">IF($A39+H$2&gt;MAX(day_offset), OFFSET(H39,-1,0),OFFSET('Adj Daily Deaths'!$A$2, H$2+$A39,H$1))</f>
        <v>321.97294371554051</v>
      </c>
    </row>
    <row r="40" spans="1:8" x14ac:dyDescent="0.25">
      <c r="A40" s="4">
        <f t="shared" si="2"/>
        <v>37</v>
      </c>
      <c r="B40">
        <f ca="1">IF($A40+B$2&gt;MAX(day_offset), OFFSET(B40,-1,0),OFFSET('Adj Daily Deaths'!$A$2, B$2+$A40,B$1))</f>
        <v>487.4885787567585</v>
      </c>
      <c r="C40">
        <f ca="1">IF($A40+C$2&gt;MAX(day_offset), OFFSET(C40,-1,0),OFFSET('Adj Daily Deaths'!$A$2, C$2+$A40,C$1))</f>
        <v>-18.559085530874739</v>
      </c>
      <c r="D40">
        <f ca="1">IF($A40+D$2&gt;MAX(day_offset), OFFSET(D40,-1,0),OFFSET('Adj Daily Deaths'!$A$2, D$2+$A40,D$1))</f>
        <v>525.18499889314774</v>
      </c>
      <c r="E40">
        <f ca="1">IF($A40+E$2&gt;MAX(day_offset), OFFSET(E40,-1,0),OFFSET('Adj Daily Deaths'!$A$2, E$2+$A40,E$1))</f>
        <v>700.73288314972137</v>
      </c>
      <c r="F40">
        <f ca="1">IF($A40+F$2&gt;MAX(day_offset), OFFSET(F40,-1,0),OFFSET('Adj Daily Deaths'!$A$2, F$2+$A40,F$1))</f>
        <v>483.24143608992512</v>
      </c>
      <c r="G40">
        <f ca="1">IF($A40+G$2&gt;MAX(day_offset), OFFSET(G40,-1,0),OFFSET('Adj Daily Deaths'!$A$2, G$2+$A40,G$1))</f>
        <v>624.16554878345403</v>
      </c>
      <c r="H40">
        <f ca="1">IF($A40+H$2&gt;MAX(day_offset), OFFSET(H40,-1,0),OFFSET('Adj Daily Deaths'!$A$2, H$2+$A40,H$1))</f>
        <v>321.97294371554051</v>
      </c>
    </row>
    <row r="41" spans="1:8" x14ac:dyDescent="0.25">
      <c r="A41" s="4">
        <f t="shared" si="2"/>
        <v>38</v>
      </c>
      <c r="B41">
        <f ca="1">IF($A41+B$2&gt;MAX(day_offset), OFFSET(B41,-1,0),OFFSET('Adj Daily Deaths'!$A$2, B$2+$A41,B$1))</f>
        <v>487.4885787567585</v>
      </c>
      <c r="C41">
        <f ca="1">IF($A41+C$2&gt;MAX(day_offset), OFFSET(C41,-1,0),OFFSET('Adj Daily Deaths'!$A$2, C$2+$A41,C$1))</f>
        <v>-18.559085530874739</v>
      </c>
      <c r="D41">
        <f ca="1">IF($A41+D$2&gt;MAX(day_offset), OFFSET(D41,-1,0),OFFSET('Adj Daily Deaths'!$A$2, D$2+$A41,D$1))</f>
        <v>498.76059643311521</v>
      </c>
      <c r="E41">
        <f ca="1">IF($A41+E$2&gt;MAX(day_offset), OFFSET(E41,-1,0),OFFSET('Adj Daily Deaths'!$A$2, E$2+$A41,E$1))</f>
        <v>678.26663804110433</v>
      </c>
      <c r="F41">
        <f ca="1">IF($A41+F$2&gt;MAX(day_offset), OFFSET(F41,-1,0),OFFSET('Adj Daily Deaths'!$A$2, F$2+$A41,F$1))</f>
        <v>483.24143608992512</v>
      </c>
      <c r="G41">
        <f ca="1">IF($A41+G$2&gt;MAX(day_offset), OFFSET(G41,-1,0),OFFSET('Adj Daily Deaths'!$A$2, G$2+$A41,G$1))</f>
        <v>624.16554878345403</v>
      </c>
      <c r="H41">
        <f ca="1">IF($A41+H$2&gt;MAX(day_offset), OFFSET(H41,-1,0),OFFSET('Adj Daily Deaths'!$A$2, H$2+$A41,H$1))</f>
        <v>321.97294371554051</v>
      </c>
    </row>
    <row r="42" spans="1:8" x14ac:dyDescent="0.25">
      <c r="A42" s="4">
        <f t="shared" si="2"/>
        <v>39</v>
      </c>
      <c r="B42">
        <f ca="1">IF($A42+B$2&gt;MAX(day_offset), OFFSET(B42,-1,0),OFFSET('Adj Daily Deaths'!$A$2, B$2+$A42,B$1))</f>
        <v>487.4885787567585</v>
      </c>
      <c r="C42">
        <f ca="1">IF($A42+C$2&gt;MAX(day_offset), OFFSET(C42,-1,0),OFFSET('Adj Daily Deaths'!$A$2, C$2+$A42,C$1))</f>
        <v>-18.559085530874739</v>
      </c>
      <c r="D42">
        <f ca="1">IF($A42+D$2&gt;MAX(day_offset), OFFSET(D42,-1,0),OFFSET('Adj Daily Deaths'!$A$2, D$2+$A42,D$1))</f>
        <v>447.56331666680211</v>
      </c>
      <c r="E42">
        <f ca="1">IF($A42+E$2&gt;MAX(day_offset), OFFSET(E42,-1,0),OFFSET('Adj Daily Deaths'!$A$2, E$2+$A42,E$1))</f>
        <v>561.65612771542555</v>
      </c>
      <c r="F42">
        <f ca="1">IF($A42+F$2&gt;MAX(day_offset), OFFSET(F42,-1,0),OFFSET('Adj Daily Deaths'!$A$2, F$2+$A42,F$1))</f>
        <v>483.24143608992512</v>
      </c>
      <c r="G42">
        <f ca="1">IF($A42+G$2&gt;MAX(day_offset), OFFSET(G42,-1,0),OFFSET('Adj Daily Deaths'!$A$2, G$2+$A42,G$1))</f>
        <v>624.16554878345403</v>
      </c>
      <c r="H42">
        <f ca="1">IF($A42+H$2&gt;MAX(day_offset), OFFSET(H42,-1,0),OFFSET('Adj Daily Deaths'!$A$2, H$2+$A42,H$1))</f>
        <v>321.97294371554051</v>
      </c>
    </row>
    <row r="43" spans="1:8" x14ac:dyDescent="0.25">
      <c r="A43" s="4">
        <f t="shared" si="2"/>
        <v>40</v>
      </c>
      <c r="B43">
        <f ca="1">IF($A43+B$2&gt;MAX(day_offset), OFFSET(B43,-1,0),OFFSET('Adj Daily Deaths'!$A$2, B$2+$A43,B$1))</f>
        <v>487.4885787567585</v>
      </c>
      <c r="C43">
        <f ca="1">IF($A43+C$2&gt;MAX(day_offset), OFFSET(C43,-1,0),OFFSET('Adj Daily Deaths'!$A$2, C$2+$A43,C$1))</f>
        <v>-18.559085530874739</v>
      </c>
      <c r="D43">
        <f ca="1">IF($A43+D$2&gt;MAX(day_offset), OFFSET(D43,-1,0),OFFSET('Adj Daily Deaths'!$A$2, D$2+$A43,D$1))</f>
        <v>503.71517189437128</v>
      </c>
      <c r="E43">
        <f ca="1">IF($A43+E$2&gt;MAX(day_offset), OFFSET(E43,-1,0),OFFSET('Adj Daily Deaths'!$A$2, E$2+$A43,E$1))</f>
        <v>561.65612771542555</v>
      </c>
      <c r="F43">
        <f ca="1">IF($A43+F$2&gt;MAX(day_offset), OFFSET(F43,-1,0),OFFSET('Adj Daily Deaths'!$A$2, F$2+$A43,F$1))</f>
        <v>483.24143608992512</v>
      </c>
      <c r="G43">
        <f ca="1">IF($A43+G$2&gt;MAX(day_offset), OFFSET(G43,-1,0),OFFSET('Adj Daily Deaths'!$A$2, G$2+$A43,G$1))</f>
        <v>624.16554878345403</v>
      </c>
      <c r="H43">
        <f ca="1">IF($A43+H$2&gt;MAX(day_offset), OFFSET(H43,-1,0),OFFSET('Adj Daily Deaths'!$A$2, H$2+$A43,H$1))</f>
        <v>321.97294371554051</v>
      </c>
    </row>
    <row r="44" spans="1:8" x14ac:dyDescent="0.25">
      <c r="A44" s="4">
        <f t="shared" si="2"/>
        <v>41</v>
      </c>
      <c r="B44">
        <f ca="1">IF($A44+B$2&gt;MAX(day_offset), OFFSET(B44,-1,0),OFFSET('Adj Daily Deaths'!$A$2, B$2+$A44,B$1))</f>
        <v>487.4885787567585</v>
      </c>
      <c r="C44">
        <f ca="1">IF($A44+C$2&gt;MAX(day_offset), OFFSET(C44,-1,0),OFFSET('Adj Daily Deaths'!$A$2, C$2+$A44,C$1))</f>
        <v>-18.559085530874739</v>
      </c>
      <c r="D44">
        <f ca="1">IF($A44+D$2&gt;MAX(day_offset), OFFSET(D44,-1,0),OFFSET('Adj Daily Deaths'!$A$2, D$2+$A44,D$1))</f>
        <v>470.68466881933062</v>
      </c>
      <c r="E44">
        <f ca="1">IF($A44+E$2&gt;MAX(day_offset), OFFSET(E44,-1,0),OFFSET('Adj Daily Deaths'!$A$2, E$2+$A44,E$1))</f>
        <v>561.65612771542555</v>
      </c>
      <c r="F44">
        <f ca="1">IF($A44+F$2&gt;MAX(day_offset), OFFSET(F44,-1,0),OFFSET('Adj Daily Deaths'!$A$2, F$2+$A44,F$1))</f>
        <v>483.24143608992512</v>
      </c>
      <c r="G44">
        <f ca="1">IF($A44+G$2&gt;MAX(day_offset), OFFSET(G44,-1,0),OFFSET('Adj Daily Deaths'!$A$2, G$2+$A44,G$1))</f>
        <v>624.16554878345403</v>
      </c>
      <c r="H44">
        <f ca="1">IF($A44+H$2&gt;MAX(day_offset), OFFSET(H44,-1,0),OFFSET('Adj Daily Deaths'!$A$2, H$2+$A44,H$1))</f>
        <v>321.97294371554051</v>
      </c>
    </row>
    <row r="45" spans="1:8" x14ac:dyDescent="0.25">
      <c r="A45" s="4">
        <f t="shared" si="2"/>
        <v>42</v>
      </c>
      <c r="B45">
        <f ca="1">IF($A45+B$2&gt;MAX(day_offset), OFFSET(B45,-1,0),OFFSET('Adj Daily Deaths'!$A$2, B$2+$A45,B$1))</f>
        <v>487.4885787567585</v>
      </c>
      <c r="C45">
        <f ca="1">IF($A45+C$2&gt;MAX(day_offset), OFFSET(C45,-1,0),OFFSET('Adj Daily Deaths'!$A$2, C$2+$A45,C$1))</f>
        <v>-18.559085530874739</v>
      </c>
      <c r="D45">
        <f ca="1">IF($A45+D$2&gt;MAX(day_offset), OFFSET(D45,-1,0),OFFSET('Adj Daily Deaths'!$A$2, D$2+$A45,D$1))</f>
        <v>511.14703508625553</v>
      </c>
      <c r="E45">
        <f ca="1">IF($A45+E$2&gt;MAX(day_offset), OFFSET(E45,-1,0),OFFSET('Adj Daily Deaths'!$A$2, E$2+$A45,E$1))</f>
        <v>561.65612771542555</v>
      </c>
      <c r="F45">
        <f ca="1">IF($A45+F$2&gt;MAX(day_offset), OFFSET(F45,-1,0),OFFSET('Adj Daily Deaths'!$A$2, F$2+$A45,F$1))</f>
        <v>483.24143608992512</v>
      </c>
      <c r="G45">
        <f ca="1">IF($A45+G$2&gt;MAX(day_offset), OFFSET(G45,-1,0),OFFSET('Adj Daily Deaths'!$A$2, G$2+$A45,G$1))</f>
        <v>624.16554878345403</v>
      </c>
      <c r="H45">
        <f ca="1">IF($A45+H$2&gt;MAX(day_offset), OFFSET(H45,-1,0),OFFSET('Adj Daily Deaths'!$A$2, H$2+$A45,H$1))</f>
        <v>321.97294371554051</v>
      </c>
    </row>
    <row r="46" spans="1:8" x14ac:dyDescent="0.25">
      <c r="A46" s="4">
        <f t="shared" si="2"/>
        <v>43</v>
      </c>
      <c r="B46">
        <f ca="1">IF($A46+B$2&gt;MAX(day_offset), OFFSET(B46,-1,0),OFFSET('Adj Daily Deaths'!$A$2, B$2+$A46,B$1))</f>
        <v>487.4885787567585</v>
      </c>
      <c r="C46">
        <f ca="1">IF($A46+C$2&gt;MAX(day_offset), OFFSET(C46,-1,0),OFFSET('Adj Daily Deaths'!$A$2, C$2+$A46,C$1))</f>
        <v>-18.559085530874739</v>
      </c>
      <c r="D46">
        <f ca="1">IF($A46+D$2&gt;MAX(day_offset), OFFSET(D46,-1,0),OFFSET('Adj Daily Deaths'!$A$2, D$2+$A46,D$1))</f>
        <v>511.14703508625553</v>
      </c>
      <c r="E46">
        <f ca="1">IF($A46+E$2&gt;MAX(day_offset), OFFSET(E46,-1,0),OFFSET('Adj Daily Deaths'!$A$2, E$2+$A46,E$1))</f>
        <v>561.65612771542555</v>
      </c>
      <c r="F46">
        <f ca="1">IF($A46+F$2&gt;MAX(day_offset), OFFSET(F46,-1,0),OFFSET('Adj Daily Deaths'!$A$2, F$2+$A46,F$1))</f>
        <v>483.24143608992512</v>
      </c>
      <c r="G46">
        <f ca="1">IF($A46+G$2&gt;MAX(day_offset), OFFSET(G46,-1,0),OFFSET('Adj Daily Deaths'!$A$2, G$2+$A46,G$1))</f>
        <v>624.16554878345403</v>
      </c>
      <c r="H46">
        <f ca="1">IF($A46+H$2&gt;MAX(day_offset), OFFSET(H46,-1,0),OFFSET('Adj Daily Deaths'!$A$2, H$2+$A46,H$1))</f>
        <v>321.97294371554051</v>
      </c>
    </row>
    <row r="47" spans="1:8" x14ac:dyDescent="0.25">
      <c r="A47" s="4">
        <f t="shared" si="2"/>
        <v>44</v>
      </c>
      <c r="B47">
        <f ca="1">IF($A47+B$2&gt;MAX(day_offset), OFFSET(B47,-1,0),OFFSET('Adj Daily Deaths'!$A$2, B$2+$A47,B$1))</f>
        <v>487.4885787567585</v>
      </c>
      <c r="C47">
        <f ca="1">IF($A47+C$2&gt;MAX(day_offset), OFFSET(C47,-1,0),OFFSET('Adj Daily Deaths'!$A$2, C$2+$A47,C$1))</f>
        <v>-18.559085530874739</v>
      </c>
      <c r="D47">
        <f ca="1">IF($A47+D$2&gt;MAX(day_offset), OFFSET(D47,-1,0),OFFSET('Adj Daily Deaths'!$A$2, D$2+$A47,D$1))</f>
        <v>511.14703508625553</v>
      </c>
      <c r="E47">
        <f ca="1">IF($A47+E$2&gt;MAX(day_offset), OFFSET(E47,-1,0),OFFSET('Adj Daily Deaths'!$A$2, E$2+$A47,E$1))</f>
        <v>561.65612771542555</v>
      </c>
      <c r="F47">
        <f ca="1">IF($A47+F$2&gt;MAX(day_offset), OFFSET(F47,-1,0),OFFSET('Adj Daily Deaths'!$A$2, F$2+$A47,F$1))</f>
        <v>483.24143608992512</v>
      </c>
      <c r="G47">
        <f ca="1">IF($A47+G$2&gt;MAX(day_offset), OFFSET(G47,-1,0),OFFSET('Adj Daily Deaths'!$A$2, G$2+$A47,G$1))</f>
        <v>624.16554878345403</v>
      </c>
      <c r="H47">
        <f ca="1">IF($A47+H$2&gt;MAX(day_offset), OFFSET(H47,-1,0),OFFSET('Adj Daily Deaths'!$A$2, H$2+$A47,H$1))</f>
        <v>321.97294371554051</v>
      </c>
    </row>
    <row r="48" spans="1:8" x14ac:dyDescent="0.25">
      <c r="A48" s="4">
        <f t="shared" si="2"/>
        <v>45</v>
      </c>
      <c r="B48">
        <f ca="1">IF($A48+B$2&gt;MAX(day_offset), OFFSET(B48,-1,0),OFFSET('Adj Daily Deaths'!$A$2, B$2+$A48,B$1))</f>
        <v>487.4885787567585</v>
      </c>
      <c r="C48">
        <f ca="1">IF($A48+C$2&gt;MAX(day_offset), OFFSET(C48,-1,0),OFFSET('Adj Daily Deaths'!$A$2, C$2+$A48,C$1))</f>
        <v>-18.559085530874739</v>
      </c>
      <c r="D48">
        <f ca="1">IF($A48+D$2&gt;MAX(day_offset), OFFSET(D48,-1,0),OFFSET('Adj Daily Deaths'!$A$2, D$2+$A48,D$1))</f>
        <v>511.14703508625553</v>
      </c>
      <c r="E48">
        <f ca="1">IF($A48+E$2&gt;MAX(day_offset), OFFSET(E48,-1,0),OFFSET('Adj Daily Deaths'!$A$2, E$2+$A48,E$1))</f>
        <v>561.65612771542555</v>
      </c>
      <c r="F48">
        <f ca="1">IF($A48+F$2&gt;MAX(day_offset), OFFSET(F48,-1,0),OFFSET('Adj Daily Deaths'!$A$2, F$2+$A48,F$1))</f>
        <v>483.24143608992512</v>
      </c>
      <c r="G48">
        <f ca="1">IF($A48+G$2&gt;MAX(day_offset), OFFSET(G48,-1,0),OFFSET('Adj Daily Deaths'!$A$2, G$2+$A48,G$1))</f>
        <v>624.16554878345403</v>
      </c>
      <c r="H48">
        <f ca="1">IF($A48+H$2&gt;MAX(day_offset), OFFSET(H48,-1,0),OFFSET('Adj Daily Deaths'!$A$2, H$2+$A48,H$1))</f>
        <v>321.97294371554051</v>
      </c>
    </row>
    <row r="49" spans="1:8" x14ac:dyDescent="0.25">
      <c r="A49" s="4">
        <f t="shared" si="2"/>
        <v>46</v>
      </c>
      <c r="B49">
        <f ca="1">IF($A49+B$2&gt;MAX(day_offset), OFFSET(B49,-1,0),OFFSET('Adj Daily Deaths'!$A$2, B$2+$A49,B$1))</f>
        <v>487.4885787567585</v>
      </c>
      <c r="C49">
        <f ca="1">IF($A49+C$2&gt;MAX(day_offset), OFFSET(C49,-1,0),OFFSET('Adj Daily Deaths'!$A$2, C$2+$A49,C$1))</f>
        <v>-18.559085530874739</v>
      </c>
      <c r="D49">
        <f ca="1">IF($A49+D$2&gt;MAX(day_offset), OFFSET(D49,-1,0),OFFSET('Adj Daily Deaths'!$A$2, D$2+$A49,D$1))</f>
        <v>511.14703508625553</v>
      </c>
      <c r="E49">
        <f ca="1">IF($A49+E$2&gt;MAX(day_offset), OFFSET(E49,-1,0),OFFSET('Adj Daily Deaths'!$A$2, E$2+$A49,E$1))</f>
        <v>561.65612771542555</v>
      </c>
      <c r="F49">
        <f ca="1">IF($A49+F$2&gt;MAX(day_offset), OFFSET(F49,-1,0),OFFSET('Adj Daily Deaths'!$A$2, F$2+$A49,F$1))</f>
        <v>483.24143608992512</v>
      </c>
      <c r="G49">
        <f ca="1">IF($A49+G$2&gt;MAX(day_offset), OFFSET(G49,-1,0),OFFSET('Adj Daily Deaths'!$A$2, G$2+$A49,G$1))</f>
        <v>624.16554878345403</v>
      </c>
      <c r="H49">
        <f ca="1">IF($A49+H$2&gt;MAX(day_offset), OFFSET(H49,-1,0),OFFSET('Adj Daily Deaths'!$A$2, H$2+$A49,H$1))</f>
        <v>321.97294371554051</v>
      </c>
    </row>
    <row r="50" spans="1:8" x14ac:dyDescent="0.25">
      <c r="A50" s="4">
        <f t="shared" si="2"/>
        <v>47</v>
      </c>
      <c r="B50">
        <f ca="1">IF($A50+B$2&gt;MAX(day_offset), OFFSET(B50,-1,0),OFFSET('Adj Daily Deaths'!$A$2, B$2+$A50,B$1))</f>
        <v>487.4885787567585</v>
      </c>
      <c r="C50">
        <f ca="1">IF($A50+C$2&gt;MAX(day_offset), OFFSET(C50,-1,0),OFFSET('Adj Daily Deaths'!$A$2, C$2+$A50,C$1))</f>
        <v>-18.559085530874739</v>
      </c>
      <c r="D50">
        <f ca="1">IF($A50+D$2&gt;MAX(day_offset), OFFSET(D50,-1,0),OFFSET('Adj Daily Deaths'!$A$2, D$2+$A50,D$1))</f>
        <v>511.14703508625553</v>
      </c>
      <c r="E50">
        <f ca="1">IF($A50+E$2&gt;MAX(day_offset), OFFSET(E50,-1,0),OFFSET('Adj Daily Deaths'!$A$2, E$2+$A50,E$1))</f>
        <v>561.65612771542555</v>
      </c>
      <c r="F50">
        <f ca="1">IF($A50+F$2&gt;MAX(day_offset), OFFSET(F50,-1,0),OFFSET('Adj Daily Deaths'!$A$2, F$2+$A50,F$1))</f>
        <v>483.24143608992512</v>
      </c>
      <c r="G50">
        <f ca="1">IF($A50+G$2&gt;MAX(day_offset), OFFSET(G50,-1,0),OFFSET('Adj Daily Deaths'!$A$2, G$2+$A50,G$1))</f>
        <v>624.16554878345403</v>
      </c>
      <c r="H50">
        <f ca="1">IF($A50+H$2&gt;MAX(day_offset), OFFSET(H50,-1,0),OFFSET('Adj Daily Deaths'!$A$2, H$2+$A50,H$1))</f>
        <v>321.97294371554051</v>
      </c>
    </row>
    <row r="51" spans="1:8" x14ac:dyDescent="0.25">
      <c r="A51" s="4">
        <f t="shared" si="2"/>
        <v>48</v>
      </c>
      <c r="B51">
        <f ca="1">IF($A51+B$2&gt;MAX(day_offset), OFFSET(B51,-1,0),OFFSET('Adj Daily Deaths'!$A$2, B$2+$A51,B$1))</f>
        <v>487.4885787567585</v>
      </c>
      <c r="C51">
        <f ca="1">IF($A51+C$2&gt;MAX(day_offset), OFFSET(C51,-1,0),OFFSET('Adj Daily Deaths'!$A$2, C$2+$A51,C$1))</f>
        <v>-18.559085530874739</v>
      </c>
      <c r="D51">
        <f ca="1">IF($A51+D$2&gt;MAX(day_offset), OFFSET(D51,-1,0),OFFSET('Adj Daily Deaths'!$A$2, D$2+$A51,D$1))</f>
        <v>511.14703508625553</v>
      </c>
      <c r="E51">
        <f ca="1">IF($A51+E$2&gt;MAX(day_offset), OFFSET(E51,-1,0),OFFSET('Adj Daily Deaths'!$A$2, E$2+$A51,E$1))</f>
        <v>561.65612771542555</v>
      </c>
      <c r="F51">
        <f ca="1">IF($A51+F$2&gt;MAX(day_offset), OFFSET(F51,-1,0),OFFSET('Adj Daily Deaths'!$A$2, F$2+$A51,F$1))</f>
        <v>483.24143608992512</v>
      </c>
      <c r="G51">
        <f ca="1">IF($A51+G$2&gt;MAX(day_offset), OFFSET(G51,-1,0),OFFSET('Adj Daily Deaths'!$A$2, G$2+$A51,G$1))</f>
        <v>624.16554878345403</v>
      </c>
      <c r="H51">
        <f ca="1">IF($A51+H$2&gt;MAX(day_offset), OFFSET(H51,-1,0),OFFSET('Adj Daily Deaths'!$A$2, H$2+$A51,H$1))</f>
        <v>321.97294371554051</v>
      </c>
    </row>
    <row r="52" spans="1:8" x14ac:dyDescent="0.25">
      <c r="A52" s="4">
        <f t="shared" si="2"/>
        <v>49</v>
      </c>
      <c r="B52">
        <f ca="1">IF($A52+B$2&gt;MAX(day_offset), OFFSET(B52,-1,0),OFFSET('Adj Daily Deaths'!$A$2, B$2+$A52,B$1))</f>
        <v>487.4885787567585</v>
      </c>
      <c r="C52">
        <f ca="1">IF($A52+C$2&gt;MAX(day_offset), OFFSET(C52,-1,0),OFFSET('Adj Daily Deaths'!$A$2, C$2+$A52,C$1))</f>
        <v>-18.559085530874739</v>
      </c>
      <c r="D52">
        <f ca="1">IF($A52+D$2&gt;MAX(day_offset), OFFSET(D52,-1,0),OFFSET('Adj Daily Deaths'!$A$2, D$2+$A52,D$1))</f>
        <v>511.14703508625553</v>
      </c>
      <c r="E52">
        <f ca="1">IF($A52+E$2&gt;MAX(day_offset), OFFSET(E52,-1,0),OFFSET('Adj Daily Deaths'!$A$2, E$2+$A52,E$1))</f>
        <v>561.65612771542555</v>
      </c>
      <c r="F52">
        <f ca="1">IF($A52+F$2&gt;MAX(day_offset), OFFSET(F52,-1,0),OFFSET('Adj Daily Deaths'!$A$2, F$2+$A52,F$1))</f>
        <v>483.24143608992512</v>
      </c>
      <c r="G52">
        <f ca="1">IF($A52+G$2&gt;MAX(day_offset), OFFSET(G52,-1,0),OFFSET('Adj Daily Deaths'!$A$2, G$2+$A52,G$1))</f>
        <v>624.16554878345403</v>
      </c>
      <c r="H52">
        <f ca="1">IF($A52+H$2&gt;MAX(day_offset), OFFSET(H52,-1,0),OFFSET('Adj Daily Deaths'!$A$2, H$2+$A52,H$1))</f>
        <v>321.97294371554051</v>
      </c>
    </row>
    <row r="53" spans="1:8" x14ac:dyDescent="0.25">
      <c r="A53" s="4">
        <f t="shared" si="2"/>
        <v>50</v>
      </c>
      <c r="B53">
        <f ca="1">IF($A53+B$2&gt;MAX(day_offset), OFFSET(B53,-1,0),OFFSET('Adj Daily Deaths'!$A$2, B$2+$A53,B$1))</f>
        <v>487.4885787567585</v>
      </c>
      <c r="C53">
        <f ca="1">IF($A53+C$2&gt;MAX(day_offset), OFFSET(C53,-1,0),OFFSET('Adj Daily Deaths'!$A$2, C$2+$A53,C$1))</f>
        <v>-18.559085530874739</v>
      </c>
      <c r="D53">
        <f ca="1">IF($A53+D$2&gt;MAX(day_offset), OFFSET(D53,-1,0),OFFSET('Adj Daily Deaths'!$A$2, D$2+$A53,D$1))</f>
        <v>511.14703508625553</v>
      </c>
      <c r="E53">
        <f ca="1">IF($A53+E$2&gt;MAX(day_offset), OFFSET(E53,-1,0),OFFSET('Adj Daily Deaths'!$A$2, E$2+$A53,E$1))</f>
        <v>561.65612771542555</v>
      </c>
      <c r="F53">
        <f ca="1">IF($A53+F$2&gt;MAX(day_offset), OFFSET(F53,-1,0),OFFSET('Adj Daily Deaths'!$A$2, F$2+$A53,F$1))</f>
        <v>483.24143608992512</v>
      </c>
      <c r="G53">
        <f ca="1">IF($A53+G$2&gt;MAX(day_offset), OFFSET(G53,-1,0),OFFSET('Adj Daily Deaths'!$A$2, G$2+$A53,G$1))</f>
        <v>624.16554878345403</v>
      </c>
      <c r="H53">
        <f ca="1">IF($A53+H$2&gt;MAX(day_offset), OFFSET(H53,-1,0),OFFSET('Adj Daily Deaths'!$A$2, H$2+$A53,H$1))</f>
        <v>321.97294371554051</v>
      </c>
    </row>
    <row r="54" spans="1:8" x14ac:dyDescent="0.25">
      <c r="A54" s="4">
        <f t="shared" si="2"/>
        <v>51</v>
      </c>
      <c r="B54">
        <f ca="1">IF($A54+B$2&gt;MAX(day_offset), OFFSET(B54,-1,0),OFFSET('Adj Daily Deaths'!$A$2, B$2+$A54,B$1))</f>
        <v>487.4885787567585</v>
      </c>
      <c r="C54">
        <f ca="1">IF($A54+C$2&gt;MAX(day_offset), OFFSET(C54,-1,0),OFFSET('Adj Daily Deaths'!$A$2, C$2+$A54,C$1))</f>
        <v>-18.559085530874739</v>
      </c>
      <c r="D54">
        <f ca="1">IF($A54+D$2&gt;MAX(day_offset), OFFSET(D54,-1,0),OFFSET('Adj Daily Deaths'!$A$2, D$2+$A54,D$1))</f>
        <v>511.14703508625553</v>
      </c>
      <c r="E54">
        <f ca="1">IF($A54+E$2&gt;MAX(day_offset), OFFSET(E54,-1,0),OFFSET('Adj Daily Deaths'!$A$2, E$2+$A54,E$1))</f>
        <v>561.65612771542555</v>
      </c>
      <c r="F54">
        <f ca="1">IF($A54+F$2&gt;MAX(day_offset), OFFSET(F54,-1,0),OFFSET('Adj Daily Deaths'!$A$2, F$2+$A54,F$1))</f>
        <v>483.24143608992512</v>
      </c>
      <c r="G54">
        <f ca="1">IF($A54+G$2&gt;MAX(day_offset), OFFSET(G54,-1,0),OFFSET('Adj Daily Deaths'!$A$2, G$2+$A54,G$1))</f>
        <v>624.16554878345403</v>
      </c>
      <c r="H54">
        <f ca="1">IF($A54+H$2&gt;MAX(day_offset), OFFSET(H54,-1,0),OFFSET('Adj Daily Deaths'!$A$2, H$2+$A54,H$1))</f>
        <v>321.97294371554051</v>
      </c>
    </row>
    <row r="55" spans="1:8" x14ac:dyDescent="0.25">
      <c r="A55" s="4">
        <f t="shared" si="2"/>
        <v>52</v>
      </c>
      <c r="B55">
        <f ca="1">IF($A55+B$2&gt;MAX(day_offset), OFFSET(B55,-1,0),OFFSET('Adj Daily Deaths'!$A$2, B$2+$A55,B$1))</f>
        <v>487.4885787567585</v>
      </c>
      <c r="C55">
        <f ca="1">IF($A55+C$2&gt;MAX(day_offset), OFFSET(C55,-1,0),OFFSET('Adj Daily Deaths'!$A$2, C$2+$A55,C$1))</f>
        <v>-18.559085530874739</v>
      </c>
      <c r="D55">
        <f ca="1">IF($A55+D$2&gt;MAX(day_offset), OFFSET(D55,-1,0),OFFSET('Adj Daily Deaths'!$A$2, D$2+$A55,D$1))</f>
        <v>511.14703508625553</v>
      </c>
      <c r="E55">
        <f ca="1">IF($A55+E$2&gt;MAX(day_offset), OFFSET(E55,-1,0),OFFSET('Adj Daily Deaths'!$A$2, E$2+$A55,E$1))</f>
        <v>561.65612771542555</v>
      </c>
      <c r="F55">
        <f ca="1">IF($A55+F$2&gt;MAX(day_offset), OFFSET(F55,-1,0),OFFSET('Adj Daily Deaths'!$A$2, F$2+$A55,F$1))</f>
        <v>483.24143608992512</v>
      </c>
      <c r="G55">
        <f ca="1">IF($A55+G$2&gt;MAX(day_offset), OFFSET(G55,-1,0),OFFSET('Adj Daily Deaths'!$A$2, G$2+$A55,G$1))</f>
        <v>624.16554878345403</v>
      </c>
      <c r="H55">
        <f ca="1">IF($A55+H$2&gt;MAX(day_offset), OFFSET(H55,-1,0),OFFSET('Adj Daily Deaths'!$A$2, H$2+$A55,H$1))</f>
        <v>321.97294371554051</v>
      </c>
    </row>
    <row r="56" spans="1:8" x14ac:dyDescent="0.25">
      <c r="A56" s="4">
        <f t="shared" si="2"/>
        <v>53</v>
      </c>
      <c r="B56">
        <f ca="1">IF($A56+B$2&gt;MAX(day_offset), OFFSET(B56,-1,0),OFFSET('Adj Daily Deaths'!$A$2, B$2+$A56,B$1))</f>
        <v>487.4885787567585</v>
      </c>
      <c r="C56">
        <f ca="1">IF($A56+C$2&gt;MAX(day_offset), OFFSET(C56,-1,0),OFFSET('Adj Daily Deaths'!$A$2, C$2+$A56,C$1))</f>
        <v>-18.559085530874739</v>
      </c>
      <c r="D56">
        <f ca="1">IF($A56+D$2&gt;MAX(day_offset), OFFSET(D56,-1,0),OFFSET('Adj Daily Deaths'!$A$2, D$2+$A56,D$1))</f>
        <v>511.14703508625553</v>
      </c>
      <c r="E56">
        <f ca="1">IF($A56+E$2&gt;MAX(day_offset), OFFSET(E56,-1,0),OFFSET('Adj Daily Deaths'!$A$2, E$2+$A56,E$1))</f>
        <v>561.65612771542555</v>
      </c>
      <c r="F56">
        <f ca="1">IF($A56+F$2&gt;MAX(day_offset), OFFSET(F56,-1,0),OFFSET('Adj Daily Deaths'!$A$2, F$2+$A56,F$1))</f>
        <v>483.24143608992512</v>
      </c>
      <c r="G56">
        <f ca="1">IF($A56+G$2&gt;MAX(day_offset), OFFSET(G56,-1,0),OFFSET('Adj Daily Deaths'!$A$2, G$2+$A56,G$1))</f>
        <v>624.16554878345403</v>
      </c>
      <c r="H56">
        <f ca="1">IF($A56+H$2&gt;MAX(day_offset), OFFSET(H56,-1,0),OFFSET('Adj Daily Deaths'!$A$2, H$2+$A56,H$1))</f>
        <v>321.97294371554051</v>
      </c>
    </row>
    <row r="57" spans="1:8" x14ac:dyDescent="0.25">
      <c r="A57" s="4">
        <f t="shared" si="2"/>
        <v>54</v>
      </c>
      <c r="B57">
        <f ca="1">IF($A57+B$2&gt;MAX(day_offset), OFFSET(B57,-1,0),OFFSET('Adj Daily Deaths'!$A$2, B$2+$A57,B$1))</f>
        <v>487.4885787567585</v>
      </c>
      <c r="C57">
        <f ca="1">IF($A57+C$2&gt;MAX(day_offset), OFFSET(C57,-1,0),OFFSET('Adj Daily Deaths'!$A$2, C$2+$A57,C$1))</f>
        <v>-18.559085530874739</v>
      </c>
      <c r="D57">
        <f ca="1">IF($A57+D$2&gt;MAX(day_offset), OFFSET(D57,-1,0),OFFSET('Adj Daily Deaths'!$A$2, D$2+$A57,D$1))</f>
        <v>511.14703508625553</v>
      </c>
      <c r="E57">
        <f ca="1">IF($A57+E$2&gt;MAX(day_offset), OFFSET(E57,-1,0),OFFSET('Adj Daily Deaths'!$A$2, E$2+$A57,E$1))</f>
        <v>561.65612771542555</v>
      </c>
      <c r="F57">
        <f ca="1">IF($A57+F$2&gt;MAX(day_offset), OFFSET(F57,-1,0),OFFSET('Adj Daily Deaths'!$A$2, F$2+$A57,F$1))</f>
        <v>483.24143608992512</v>
      </c>
      <c r="G57">
        <f ca="1">IF($A57+G$2&gt;MAX(day_offset), OFFSET(G57,-1,0),OFFSET('Adj Daily Deaths'!$A$2, G$2+$A57,G$1))</f>
        <v>624.16554878345403</v>
      </c>
      <c r="H57">
        <f ca="1">IF($A57+H$2&gt;MAX(day_offset), OFFSET(H57,-1,0),OFFSET('Adj Daily Deaths'!$A$2, H$2+$A57,H$1))</f>
        <v>321.97294371554051</v>
      </c>
    </row>
    <row r="58" spans="1:8" x14ac:dyDescent="0.25">
      <c r="A58" s="4">
        <f t="shared" si="2"/>
        <v>55</v>
      </c>
      <c r="B58">
        <f ca="1">IF($A58+B$2&gt;MAX(day_offset), OFFSET(B58,-1,0),OFFSET('Adj Daily Deaths'!$A$2, B$2+$A58,B$1))</f>
        <v>487.4885787567585</v>
      </c>
      <c r="C58">
        <f ca="1">IF($A58+C$2&gt;MAX(day_offset), OFFSET(C58,-1,0),OFFSET('Adj Daily Deaths'!$A$2, C$2+$A58,C$1))</f>
        <v>-18.559085530874739</v>
      </c>
      <c r="D58">
        <f ca="1">IF($A58+D$2&gt;MAX(day_offset), OFFSET(D58,-1,0),OFFSET('Adj Daily Deaths'!$A$2, D$2+$A58,D$1))</f>
        <v>511.14703508625553</v>
      </c>
      <c r="E58">
        <f ca="1">IF($A58+E$2&gt;MAX(day_offset), OFFSET(E58,-1,0),OFFSET('Adj Daily Deaths'!$A$2, E$2+$A58,E$1))</f>
        <v>561.65612771542555</v>
      </c>
      <c r="F58">
        <f ca="1">IF($A58+F$2&gt;MAX(day_offset), OFFSET(F58,-1,0),OFFSET('Adj Daily Deaths'!$A$2, F$2+$A58,F$1))</f>
        <v>483.24143608992512</v>
      </c>
      <c r="G58">
        <f ca="1">IF($A58+G$2&gt;MAX(day_offset), OFFSET(G58,-1,0),OFFSET('Adj Daily Deaths'!$A$2, G$2+$A58,G$1))</f>
        <v>624.16554878345403</v>
      </c>
      <c r="H58">
        <f ca="1">IF($A58+H$2&gt;MAX(day_offset), OFFSET(H58,-1,0),OFFSET('Adj Daily Deaths'!$A$2, H$2+$A58,H$1))</f>
        <v>321.97294371554051</v>
      </c>
    </row>
    <row r="59" spans="1:8" x14ac:dyDescent="0.25">
      <c r="A59" s="4">
        <f t="shared" si="2"/>
        <v>56</v>
      </c>
      <c r="B59">
        <f ca="1">IF($A59+B$2&gt;MAX(day_offset), OFFSET(B59,-1,0),OFFSET('Adj Daily Deaths'!$A$2, B$2+$A59,B$1))</f>
        <v>487.4885787567585</v>
      </c>
      <c r="C59">
        <f ca="1">IF($A59+C$2&gt;MAX(day_offset), OFFSET(C59,-1,0),OFFSET('Adj Daily Deaths'!$A$2, C$2+$A59,C$1))</f>
        <v>-18.559085530874739</v>
      </c>
      <c r="D59">
        <f ca="1">IF($A59+D$2&gt;MAX(day_offset), OFFSET(D59,-1,0),OFFSET('Adj Daily Deaths'!$A$2, D$2+$A59,D$1))</f>
        <v>511.14703508625553</v>
      </c>
      <c r="E59">
        <f ca="1">IF($A59+E$2&gt;MAX(day_offset), OFFSET(E59,-1,0),OFFSET('Adj Daily Deaths'!$A$2, E$2+$A59,E$1))</f>
        <v>561.65612771542555</v>
      </c>
      <c r="F59">
        <f ca="1">IF($A59+F$2&gt;MAX(day_offset), OFFSET(F59,-1,0),OFFSET('Adj Daily Deaths'!$A$2, F$2+$A59,F$1))</f>
        <v>483.24143608992512</v>
      </c>
      <c r="G59">
        <f ca="1">IF($A59+G$2&gt;MAX(day_offset), OFFSET(G59,-1,0),OFFSET('Adj Daily Deaths'!$A$2, G$2+$A59,G$1))</f>
        <v>624.16554878345403</v>
      </c>
      <c r="H59">
        <f ca="1">IF($A59+H$2&gt;MAX(day_offset), OFFSET(H59,-1,0),OFFSET('Adj Daily Deaths'!$A$2, H$2+$A59,H$1))</f>
        <v>321.97294371554051</v>
      </c>
    </row>
    <row r="60" spans="1:8" x14ac:dyDescent="0.25">
      <c r="A60" s="4">
        <f t="shared" si="2"/>
        <v>57</v>
      </c>
      <c r="B60">
        <f ca="1">IF($A60+B$2&gt;MAX(day_offset), OFFSET(B60,-1,0),OFFSET('Adj Daily Deaths'!$A$2, B$2+$A60,B$1))</f>
        <v>487.4885787567585</v>
      </c>
      <c r="C60">
        <f ca="1">IF($A60+C$2&gt;MAX(day_offset), OFFSET(C60,-1,0),OFFSET('Adj Daily Deaths'!$A$2, C$2+$A60,C$1))</f>
        <v>-18.559085530874739</v>
      </c>
      <c r="D60">
        <f ca="1">IF($A60+D$2&gt;MAX(day_offset), OFFSET(D60,-1,0),OFFSET('Adj Daily Deaths'!$A$2, D$2+$A60,D$1))</f>
        <v>511.14703508625553</v>
      </c>
      <c r="E60">
        <f ca="1">IF($A60+E$2&gt;MAX(day_offset), OFFSET(E60,-1,0),OFFSET('Adj Daily Deaths'!$A$2, E$2+$A60,E$1))</f>
        <v>561.65612771542555</v>
      </c>
      <c r="F60">
        <f ca="1">IF($A60+F$2&gt;MAX(day_offset), OFFSET(F60,-1,0),OFFSET('Adj Daily Deaths'!$A$2, F$2+$A60,F$1))</f>
        <v>483.24143608992512</v>
      </c>
      <c r="G60">
        <f ca="1">IF($A60+G$2&gt;MAX(day_offset), OFFSET(G60,-1,0),OFFSET('Adj Daily Deaths'!$A$2, G$2+$A60,G$1))</f>
        <v>624.16554878345403</v>
      </c>
      <c r="H60">
        <f ca="1">IF($A60+H$2&gt;MAX(day_offset), OFFSET(H60,-1,0),OFFSET('Adj Daily Deaths'!$A$2, H$2+$A60,H$1))</f>
        <v>321.97294371554051</v>
      </c>
    </row>
    <row r="61" spans="1:8" x14ac:dyDescent="0.25">
      <c r="A61" s="4">
        <f t="shared" si="2"/>
        <v>58</v>
      </c>
      <c r="B61">
        <f ca="1">IF($A61+B$2&gt;MAX(day_offset), OFFSET(B61,-1,0),OFFSET('Adj Daily Deaths'!$A$2, B$2+$A61,B$1))</f>
        <v>487.4885787567585</v>
      </c>
      <c r="C61">
        <f ca="1">IF($A61+C$2&gt;MAX(day_offset), OFFSET(C61,-1,0),OFFSET('Adj Daily Deaths'!$A$2, C$2+$A61,C$1))</f>
        <v>-18.559085530874739</v>
      </c>
      <c r="D61">
        <f ca="1">IF($A61+D$2&gt;MAX(day_offset), OFFSET(D61,-1,0),OFFSET('Adj Daily Deaths'!$A$2, D$2+$A61,D$1))</f>
        <v>511.14703508625553</v>
      </c>
      <c r="E61">
        <f ca="1">IF($A61+E$2&gt;MAX(day_offset), OFFSET(E61,-1,0),OFFSET('Adj Daily Deaths'!$A$2, E$2+$A61,E$1))</f>
        <v>561.65612771542555</v>
      </c>
      <c r="F61">
        <f ca="1">IF($A61+F$2&gt;MAX(day_offset), OFFSET(F61,-1,0),OFFSET('Adj Daily Deaths'!$A$2, F$2+$A61,F$1))</f>
        <v>483.24143608992512</v>
      </c>
      <c r="G61">
        <f ca="1">IF($A61+G$2&gt;MAX(day_offset), OFFSET(G61,-1,0),OFFSET('Adj Daily Deaths'!$A$2, G$2+$A61,G$1))</f>
        <v>624.16554878345403</v>
      </c>
      <c r="H61">
        <f ca="1">IF($A61+H$2&gt;MAX(day_offset), OFFSET(H61,-1,0),OFFSET('Adj Daily Deaths'!$A$2, H$2+$A61,H$1))</f>
        <v>321.97294371554051</v>
      </c>
    </row>
    <row r="62" spans="1:8" x14ac:dyDescent="0.25">
      <c r="A62" s="4">
        <f t="shared" si="2"/>
        <v>59</v>
      </c>
      <c r="B62">
        <f ca="1">IF($A62+B$2&gt;MAX(day_offset), OFFSET(B62,-1,0),OFFSET('Adj Daily Deaths'!$A$2, B$2+$A62,B$1))</f>
        <v>487.4885787567585</v>
      </c>
      <c r="C62">
        <f ca="1">IF($A62+C$2&gt;MAX(day_offset), OFFSET(C62,-1,0),OFFSET('Adj Daily Deaths'!$A$2, C$2+$A62,C$1))</f>
        <v>-18.559085530874739</v>
      </c>
      <c r="D62">
        <f ca="1">IF($A62+D$2&gt;MAX(day_offset), OFFSET(D62,-1,0),OFFSET('Adj Daily Deaths'!$A$2, D$2+$A62,D$1))</f>
        <v>511.14703508625553</v>
      </c>
      <c r="E62">
        <f ca="1">IF($A62+E$2&gt;MAX(day_offset), OFFSET(E62,-1,0),OFFSET('Adj Daily Deaths'!$A$2, E$2+$A62,E$1))</f>
        <v>561.65612771542555</v>
      </c>
      <c r="F62">
        <f ca="1">IF($A62+F$2&gt;MAX(day_offset), OFFSET(F62,-1,0),OFFSET('Adj Daily Deaths'!$A$2, F$2+$A62,F$1))</f>
        <v>483.24143608992512</v>
      </c>
      <c r="G62">
        <f ca="1">IF($A62+G$2&gt;MAX(day_offset), OFFSET(G62,-1,0),OFFSET('Adj Daily Deaths'!$A$2, G$2+$A62,G$1))</f>
        <v>624.16554878345403</v>
      </c>
      <c r="H62">
        <f ca="1">IF($A62+H$2&gt;MAX(day_offset), OFFSET(H62,-1,0),OFFSET('Adj Daily Deaths'!$A$2, H$2+$A62,H$1))</f>
        <v>321.97294371554051</v>
      </c>
    </row>
    <row r="63" spans="1:8" x14ac:dyDescent="0.25">
      <c r="A63" s="4">
        <f t="shared" si="2"/>
        <v>60</v>
      </c>
      <c r="B63">
        <f ca="1">IF($A63+B$2&gt;MAX(day_offset), OFFSET(B63,-1,0),OFFSET('Adj Daily Deaths'!$A$2, B$2+$A63,B$1))</f>
        <v>487.4885787567585</v>
      </c>
      <c r="C63">
        <f ca="1">IF($A63+C$2&gt;MAX(day_offset), OFFSET(C63,-1,0),OFFSET('Adj Daily Deaths'!$A$2, C$2+$A63,C$1))</f>
        <v>-18.559085530874739</v>
      </c>
      <c r="D63">
        <f ca="1">IF($A63+D$2&gt;MAX(day_offset), OFFSET(D63,-1,0),OFFSET('Adj Daily Deaths'!$A$2, D$2+$A63,D$1))</f>
        <v>511.14703508625553</v>
      </c>
      <c r="E63">
        <f ca="1">IF($A63+E$2&gt;MAX(day_offset), OFFSET(E63,-1,0),OFFSET('Adj Daily Deaths'!$A$2, E$2+$A63,E$1))</f>
        <v>561.65612771542555</v>
      </c>
      <c r="F63">
        <f ca="1">IF($A63+F$2&gt;MAX(day_offset), OFFSET(F63,-1,0),OFFSET('Adj Daily Deaths'!$A$2, F$2+$A63,F$1))</f>
        <v>483.24143608992512</v>
      </c>
      <c r="G63">
        <f ca="1">IF($A63+G$2&gt;MAX(day_offset), OFFSET(G63,-1,0),OFFSET('Adj Daily Deaths'!$A$2, G$2+$A63,G$1))</f>
        <v>624.16554878345403</v>
      </c>
      <c r="H63">
        <f ca="1">IF($A63+H$2&gt;MAX(day_offset), OFFSET(H63,-1,0),OFFSET('Adj Daily Deaths'!$A$2, H$2+$A63,H$1))</f>
        <v>321.97294371554051</v>
      </c>
    </row>
    <row r="64" spans="1:8" x14ac:dyDescent="0.25">
      <c r="A64" s="4">
        <f t="shared" si="2"/>
        <v>61</v>
      </c>
      <c r="B64">
        <f ca="1">IF($A64+B$2&gt;MAX(day_offset), OFFSET(B64,-1,0),OFFSET('Adj Daily Deaths'!$A$2, B$2+$A64,B$1))</f>
        <v>487.4885787567585</v>
      </c>
      <c r="C64">
        <f ca="1">IF($A64+C$2&gt;MAX(day_offset), OFFSET(C64,-1,0),OFFSET('Adj Daily Deaths'!$A$2, C$2+$A64,C$1))</f>
        <v>-18.559085530874739</v>
      </c>
      <c r="D64">
        <f ca="1">IF($A64+D$2&gt;MAX(day_offset), OFFSET(D64,-1,0),OFFSET('Adj Daily Deaths'!$A$2, D$2+$A64,D$1))</f>
        <v>511.14703508625553</v>
      </c>
      <c r="E64">
        <f ca="1">IF($A64+E$2&gt;MAX(day_offset), OFFSET(E64,-1,0),OFFSET('Adj Daily Deaths'!$A$2, E$2+$A64,E$1))</f>
        <v>561.65612771542555</v>
      </c>
      <c r="F64">
        <f ca="1">IF($A64+F$2&gt;MAX(day_offset), OFFSET(F64,-1,0),OFFSET('Adj Daily Deaths'!$A$2, F$2+$A64,F$1))</f>
        <v>483.24143608992512</v>
      </c>
      <c r="G64">
        <f ca="1">IF($A64+G$2&gt;MAX(day_offset), OFFSET(G64,-1,0),OFFSET('Adj Daily Deaths'!$A$2, G$2+$A64,G$1))</f>
        <v>624.16554878345403</v>
      </c>
      <c r="H64">
        <f ca="1">IF($A64+H$2&gt;MAX(day_offset), OFFSET(H64,-1,0),OFFSET('Adj Daily Deaths'!$A$2, H$2+$A64,H$1))</f>
        <v>321.97294371554051</v>
      </c>
    </row>
    <row r="65" spans="1:8" x14ac:dyDescent="0.25">
      <c r="A65" s="4">
        <f t="shared" si="2"/>
        <v>62</v>
      </c>
      <c r="B65">
        <f ca="1">IF($A65+B$2&gt;MAX(day_offset), OFFSET(B65,-1,0),OFFSET('Adj Daily Deaths'!$A$2, B$2+$A65,B$1))</f>
        <v>487.4885787567585</v>
      </c>
      <c r="C65">
        <f ca="1">IF($A65+C$2&gt;MAX(day_offset), OFFSET(C65,-1,0),OFFSET('Adj Daily Deaths'!$A$2, C$2+$A65,C$1))</f>
        <v>-18.559085530874739</v>
      </c>
      <c r="D65">
        <f ca="1">IF($A65+D$2&gt;MAX(day_offset), OFFSET(D65,-1,0),OFFSET('Adj Daily Deaths'!$A$2, D$2+$A65,D$1))</f>
        <v>511.14703508625553</v>
      </c>
      <c r="E65">
        <f ca="1">IF($A65+E$2&gt;MAX(day_offset), OFFSET(E65,-1,0),OFFSET('Adj Daily Deaths'!$A$2, E$2+$A65,E$1))</f>
        <v>561.65612771542555</v>
      </c>
      <c r="F65">
        <f ca="1">IF($A65+F$2&gt;MAX(day_offset), OFFSET(F65,-1,0),OFFSET('Adj Daily Deaths'!$A$2, F$2+$A65,F$1))</f>
        <v>483.24143608992512</v>
      </c>
      <c r="G65">
        <f ca="1">IF($A65+G$2&gt;MAX(day_offset), OFFSET(G65,-1,0),OFFSET('Adj Daily Deaths'!$A$2, G$2+$A65,G$1))</f>
        <v>624.16554878345403</v>
      </c>
      <c r="H65">
        <f ca="1">IF($A65+H$2&gt;MAX(day_offset), OFFSET(H65,-1,0),OFFSET('Adj Daily Deaths'!$A$2, H$2+$A65,H$1))</f>
        <v>321.97294371554051</v>
      </c>
    </row>
    <row r="66" spans="1:8" x14ac:dyDescent="0.25">
      <c r="A66" s="4">
        <f t="shared" si="2"/>
        <v>63</v>
      </c>
      <c r="B66">
        <f ca="1">IF($A66+B$2&gt;MAX(day_offset), OFFSET(B66,-1,0),OFFSET('Adj Daily Deaths'!$A$2, B$2+$A66,B$1))</f>
        <v>487.4885787567585</v>
      </c>
      <c r="C66">
        <f ca="1">IF($A66+C$2&gt;MAX(day_offset), OFFSET(C66,-1,0),OFFSET('Adj Daily Deaths'!$A$2, C$2+$A66,C$1))</f>
        <v>-18.559085530874739</v>
      </c>
      <c r="D66">
        <f ca="1">IF($A66+D$2&gt;MAX(day_offset), OFFSET(D66,-1,0),OFFSET('Adj Daily Deaths'!$A$2, D$2+$A66,D$1))</f>
        <v>511.14703508625553</v>
      </c>
      <c r="E66">
        <f ca="1">IF($A66+E$2&gt;MAX(day_offset), OFFSET(E66,-1,0),OFFSET('Adj Daily Deaths'!$A$2, E$2+$A66,E$1))</f>
        <v>561.65612771542555</v>
      </c>
      <c r="F66">
        <f ca="1">IF($A66+F$2&gt;MAX(day_offset), OFFSET(F66,-1,0),OFFSET('Adj Daily Deaths'!$A$2, F$2+$A66,F$1))</f>
        <v>483.24143608992512</v>
      </c>
      <c r="G66">
        <f ca="1">IF($A66+G$2&gt;MAX(day_offset), OFFSET(G66,-1,0),OFFSET('Adj Daily Deaths'!$A$2, G$2+$A66,G$1))</f>
        <v>624.16554878345403</v>
      </c>
      <c r="H66">
        <f ca="1">IF($A66+H$2&gt;MAX(day_offset), OFFSET(H66,-1,0),OFFSET('Adj Daily Deaths'!$A$2, H$2+$A66,H$1))</f>
        <v>321.97294371554051</v>
      </c>
    </row>
    <row r="67" spans="1:8" x14ac:dyDescent="0.25">
      <c r="A67" s="4">
        <f t="shared" si="2"/>
        <v>64</v>
      </c>
      <c r="B67">
        <f ca="1">IF($A67+B$2&gt;MAX(day_offset), OFFSET(B67,-1,0),OFFSET('Adj Daily Deaths'!$A$2, B$2+$A67,B$1))</f>
        <v>487.4885787567585</v>
      </c>
      <c r="C67">
        <f ca="1">IF($A67+C$2&gt;MAX(day_offset), OFFSET(C67,-1,0),OFFSET('Adj Daily Deaths'!$A$2, C$2+$A67,C$1))</f>
        <v>-18.559085530874739</v>
      </c>
      <c r="D67">
        <f ca="1">IF($A67+D$2&gt;MAX(day_offset), OFFSET(D67,-1,0),OFFSET('Adj Daily Deaths'!$A$2, D$2+$A67,D$1))</f>
        <v>511.14703508625553</v>
      </c>
      <c r="E67">
        <f ca="1">IF($A67+E$2&gt;MAX(day_offset), OFFSET(E67,-1,0),OFFSET('Adj Daily Deaths'!$A$2, E$2+$A67,E$1))</f>
        <v>561.65612771542555</v>
      </c>
      <c r="F67">
        <f ca="1">IF($A67+F$2&gt;MAX(day_offset), OFFSET(F67,-1,0),OFFSET('Adj Daily Deaths'!$A$2, F$2+$A67,F$1))</f>
        <v>483.24143608992512</v>
      </c>
      <c r="G67">
        <f ca="1">IF($A67+G$2&gt;MAX(day_offset), OFFSET(G67,-1,0),OFFSET('Adj Daily Deaths'!$A$2, G$2+$A67,G$1))</f>
        <v>624.16554878345403</v>
      </c>
      <c r="H67">
        <f ca="1">IF($A67+H$2&gt;MAX(day_offset), OFFSET(H67,-1,0),OFFSET('Adj Daily Deaths'!$A$2, H$2+$A67,H$1))</f>
        <v>321.97294371554051</v>
      </c>
    </row>
    <row r="68" spans="1:8" x14ac:dyDescent="0.25">
      <c r="A68" s="4">
        <f t="shared" si="2"/>
        <v>65</v>
      </c>
      <c r="B68">
        <f ca="1">IF($A68+B$2&gt;MAX(day_offset), OFFSET(B68,-1,0),OFFSET('Adj Daily Deaths'!$A$2, B$2+$A68,B$1))</f>
        <v>487.4885787567585</v>
      </c>
      <c r="C68">
        <f ca="1">IF($A68+C$2&gt;MAX(day_offset), OFFSET(C68,-1,0),OFFSET('Adj Daily Deaths'!$A$2, C$2+$A68,C$1))</f>
        <v>-18.559085530874739</v>
      </c>
      <c r="D68">
        <f ca="1">IF($A68+D$2&gt;MAX(day_offset), OFFSET(D68,-1,0),OFFSET('Adj Daily Deaths'!$A$2, D$2+$A68,D$1))</f>
        <v>511.14703508625553</v>
      </c>
      <c r="E68">
        <f ca="1">IF($A68+E$2&gt;MAX(day_offset), OFFSET(E68,-1,0),OFFSET('Adj Daily Deaths'!$A$2, E$2+$A68,E$1))</f>
        <v>561.65612771542555</v>
      </c>
      <c r="F68">
        <f ca="1">IF($A68+F$2&gt;MAX(day_offset), OFFSET(F68,-1,0),OFFSET('Adj Daily Deaths'!$A$2, F$2+$A68,F$1))</f>
        <v>483.24143608992512</v>
      </c>
      <c r="G68">
        <f ca="1">IF($A68+G$2&gt;MAX(day_offset), OFFSET(G68,-1,0),OFFSET('Adj Daily Deaths'!$A$2, G$2+$A68,G$1))</f>
        <v>624.16554878345403</v>
      </c>
      <c r="H68">
        <f ca="1">IF($A68+H$2&gt;MAX(day_offset), OFFSET(H68,-1,0),OFFSET('Adj Daily Deaths'!$A$2, H$2+$A68,H$1))</f>
        <v>321.97294371554051</v>
      </c>
    </row>
    <row r="69" spans="1:8" x14ac:dyDescent="0.25">
      <c r="A69" s="4">
        <f t="shared" si="2"/>
        <v>66</v>
      </c>
      <c r="B69">
        <f ca="1">IF($A69+B$2&gt;MAX(day_offset), OFFSET(B69,-1,0),OFFSET('Adj Daily Deaths'!$A$2, B$2+$A69,B$1))</f>
        <v>487.4885787567585</v>
      </c>
      <c r="C69">
        <f ca="1">IF($A69+C$2&gt;MAX(day_offset), OFFSET(C69,-1,0),OFFSET('Adj Daily Deaths'!$A$2, C$2+$A69,C$1))</f>
        <v>-18.559085530874739</v>
      </c>
      <c r="D69">
        <f ca="1">IF($A69+D$2&gt;MAX(day_offset), OFFSET(D69,-1,0),OFFSET('Adj Daily Deaths'!$A$2, D$2+$A69,D$1))</f>
        <v>511.14703508625553</v>
      </c>
      <c r="E69">
        <f ca="1">IF($A69+E$2&gt;MAX(day_offset), OFFSET(E69,-1,0),OFFSET('Adj Daily Deaths'!$A$2, E$2+$A69,E$1))</f>
        <v>561.65612771542555</v>
      </c>
      <c r="F69">
        <f ca="1">IF($A69+F$2&gt;MAX(day_offset), OFFSET(F69,-1,0),OFFSET('Adj Daily Deaths'!$A$2, F$2+$A69,F$1))</f>
        <v>483.24143608992512</v>
      </c>
      <c r="G69">
        <f ca="1">IF($A69+G$2&gt;MAX(day_offset), OFFSET(G69,-1,0),OFFSET('Adj Daily Deaths'!$A$2, G$2+$A69,G$1))</f>
        <v>624.16554878345403</v>
      </c>
      <c r="H69">
        <f ca="1">IF($A69+H$2&gt;MAX(day_offset), OFFSET(H69,-1,0),OFFSET('Adj Daily Deaths'!$A$2, H$2+$A69,H$1))</f>
        <v>321.97294371554051</v>
      </c>
    </row>
    <row r="70" spans="1:8" x14ac:dyDescent="0.25">
      <c r="A70" s="4">
        <f t="shared" ref="A70:A81" si="3">A69+1</f>
        <v>67</v>
      </c>
      <c r="B70">
        <f ca="1">IF($A70+B$2&gt;MAX(day_offset), OFFSET(B70,-1,0),OFFSET('Adj Daily Deaths'!$A$2, B$2+$A70,B$1))</f>
        <v>487.4885787567585</v>
      </c>
      <c r="C70">
        <f ca="1">IF($A70+C$2&gt;MAX(day_offset), OFFSET(C70,-1,0),OFFSET('Adj Daily Deaths'!$A$2, C$2+$A70,C$1))</f>
        <v>-18.559085530874739</v>
      </c>
      <c r="D70">
        <f ca="1">IF($A70+D$2&gt;MAX(day_offset), OFFSET(D70,-1,0),OFFSET('Adj Daily Deaths'!$A$2, D$2+$A70,D$1))</f>
        <v>511.14703508625553</v>
      </c>
      <c r="E70">
        <f ca="1">IF($A70+E$2&gt;MAX(day_offset), OFFSET(E70,-1,0),OFFSET('Adj Daily Deaths'!$A$2, E$2+$A70,E$1))</f>
        <v>561.65612771542555</v>
      </c>
      <c r="F70">
        <f ca="1">IF($A70+F$2&gt;MAX(day_offset), OFFSET(F70,-1,0),OFFSET('Adj Daily Deaths'!$A$2, F$2+$A70,F$1))</f>
        <v>483.24143608992512</v>
      </c>
      <c r="G70">
        <f ca="1">IF($A70+G$2&gt;MAX(day_offset), OFFSET(G70,-1,0),OFFSET('Adj Daily Deaths'!$A$2, G$2+$A70,G$1))</f>
        <v>624.16554878345403</v>
      </c>
      <c r="H70">
        <f ca="1">IF($A70+H$2&gt;MAX(day_offset), OFFSET(H70,-1,0),OFFSET('Adj Daily Deaths'!$A$2, H$2+$A70,H$1))</f>
        <v>321.97294371554051</v>
      </c>
    </row>
    <row r="71" spans="1:8" x14ac:dyDescent="0.25">
      <c r="A71" s="4">
        <f t="shared" si="3"/>
        <v>68</v>
      </c>
      <c r="B71">
        <f ca="1">IF($A71+B$2&gt;MAX(day_offset), OFFSET(B71,-1,0),OFFSET('Adj Daily Deaths'!$A$2, B$2+$A71,B$1))</f>
        <v>487.4885787567585</v>
      </c>
      <c r="C71">
        <f ca="1">IF($A71+C$2&gt;MAX(day_offset), OFFSET(C71,-1,0),OFFSET('Adj Daily Deaths'!$A$2, C$2+$A71,C$1))</f>
        <v>-18.559085530874739</v>
      </c>
      <c r="D71">
        <f ca="1">IF($A71+D$2&gt;MAX(day_offset), OFFSET(D71,-1,0),OFFSET('Adj Daily Deaths'!$A$2, D$2+$A71,D$1))</f>
        <v>511.14703508625553</v>
      </c>
      <c r="E71">
        <f ca="1">IF($A71+E$2&gt;MAX(day_offset), OFFSET(E71,-1,0),OFFSET('Adj Daily Deaths'!$A$2, E$2+$A71,E$1))</f>
        <v>561.65612771542555</v>
      </c>
      <c r="F71">
        <f ca="1">IF($A71+F$2&gt;MAX(day_offset), OFFSET(F71,-1,0),OFFSET('Adj Daily Deaths'!$A$2, F$2+$A71,F$1))</f>
        <v>483.24143608992512</v>
      </c>
      <c r="G71">
        <f ca="1">IF($A71+G$2&gt;MAX(day_offset), OFFSET(G71,-1,0),OFFSET('Adj Daily Deaths'!$A$2, G$2+$A71,G$1))</f>
        <v>624.16554878345403</v>
      </c>
      <c r="H71">
        <f ca="1">IF($A71+H$2&gt;MAX(day_offset), OFFSET(H71,-1,0),OFFSET('Adj Daily Deaths'!$A$2, H$2+$A71,H$1))</f>
        <v>321.97294371554051</v>
      </c>
    </row>
    <row r="72" spans="1:8" x14ac:dyDescent="0.25">
      <c r="A72" s="4">
        <f t="shared" si="3"/>
        <v>69</v>
      </c>
      <c r="B72">
        <f ca="1">IF($A72+B$2&gt;MAX(day_offset), OFFSET(B72,-1,0),OFFSET('Adj Daily Deaths'!$A$2, B$2+$A72,B$1))</f>
        <v>487.4885787567585</v>
      </c>
      <c r="C72">
        <f ca="1">IF($A72+C$2&gt;MAX(day_offset), OFFSET(C72,-1,0),OFFSET('Adj Daily Deaths'!$A$2, C$2+$A72,C$1))</f>
        <v>-18.559085530874739</v>
      </c>
      <c r="D72">
        <f ca="1">IF($A72+D$2&gt;MAX(day_offset), OFFSET(D72,-1,0),OFFSET('Adj Daily Deaths'!$A$2, D$2+$A72,D$1))</f>
        <v>511.14703508625553</v>
      </c>
      <c r="E72">
        <f ca="1">IF($A72+E$2&gt;MAX(day_offset), OFFSET(E72,-1,0),OFFSET('Adj Daily Deaths'!$A$2, E$2+$A72,E$1))</f>
        <v>561.65612771542555</v>
      </c>
      <c r="F72">
        <f ca="1">IF($A72+F$2&gt;MAX(day_offset), OFFSET(F72,-1,0),OFFSET('Adj Daily Deaths'!$A$2, F$2+$A72,F$1))</f>
        <v>483.24143608992512</v>
      </c>
      <c r="G72">
        <f ca="1">IF($A72+G$2&gt;MAX(day_offset), OFFSET(G72,-1,0),OFFSET('Adj Daily Deaths'!$A$2, G$2+$A72,G$1))</f>
        <v>624.16554878345403</v>
      </c>
      <c r="H72">
        <f ca="1">IF($A72+H$2&gt;MAX(day_offset), OFFSET(H72,-1,0),OFFSET('Adj Daily Deaths'!$A$2, H$2+$A72,H$1))</f>
        <v>321.97294371554051</v>
      </c>
    </row>
    <row r="73" spans="1:8" x14ac:dyDescent="0.25">
      <c r="A73" s="4">
        <f t="shared" si="3"/>
        <v>70</v>
      </c>
      <c r="B73">
        <f ca="1">IF($A73+B$2&gt;MAX(day_offset), OFFSET(B73,-1,0),OFFSET('Adj Daily Deaths'!$A$2, B$2+$A73,B$1))</f>
        <v>487.4885787567585</v>
      </c>
      <c r="C73">
        <f ca="1">IF($A73+C$2&gt;MAX(day_offset), OFFSET(C73,-1,0),OFFSET('Adj Daily Deaths'!$A$2, C$2+$A73,C$1))</f>
        <v>-18.559085530874739</v>
      </c>
      <c r="D73">
        <f ca="1">IF($A73+D$2&gt;MAX(day_offset), OFFSET(D73,-1,0),OFFSET('Adj Daily Deaths'!$A$2, D$2+$A73,D$1))</f>
        <v>511.14703508625553</v>
      </c>
      <c r="E73">
        <f ca="1">IF($A73+E$2&gt;MAX(day_offset), OFFSET(E73,-1,0),OFFSET('Adj Daily Deaths'!$A$2, E$2+$A73,E$1))</f>
        <v>561.65612771542555</v>
      </c>
      <c r="F73">
        <f ca="1">IF($A73+F$2&gt;MAX(day_offset), OFFSET(F73,-1,0),OFFSET('Adj Daily Deaths'!$A$2, F$2+$A73,F$1))</f>
        <v>483.24143608992512</v>
      </c>
      <c r="G73">
        <f ca="1">IF($A73+G$2&gt;MAX(day_offset), OFFSET(G73,-1,0),OFFSET('Adj Daily Deaths'!$A$2, G$2+$A73,G$1))</f>
        <v>624.16554878345403</v>
      </c>
      <c r="H73">
        <f ca="1">IF($A73+H$2&gt;MAX(day_offset), OFFSET(H73,-1,0),OFFSET('Adj Daily Deaths'!$A$2, H$2+$A73,H$1))</f>
        <v>321.97294371554051</v>
      </c>
    </row>
    <row r="74" spans="1:8" x14ac:dyDescent="0.25">
      <c r="A74" s="4">
        <f t="shared" si="3"/>
        <v>71</v>
      </c>
      <c r="B74">
        <f ca="1">IF($A74+B$2&gt;MAX(day_offset), OFFSET(B74,-1,0),OFFSET('Adj Daily Deaths'!$A$2, B$2+$A74,B$1))</f>
        <v>487.4885787567585</v>
      </c>
      <c r="C74">
        <f ca="1">IF($A74+C$2&gt;MAX(day_offset), OFFSET(C74,-1,0),OFFSET('Adj Daily Deaths'!$A$2, C$2+$A74,C$1))</f>
        <v>-18.559085530874739</v>
      </c>
      <c r="D74">
        <f ca="1">IF($A74+D$2&gt;MAX(day_offset), OFFSET(D74,-1,0),OFFSET('Adj Daily Deaths'!$A$2, D$2+$A74,D$1))</f>
        <v>511.14703508625553</v>
      </c>
      <c r="E74">
        <f ca="1">IF($A74+E$2&gt;MAX(day_offset), OFFSET(E74,-1,0),OFFSET('Adj Daily Deaths'!$A$2, E$2+$A74,E$1))</f>
        <v>561.65612771542555</v>
      </c>
      <c r="F74">
        <f ca="1">IF($A74+F$2&gt;MAX(day_offset), OFFSET(F74,-1,0),OFFSET('Adj Daily Deaths'!$A$2, F$2+$A74,F$1))</f>
        <v>483.24143608992512</v>
      </c>
      <c r="G74">
        <f ca="1">IF($A74+G$2&gt;MAX(day_offset), OFFSET(G74,-1,0),OFFSET('Adj Daily Deaths'!$A$2, G$2+$A74,G$1))</f>
        <v>624.16554878345403</v>
      </c>
      <c r="H74">
        <f ca="1">IF($A74+H$2&gt;MAX(day_offset), OFFSET(H74,-1,0),OFFSET('Adj Daily Deaths'!$A$2, H$2+$A74,H$1))</f>
        <v>321.97294371554051</v>
      </c>
    </row>
    <row r="75" spans="1:8" x14ac:dyDescent="0.25">
      <c r="A75" s="4">
        <f t="shared" si="3"/>
        <v>72</v>
      </c>
      <c r="B75">
        <f ca="1">IF($A75+B$2&gt;MAX(day_offset), OFFSET(B75,-1,0),OFFSET('Adj Daily Deaths'!$A$2, B$2+$A75,B$1))</f>
        <v>487.4885787567585</v>
      </c>
      <c r="C75">
        <f ca="1">IF($A75+C$2&gt;MAX(day_offset), OFFSET(C75,-1,0),OFFSET('Adj Daily Deaths'!$A$2, C$2+$A75,C$1))</f>
        <v>-18.559085530874739</v>
      </c>
      <c r="D75">
        <f ca="1">IF($A75+D$2&gt;MAX(day_offset), OFFSET(D75,-1,0),OFFSET('Adj Daily Deaths'!$A$2, D$2+$A75,D$1))</f>
        <v>511.14703508625553</v>
      </c>
      <c r="E75">
        <f ca="1">IF($A75+E$2&gt;MAX(day_offset), OFFSET(E75,-1,0),OFFSET('Adj Daily Deaths'!$A$2, E$2+$A75,E$1))</f>
        <v>561.65612771542555</v>
      </c>
      <c r="F75">
        <f ca="1">IF($A75+F$2&gt;MAX(day_offset), OFFSET(F75,-1,0),OFFSET('Adj Daily Deaths'!$A$2, F$2+$A75,F$1))</f>
        <v>483.24143608992512</v>
      </c>
      <c r="G75">
        <f ca="1">IF($A75+G$2&gt;MAX(day_offset), OFFSET(G75,-1,0),OFFSET('Adj Daily Deaths'!$A$2, G$2+$A75,G$1))</f>
        <v>624.16554878345403</v>
      </c>
      <c r="H75">
        <f ca="1">IF($A75+H$2&gt;MAX(day_offset), OFFSET(H75,-1,0),OFFSET('Adj Daily Deaths'!$A$2, H$2+$A75,H$1))</f>
        <v>321.97294371554051</v>
      </c>
    </row>
    <row r="76" spans="1:8" x14ac:dyDescent="0.25">
      <c r="A76" s="4">
        <f t="shared" si="3"/>
        <v>73</v>
      </c>
      <c r="B76">
        <f ca="1">IF($A76+B$2&gt;MAX(day_offset), OFFSET(B76,-1,0),OFFSET('Adj Daily Deaths'!$A$2, B$2+$A76,B$1))</f>
        <v>487.4885787567585</v>
      </c>
      <c r="C76">
        <f ca="1">IF($A76+C$2&gt;MAX(day_offset), OFFSET(C76,-1,0),OFFSET('Adj Daily Deaths'!$A$2, C$2+$A76,C$1))</f>
        <v>-18.559085530874739</v>
      </c>
      <c r="D76">
        <f ca="1">IF($A76+D$2&gt;MAX(day_offset), OFFSET(D76,-1,0),OFFSET('Adj Daily Deaths'!$A$2, D$2+$A76,D$1))</f>
        <v>511.14703508625553</v>
      </c>
      <c r="E76">
        <f ca="1">IF($A76+E$2&gt;MAX(day_offset), OFFSET(E76,-1,0),OFFSET('Adj Daily Deaths'!$A$2, E$2+$A76,E$1))</f>
        <v>561.65612771542555</v>
      </c>
      <c r="F76">
        <f ca="1">IF($A76+F$2&gt;MAX(day_offset), OFFSET(F76,-1,0),OFFSET('Adj Daily Deaths'!$A$2, F$2+$A76,F$1))</f>
        <v>483.24143608992512</v>
      </c>
      <c r="G76">
        <f ca="1">IF($A76+G$2&gt;MAX(day_offset), OFFSET(G76,-1,0),OFFSET('Adj Daily Deaths'!$A$2, G$2+$A76,G$1))</f>
        <v>624.16554878345403</v>
      </c>
      <c r="H76">
        <f ca="1">IF($A76+H$2&gt;MAX(day_offset), OFFSET(H76,-1,0),OFFSET('Adj Daily Deaths'!$A$2, H$2+$A76,H$1))</f>
        <v>321.97294371554051</v>
      </c>
    </row>
    <row r="77" spans="1:8" x14ac:dyDescent="0.25">
      <c r="A77" s="4">
        <f t="shared" si="3"/>
        <v>74</v>
      </c>
      <c r="B77">
        <f ca="1">IF($A77+B$2&gt;MAX(day_offset), OFFSET(B77,-1,0),OFFSET('Adj Daily Deaths'!$A$2, B$2+$A77,B$1))</f>
        <v>487.4885787567585</v>
      </c>
      <c r="C77">
        <f ca="1">IF($A77+C$2&gt;MAX(day_offset), OFFSET(C77,-1,0),OFFSET('Adj Daily Deaths'!$A$2, C$2+$A77,C$1))</f>
        <v>-18.559085530874739</v>
      </c>
      <c r="D77">
        <f ca="1">IF($A77+D$2&gt;MAX(day_offset), OFFSET(D77,-1,0),OFFSET('Adj Daily Deaths'!$A$2, D$2+$A77,D$1))</f>
        <v>511.14703508625553</v>
      </c>
      <c r="E77">
        <f ca="1">IF($A77+E$2&gt;MAX(day_offset), OFFSET(E77,-1,0),OFFSET('Adj Daily Deaths'!$A$2, E$2+$A77,E$1))</f>
        <v>561.65612771542555</v>
      </c>
      <c r="F77">
        <f ca="1">IF($A77+F$2&gt;MAX(day_offset), OFFSET(F77,-1,0),OFFSET('Adj Daily Deaths'!$A$2, F$2+$A77,F$1))</f>
        <v>483.24143608992512</v>
      </c>
      <c r="G77">
        <f ca="1">IF($A77+G$2&gt;MAX(day_offset), OFFSET(G77,-1,0),OFFSET('Adj Daily Deaths'!$A$2, G$2+$A77,G$1))</f>
        <v>624.16554878345403</v>
      </c>
      <c r="H77">
        <f ca="1">IF($A77+H$2&gt;MAX(day_offset), OFFSET(H77,-1,0),OFFSET('Adj Daily Deaths'!$A$2, H$2+$A77,H$1))</f>
        <v>321.97294371554051</v>
      </c>
    </row>
    <row r="78" spans="1:8" x14ac:dyDescent="0.25">
      <c r="A78" s="4">
        <f t="shared" si="3"/>
        <v>75</v>
      </c>
      <c r="B78">
        <f ca="1">IF($A78+B$2&gt;MAX(day_offset), OFFSET(B78,-1,0),OFFSET('Adj Daily Deaths'!$A$2, B$2+$A78,B$1))</f>
        <v>487.4885787567585</v>
      </c>
      <c r="C78">
        <f ca="1">IF($A78+C$2&gt;MAX(day_offset), OFFSET(C78,-1,0),OFFSET('Adj Daily Deaths'!$A$2, C$2+$A78,C$1))</f>
        <v>-18.559085530874739</v>
      </c>
      <c r="D78">
        <f ca="1">IF($A78+D$2&gt;MAX(day_offset), OFFSET(D78,-1,0),OFFSET('Adj Daily Deaths'!$A$2, D$2+$A78,D$1))</f>
        <v>511.14703508625553</v>
      </c>
      <c r="E78">
        <f ca="1">IF($A78+E$2&gt;MAX(day_offset), OFFSET(E78,-1,0),OFFSET('Adj Daily Deaths'!$A$2, E$2+$A78,E$1))</f>
        <v>561.65612771542555</v>
      </c>
      <c r="F78">
        <f ca="1">IF($A78+F$2&gt;MAX(day_offset), OFFSET(F78,-1,0),OFFSET('Adj Daily Deaths'!$A$2, F$2+$A78,F$1))</f>
        <v>483.24143608992512</v>
      </c>
      <c r="G78">
        <f ca="1">IF($A78+G$2&gt;MAX(day_offset), OFFSET(G78,-1,0),OFFSET('Adj Daily Deaths'!$A$2, G$2+$A78,G$1))</f>
        <v>624.16554878345403</v>
      </c>
      <c r="H78">
        <f ca="1">IF($A78+H$2&gt;MAX(day_offset), OFFSET(H78,-1,0),OFFSET('Adj Daily Deaths'!$A$2, H$2+$A78,H$1))</f>
        <v>321.97294371554051</v>
      </c>
    </row>
    <row r="79" spans="1:8" x14ac:dyDescent="0.25">
      <c r="A79" s="4">
        <f t="shared" si="3"/>
        <v>76</v>
      </c>
      <c r="B79">
        <f ca="1">IF($A79+B$2&gt;MAX(day_offset), OFFSET(B79,-1,0),OFFSET('Adj Daily Deaths'!$A$2, B$2+$A79,B$1))</f>
        <v>487.4885787567585</v>
      </c>
      <c r="C79">
        <f ca="1">IF($A79+C$2&gt;MAX(day_offset), OFFSET(C79,-1,0),OFFSET('Adj Daily Deaths'!$A$2, C$2+$A79,C$1))</f>
        <v>-18.559085530874739</v>
      </c>
      <c r="D79">
        <f ca="1">IF($A79+D$2&gt;MAX(day_offset), OFFSET(D79,-1,0),OFFSET('Adj Daily Deaths'!$A$2, D$2+$A79,D$1))</f>
        <v>511.14703508625553</v>
      </c>
      <c r="E79">
        <f ca="1">IF($A79+E$2&gt;MAX(day_offset), OFFSET(E79,-1,0),OFFSET('Adj Daily Deaths'!$A$2, E$2+$A79,E$1))</f>
        <v>561.65612771542555</v>
      </c>
      <c r="F79">
        <f ca="1">IF($A79+F$2&gt;MAX(day_offset), OFFSET(F79,-1,0),OFFSET('Adj Daily Deaths'!$A$2, F$2+$A79,F$1))</f>
        <v>483.24143608992512</v>
      </c>
      <c r="G79">
        <f ca="1">IF($A79+G$2&gt;MAX(day_offset), OFFSET(G79,-1,0),OFFSET('Adj Daily Deaths'!$A$2, G$2+$A79,G$1))</f>
        <v>624.16554878345403</v>
      </c>
      <c r="H79">
        <f ca="1">IF($A79+H$2&gt;MAX(day_offset), OFFSET(H79,-1,0),OFFSET('Adj Daily Deaths'!$A$2, H$2+$A79,H$1))</f>
        <v>321.97294371554051</v>
      </c>
    </row>
    <row r="80" spans="1:8" x14ac:dyDescent="0.25">
      <c r="A80" s="4">
        <f t="shared" si="3"/>
        <v>77</v>
      </c>
      <c r="B80">
        <f ca="1">IF($A80+B$2&gt;MAX(day_offset), OFFSET(B80,-1,0),OFFSET('Adj Daily Deaths'!$A$2, B$2+$A80,B$1))</f>
        <v>487.4885787567585</v>
      </c>
      <c r="C80">
        <f ca="1">IF($A80+C$2&gt;MAX(day_offset), OFFSET(C80,-1,0),OFFSET('Adj Daily Deaths'!$A$2, C$2+$A80,C$1))</f>
        <v>-18.559085530874739</v>
      </c>
      <c r="D80">
        <f ca="1">IF($A80+D$2&gt;MAX(day_offset), OFFSET(D80,-1,0),OFFSET('Adj Daily Deaths'!$A$2, D$2+$A80,D$1))</f>
        <v>511.14703508625553</v>
      </c>
      <c r="E80">
        <f ca="1">IF($A80+E$2&gt;MAX(day_offset), OFFSET(E80,-1,0),OFFSET('Adj Daily Deaths'!$A$2, E$2+$A80,E$1))</f>
        <v>561.65612771542555</v>
      </c>
      <c r="F80">
        <f ca="1">IF($A80+F$2&gt;MAX(day_offset), OFFSET(F80,-1,0),OFFSET('Adj Daily Deaths'!$A$2, F$2+$A80,F$1))</f>
        <v>483.24143608992512</v>
      </c>
      <c r="G80">
        <f ca="1">IF($A80+G$2&gt;MAX(day_offset), OFFSET(G80,-1,0),OFFSET('Adj Daily Deaths'!$A$2, G$2+$A80,G$1))</f>
        <v>624.16554878345403</v>
      </c>
      <c r="H80">
        <f ca="1">IF($A80+H$2&gt;MAX(day_offset), OFFSET(H80,-1,0),OFFSET('Adj Daily Deaths'!$A$2, H$2+$A80,H$1))</f>
        <v>321.97294371554051</v>
      </c>
    </row>
    <row r="81" spans="1:8" x14ac:dyDescent="0.25">
      <c r="A81" s="4">
        <f t="shared" si="3"/>
        <v>78</v>
      </c>
      <c r="B81">
        <f ca="1">IF($A81+B$2&gt;MAX(day_offset), OFFSET(B81,-1,0),OFFSET('Adj Daily Deaths'!$A$2, B$2+$A81,B$1))</f>
        <v>487.4885787567585</v>
      </c>
      <c r="C81">
        <f ca="1">IF($A81+C$2&gt;MAX(day_offset), OFFSET(C81,-1,0),OFFSET('Adj Daily Deaths'!$A$2, C$2+$A81,C$1))</f>
        <v>-18.559085530874739</v>
      </c>
      <c r="D81">
        <f ca="1">IF($A81+D$2&gt;MAX(day_offset), OFFSET(D81,-1,0),OFFSET('Adj Daily Deaths'!$A$2, D$2+$A81,D$1))</f>
        <v>511.14703508625553</v>
      </c>
      <c r="E81">
        <f ca="1">IF($A81+E$2&gt;MAX(day_offset), OFFSET(E81,-1,0),OFFSET('Adj Daily Deaths'!$A$2, E$2+$A81,E$1))</f>
        <v>561.65612771542555</v>
      </c>
      <c r="F81">
        <f ca="1">IF($A81+F$2&gt;MAX(day_offset), OFFSET(F81,-1,0),OFFSET('Adj Daily Deaths'!$A$2, F$2+$A81,F$1))</f>
        <v>483.24143608992512</v>
      </c>
      <c r="G81">
        <f ca="1">IF($A81+G$2&gt;MAX(day_offset), OFFSET(G81,-1,0),OFFSET('Adj Daily Deaths'!$A$2, G$2+$A81,G$1))</f>
        <v>624.16554878345403</v>
      </c>
      <c r="H81">
        <f ca="1">IF($A81+H$2&gt;MAX(day_offset), OFFSET(H81,-1,0),OFFSET('Adj Daily Deaths'!$A$2, H$2+$A81,H$1))</f>
        <v>321.97294371554051</v>
      </c>
    </row>
    <row r="82" spans="1:8" x14ac:dyDescent="0.25">
      <c r="A82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9F73-CC68-4FB8-8C69-3F9C3C605560}">
  <sheetPr codeName="Sheet6"/>
  <dimension ref="A1:FG158"/>
  <sheetViews>
    <sheetView showGridLines="0" topLeftCell="A80" workbookViewId="0">
      <pane xSplit="1" topLeftCell="AB1" activePane="topRight" state="frozen"/>
      <selection pane="topRight" activeCell="A52" sqref="A52:AN98"/>
    </sheetView>
  </sheetViews>
  <sheetFormatPr defaultRowHeight="15" x14ac:dyDescent="0.25"/>
  <cols>
    <col min="2" max="2" width="13.28515625" hidden="1" customWidth="1"/>
    <col min="3" max="4" width="9.140625" hidden="1" customWidth="1"/>
    <col min="5" max="16" width="10.140625" hidden="1" customWidth="1"/>
    <col min="17" max="18" width="9.140625" hidden="1" customWidth="1"/>
    <col min="19" max="27" width="10.140625" hidden="1" customWidth="1"/>
    <col min="28" max="53" width="10.140625" bestFit="1" customWidth="1"/>
    <col min="74" max="78" width="9.7109375" bestFit="1" customWidth="1"/>
  </cols>
  <sheetData>
    <row r="1" spans="1:163" x14ac:dyDescent="0.25">
      <c r="L1" s="158" t="s">
        <v>93</v>
      </c>
    </row>
    <row r="2" spans="1:163" ht="18.75" x14ac:dyDescent="0.3">
      <c r="A2" s="18" t="s">
        <v>60</v>
      </c>
      <c r="BC2" s="18" t="s">
        <v>90</v>
      </c>
      <c r="DF2" s="18" t="s">
        <v>86</v>
      </c>
    </row>
    <row r="3" spans="1:163" x14ac:dyDescent="0.25">
      <c r="A3" s="65" t="s">
        <v>22</v>
      </c>
      <c r="B3" s="6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BC3" s="65" t="s">
        <v>22</v>
      </c>
      <c r="DF3" s="65" t="s">
        <v>22</v>
      </c>
    </row>
    <row r="4" spans="1:163" x14ac:dyDescent="0.25">
      <c r="A4" s="10" t="s">
        <v>50</v>
      </c>
      <c r="B4" s="24">
        <v>1</v>
      </c>
      <c r="C4" s="24">
        <v>2</v>
      </c>
      <c r="D4" s="24">
        <v>3</v>
      </c>
      <c r="E4" s="24">
        <v>4</v>
      </c>
      <c r="F4" s="24">
        <v>5</v>
      </c>
      <c r="G4" s="24">
        <v>6</v>
      </c>
      <c r="H4" s="24">
        <v>7</v>
      </c>
      <c r="I4" s="24">
        <v>8</v>
      </c>
      <c r="J4" s="24">
        <v>9</v>
      </c>
      <c r="K4" s="24">
        <v>10</v>
      </c>
      <c r="L4" s="24">
        <v>11</v>
      </c>
      <c r="M4" s="24">
        <v>12</v>
      </c>
      <c r="N4" s="24">
        <v>13</v>
      </c>
      <c r="O4" s="24">
        <v>14</v>
      </c>
      <c r="P4" s="24">
        <v>15</v>
      </c>
      <c r="Q4" s="24">
        <v>16</v>
      </c>
      <c r="R4" s="24">
        <v>17</v>
      </c>
      <c r="S4" s="24">
        <v>18</v>
      </c>
      <c r="T4" s="24">
        <v>19</v>
      </c>
      <c r="U4" s="24">
        <v>20</v>
      </c>
      <c r="V4" s="24">
        <v>21</v>
      </c>
      <c r="W4" s="24">
        <v>22</v>
      </c>
      <c r="X4" s="24">
        <v>23</v>
      </c>
      <c r="Y4" s="24">
        <v>24</v>
      </c>
      <c r="Z4" s="24">
        <v>25</v>
      </c>
      <c r="AA4" s="24">
        <v>26</v>
      </c>
      <c r="AB4" s="24">
        <v>27</v>
      </c>
      <c r="AC4" s="24">
        <v>28</v>
      </c>
      <c r="AD4" s="24">
        <v>29</v>
      </c>
      <c r="AE4" s="24">
        <v>30</v>
      </c>
      <c r="AF4" s="24">
        <v>31</v>
      </c>
      <c r="AG4" s="24">
        <v>32</v>
      </c>
      <c r="AH4" s="24">
        <v>33</v>
      </c>
      <c r="AI4" s="24">
        <v>34</v>
      </c>
      <c r="AJ4" s="24">
        <v>35</v>
      </c>
      <c r="AK4" s="24">
        <v>36</v>
      </c>
      <c r="AL4" s="24">
        <v>37</v>
      </c>
      <c r="AM4" s="24">
        <v>38</v>
      </c>
      <c r="AN4" s="24">
        <v>39</v>
      </c>
      <c r="AO4" s="24">
        <v>40</v>
      </c>
      <c r="AP4" s="24">
        <v>41</v>
      </c>
      <c r="AQ4" s="24">
        <v>42</v>
      </c>
      <c r="AR4" s="24">
        <v>43</v>
      </c>
      <c r="AS4" s="24">
        <v>44</v>
      </c>
      <c r="AT4" s="24">
        <v>45</v>
      </c>
      <c r="AU4" s="24">
        <v>46</v>
      </c>
      <c r="AV4" s="24">
        <v>47</v>
      </c>
      <c r="AW4" s="24">
        <v>48</v>
      </c>
      <c r="AX4" s="24">
        <v>49</v>
      </c>
      <c r="AY4" s="24">
        <v>50</v>
      </c>
      <c r="AZ4" s="24">
        <v>51</v>
      </c>
      <c r="BA4" s="24">
        <v>52</v>
      </c>
      <c r="BC4" s="141" t="s">
        <v>50</v>
      </c>
      <c r="BD4" s="149">
        <v>1</v>
      </c>
      <c r="BE4" s="149">
        <v>2</v>
      </c>
      <c r="BF4" s="149">
        <v>3</v>
      </c>
      <c r="BG4" s="149">
        <v>4</v>
      </c>
      <c r="BH4" s="149">
        <v>5</v>
      </c>
      <c r="BI4" s="149">
        <v>6</v>
      </c>
      <c r="BJ4" s="149">
        <v>7</v>
      </c>
      <c r="BK4" s="149">
        <v>8</v>
      </c>
      <c r="BL4" s="149">
        <v>9</v>
      </c>
      <c r="BM4" s="149">
        <v>10</v>
      </c>
      <c r="BN4" s="149">
        <v>11</v>
      </c>
      <c r="BO4" s="149">
        <v>12</v>
      </c>
      <c r="BP4" s="149">
        <v>13</v>
      </c>
      <c r="BQ4" s="149">
        <v>14</v>
      </c>
      <c r="BR4" s="149">
        <v>15</v>
      </c>
      <c r="BS4" s="149">
        <v>16</v>
      </c>
      <c r="BT4" s="149">
        <v>17</v>
      </c>
      <c r="BU4" s="149">
        <v>18</v>
      </c>
      <c r="BV4" s="149">
        <v>19</v>
      </c>
      <c r="BW4" s="149">
        <v>20</v>
      </c>
      <c r="BX4" s="149">
        <v>21</v>
      </c>
      <c r="BY4" s="149">
        <v>22</v>
      </c>
      <c r="BZ4" s="149">
        <v>23</v>
      </c>
      <c r="CA4" s="149">
        <v>24</v>
      </c>
      <c r="CB4" s="149">
        <v>25</v>
      </c>
      <c r="CC4" s="149">
        <v>26</v>
      </c>
      <c r="CD4" s="149">
        <v>27</v>
      </c>
      <c r="CE4" s="149">
        <v>28</v>
      </c>
      <c r="CF4" s="149">
        <v>29</v>
      </c>
      <c r="CG4" s="149">
        <v>30</v>
      </c>
      <c r="CH4" s="149">
        <v>31</v>
      </c>
      <c r="CI4" s="149">
        <v>32</v>
      </c>
      <c r="CJ4" s="149">
        <v>33</v>
      </c>
      <c r="CK4" s="149">
        <v>34</v>
      </c>
      <c r="CL4" s="149">
        <v>35</v>
      </c>
      <c r="CM4" s="149">
        <v>36</v>
      </c>
      <c r="CN4" s="149">
        <v>37</v>
      </c>
      <c r="CO4" s="149">
        <v>38</v>
      </c>
      <c r="CP4" s="149">
        <v>39</v>
      </c>
      <c r="CQ4" s="149">
        <v>40</v>
      </c>
      <c r="CR4" s="149">
        <v>41</v>
      </c>
      <c r="CS4" s="149">
        <v>42</v>
      </c>
      <c r="CT4" s="149">
        <v>43</v>
      </c>
      <c r="CU4" s="149">
        <v>44</v>
      </c>
      <c r="CV4" s="149">
        <v>45</v>
      </c>
      <c r="CW4" s="149">
        <v>46</v>
      </c>
      <c r="CX4" s="149">
        <v>47</v>
      </c>
      <c r="CY4" s="149">
        <v>48</v>
      </c>
      <c r="CZ4" s="149">
        <v>49</v>
      </c>
      <c r="DA4" s="149">
        <v>50</v>
      </c>
      <c r="DB4" s="149">
        <v>51</v>
      </c>
      <c r="DC4" s="149">
        <v>52</v>
      </c>
      <c r="DD4" s="149"/>
      <c r="DF4" s="147" t="s">
        <v>50</v>
      </c>
      <c r="DG4" s="149">
        <v>1</v>
      </c>
      <c r="DH4" s="149">
        <v>2</v>
      </c>
      <c r="DI4" s="149">
        <v>3</v>
      </c>
      <c r="DJ4" s="149">
        <v>4</v>
      </c>
      <c r="DK4" s="149">
        <v>5</v>
      </c>
      <c r="DL4" s="149">
        <v>6</v>
      </c>
      <c r="DM4" s="149">
        <v>7</v>
      </c>
      <c r="DN4" s="149">
        <v>8</v>
      </c>
      <c r="DO4" s="149">
        <v>9</v>
      </c>
      <c r="DP4" s="149">
        <v>10</v>
      </c>
      <c r="DQ4" s="149">
        <v>11</v>
      </c>
      <c r="DR4" s="149">
        <v>12</v>
      </c>
      <c r="DS4" s="149">
        <v>13</v>
      </c>
      <c r="DT4" s="149">
        <v>14</v>
      </c>
      <c r="DU4" s="149">
        <v>15</v>
      </c>
      <c r="DV4" s="149">
        <v>16</v>
      </c>
      <c r="DW4" s="149">
        <v>17</v>
      </c>
      <c r="DX4" s="149">
        <v>18</v>
      </c>
      <c r="DY4" s="149">
        <v>19</v>
      </c>
      <c r="DZ4" s="149">
        <v>20</v>
      </c>
      <c r="EA4" s="149">
        <v>21</v>
      </c>
      <c r="EB4" s="149">
        <v>22</v>
      </c>
      <c r="EC4" s="149">
        <v>23</v>
      </c>
      <c r="ED4" s="149">
        <v>24</v>
      </c>
      <c r="EE4" s="149">
        <v>25</v>
      </c>
      <c r="EF4" s="149">
        <v>26</v>
      </c>
      <c r="EG4" s="149">
        <v>27</v>
      </c>
      <c r="EH4" s="149">
        <v>28</v>
      </c>
      <c r="EI4" s="149">
        <v>29</v>
      </c>
      <c r="EJ4" s="149">
        <v>30</v>
      </c>
      <c r="EK4" s="149">
        <v>31</v>
      </c>
      <c r="EL4" s="149">
        <v>32</v>
      </c>
      <c r="EM4" s="149">
        <v>33</v>
      </c>
      <c r="EN4" s="149">
        <v>34</v>
      </c>
      <c r="EO4" s="149">
        <v>35</v>
      </c>
      <c r="EP4" s="149">
        <v>36</v>
      </c>
      <c r="EQ4" s="149">
        <v>37</v>
      </c>
      <c r="ER4" s="149">
        <v>38</v>
      </c>
      <c r="ES4" s="149">
        <v>39</v>
      </c>
      <c r="ET4" s="149">
        <v>40</v>
      </c>
      <c r="EU4" s="149">
        <v>41</v>
      </c>
      <c r="EV4" s="149">
        <v>42</v>
      </c>
      <c r="EW4" s="149">
        <v>43</v>
      </c>
      <c r="EX4" s="149">
        <v>44</v>
      </c>
      <c r="EY4" s="149">
        <v>45</v>
      </c>
      <c r="EZ4" s="149">
        <v>46</v>
      </c>
      <c r="FA4" s="149">
        <v>47</v>
      </c>
      <c r="FB4" s="149">
        <v>48</v>
      </c>
      <c r="FC4" s="149">
        <v>49</v>
      </c>
      <c r="FD4" s="149">
        <v>50</v>
      </c>
      <c r="FE4" s="149">
        <v>51</v>
      </c>
      <c r="FF4" s="149">
        <v>52</v>
      </c>
      <c r="FG4" s="149"/>
    </row>
    <row r="5" spans="1:163" x14ac:dyDescent="0.25">
      <c r="A5" s="147" t="s">
        <v>77</v>
      </c>
      <c r="B5" s="136">
        <v>43833</v>
      </c>
      <c r="C5" s="136">
        <v>43840</v>
      </c>
      <c r="D5" s="136">
        <v>43847</v>
      </c>
      <c r="E5" s="136">
        <v>43854</v>
      </c>
      <c r="F5" s="136">
        <v>43861</v>
      </c>
      <c r="G5" s="136">
        <v>43868</v>
      </c>
      <c r="H5" s="136">
        <v>43875</v>
      </c>
      <c r="I5" s="136">
        <v>43882</v>
      </c>
      <c r="J5" s="136">
        <v>43889</v>
      </c>
      <c r="K5" s="136">
        <v>43896</v>
      </c>
      <c r="L5" s="136">
        <v>43903</v>
      </c>
      <c r="M5" s="136">
        <v>43910</v>
      </c>
      <c r="N5" s="136">
        <v>43917</v>
      </c>
      <c r="O5" s="136">
        <v>43924</v>
      </c>
      <c r="P5" s="136">
        <v>43931</v>
      </c>
      <c r="Q5" s="136">
        <v>43938</v>
      </c>
      <c r="R5" s="136">
        <v>43945</v>
      </c>
      <c r="S5" s="136">
        <v>43952</v>
      </c>
      <c r="T5" s="136">
        <v>43959</v>
      </c>
      <c r="U5" s="136">
        <v>43966</v>
      </c>
      <c r="V5" s="136">
        <v>43973</v>
      </c>
      <c r="W5" s="136">
        <v>43980</v>
      </c>
      <c r="X5" s="136">
        <v>43987</v>
      </c>
      <c r="Y5" s="136">
        <v>43994</v>
      </c>
      <c r="Z5" s="136">
        <v>44001</v>
      </c>
      <c r="AA5" s="136">
        <v>44008</v>
      </c>
      <c r="AB5" s="136">
        <v>44015</v>
      </c>
      <c r="AC5" s="136">
        <v>44022</v>
      </c>
      <c r="AD5" s="136">
        <v>44029</v>
      </c>
      <c r="AE5" s="136">
        <v>44036</v>
      </c>
      <c r="AF5" s="136">
        <v>44043</v>
      </c>
      <c r="AG5" s="136">
        <v>44050</v>
      </c>
      <c r="AH5" s="136">
        <v>44057</v>
      </c>
      <c r="AI5" s="136">
        <v>44064</v>
      </c>
      <c r="AJ5" s="136">
        <v>44071</v>
      </c>
      <c r="AK5" s="136">
        <v>44078</v>
      </c>
      <c r="AL5" s="136">
        <v>44085</v>
      </c>
      <c r="AM5" s="136">
        <v>44092</v>
      </c>
      <c r="AN5" s="136">
        <v>44099</v>
      </c>
      <c r="AO5" s="136">
        <v>44106</v>
      </c>
      <c r="AP5" s="136">
        <v>44113</v>
      </c>
      <c r="AQ5" s="136">
        <v>44120</v>
      </c>
      <c r="AR5" s="136">
        <v>44127</v>
      </c>
      <c r="AS5" s="136">
        <v>44134</v>
      </c>
      <c r="AT5" s="136">
        <v>44141</v>
      </c>
      <c r="AU5" s="136">
        <v>44148</v>
      </c>
      <c r="AV5" s="136">
        <v>44155</v>
      </c>
      <c r="AW5" s="136">
        <v>44162</v>
      </c>
      <c r="AX5" s="136">
        <v>44169</v>
      </c>
      <c r="AY5" s="136">
        <v>44176</v>
      </c>
      <c r="AZ5" s="136">
        <v>44183</v>
      </c>
      <c r="BA5" s="136">
        <v>44190</v>
      </c>
      <c r="BC5" s="147" t="s">
        <v>87</v>
      </c>
      <c r="BD5" s="136">
        <v>43833</v>
      </c>
      <c r="BE5" s="136">
        <v>43840</v>
      </c>
      <c r="BF5" s="136">
        <v>43847</v>
      </c>
      <c r="BG5" s="136">
        <v>43854</v>
      </c>
      <c r="BH5" s="136">
        <v>43861</v>
      </c>
      <c r="BI5" s="136">
        <v>43868</v>
      </c>
      <c r="BJ5" s="136">
        <v>43875</v>
      </c>
      <c r="BK5" s="136">
        <v>43882</v>
      </c>
      <c r="BL5" s="136">
        <v>43889</v>
      </c>
      <c r="BM5" s="136">
        <v>43896</v>
      </c>
      <c r="BN5" s="136">
        <v>43903</v>
      </c>
      <c r="BO5" s="136">
        <v>43910</v>
      </c>
      <c r="BP5" s="136">
        <v>43917</v>
      </c>
      <c r="BQ5" s="136">
        <v>43924</v>
      </c>
      <c r="BR5" s="136">
        <v>43931</v>
      </c>
      <c r="BS5" s="136">
        <v>43938</v>
      </c>
      <c r="BT5" s="136">
        <v>43945</v>
      </c>
      <c r="BU5" s="136">
        <v>43952</v>
      </c>
      <c r="BV5" s="136">
        <v>43959</v>
      </c>
      <c r="BW5" s="136">
        <v>43966</v>
      </c>
      <c r="BX5" s="136">
        <v>43973</v>
      </c>
      <c r="BY5" s="136">
        <v>43980</v>
      </c>
      <c r="BZ5" s="136">
        <v>43987</v>
      </c>
      <c r="CA5" s="136">
        <v>43994</v>
      </c>
      <c r="CB5" s="136">
        <v>44001</v>
      </c>
      <c r="CC5" s="136">
        <v>44008</v>
      </c>
      <c r="CD5" s="136">
        <v>44015</v>
      </c>
      <c r="CE5" s="136">
        <v>44022</v>
      </c>
      <c r="CF5" s="136">
        <v>44029</v>
      </c>
      <c r="CG5" s="136">
        <v>44036</v>
      </c>
      <c r="CH5" s="136">
        <v>44043</v>
      </c>
      <c r="CI5" s="136">
        <v>44050</v>
      </c>
      <c r="CJ5" s="136">
        <v>44057</v>
      </c>
      <c r="CK5" s="136">
        <v>44064</v>
      </c>
      <c r="CL5" s="136">
        <v>44071</v>
      </c>
      <c r="CM5" s="136">
        <v>44078</v>
      </c>
      <c r="CN5" s="136">
        <v>44085</v>
      </c>
      <c r="CO5" s="136">
        <v>44092</v>
      </c>
      <c r="CP5" s="136">
        <v>44099</v>
      </c>
      <c r="CQ5" s="136">
        <v>44106</v>
      </c>
      <c r="CR5" s="136">
        <v>44113</v>
      </c>
      <c r="CS5" s="136">
        <v>44120</v>
      </c>
      <c r="CT5" s="136">
        <v>44127</v>
      </c>
      <c r="CU5" s="136">
        <v>44134</v>
      </c>
      <c r="CV5" s="136">
        <v>44141</v>
      </c>
      <c r="CW5" s="136">
        <v>44148</v>
      </c>
      <c r="CX5" s="136">
        <v>44155</v>
      </c>
      <c r="CY5" s="136">
        <v>44162</v>
      </c>
      <c r="CZ5" s="136">
        <v>44169</v>
      </c>
      <c r="DA5" s="136">
        <v>44176</v>
      </c>
      <c r="DB5" s="136">
        <v>44183</v>
      </c>
      <c r="DC5" s="136">
        <v>44190</v>
      </c>
      <c r="DF5" s="147" t="s">
        <v>87</v>
      </c>
      <c r="DG5" s="136">
        <v>43833</v>
      </c>
      <c r="DH5" s="136">
        <v>43840</v>
      </c>
      <c r="DI5" s="136">
        <v>43847</v>
      </c>
      <c r="DJ5" s="136">
        <v>43854</v>
      </c>
      <c r="DK5" s="136">
        <v>43861</v>
      </c>
      <c r="DL5" s="136">
        <v>43868</v>
      </c>
      <c r="DM5" s="136">
        <v>43875</v>
      </c>
      <c r="DN5" s="136">
        <v>43882</v>
      </c>
      <c r="DO5" s="136">
        <v>43889</v>
      </c>
      <c r="DP5" s="136">
        <v>43896</v>
      </c>
      <c r="DQ5" s="136">
        <v>43903</v>
      </c>
      <c r="DR5" s="136">
        <v>43910</v>
      </c>
      <c r="DS5" s="136">
        <v>43917</v>
      </c>
      <c r="DT5" s="136">
        <v>43924</v>
      </c>
      <c r="DU5" s="136">
        <v>43931</v>
      </c>
      <c r="DV5" s="136">
        <v>43938</v>
      </c>
      <c r="DW5" s="136">
        <v>43945</v>
      </c>
      <c r="DX5" s="136">
        <v>43952</v>
      </c>
      <c r="DY5" s="136">
        <v>43959</v>
      </c>
      <c r="DZ5" s="136">
        <v>43966</v>
      </c>
      <c r="EA5" s="136">
        <v>43973</v>
      </c>
      <c r="EB5" s="136">
        <v>43980</v>
      </c>
      <c r="EC5" s="136">
        <v>43987</v>
      </c>
      <c r="ED5" s="136">
        <v>43994</v>
      </c>
      <c r="EE5" s="136">
        <v>44001</v>
      </c>
      <c r="EF5" s="136">
        <v>44008</v>
      </c>
      <c r="EG5" s="136">
        <v>44015</v>
      </c>
      <c r="EH5" s="136">
        <v>44022</v>
      </c>
      <c r="EI5" s="136">
        <v>44029</v>
      </c>
      <c r="EJ5" s="136">
        <v>44036</v>
      </c>
      <c r="EK5" s="136">
        <v>44043</v>
      </c>
      <c r="EL5" s="136">
        <v>44050</v>
      </c>
      <c r="EM5" s="136">
        <v>44057</v>
      </c>
      <c r="EN5" s="136">
        <v>44064</v>
      </c>
      <c r="EO5" s="136">
        <v>44071</v>
      </c>
      <c r="EP5" s="136">
        <v>44078</v>
      </c>
      <c r="EQ5" s="136">
        <v>44085</v>
      </c>
      <c r="ER5" s="136">
        <v>44092</v>
      </c>
      <c r="ES5" s="136">
        <v>44099</v>
      </c>
      <c r="ET5" s="136">
        <v>44106</v>
      </c>
      <c r="EU5" s="136">
        <v>44113</v>
      </c>
      <c r="EV5" s="136">
        <v>44120</v>
      </c>
      <c r="EW5" s="136">
        <v>44127</v>
      </c>
      <c r="EX5" s="136">
        <v>44134</v>
      </c>
      <c r="EY5" s="136">
        <v>44141</v>
      </c>
      <c r="EZ5" s="136">
        <v>44148</v>
      </c>
      <c r="FA5" s="136">
        <v>44155</v>
      </c>
      <c r="FB5" s="136">
        <v>44162</v>
      </c>
      <c r="FC5" s="136">
        <v>44169</v>
      </c>
      <c r="FD5" s="136">
        <v>44176</v>
      </c>
      <c r="FE5" s="136">
        <v>44183</v>
      </c>
      <c r="FF5" s="136">
        <v>44190</v>
      </c>
    </row>
    <row r="6" spans="1:163" x14ac:dyDescent="0.25">
      <c r="A6" s="9" t="s">
        <v>23</v>
      </c>
      <c r="B6" s="7">
        <v>48</v>
      </c>
      <c r="C6" s="7">
        <v>50</v>
      </c>
      <c r="D6" s="7">
        <v>69</v>
      </c>
      <c r="E6" s="7">
        <v>53</v>
      </c>
      <c r="F6" s="7">
        <v>50</v>
      </c>
      <c r="G6" s="7">
        <v>30</v>
      </c>
      <c r="H6" s="7">
        <v>43</v>
      </c>
      <c r="I6" s="7">
        <v>51</v>
      </c>
      <c r="J6" s="7">
        <v>49</v>
      </c>
      <c r="K6" s="7">
        <v>56</v>
      </c>
      <c r="L6" s="7">
        <v>53</v>
      </c>
      <c r="M6" s="7">
        <v>44</v>
      </c>
      <c r="N6" s="7">
        <v>49</v>
      </c>
      <c r="O6" s="7">
        <v>51</v>
      </c>
      <c r="P6" s="165">
        <v>38</v>
      </c>
      <c r="Q6" s="160">
        <v>51</v>
      </c>
      <c r="R6" s="160">
        <v>54</v>
      </c>
      <c r="S6" s="159">
        <v>48</v>
      </c>
      <c r="T6" s="172">
        <v>28</v>
      </c>
      <c r="U6" s="182">
        <v>56</v>
      </c>
      <c r="V6" s="185">
        <v>51</v>
      </c>
      <c r="W6" s="188">
        <v>40</v>
      </c>
      <c r="X6" s="192">
        <v>44</v>
      </c>
      <c r="Y6" s="195">
        <v>44</v>
      </c>
      <c r="Z6" s="192">
        <v>48</v>
      </c>
      <c r="AA6" s="197">
        <v>47</v>
      </c>
      <c r="AB6" s="192">
        <v>47</v>
      </c>
      <c r="AC6" s="199">
        <v>58</v>
      </c>
      <c r="AD6" s="192">
        <v>35</v>
      </c>
      <c r="AE6" s="192">
        <v>49</v>
      </c>
      <c r="AF6" s="192">
        <v>45</v>
      </c>
      <c r="AG6" s="202">
        <v>44</v>
      </c>
      <c r="AH6" s="202">
        <v>50</v>
      </c>
      <c r="AI6" s="203">
        <v>49</v>
      </c>
      <c r="AJ6" s="204">
        <v>38</v>
      </c>
      <c r="AK6" s="205">
        <v>29</v>
      </c>
      <c r="AL6" s="206">
        <v>39</v>
      </c>
      <c r="AM6" s="206">
        <v>36</v>
      </c>
      <c r="AN6" s="213">
        <v>45</v>
      </c>
      <c r="BC6" s="140" t="s">
        <v>23</v>
      </c>
      <c r="BD6" s="150">
        <v>0</v>
      </c>
      <c r="BE6" s="150">
        <v>0</v>
      </c>
      <c r="BF6" s="150">
        <v>0</v>
      </c>
      <c r="BG6" s="150">
        <v>0</v>
      </c>
      <c r="BH6" s="150">
        <v>0</v>
      </c>
      <c r="BI6" s="150">
        <v>0</v>
      </c>
      <c r="BJ6" s="150">
        <v>0</v>
      </c>
      <c r="BK6" s="150">
        <v>0</v>
      </c>
      <c r="BL6" s="150">
        <v>0</v>
      </c>
      <c r="BM6" s="150">
        <v>0</v>
      </c>
      <c r="BN6" s="150">
        <v>0</v>
      </c>
      <c r="BO6" s="150">
        <v>0</v>
      </c>
      <c r="BP6" s="150">
        <v>0</v>
      </c>
      <c r="BQ6" s="153">
        <v>0</v>
      </c>
      <c r="BR6" s="152">
        <v>0</v>
      </c>
      <c r="BS6" s="152">
        <v>0</v>
      </c>
      <c r="DF6" s="146" t="s">
        <v>23</v>
      </c>
      <c r="DG6" s="145">
        <f>B6-BD6</f>
        <v>48</v>
      </c>
      <c r="DH6" s="145">
        <f t="shared" ref="DH6:DH25" si="0">C6-BE6</f>
        <v>50</v>
      </c>
      <c r="DI6" s="145">
        <f t="shared" ref="DI6:DI25" si="1">D6-BF6</f>
        <v>69</v>
      </c>
      <c r="DJ6" s="145">
        <f t="shared" ref="DJ6:DJ25" si="2">E6-BG6</f>
        <v>53</v>
      </c>
      <c r="DK6" s="145">
        <f t="shared" ref="DK6:DK25" si="3">F6-BH6</f>
        <v>50</v>
      </c>
      <c r="DL6" s="145">
        <f t="shared" ref="DL6:DL25" si="4">G6-BI6</f>
        <v>30</v>
      </c>
      <c r="DM6" s="145">
        <f t="shared" ref="DM6:DM25" si="5">H6-BJ6</f>
        <v>43</v>
      </c>
      <c r="DN6" s="145">
        <f t="shared" ref="DN6:DN25" si="6">I6-BK6</f>
        <v>51</v>
      </c>
      <c r="DO6" s="145">
        <f t="shared" ref="DO6:DO25" si="7">J6-BL6</f>
        <v>49</v>
      </c>
      <c r="DP6" s="145">
        <f t="shared" ref="DP6:DP25" si="8">K6-BM6</f>
        <v>56</v>
      </c>
      <c r="DQ6" s="145">
        <f t="shared" ref="DQ6:DQ25" si="9">L6-BN6</f>
        <v>53</v>
      </c>
      <c r="DR6" s="145">
        <f t="shared" ref="DR6:DR25" si="10">M6-BO6</f>
        <v>44</v>
      </c>
      <c r="DS6" s="145">
        <f t="shared" ref="DS6:DS25" si="11">N6-BP6</f>
        <v>49</v>
      </c>
      <c r="DT6" s="145">
        <f t="shared" ref="DT6:DT25" si="12">O6-BQ6</f>
        <v>51</v>
      </c>
      <c r="DU6" s="145">
        <f t="shared" ref="DU6:DV25" si="13">P6-BR6</f>
        <v>38</v>
      </c>
      <c r="DV6" s="150">
        <f t="shared" si="13"/>
        <v>51</v>
      </c>
    </row>
    <row r="7" spans="1:163" x14ac:dyDescent="0.25">
      <c r="A7" s="11" t="s">
        <v>24</v>
      </c>
      <c r="B7" s="7">
        <v>8</v>
      </c>
      <c r="C7" s="7">
        <v>9</v>
      </c>
      <c r="D7" s="7">
        <v>7</v>
      </c>
      <c r="E7" s="7">
        <v>9</v>
      </c>
      <c r="F7" s="7">
        <v>6</v>
      </c>
      <c r="G7" s="7">
        <v>8</v>
      </c>
      <c r="H7" s="7">
        <v>6</v>
      </c>
      <c r="I7" s="7">
        <v>5</v>
      </c>
      <c r="J7" s="7">
        <v>7</v>
      </c>
      <c r="K7" s="7">
        <v>11</v>
      </c>
      <c r="L7" s="7">
        <v>13</v>
      </c>
      <c r="M7" s="7">
        <v>2</v>
      </c>
      <c r="N7" s="7">
        <v>8</v>
      </c>
      <c r="O7" s="7">
        <v>8</v>
      </c>
      <c r="P7" s="165">
        <v>6</v>
      </c>
      <c r="Q7" s="160">
        <v>6</v>
      </c>
      <c r="R7" s="160">
        <v>6</v>
      </c>
      <c r="S7" s="161">
        <v>8</v>
      </c>
      <c r="T7" s="172">
        <v>6</v>
      </c>
      <c r="U7" s="182">
        <v>10</v>
      </c>
      <c r="V7" s="185">
        <v>4</v>
      </c>
      <c r="W7" s="188">
        <v>6</v>
      </c>
      <c r="X7" s="192">
        <v>4</v>
      </c>
      <c r="Y7" s="195">
        <v>4</v>
      </c>
      <c r="Z7" s="192">
        <v>10</v>
      </c>
      <c r="AA7" s="197">
        <v>4</v>
      </c>
      <c r="AB7" s="192">
        <v>7</v>
      </c>
      <c r="AC7" s="199">
        <v>3</v>
      </c>
      <c r="AD7" s="192">
        <v>6</v>
      </c>
      <c r="AE7" s="192">
        <v>3</v>
      </c>
      <c r="AF7" s="192">
        <v>11</v>
      </c>
      <c r="AG7" s="202">
        <v>4</v>
      </c>
      <c r="AH7" s="202">
        <v>5</v>
      </c>
      <c r="AI7" s="203">
        <v>7</v>
      </c>
      <c r="AJ7" s="204">
        <v>5</v>
      </c>
      <c r="AK7" s="205">
        <v>3</v>
      </c>
      <c r="AL7" s="206">
        <v>6</v>
      </c>
      <c r="AM7" s="206">
        <v>4</v>
      </c>
      <c r="AN7" s="213">
        <v>7</v>
      </c>
      <c r="BC7" s="142" t="s">
        <v>24</v>
      </c>
      <c r="BD7" s="150">
        <v>0</v>
      </c>
      <c r="BE7" s="150">
        <v>0</v>
      </c>
      <c r="BF7" s="150">
        <v>0</v>
      </c>
      <c r="BG7" s="150">
        <v>0</v>
      </c>
      <c r="BH7" s="150">
        <v>0</v>
      </c>
      <c r="BI7" s="150">
        <v>0</v>
      </c>
      <c r="BJ7" s="150">
        <v>0</v>
      </c>
      <c r="BK7" s="150">
        <v>0</v>
      </c>
      <c r="BL7" s="150">
        <v>0</v>
      </c>
      <c r="BM7" s="150">
        <v>0</v>
      </c>
      <c r="BN7" s="150">
        <v>0</v>
      </c>
      <c r="BO7" s="150">
        <v>0</v>
      </c>
      <c r="BP7" s="150">
        <v>0</v>
      </c>
      <c r="BQ7" s="153">
        <v>0</v>
      </c>
      <c r="BR7" s="152">
        <v>0</v>
      </c>
      <c r="BS7" s="152">
        <v>1</v>
      </c>
      <c r="DF7" s="148" t="s">
        <v>24</v>
      </c>
      <c r="DG7" s="145">
        <f t="shared" ref="DG7:DG25" si="14">B7-BD7</f>
        <v>8</v>
      </c>
      <c r="DH7" s="145">
        <f t="shared" si="0"/>
        <v>9</v>
      </c>
      <c r="DI7" s="145">
        <f t="shared" si="1"/>
        <v>7</v>
      </c>
      <c r="DJ7" s="145">
        <f t="shared" si="2"/>
        <v>9</v>
      </c>
      <c r="DK7" s="145">
        <f t="shared" si="3"/>
        <v>6</v>
      </c>
      <c r="DL7" s="145">
        <f t="shared" si="4"/>
        <v>8</v>
      </c>
      <c r="DM7" s="145">
        <f t="shared" si="5"/>
        <v>6</v>
      </c>
      <c r="DN7" s="145">
        <f t="shared" si="6"/>
        <v>5</v>
      </c>
      <c r="DO7" s="145">
        <f t="shared" si="7"/>
        <v>7</v>
      </c>
      <c r="DP7" s="145">
        <f t="shared" si="8"/>
        <v>11</v>
      </c>
      <c r="DQ7" s="145">
        <f t="shared" si="9"/>
        <v>13</v>
      </c>
      <c r="DR7" s="145">
        <f t="shared" si="10"/>
        <v>2</v>
      </c>
      <c r="DS7" s="145">
        <f t="shared" si="11"/>
        <v>8</v>
      </c>
      <c r="DT7" s="145">
        <f t="shared" si="12"/>
        <v>8</v>
      </c>
      <c r="DU7" s="145">
        <f t="shared" si="13"/>
        <v>6</v>
      </c>
      <c r="DV7" s="150">
        <f t="shared" si="13"/>
        <v>5</v>
      </c>
    </row>
    <row r="8" spans="1:163" x14ac:dyDescent="0.25">
      <c r="A8" s="11" t="s">
        <v>25</v>
      </c>
      <c r="B8" s="8">
        <v>4</v>
      </c>
      <c r="C8" s="8">
        <v>8</v>
      </c>
      <c r="D8" s="8">
        <v>5</v>
      </c>
      <c r="E8" s="8">
        <v>4</v>
      </c>
      <c r="F8" s="8">
        <v>5</v>
      </c>
      <c r="G8" s="8">
        <v>4</v>
      </c>
      <c r="H8" s="8">
        <v>2</v>
      </c>
      <c r="I8" s="8">
        <v>6</v>
      </c>
      <c r="J8" s="8">
        <v>6</v>
      </c>
      <c r="K8" s="8">
        <v>2</v>
      </c>
      <c r="L8" s="8">
        <v>3</v>
      </c>
      <c r="M8" s="8">
        <v>6</v>
      </c>
      <c r="N8" s="8">
        <v>1</v>
      </c>
      <c r="O8" s="8">
        <v>5</v>
      </c>
      <c r="P8" s="165">
        <v>4</v>
      </c>
      <c r="Q8" s="160">
        <v>5</v>
      </c>
      <c r="R8" s="160">
        <v>3</v>
      </c>
      <c r="S8" s="162">
        <v>0</v>
      </c>
      <c r="T8" s="172">
        <v>4</v>
      </c>
      <c r="U8" s="182">
        <v>5</v>
      </c>
      <c r="V8" s="185">
        <v>5</v>
      </c>
      <c r="W8" s="188">
        <v>3</v>
      </c>
      <c r="X8" s="192">
        <v>4</v>
      </c>
      <c r="Y8" s="195">
        <v>2</v>
      </c>
      <c r="Z8" s="192">
        <v>5</v>
      </c>
      <c r="AA8" s="197">
        <v>4</v>
      </c>
      <c r="AB8" s="192">
        <v>2</v>
      </c>
      <c r="AC8" s="199">
        <v>2</v>
      </c>
      <c r="AD8" s="192">
        <v>4</v>
      </c>
      <c r="AE8" s="192">
        <v>5</v>
      </c>
      <c r="AF8" s="192">
        <v>5</v>
      </c>
      <c r="AG8" s="202">
        <v>5</v>
      </c>
      <c r="AH8" s="202">
        <v>2</v>
      </c>
      <c r="AI8" s="203">
        <v>4</v>
      </c>
      <c r="AJ8" s="204">
        <v>7</v>
      </c>
      <c r="AK8" s="205">
        <v>2</v>
      </c>
      <c r="AL8" s="206">
        <v>5</v>
      </c>
      <c r="AM8" s="206">
        <v>4</v>
      </c>
      <c r="AN8" s="213">
        <v>3</v>
      </c>
      <c r="BC8" s="142" t="s">
        <v>25</v>
      </c>
      <c r="BD8" s="150">
        <v>0</v>
      </c>
      <c r="BE8" s="150">
        <v>0</v>
      </c>
      <c r="BF8" s="150">
        <v>0</v>
      </c>
      <c r="BG8" s="150">
        <v>0</v>
      </c>
      <c r="BH8" s="150">
        <v>0</v>
      </c>
      <c r="BI8" s="150">
        <v>0</v>
      </c>
      <c r="BJ8" s="150">
        <v>0</v>
      </c>
      <c r="BK8" s="150">
        <v>0</v>
      </c>
      <c r="BL8" s="150">
        <v>0</v>
      </c>
      <c r="BM8" s="150">
        <v>0</v>
      </c>
      <c r="BN8" s="150">
        <v>0</v>
      </c>
      <c r="BO8" s="150">
        <v>0</v>
      </c>
      <c r="BP8" s="150">
        <v>0</v>
      </c>
      <c r="BQ8" s="153">
        <v>0</v>
      </c>
      <c r="BR8" s="152">
        <v>0</v>
      </c>
      <c r="BS8" s="152">
        <v>0</v>
      </c>
      <c r="DF8" s="148" t="s">
        <v>25</v>
      </c>
      <c r="DG8" s="145">
        <f t="shared" si="14"/>
        <v>4</v>
      </c>
      <c r="DH8" s="145">
        <f t="shared" si="0"/>
        <v>8</v>
      </c>
      <c r="DI8" s="145">
        <f t="shared" si="1"/>
        <v>5</v>
      </c>
      <c r="DJ8" s="145">
        <f t="shared" si="2"/>
        <v>4</v>
      </c>
      <c r="DK8" s="145">
        <f t="shared" si="3"/>
        <v>5</v>
      </c>
      <c r="DL8" s="145">
        <f t="shared" si="4"/>
        <v>4</v>
      </c>
      <c r="DM8" s="145">
        <f t="shared" si="5"/>
        <v>2</v>
      </c>
      <c r="DN8" s="145">
        <f t="shared" si="6"/>
        <v>6</v>
      </c>
      <c r="DO8" s="145">
        <f t="shared" si="7"/>
        <v>6</v>
      </c>
      <c r="DP8" s="145">
        <f t="shared" si="8"/>
        <v>2</v>
      </c>
      <c r="DQ8" s="145">
        <f t="shared" si="9"/>
        <v>3</v>
      </c>
      <c r="DR8" s="145">
        <f t="shared" si="10"/>
        <v>6</v>
      </c>
      <c r="DS8" s="145">
        <f t="shared" si="11"/>
        <v>1</v>
      </c>
      <c r="DT8" s="145">
        <f t="shared" si="12"/>
        <v>5</v>
      </c>
      <c r="DU8" s="145">
        <f t="shared" si="13"/>
        <v>4</v>
      </c>
      <c r="DV8" s="150">
        <f t="shared" si="13"/>
        <v>5</v>
      </c>
    </row>
    <row r="9" spans="1:163" x14ac:dyDescent="0.25">
      <c r="A9" s="9" t="s">
        <v>26</v>
      </c>
      <c r="B9" s="8">
        <v>4</v>
      </c>
      <c r="C9" s="8">
        <v>9</v>
      </c>
      <c r="D9" s="8">
        <v>4</v>
      </c>
      <c r="E9" s="8">
        <v>8</v>
      </c>
      <c r="F9" s="8">
        <v>4</v>
      </c>
      <c r="G9" s="8">
        <v>4</v>
      </c>
      <c r="H9" s="8">
        <v>4</v>
      </c>
      <c r="I9" s="8">
        <v>7</v>
      </c>
      <c r="J9" s="8">
        <v>7</v>
      </c>
      <c r="K9" s="8">
        <v>7</v>
      </c>
      <c r="L9" s="8">
        <v>6</v>
      </c>
      <c r="M9" s="8">
        <v>4</v>
      </c>
      <c r="N9" s="8">
        <v>4</v>
      </c>
      <c r="O9" s="8">
        <v>8</v>
      </c>
      <c r="P9" s="165">
        <v>4</v>
      </c>
      <c r="Q9" s="160">
        <v>4</v>
      </c>
      <c r="R9" s="160">
        <v>3</v>
      </c>
      <c r="S9" s="163">
        <v>3</v>
      </c>
      <c r="T9" s="172">
        <v>10</v>
      </c>
      <c r="U9" s="182">
        <v>4</v>
      </c>
      <c r="V9" s="185">
        <v>7</v>
      </c>
      <c r="W9" s="188">
        <v>5</v>
      </c>
      <c r="X9" s="192">
        <v>8</v>
      </c>
      <c r="Y9" s="195">
        <v>5</v>
      </c>
      <c r="Z9" s="192">
        <v>4</v>
      </c>
      <c r="AA9" s="197">
        <v>3</v>
      </c>
      <c r="AB9" s="192">
        <v>4</v>
      </c>
      <c r="AC9" s="199">
        <v>5</v>
      </c>
      <c r="AD9" s="192">
        <v>0</v>
      </c>
      <c r="AE9" s="192">
        <v>4</v>
      </c>
      <c r="AF9" s="192">
        <v>3</v>
      </c>
      <c r="AG9" s="202">
        <v>6</v>
      </c>
      <c r="AH9" s="202">
        <v>8</v>
      </c>
      <c r="AI9" s="203">
        <v>5</v>
      </c>
      <c r="AJ9" s="204">
        <v>6</v>
      </c>
      <c r="AK9" s="205">
        <v>5</v>
      </c>
      <c r="AL9" s="206">
        <v>3</v>
      </c>
      <c r="AM9" s="206">
        <v>7</v>
      </c>
      <c r="AN9" s="213">
        <v>7</v>
      </c>
      <c r="BC9" s="140" t="s">
        <v>26</v>
      </c>
      <c r="BD9" s="150">
        <v>0</v>
      </c>
      <c r="BE9" s="150">
        <v>0</v>
      </c>
      <c r="BF9" s="150">
        <v>0</v>
      </c>
      <c r="BG9" s="150">
        <v>0</v>
      </c>
      <c r="BH9" s="150">
        <v>0</v>
      </c>
      <c r="BI9" s="150">
        <v>0</v>
      </c>
      <c r="BJ9" s="150">
        <v>0</v>
      </c>
      <c r="BK9" s="150">
        <v>0</v>
      </c>
      <c r="BL9" s="150">
        <v>0</v>
      </c>
      <c r="BM9" s="150">
        <v>0</v>
      </c>
      <c r="BN9" s="150">
        <v>0</v>
      </c>
      <c r="BO9" s="150">
        <v>0</v>
      </c>
      <c r="BP9" s="150">
        <v>0</v>
      </c>
      <c r="BQ9" s="153">
        <v>0</v>
      </c>
      <c r="BR9" s="152">
        <v>0</v>
      </c>
      <c r="BS9" s="152">
        <v>1</v>
      </c>
      <c r="DF9" s="146" t="s">
        <v>26</v>
      </c>
      <c r="DG9" s="145">
        <f t="shared" si="14"/>
        <v>4</v>
      </c>
      <c r="DH9" s="145">
        <f t="shared" si="0"/>
        <v>9</v>
      </c>
      <c r="DI9" s="145">
        <f t="shared" si="1"/>
        <v>4</v>
      </c>
      <c r="DJ9" s="145">
        <f t="shared" si="2"/>
        <v>8</v>
      </c>
      <c r="DK9" s="145">
        <f t="shared" si="3"/>
        <v>4</v>
      </c>
      <c r="DL9" s="145">
        <f t="shared" si="4"/>
        <v>4</v>
      </c>
      <c r="DM9" s="145">
        <f t="shared" si="5"/>
        <v>4</v>
      </c>
      <c r="DN9" s="145">
        <f t="shared" si="6"/>
        <v>7</v>
      </c>
      <c r="DO9" s="145">
        <f t="shared" si="7"/>
        <v>7</v>
      </c>
      <c r="DP9" s="145">
        <f t="shared" si="8"/>
        <v>7</v>
      </c>
      <c r="DQ9" s="145">
        <f t="shared" si="9"/>
        <v>6</v>
      </c>
      <c r="DR9" s="145">
        <f t="shared" si="10"/>
        <v>4</v>
      </c>
      <c r="DS9" s="145">
        <f t="shared" si="11"/>
        <v>4</v>
      </c>
      <c r="DT9" s="145">
        <f t="shared" si="12"/>
        <v>8</v>
      </c>
      <c r="DU9" s="145">
        <f t="shared" si="13"/>
        <v>4</v>
      </c>
      <c r="DV9" s="150">
        <f t="shared" si="13"/>
        <v>3</v>
      </c>
    </row>
    <row r="10" spans="1:163" x14ac:dyDescent="0.25">
      <c r="A10" s="9" t="s">
        <v>27</v>
      </c>
      <c r="B10" s="8">
        <v>6</v>
      </c>
      <c r="C10" s="8">
        <v>16</v>
      </c>
      <c r="D10" s="8">
        <v>10</v>
      </c>
      <c r="E10" s="8">
        <v>15</v>
      </c>
      <c r="F10" s="8">
        <v>23</v>
      </c>
      <c r="G10" s="8">
        <v>10</v>
      </c>
      <c r="H10" s="8">
        <v>16</v>
      </c>
      <c r="I10" s="8">
        <v>20</v>
      </c>
      <c r="J10" s="8">
        <v>24</v>
      </c>
      <c r="K10" s="8">
        <v>21</v>
      </c>
      <c r="L10" s="8">
        <v>18</v>
      </c>
      <c r="M10" s="8">
        <v>15</v>
      </c>
      <c r="N10" s="8">
        <v>12</v>
      </c>
      <c r="O10" s="8">
        <v>9</v>
      </c>
      <c r="P10" s="165">
        <v>8</v>
      </c>
      <c r="Q10" s="160">
        <v>20</v>
      </c>
      <c r="R10" s="160">
        <v>11</v>
      </c>
      <c r="S10" s="164">
        <v>14</v>
      </c>
      <c r="T10" s="172">
        <v>9</v>
      </c>
      <c r="U10" s="182">
        <v>13</v>
      </c>
      <c r="V10" s="185">
        <v>13</v>
      </c>
      <c r="W10" s="188">
        <v>7</v>
      </c>
      <c r="X10" s="192">
        <v>10</v>
      </c>
      <c r="Y10" s="195">
        <v>10</v>
      </c>
      <c r="Z10" s="192">
        <v>9</v>
      </c>
      <c r="AA10" s="197">
        <v>2</v>
      </c>
      <c r="AB10" s="192">
        <v>14</v>
      </c>
      <c r="AC10" s="199">
        <v>11</v>
      </c>
      <c r="AD10" s="192">
        <v>10</v>
      </c>
      <c r="AE10" s="192">
        <v>9</v>
      </c>
      <c r="AF10" s="192">
        <v>12</v>
      </c>
      <c r="AG10" s="202">
        <v>13</v>
      </c>
      <c r="AH10" s="202">
        <v>12</v>
      </c>
      <c r="AI10" s="203">
        <v>14</v>
      </c>
      <c r="AJ10" s="204">
        <v>14</v>
      </c>
      <c r="AK10" s="205">
        <v>7</v>
      </c>
      <c r="AL10" s="206">
        <v>15</v>
      </c>
      <c r="AM10" s="206">
        <v>15</v>
      </c>
      <c r="AN10" s="213">
        <v>13</v>
      </c>
      <c r="BC10" s="140" t="s">
        <v>27</v>
      </c>
      <c r="BD10" s="150">
        <v>0</v>
      </c>
      <c r="BE10" s="150">
        <v>0</v>
      </c>
      <c r="BF10" s="150">
        <v>0</v>
      </c>
      <c r="BG10" s="150">
        <v>0</v>
      </c>
      <c r="BH10" s="150">
        <v>0</v>
      </c>
      <c r="BI10" s="150">
        <v>0</v>
      </c>
      <c r="BJ10" s="150">
        <v>0</v>
      </c>
      <c r="BK10" s="150">
        <v>0</v>
      </c>
      <c r="BL10" s="150">
        <v>0</v>
      </c>
      <c r="BM10" s="150">
        <v>0</v>
      </c>
      <c r="BN10" s="154">
        <v>0</v>
      </c>
      <c r="BO10" s="154">
        <v>0</v>
      </c>
      <c r="BP10" s="154">
        <v>0</v>
      </c>
      <c r="BQ10" s="155">
        <v>3</v>
      </c>
      <c r="BR10" s="152">
        <v>3</v>
      </c>
      <c r="BS10" s="152">
        <v>1</v>
      </c>
      <c r="DF10" s="146" t="s">
        <v>27</v>
      </c>
      <c r="DG10" s="145">
        <f t="shared" si="14"/>
        <v>6</v>
      </c>
      <c r="DH10" s="145">
        <f t="shared" si="0"/>
        <v>16</v>
      </c>
      <c r="DI10" s="145">
        <f t="shared" si="1"/>
        <v>10</v>
      </c>
      <c r="DJ10" s="145">
        <f t="shared" si="2"/>
        <v>15</v>
      </c>
      <c r="DK10" s="145">
        <f t="shared" si="3"/>
        <v>23</v>
      </c>
      <c r="DL10" s="145">
        <f t="shared" si="4"/>
        <v>10</v>
      </c>
      <c r="DM10" s="145">
        <f t="shared" si="5"/>
        <v>16</v>
      </c>
      <c r="DN10" s="145">
        <f t="shared" si="6"/>
        <v>20</v>
      </c>
      <c r="DO10" s="145">
        <f t="shared" si="7"/>
        <v>24</v>
      </c>
      <c r="DP10" s="145">
        <f t="shared" si="8"/>
        <v>21</v>
      </c>
      <c r="DQ10" s="145">
        <f t="shared" si="9"/>
        <v>18</v>
      </c>
      <c r="DR10" s="145">
        <f t="shared" si="10"/>
        <v>15</v>
      </c>
      <c r="DS10" s="145">
        <f t="shared" si="11"/>
        <v>12</v>
      </c>
      <c r="DT10" s="145">
        <f t="shared" si="12"/>
        <v>6</v>
      </c>
      <c r="DU10" s="145">
        <f t="shared" si="13"/>
        <v>5</v>
      </c>
      <c r="DV10" s="150">
        <f t="shared" si="13"/>
        <v>19</v>
      </c>
    </row>
    <row r="11" spans="1:163" x14ac:dyDescent="0.25">
      <c r="A11" s="9" t="s">
        <v>28</v>
      </c>
      <c r="B11" s="8">
        <v>11</v>
      </c>
      <c r="C11" s="8">
        <v>23</v>
      </c>
      <c r="D11" s="8">
        <v>25</v>
      </c>
      <c r="E11" s="8">
        <v>30</v>
      </c>
      <c r="F11" s="8">
        <v>23</v>
      </c>
      <c r="G11" s="8">
        <v>34</v>
      </c>
      <c r="H11" s="8">
        <v>26</v>
      </c>
      <c r="I11" s="8">
        <v>18</v>
      </c>
      <c r="J11" s="8">
        <v>25</v>
      </c>
      <c r="K11" s="8">
        <v>23</v>
      </c>
      <c r="L11" s="8">
        <v>39</v>
      </c>
      <c r="M11" s="8">
        <v>22</v>
      </c>
      <c r="N11" s="8">
        <v>17</v>
      </c>
      <c r="O11" s="8">
        <v>20</v>
      </c>
      <c r="P11" s="165">
        <v>16</v>
      </c>
      <c r="Q11" s="160">
        <v>17</v>
      </c>
      <c r="R11" s="160">
        <v>25</v>
      </c>
      <c r="S11" s="160">
        <v>18</v>
      </c>
      <c r="T11" s="172">
        <v>18</v>
      </c>
      <c r="U11" s="182">
        <v>19</v>
      </c>
      <c r="V11" s="185">
        <v>18</v>
      </c>
      <c r="W11" s="188">
        <v>20</v>
      </c>
      <c r="X11" s="192">
        <v>25</v>
      </c>
      <c r="Y11" s="195">
        <v>23</v>
      </c>
      <c r="Z11" s="192">
        <v>13</v>
      </c>
      <c r="AA11" s="197">
        <v>13</v>
      </c>
      <c r="AB11" s="192">
        <v>19</v>
      </c>
      <c r="AC11" s="199">
        <v>24</v>
      </c>
      <c r="AD11" s="192">
        <v>21</v>
      </c>
      <c r="AE11" s="192">
        <v>17</v>
      </c>
      <c r="AF11" s="192">
        <v>29</v>
      </c>
      <c r="AG11" s="202">
        <v>27</v>
      </c>
      <c r="AH11" s="202">
        <v>24</v>
      </c>
      <c r="AI11" s="203">
        <v>27</v>
      </c>
      <c r="AJ11" s="204">
        <v>22</v>
      </c>
      <c r="AK11" s="205">
        <v>21</v>
      </c>
      <c r="AL11" s="206">
        <v>27</v>
      </c>
      <c r="AM11" s="206">
        <v>35</v>
      </c>
      <c r="AN11" s="213">
        <v>25</v>
      </c>
      <c r="BC11" s="140" t="s">
        <v>28</v>
      </c>
      <c r="BD11" s="150">
        <v>0</v>
      </c>
      <c r="BE11" s="150">
        <v>0</v>
      </c>
      <c r="BF11" s="150">
        <v>0</v>
      </c>
      <c r="BG11" s="150">
        <v>0</v>
      </c>
      <c r="BH11" s="150">
        <v>0</v>
      </c>
      <c r="BI11" s="150">
        <v>0</v>
      </c>
      <c r="BJ11" s="150">
        <v>0</v>
      </c>
      <c r="BK11" s="150">
        <v>0</v>
      </c>
      <c r="BL11" s="150">
        <v>0</v>
      </c>
      <c r="BM11" s="150">
        <v>0</v>
      </c>
      <c r="BN11" s="154">
        <v>0</v>
      </c>
      <c r="BO11" s="154">
        <v>0</v>
      </c>
      <c r="BP11" s="154">
        <v>0</v>
      </c>
      <c r="BQ11" s="155">
        <v>3</v>
      </c>
      <c r="BR11" s="151">
        <v>5</v>
      </c>
      <c r="BS11" s="151">
        <v>3</v>
      </c>
      <c r="DF11" s="146" t="s">
        <v>28</v>
      </c>
      <c r="DG11" s="145">
        <f t="shared" si="14"/>
        <v>11</v>
      </c>
      <c r="DH11" s="145">
        <f t="shared" si="0"/>
        <v>23</v>
      </c>
      <c r="DI11" s="145">
        <f t="shared" si="1"/>
        <v>25</v>
      </c>
      <c r="DJ11" s="145">
        <f t="shared" si="2"/>
        <v>30</v>
      </c>
      <c r="DK11" s="145">
        <f t="shared" si="3"/>
        <v>23</v>
      </c>
      <c r="DL11" s="145">
        <f t="shared" si="4"/>
        <v>34</v>
      </c>
      <c r="DM11" s="145">
        <f t="shared" si="5"/>
        <v>26</v>
      </c>
      <c r="DN11" s="145">
        <f t="shared" si="6"/>
        <v>18</v>
      </c>
      <c r="DO11" s="145">
        <f t="shared" si="7"/>
        <v>25</v>
      </c>
      <c r="DP11" s="145">
        <f t="shared" si="8"/>
        <v>23</v>
      </c>
      <c r="DQ11" s="145">
        <f t="shared" si="9"/>
        <v>39</v>
      </c>
      <c r="DR11" s="145">
        <f t="shared" si="10"/>
        <v>22</v>
      </c>
      <c r="DS11" s="145">
        <f t="shared" si="11"/>
        <v>17</v>
      </c>
      <c r="DT11" s="145">
        <f t="shared" si="12"/>
        <v>17</v>
      </c>
      <c r="DU11" s="145">
        <f t="shared" si="13"/>
        <v>11</v>
      </c>
      <c r="DV11" s="150">
        <f t="shared" si="13"/>
        <v>14</v>
      </c>
    </row>
    <row r="12" spans="1:163" x14ac:dyDescent="0.25">
      <c r="A12" s="12" t="s">
        <v>29</v>
      </c>
      <c r="B12" s="8">
        <v>17</v>
      </c>
      <c r="C12" s="8">
        <v>37</v>
      </c>
      <c r="D12" s="8">
        <v>37</v>
      </c>
      <c r="E12" s="8">
        <v>36</v>
      </c>
      <c r="F12" s="8">
        <v>28</v>
      </c>
      <c r="G12" s="8">
        <v>23</v>
      </c>
      <c r="H12" s="8">
        <v>27</v>
      </c>
      <c r="I12" s="8">
        <v>29</v>
      </c>
      <c r="J12" s="8">
        <v>28</v>
      </c>
      <c r="K12" s="8">
        <v>39</v>
      </c>
      <c r="L12" s="8">
        <v>29</v>
      </c>
      <c r="M12" s="8">
        <v>31</v>
      </c>
      <c r="N12" s="8">
        <v>33</v>
      </c>
      <c r="O12" s="8">
        <v>32</v>
      </c>
      <c r="P12" s="165">
        <v>41</v>
      </c>
      <c r="Q12" s="160">
        <v>40</v>
      </c>
      <c r="R12" s="160">
        <v>34</v>
      </c>
      <c r="S12" s="160">
        <v>40</v>
      </c>
      <c r="T12" s="172">
        <v>25</v>
      </c>
      <c r="U12" s="182">
        <v>33</v>
      </c>
      <c r="V12" s="185">
        <v>34</v>
      </c>
      <c r="W12" s="188">
        <v>25</v>
      </c>
      <c r="X12" s="192">
        <v>21</v>
      </c>
      <c r="Y12" s="195">
        <v>28</v>
      </c>
      <c r="Z12" s="192">
        <v>32</v>
      </c>
      <c r="AA12" s="197">
        <v>38</v>
      </c>
      <c r="AB12" s="192">
        <v>29</v>
      </c>
      <c r="AC12" s="199">
        <v>29</v>
      </c>
      <c r="AD12" s="192">
        <v>27</v>
      </c>
      <c r="AE12" s="192">
        <v>26</v>
      </c>
      <c r="AF12" s="192">
        <v>30</v>
      </c>
      <c r="AG12" s="202">
        <v>50</v>
      </c>
      <c r="AH12" s="202">
        <v>32</v>
      </c>
      <c r="AI12" s="203">
        <v>28</v>
      </c>
      <c r="AJ12" s="204">
        <v>35</v>
      </c>
      <c r="AK12" s="205">
        <v>26</v>
      </c>
      <c r="AL12" s="206">
        <v>35</v>
      </c>
      <c r="AM12" s="206">
        <v>21</v>
      </c>
      <c r="AN12" s="213">
        <v>36</v>
      </c>
      <c r="BC12" s="133" t="s">
        <v>29</v>
      </c>
      <c r="BD12" s="150">
        <v>0</v>
      </c>
      <c r="BE12" s="150">
        <v>0</v>
      </c>
      <c r="BF12" s="150">
        <v>0</v>
      </c>
      <c r="BG12" s="150">
        <v>0</v>
      </c>
      <c r="BH12" s="150">
        <v>0</v>
      </c>
      <c r="BI12" s="150">
        <v>0</v>
      </c>
      <c r="BJ12" s="150">
        <v>0</v>
      </c>
      <c r="BK12" s="150">
        <v>0</v>
      </c>
      <c r="BL12" s="150">
        <v>0</v>
      </c>
      <c r="BM12" s="150">
        <v>0</v>
      </c>
      <c r="BN12" s="154">
        <v>0</v>
      </c>
      <c r="BO12" s="154">
        <v>0</v>
      </c>
      <c r="BP12" s="154">
        <v>1</v>
      </c>
      <c r="BQ12" s="154">
        <v>5</v>
      </c>
      <c r="BR12" s="151">
        <v>8</v>
      </c>
      <c r="BS12" s="151">
        <v>8</v>
      </c>
      <c r="DF12" s="133" t="s">
        <v>29</v>
      </c>
      <c r="DG12" s="145">
        <f t="shared" si="14"/>
        <v>17</v>
      </c>
      <c r="DH12" s="145">
        <f t="shared" si="0"/>
        <v>37</v>
      </c>
      <c r="DI12" s="145">
        <f t="shared" si="1"/>
        <v>37</v>
      </c>
      <c r="DJ12" s="145">
        <f t="shared" si="2"/>
        <v>36</v>
      </c>
      <c r="DK12" s="145">
        <f t="shared" si="3"/>
        <v>28</v>
      </c>
      <c r="DL12" s="145">
        <f t="shared" si="4"/>
        <v>23</v>
      </c>
      <c r="DM12" s="145">
        <f t="shared" si="5"/>
        <v>27</v>
      </c>
      <c r="DN12" s="145">
        <f t="shared" si="6"/>
        <v>29</v>
      </c>
      <c r="DO12" s="145">
        <f t="shared" si="7"/>
        <v>28</v>
      </c>
      <c r="DP12" s="145">
        <f t="shared" si="8"/>
        <v>39</v>
      </c>
      <c r="DQ12" s="145">
        <f t="shared" si="9"/>
        <v>29</v>
      </c>
      <c r="DR12" s="145">
        <f t="shared" si="10"/>
        <v>31</v>
      </c>
      <c r="DS12" s="145">
        <f t="shared" si="11"/>
        <v>32</v>
      </c>
      <c r="DT12" s="145">
        <f t="shared" si="12"/>
        <v>27</v>
      </c>
      <c r="DU12" s="145">
        <f t="shared" si="13"/>
        <v>33</v>
      </c>
      <c r="DV12" s="150">
        <f t="shared" si="13"/>
        <v>32</v>
      </c>
    </row>
    <row r="13" spans="1:163" x14ac:dyDescent="0.25">
      <c r="A13" s="12" t="s">
        <v>30</v>
      </c>
      <c r="B13" s="8">
        <v>32</v>
      </c>
      <c r="C13" s="8">
        <v>46</v>
      </c>
      <c r="D13" s="8">
        <v>47</v>
      </c>
      <c r="E13" s="8">
        <v>38</v>
      </c>
      <c r="F13" s="8">
        <v>58</v>
      </c>
      <c r="G13" s="8">
        <v>38</v>
      </c>
      <c r="H13" s="8">
        <v>40</v>
      </c>
      <c r="I13" s="8">
        <v>60</v>
      </c>
      <c r="J13" s="8">
        <v>50</v>
      </c>
      <c r="K13" s="8">
        <v>53</v>
      </c>
      <c r="L13" s="8">
        <v>55</v>
      </c>
      <c r="M13" s="8">
        <v>41</v>
      </c>
      <c r="N13" s="8">
        <v>55</v>
      </c>
      <c r="O13" s="8">
        <v>54</v>
      </c>
      <c r="P13" s="165">
        <v>45</v>
      </c>
      <c r="Q13" s="160">
        <v>52</v>
      </c>
      <c r="R13" s="160">
        <v>66</v>
      </c>
      <c r="S13" s="160">
        <v>59</v>
      </c>
      <c r="T13" s="172">
        <v>33</v>
      </c>
      <c r="U13" s="182">
        <v>40</v>
      </c>
      <c r="V13" s="185">
        <v>50</v>
      </c>
      <c r="W13" s="188">
        <v>40</v>
      </c>
      <c r="X13" s="192">
        <v>53</v>
      </c>
      <c r="Y13" s="195">
        <v>42</v>
      </c>
      <c r="Z13" s="192">
        <v>40</v>
      </c>
      <c r="AA13" s="197">
        <v>28</v>
      </c>
      <c r="AB13" s="192">
        <v>44</v>
      </c>
      <c r="AC13" s="199">
        <v>48</v>
      </c>
      <c r="AD13" s="192">
        <v>43</v>
      </c>
      <c r="AE13" s="192">
        <v>52</v>
      </c>
      <c r="AF13" s="192">
        <v>46</v>
      </c>
      <c r="AG13" s="202">
        <v>71</v>
      </c>
      <c r="AH13" s="202">
        <v>49</v>
      </c>
      <c r="AI13" s="203">
        <v>42</v>
      </c>
      <c r="AJ13" s="204">
        <v>50</v>
      </c>
      <c r="AK13" s="205">
        <v>35</v>
      </c>
      <c r="AL13" s="206">
        <v>53</v>
      </c>
      <c r="AM13" s="206">
        <v>55</v>
      </c>
      <c r="AN13" s="213">
        <v>54</v>
      </c>
      <c r="BC13" s="133" t="s">
        <v>30</v>
      </c>
      <c r="BD13" s="150">
        <v>0</v>
      </c>
      <c r="BE13" s="150">
        <v>0</v>
      </c>
      <c r="BF13" s="150">
        <v>0</v>
      </c>
      <c r="BG13" s="150">
        <v>0</v>
      </c>
      <c r="BH13" s="150">
        <v>0</v>
      </c>
      <c r="BI13" s="150">
        <v>0</v>
      </c>
      <c r="BJ13" s="150">
        <v>0</v>
      </c>
      <c r="BK13" s="150">
        <v>0</v>
      </c>
      <c r="BL13" s="150">
        <v>0</v>
      </c>
      <c r="BM13" s="150">
        <v>0</v>
      </c>
      <c r="BN13" s="154">
        <v>0</v>
      </c>
      <c r="BO13" s="154">
        <v>0</v>
      </c>
      <c r="BP13" s="154">
        <v>4</v>
      </c>
      <c r="BQ13" s="154">
        <v>9</v>
      </c>
      <c r="BR13" s="151">
        <v>7</v>
      </c>
      <c r="BS13" s="151">
        <v>13</v>
      </c>
      <c r="DF13" s="133" t="s">
        <v>30</v>
      </c>
      <c r="DG13" s="145">
        <f t="shared" si="14"/>
        <v>32</v>
      </c>
      <c r="DH13" s="145">
        <f t="shared" si="0"/>
        <v>46</v>
      </c>
      <c r="DI13" s="145">
        <f t="shared" si="1"/>
        <v>47</v>
      </c>
      <c r="DJ13" s="145">
        <f t="shared" si="2"/>
        <v>38</v>
      </c>
      <c r="DK13" s="145">
        <f t="shared" si="3"/>
        <v>58</v>
      </c>
      <c r="DL13" s="145">
        <f t="shared" si="4"/>
        <v>38</v>
      </c>
      <c r="DM13" s="145">
        <f t="shared" si="5"/>
        <v>40</v>
      </c>
      <c r="DN13" s="145">
        <f t="shared" si="6"/>
        <v>60</v>
      </c>
      <c r="DO13" s="145">
        <f t="shared" si="7"/>
        <v>50</v>
      </c>
      <c r="DP13" s="145">
        <f t="shared" si="8"/>
        <v>53</v>
      </c>
      <c r="DQ13" s="145">
        <f t="shared" si="9"/>
        <v>55</v>
      </c>
      <c r="DR13" s="145">
        <f t="shared" si="10"/>
        <v>41</v>
      </c>
      <c r="DS13" s="145">
        <f t="shared" si="11"/>
        <v>51</v>
      </c>
      <c r="DT13" s="145">
        <f t="shared" si="12"/>
        <v>45</v>
      </c>
      <c r="DU13" s="145">
        <f t="shared" si="13"/>
        <v>38</v>
      </c>
      <c r="DV13" s="150">
        <f t="shared" si="13"/>
        <v>39</v>
      </c>
    </row>
    <row r="14" spans="1:163" x14ac:dyDescent="0.25">
      <c r="A14" s="12" t="s">
        <v>31</v>
      </c>
      <c r="B14" s="8">
        <v>54</v>
      </c>
      <c r="C14" s="8">
        <v>68</v>
      </c>
      <c r="D14" s="8">
        <v>77</v>
      </c>
      <c r="E14" s="8">
        <v>79</v>
      </c>
      <c r="F14" s="8">
        <v>76</v>
      </c>
      <c r="G14" s="8">
        <v>71</v>
      </c>
      <c r="H14" s="8">
        <v>85</v>
      </c>
      <c r="I14" s="8">
        <v>77</v>
      </c>
      <c r="J14" s="8">
        <v>85</v>
      </c>
      <c r="K14" s="8">
        <v>72</v>
      </c>
      <c r="L14" s="8">
        <v>80</v>
      </c>
      <c r="M14" s="8">
        <v>66</v>
      </c>
      <c r="N14" s="8">
        <v>71</v>
      </c>
      <c r="O14" s="8">
        <v>67</v>
      </c>
      <c r="P14" s="165">
        <v>108</v>
      </c>
      <c r="Q14" s="160">
        <v>92</v>
      </c>
      <c r="R14" s="160">
        <v>98</v>
      </c>
      <c r="S14" s="160">
        <v>98</v>
      </c>
      <c r="T14" s="172">
        <v>59</v>
      </c>
      <c r="U14" s="182">
        <v>78</v>
      </c>
      <c r="V14" s="185">
        <v>77</v>
      </c>
      <c r="W14" s="188">
        <v>63</v>
      </c>
      <c r="X14" s="192">
        <v>73</v>
      </c>
      <c r="Y14" s="195">
        <v>84</v>
      </c>
      <c r="Z14" s="192">
        <v>64</v>
      </c>
      <c r="AA14" s="197">
        <v>48</v>
      </c>
      <c r="AB14" s="192">
        <v>62</v>
      </c>
      <c r="AC14" s="199">
        <v>70</v>
      </c>
      <c r="AD14" s="192">
        <v>72</v>
      </c>
      <c r="AE14" s="192">
        <v>64</v>
      </c>
      <c r="AF14" s="192">
        <v>58</v>
      </c>
      <c r="AG14" s="202">
        <v>68</v>
      </c>
      <c r="AH14" s="202">
        <v>67</v>
      </c>
      <c r="AI14" s="203">
        <v>80</v>
      </c>
      <c r="AJ14" s="204">
        <v>67</v>
      </c>
      <c r="AK14" s="205">
        <v>66</v>
      </c>
      <c r="AL14" s="206">
        <v>78</v>
      </c>
      <c r="AM14" s="206">
        <v>85</v>
      </c>
      <c r="AN14" s="213">
        <v>62</v>
      </c>
      <c r="BC14" s="133" t="s">
        <v>31</v>
      </c>
      <c r="BD14" s="150">
        <v>0</v>
      </c>
      <c r="BE14" s="150">
        <v>0</v>
      </c>
      <c r="BF14" s="150">
        <v>0</v>
      </c>
      <c r="BG14" s="150">
        <v>0</v>
      </c>
      <c r="BH14" s="150">
        <v>0</v>
      </c>
      <c r="BI14" s="150">
        <v>0</v>
      </c>
      <c r="BJ14" s="150">
        <v>0</v>
      </c>
      <c r="BK14" s="150">
        <v>0</v>
      </c>
      <c r="BL14" s="150">
        <v>0</v>
      </c>
      <c r="BM14" s="150">
        <v>0</v>
      </c>
      <c r="BN14" s="154">
        <v>0</v>
      </c>
      <c r="BO14" s="154">
        <v>0</v>
      </c>
      <c r="BP14" s="154">
        <v>3</v>
      </c>
      <c r="BQ14" s="154">
        <v>12</v>
      </c>
      <c r="BR14" s="151">
        <v>19</v>
      </c>
      <c r="BS14" s="151">
        <v>27</v>
      </c>
      <c r="DF14" s="133" t="s">
        <v>31</v>
      </c>
      <c r="DG14" s="145">
        <f t="shared" si="14"/>
        <v>54</v>
      </c>
      <c r="DH14" s="145">
        <f t="shared" si="0"/>
        <v>68</v>
      </c>
      <c r="DI14" s="145">
        <f t="shared" si="1"/>
        <v>77</v>
      </c>
      <c r="DJ14" s="145">
        <f t="shared" si="2"/>
        <v>79</v>
      </c>
      <c r="DK14" s="145">
        <f t="shared" si="3"/>
        <v>76</v>
      </c>
      <c r="DL14" s="145">
        <f t="shared" si="4"/>
        <v>71</v>
      </c>
      <c r="DM14" s="145">
        <f t="shared" si="5"/>
        <v>85</v>
      </c>
      <c r="DN14" s="145">
        <f t="shared" si="6"/>
        <v>77</v>
      </c>
      <c r="DO14" s="145">
        <f t="shared" si="7"/>
        <v>85</v>
      </c>
      <c r="DP14" s="145">
        <f t="shared" si="8"/>
        <v>72</v>
      </c>
      <c r="DQ14" s="145">
        <f t="shared" si="9"/>
        <v>80</v>
      </c>
      <c r="DR14" s="145">
        <f t="shared" si="10"/>
        <v>66</v>
      </c>
      <c r="DS14" s="145">
        <f t="shared" si="11"/>
        <v>68</v>
      </c>
      <c r="DT14" s="145">
        <f t="shared" si="12"/>
        <v>55</v>
      </c>
      <c r="DU14" s="145">
        <f t="shared" si="13"/>
        <v>89</v>
      </c>
      <c r="DV14" s="150">
        <f t="shared" si="13"/>
        <v>65</v>
      </c>
    </row>
    <row r="15" spans="1:163" x14ac:dyDescent="0.25">
      <c r="A15" s="12" t="s">
        <v>32</v>
      </c>
      <c r="B15" s="8">
        <v>69</v>
      </c>
      <c r="C15" s="8">
        <v>85</v>
      </c>
      <c r="D15" s="8">
        <v>118</v>
      </c>
      <c r="E15" s="8">
        <v>116</v>
      </c>
      <c r="F15" s="8">
        <v>100</v>
      </c>
      <c r="G15" s="8">
        <v>95</v>
      </c>
      <c r="H15" s="8">
        <v>92</v>
      </c>
      <c r="I15" s="8">
        <v>117</v>
      </c>
      <c r="J15" s="8">
        <v>103</v>
      </c>
      <c r="K15" s="8">
        <v>104</v>
      </c>
      <c r="L15" s="8">
        <v>90</v>
      </c>
      <c r="M15" s="8">
        <v>100</v>
      </c>
      <c r="N15" s="8">
        <v>95</v>
      </c>
      <c r="O15" s="8">
        <v>106</v>
      </c>
      <c r="P15" s="165">
        <v>114</v>
      </c>
      <c r="Q15" s="160">
        <v>132</v>
      </c>
      <c r="R15" s="160">
        <v>170</v>
      </c>
      <c r="S15" s="160">
        <v>116</v>
      </c>
      <c r="T15" s="172">
        <v>89</v>
      </c>
      <c r="U15" s="182">
        <v>104</v>
      </c>
      <c r="V15" s="185">
        <v>147</v>
      </c>
      <c r="W15" s="188">
        <v>77</v>
      </c>
      <c r="X15" s="192">
        <v>85</v>
      </c>
      <c r="Y15" s="195">
        <v>100</v>
      </c>
      <c r="Z15" s="192">
        <v>105</v>
      </c>
      <c r="AA15" s="197">
        <v>90</v>
      </c>
      <c r="AB15" s="192">
        <v>104</v>
      </c>
      <c r="AC15" s="199">
        <v>82</v>
      </c>
      <c r="AD15" s="192">
        <v>104</v>
      </c>
      <c r="AE15" s="192">
        <v>107</v>
      </c>
      <c r="AF15" s="192">
        <v>113</v>
      </c>
      <c r="AG15" s="202">
        <v>100</v>
      </c>
      <c r="AH15" s="202">
        <v>105</v>
      </c>
      <c r="AI15" s="203">
        <v>104</v>
      </c>
      <c r="AJ15" s="204">
        <v>83</v>
      </c>
      <c r="AK15" s="205">
        <v>87</v>
      </c>
      <c r="AL15" s="206">
        <v>95</v>
      </c>
      <c r="AM15" s="206">
        <v>106</v>
      </c>
      <c r="AN15" s="213">
        <v>124</v>
      </c>
      <c r="BC15" s="133" t="s">
        <v>32</v>
      </c>
      <c r="BD15" s="150">
        <v>0</v>
      </c>
      <c r="BE15" s="150">
        <v>0</v>
      </c>
      <c r="BF15" s="150">
        <v>0</v>
      </c>
      <c r="BG15" s="150">
        <v>0</v>
      </c>
      <c r="BH15" s="150">
        <v>0</v>
      </c>
      <c r="BI15" s="150">
        <v>0</v>
      </c>
      <c r="BJ15" s="150">
        <v>0</v>
      </c>
      <c r="BK15" s="150">
        <v>0</v>
      </c>
      <c r="BL15" s="150">
        <v>0</v>
      </c>
      <c r="BM15" s="150">
        <v>0</v>
      </c>
      <c r="BN15" s="154">
        <v>0</v>
      </c>
      <c r="BO15" s="154">
        <v>1</v>
      </c>
      <c r="BP15" s="154">
        <v>0</v>
      </c>
      <c r="BQ15" s="154">
        <v>11</v>
      </c>
      <c r="BR15" s="151">
        <v>32</v>
      </c>
      <c r="BS15" s="151">
        <v>49</v>
      </c>
      <c r="DF15" s="133" t="s">
        <v>32</v>
      </c>
      <c r="DG15" s="145">
        <f t="shared" si="14"/>
        <v>69</v>
      </c>
      <c r="DH15" s="145">
        <f t="shared" si="0"/>
        <v>85</v>
      </c>
      <c r="DI15" s="145">
        <f t="shared" si="1"/>
        <v>118</v>
      </c>
      <c r="DJ15" s="145">
        <f t="shared" si="2"/>
        <v>116</v>
      </c>
      <c r="DK15" s="145">
        <f t="shared" si="3"/>
        <v>100</v>
      </c>
      <c r="DL15" s="145">
        <f t="shared" si="4"/>
        <v>95</v>
      </c>
      <c r="DM15" s="145">
        <f t="shared" si="5"/>
        <v>92</v>
      </c>
      <c r="DN15" s="145">
        <f t="shared" si="6"/>
        <v>117</v>
      </c>
      <c r="DO15" s="145">
        <f t="shared" si="7"/>
        <v>103</v>
      </c>
      <c r="DP15" s="145">
        <f t="shared" si="8"/>
        <v>104</v>
      </c>
      <c r="DQ15" s="145">
        <f t="shared" si="9"/>
        <v>90</v>
      </c>
      <c r="DR15" s="145">
        <f t="shared" si="10"/>
        <v>99</v>
      </c>
      <c r="DS15" s="145">
        <f t="shared" si="11"/>
        <v>95</v>
      </c>
      <c r="DT15" s="145">
        <f t="shared" si="12"/>
        <v>95</v>
      </c>
      <c r="DU15" s="145">
        <f t="shared" si="13"/>
        <v>82</v>
      </c>
      <c r="DV15" s="150">
        <f t="shared" si="13"/>
        <v>83</v>
      </c>
    </row>
    <row r="16" spans="1:163" x14ac:dyDescent="0.25">
      <c r="A16" s="12" t="s">
        <v>33</v>
      </c>
      <c r="B16" s="8">
        <v>115</v>
      </c>
      <c r="C16" s="8">
        <v>191</v>
      </c>
      <c r="D16" s="8">
        <v>189</v>
      </c>
      <c r="E16" s="8">
        <v>160</v>
      </c>
      <c r="F16" s="8">
        <v>163</v>
      </c>
      <c r="G16" s="8">
        <v>157</v>
      </c>
      <c r="H16" s="8">
        <v>165</v>
      </c>
      <c r="I16" s="8">
        <v>182</v>
      </c>
      <c r="J16" s="8">
        <v>155</v>
      </c>
      <c r="K16" s="8">
        <v>155</v>
      </c>
      <c r="L16" s="8">
        <v>179</v>
      </c>
      <c r="M16" s="8">
        <v>160</v>
      </c>
      <c r="N16" s="8">
        <v>163</v>
      </c>
      <c r="O16" s="8">
        <v>220</v>
      </c>
      <c r="P16" s="165">
        <v>249</v>
      </c>
      <c r="Q16" s="160">
        <v>242</v>
      </c>
      <c r="R16" s="160">
        <v>279</v>
      </c>
      <c r="S16" s="160">
        <v>235</v>
      </c>
      <c r="T16" s="172">
        <v>165</v>
      </c>
      <c r="U16" s="182">
        <v>195</v>
      </c>
      <c r="V16" s="185">
        <v>175</v>
      </c>
      <c r="W16" s="188">
        <v>136</v>
      </c>
      <c r="X16" s="192">
        <v>152</v>
      </c>
      <c r="Y16" s="195">
        <v>166</v>
      </c>
      <c r="Z16" s="192">
        <v>144</v>
      </c>
      <c r="AA16" s="197">
        <v>159</v>
      </c>
      <c r="AB16" s="192">
        <v>157</v>
      </c>
      <c r="AC16" s="199">
        <v>159</v>
      </c>
      <c r="AD16" s="192">
        <v>161</v>
      </c>
      <c r="AE16" s="192">
        <v>169</v>
      </c>
      <c r="AF16" s="192">
        <v>175</v>
      </c>
      <c r="AG16" s="202">
        <v>161</v>
      </c>
      <c r="AH16" s="202">
        <v>153</v>
      </c>
      <c r="AI16" s="203">
        <v>147</v>
      </c>
      <c r="AJ16" s="204">
        <v>155</v>
      </c>
      <c r="AK16" s="205">
        <v>137</v>
      </c>
      <c r="AL16" s="206">
        <v>136</v>
      </c>
      <c r="AM16" s="206">
        <v>186</v>
      </c>
      <c r="AN16" s="213">
        <v>151</v>
      </c>
      <c r="BC16" s="133" t="s">
        <v>33</v>
      </c>
      <c r="BD16" s="150">
        <v>0</v>
      </c>
      <c r="BE16" s="150">
        <v>0</v>
      </c>
      <c r="BF16" s="150">
        <v>0</v>
      </c>
      <c r="BG16" s="150">
        <v>0</v>
      </c>
      <c r="BH16" s="150">
        <v>0</v>
      </c>
      <c r="BI16" s="150">
        <v>0</v>
      </c>
      <c r="BJ16" s="150">
        <v>0</v>
      </c>
      <c r="BK16" s="150">
        <v>0</v>
      </c>
      <c r="BL16" s="150">
        <v>0</v>
      </c>
      <c r="BM16" s="150">
        <v>0</v>
      </c>
      <c r="BN16" s="154">
        <v>0</v>
      </c>
      <c r="BO16" s="154">
        <v>0</v>
      </c>
      <c r="BP16" s="154">
        <v>8</v>
      </c>
      <c r="BQ16" s="154">
        <v>42</v>
      </c>
      <c r="BR16" s="151">
        <v>75</v>
      </c>
      <c r="BS16" s="151">
        <v>76</v>
      </c>
      <c r="DF16" s="133" t="s">
        <v>33</v>
      </c>
      <c r="DG16" s="145">
        <f t="shared" si="14"/>
        <v>115</v>
      </c>
      <c r="DH16" s="145">
        <f t="shared" si="0"/>
        <v>191</v>
      </c>
      <c r="DI16" s="145">
        <f t="shared" si="1"/>
        <v>189</v>
      </c>
      <c r="DJ16" s="145">
        <f t="shared" si="2"/>
        <v>160</v>
      </c>
      <c r="DK16" s="145">
        <f t="shared" si="3"/>
        <v>163</v>
      </c>
      <c r="DL16" s="145">
        <f t="shared" si="4"/>
        <v>157</v>
      </c>
      <c r="DM16" s="145">
        <f t="shared" si="5"/>
        <v>165</v>
      </c>
      <c r="DN16" s="145">
        <f t="shared" si="6"/>
        <v>182</v>
      </c>
      <c r="DO16" s="145">
        <f t="shared" si="7"/>
        <v>155</v>
      </c>
      <c r="DP16" s="145">
        <f t="shared" si="8"/>
        <v>155</v>
      </c>
      <c r="DQ16" s="145">
        <f t="shared" si="9"/>
        <v>179</v>
      </c>
      <c r="DR16" s="145">
        <f t="shared" si="10"/>
        <v>160</v>
      </c>
      <c r="DS16" s="145">
        <f t="shared" si="11"/>
        <v>155</v>
      </c>
      <c r="DT16" s="145">
        <f t="shared" si="12"/>
        <v>178</v>
      </c>
      <c r="DU16" s="145">
        <f t="shared" si="13"/>
        <v>174</v>
      </c>
      <c r="DV16" s="150">
        <f t="shared" si="13"/>
        <v>166</v>
      </c>
    </row>
    <row r="17" spans="1:126" x14ac:dyDescent="0.25">
      <c r="A17" s="12" t="s">
        <v>34</v>
      </c>
      <c r="B17" s="8">
        <v>239</v>
      </c>
      <c r="C17" s="8">
        <v>279</v>
      </c>
      <c r="D17" s="8">
        <v>306</v>
      </c>
      <c r="E17" s="8">
        <v>280</v>
      </c>
      <c r="F17" s="8">
        <v>278</v>
      </c>
      <c r="G17" s="8">
        <v>289</v>
      </c>
      <c r="H17" s="8">
        <v>288</v>
      </c>
      <c r="I17" s="8">
        <v>232</v>
      </c>
      <c r="J17" s="8">
        <v>261</v>
      </c>
      <c r="K17" s="8">
        <v>258</v>
      </c>
      <c r="L17" s="8">
        <v>260</v>
      </c>
      <c r="M17" s="8">
        <v>245</v>
      </c>
      <c r="N17" s="8">
        <v>235</v>
      </c>
      <c r="O17" s="8">
        <v>376</v>
      </c>
      <c r="P17" s="165">
        <v>412</v>
      </c>
      <c r="Q17" s="160">
        <v>428</v>
      </c>
      <c r="R17" s="160">
        <v>438</v>
      </c>
      <c r="S17" s="160">
        <v>387</v>
      </c>
      <c r="T17" s="172">
        <v>267</v>
      </c>
      <c r="U17" s="182">
        <v>303</v>
      </c>
      <c r="V17" s="185">
        <v>292</v>
      </c>
      <c r="W17" s="188">
        <v>217</v>
      </c>
      <c r="X17" s="192">
        <v>255</v>
      </c>
      <c r="Y17" s="195">
        <v>246</v>
      </c>
      <c r="Z17" s="192">
        <v>248</v>
      </c>
      <c r="AA17" s="197">
        <v>232</v>
      </c>
      <c r="AB17" s="192">
        <v>232</v>
      </c>
      <c r="AC17" s="199">
        <v>224</v>
      </c>
      <c r="AD17" s="192">
        <v>251</v>
      </c>
      <c r="AE17" s="192">
        <v>237</v>
      </c>
      <c r="AF17" s="192">
        <v>244</v>
      </c>
      <c r="AG17" s="202">
        <v>239</v>
      </c>
      <c r="AH17" s="202">
        <v>235</v>
      </c>
      <c r="AI17" s="203">
        <v>260</v>
      </c>
      <c r="AJ17" s="204">
        <v>249</v>
      </c>
      <c r="AK17" s="205">
        <v>221</v>
      </c>
      <c r="AL17" s="206">
        <v>243</v>
      </c>
      <c r="AM17" s="206">
        <v>243</v>
      </c>
      <c r="AN17" s="213">
        <v>233</v>
      </c>
      <c r="BC17" s="133" t="s">
        <v>34</v>
      </c>
      <c r="BD17" s="150">
        <v>0</v>
      </c>
      <c r="BE17" s="150">
        <v>0</v>
      </c>
      <c r="BF17" s="150">
        <v>0</v>
      </c>
      <c r="BG17" s="150">
        <v>0</v>
      </c>
      <c r="BH17" s="150">
        <v>0</v>
      </c>
      <c r="BI17" s="150">
        <v>0</v>
      </c>
      <c r="BJ17" s="150">
        <v>0</v>
      </c>
      <c r="BK17" s="150">
        <v>0</v>
      </c>
      <c r="BL17" s="150">
        <v>0</v>
      </c>
      <c r="BM17" s="150">
        <v>0</v>
      </c>
      <c r="BN17" s="154">
        <v>0</v>
      </c>
      <c r="BO17" s="154">
        <v>2</v>
      </c>
      <c r="BP17" s="154">
        <v>9</v>
      </c>
      <c r="BQ17" s="154">
        <v>64</v>
      </c>
      <c r="BR17" s="151">
        <v>126</v>
      </c>
      <c r="BS17" s="151">
        <v>190</v>
      </c>
      <c r="DF17" s="133" t="s">
        <v>34</v>
      </c>
      <c r="DG17" s="145">
        <f t="shared" si="14"/>
        <v>239</v>
      </c>
      <c r="DH17" s="145">
        <f t="shared" si="0"/>
        <v>279</v>
      </c>
      <c r="DI17" s="145">
        <f t="shared" si="1"/>
        <v>306</v>
      </c>
      <c r="DJ17" s="145">
        <f t="shared" si="2"/>
        <v>280</v>
      </c>
      <c r="DK17" s="145">
        <f t="shared" si="3"/>
        <v>278</v>
      </c>
      <c r="DL17" s="145">
        <f t="shared" si="4"/>
        <v>289</v>
      </c>
      <c r="DM17" s="145">
        <f t="shared" si="5"/>
        <v>288</v>
      </c>
      <c r="DN17" s="145">
        <f t="shared" si="6"/>
        <v>232</v>
      </c>
      <c r="DO17" s="145">
        <f t="shared" si="7"/>
        <v>261</v>
      </c>
      <c r="DP17" s="145">
        <f t="shared" si="8"/>
        <v>258</v>
      </c>
      <c r="DQ17" s="145">
        <f t="shared" si="9"/>
        <v>260</v>
      </c>
      <c r="DR17" s="145">
        <f t="shared" si="10"/>
        <v>243</v>
      </c>
      <c r="DS17" s="145">
        <f t="shared" si="11"/>
        <v>226</v>
      </c>
      <c r="DT17" s="145">
        <f t="shared" si="12"/>
        <v>312</v>
      </c>
      <c r="DU17" s="145">
        <f t="shared" si="13"/>
        <v>286</v>
      </c>
      <c r="DV17" s="150">
        <f t="shared" si="13"/>
        <v>238</v>
      </c>
    </row>
    <row r="18" spans="1:126" x14ac:dyDescent="0.25">
      <c r="A18" s="12" t="s">
        <v>35</v>
      </c>
      <c r="B18" s="8">
        <v>361</v>
      </c>
      <c r="C18" s="8">
        <v>426</v>
      </c>
      <c r="D18" s="8">
        <v>461</v>
      </c>
      <c r="E18" s="8">
        <v>381</v>
      </c>
      <c r="F18" s="8">
        <v>382</v>
      </c>
      <c r="G18" s="8">
        <v>371</v>
      </c>
      <c r="H18" s="8">
        <v>345</v>
      </c>
      <c r="I18" s="8">
        <v>346</v>
      </c>
      <c r="J18" s="8">
        <v>347</v>
      </c>
      <c r="K18" s="8">
        <v>358</v>
      </c>
      <c r="L18" s="8">
        <v>401</v>
      </c>
      <c r="M18" s="8">
        <v>390</v>
      </c>
      <c r="N18" s="8">
        <v>381</v>
      </c>
      <c r="O18" s="8">
        <v>531</v>
      </c>
      <c r="P18" s="165">
        <v>598</v>
      </c>
      <c r="Q18" s="160">
        <v>679</v>
      </c>
      <c r="R18" s="160">
        <v>639</v>
      </c>
      <c r="S18" s="160">
        <v>550</v>
      </c>
      <c r="T18" s="172">
        <v>407</v>
      </c>
      <c r="U18" s="182">
        <v>477</v>
      </c>
      <c r="V18" s="185">
        <v>427</v>
      </c>
      <c r="W18" s="188">
        <v>332</v>
      </c>
      <c r="X18" s="192">
        <v>381</v>
      </c>
      <c r="Y18" s="195">
        <v>346</v>
      </c>
      <c r="Z18" s="192">
        <v>367</v>
      </c>
      <c r="AA18" s="197">
        <v>335</v>
      </c>
      <c r="AB18" s="192">
        <v>339</v>
      </c>
      <c r="AC18" s="199">
        <v>300</v>
      </c>
      <c r="AD18" s="192">
        <v>344</v>
      </c>
      <c r="AE18" s="192">
        <v>370</v>
      </c>
      <c r="AF18" s="192">
        <v>371</v>
      </c>
      <c r="AG18" s="202">
        <v>339</v>
      </c>
      <c r="AH18" s="202">
        <v>311</v>
      </c>
      <c r="AI18" s="203">
        <v>374</v>
      </c>
      <c r="AJ18" s="204">
        <v>352</v>
      </c>
      <c r="AK18" s="205">
        <v>320</v>
      </c>
      <c r="AL18" s="206">
        <v>377</v>
      </c>
      <c r="AM18" s="206">
        <v>347</v>
      </c>
      <c r="AN18" s="213">
        <v>354</v>
      </c>
      <c r="BC18" s="133" t="s">
        <v>35</v>
      </c>
      <c r="BD18" s="150">
        <v>0</v>
      </c>
      <c r="BE18" s="150">
        <v>0</v>
      </c>
      <c r="BF18" s="150">
        <v>0</v>
      </c>
      <c r="BG18" s="150">
        <v>0</v>
      </c>
      <c r="BH18" s="150">
        <v>0</v>
      </c>
      <c r="BI18" s="150">
        <v>0</v>
      </c>
      <c r="BJ18" s="150">
        <v>0</v>
      </c>
      <c r="BK18" s="150">
        <v>0</v>
      </c>
      <c r="BL18" s="150">
        <v>0</v>
      </c>
      <c r="BM18" s="150">
        <v>0</v>
      </c>
      <c r="BN18" s="154">
        <v>0</v>
      </c>
      <c r="BO18" s="154">
        <v>2</v>
      </c>
      <c r="BP18" s="154">
        <v>16</v>
      </c>
      <c r="BQ18" s="154">
        <v>137</v>
      </c>
      <c r="BR18" s="151">
        <v>208</v>
      </c>
      <c r="BS18" s="151">
        <v>287</v>
      </c>
      <c r="DF18" s="133" t="s">
        <v>35</v>
      </c>
      <c r="DG18" s="145">
        <f t="shared" si="14"/>
        <v>361</v>
      </c>
      <c r="DH18" s="145">
        <f t="shared" si="0"/>
        <v>426</v>
      </c>
      <c r="DI18" s="145">
        <f t="shared" si="1"/>
        <v>461</v>
      </c>
      <c r="DJ18" s="145">
        <f t="shared" si="2"/>
        <v>381</v>
      </c>
      <c r="DK18" s="145">
        <f t="shared" si="3"/>
        <v>382</v>
      </c>
      <c r="DL18" s="145">
        <f t="shared" si="4"/>
        <v>371</v>
      </c>
      <c r="DM18" s="145">
        <f t="shared" si="5"/>
        <v>345</v>
      </c>
      <c r="DN18" s="145">
        <f t="shared" si="6"/>
        <v>346</v>
      </c>
      <c r="DO18" s="145">
        <f t="shared" si="7"/>
        <v>347</v>
      </c>
      <c r="DP18" s="145">
        <f t="shared" si="8"/>
        <v>358</v>
      </c>
      <c r="DQ18" s="145">
        <f t="shared" si="9"/>
        <v>401</v>
      </c>
      <c r="DR18" s="145">
        <f t="shared" si="10"/>
        <v>388</v>
      </c>
      <c r="DS18" s="145">
        <f t="shared" si="11"/>
        <v>365</v>
      </c>
      <c r="DT18" s="145">
        <f t="shared" si="12"/>
        <v>394</v>
      </c>
      <c r="DU18" s="145">
        <f t="shared" si="13"/>
        <v>390</v>
      </c>
      <c r="DV18" s="150">
        <f t="shared" si="13"/>
        <v>392</v>
      </c>
    </row>
    <row r="19" spans="1:126" x14ac:dyDescent="0.25">
      <c r="A19" s="12" t="s">
        <v>36</v>
      </c>
      <c r="B19" s="8">
        <v>486</v>
      </c>
      <c r="C19" s="8">
        <v>604</v>
      </c>
      <c r="D19" s="8">
        <v>562</v>
      </c>
      <c r="E19" s="8">
        <v>535</v>
      </c>
      <c r="F19" s="8">
        <v>525</v>
      </c>
      <c r="G19" s="8">
        <v>512</v>
      </c>
      <c r="H19" s="8">
        <v>490</v>
      </c>
      <c r="I19" s="8">
        <v>511</v>
      </c>
      <c r="J19" s="8">
        <v>494</v>
      </c>
      <c r="K19" s="8">
        <v>481</v>
      </c>
      <c r="L19" s="8">
        <v>500</v>
      </c>
      <c r="M19" s="8">
        <v>469</v>
      </c>
      <c r="N19" s="8">
        <v>522</v>
      </c>
      <c r="O19" s="8">
        <v>733</v>
      </c>
      <c r="P19" s="165">
        <v>852</v>
      </c>
      <c r="Q19" s="160">
        <v>945</v>
      </c>
      <c r="R19" s="160">
        <v>927</v>
      </c>
      <c r="S19" s="160">
        <v>725</v>
      </c>
      <c r="T19" s="172">
        <v>531</v>
      </c>
      <c r="U19" s="182">
        <v>668</v>
      </c>
      <c r="V19" s="185">
        <v>587</v>
      </c>
      <c r="W19" s="188">
        <v>438</v>
      </c>
      <c r="X19" s="192">
        <v>520</v>
      </c>
      <c r="Y19" s="195">
        <v>512</v>
      </c>
      <c r="Z19" s="192">
        <v>447</v>
      </c>
      <c r="AA19" s="197">
        <v>424</v>
      </c>
      <c r="AB19" s="192">
        <v>453</v>
      </c>
      <c r="AC19" s="199">
        <v>425</v>
      </c>
      <c r="AD19" s="192">
        <v>442</v>
      </c>
      <c r="AE19" s="192">
        <v>432</v>
      </c>
      <c r="AF19" s="192">
        <v>419</v>
      </c>
      <c r="AG19" s="202">
        <v>440</v>
      </c>
      <c r="AH19" s="202">
        <v>451</v>
      </c>
      <c r="AI19" s="203">
        <v>470</v>
      </c>
      <c r="AJ19" s="204">
        <v>480</v>
      </c>
      <c r="AK19" s="205">
        <v>343</v>
      </c>
      <c r="AL19" s="206">
        <v>453</v>
      </c>
      <c r="AM19" s="206">
        <v>455</v>
      </c>
      <c r="AN19" s="213">
        <v>515</v>
      </c>
      <c r="BC19" s="133" t="s">
        <v>36</v>
      </c>
      <c r="BD19" s="150">
        <v>0</v>
      </c>
      <c r="BE19" s="150">
        <v>0</v>
      </c>
      <c r="BF19" s="150">
        <v>0</v>
      </c>
      <c r="BG19" s="150">
        <v>0</v>
      </c>
      <c r="BH19" s="150">
        <v>0</v>
      </c>
      <c r="BI19" s="150">
        <v>0</v>
      </c>
      <c r="BJ19" s="150">
        <v>0</v>
      </c>
      <c r="BK19" s="150">
        <v>0</v>
      </c>
      <c r="BL19" s="150">
        <v>0</v>
      </c>
      <c r="BM19" s="150">
        <v>0</v>
      </c>
      <c r="BN19" s="154">
        <v>1</v>
      </c>
      <c r="BO19" s="154">
        <v>2</v>
      </c>
      <c r="BP19" s="154">
        <v>30</v>
      </c>
      <c r="BQ19" s="154">
        <v>169</v>
      </c>
      <c r="BR19" s="151">
        <v>333</v>
      </c>
      <c r="BS19" s="151">
        <v>413</v>
      </c>
      <c r="DF19" s="133" t="s">
        <v>36</v>
      </c>
      <c r="DG19" s="145">
        <f t="shared" si="14"/>
        <v>486</v>
      </c>
      <c r="DH19" s="145">
        <f t="shared" si="0"/>
        <v>604</v>
      </c>
      <c r="DI19" s="145">
        <f t="shared" si="1"/>
        <v>562</v>
      </c>
      <c r="DJ19" s="145">
        <f t="shared" si="2"/>
        <v>535</v>
      </c>
      <c r="DK19" s="145">
        <f t="shared" si="3"/>
        <v>525</v>
      </c>
      <c r="DL19" s="145">
        <f t="shared" si="4"/>
        <v>512</v>
      </c>
      <c r="DM19" s="145">
        <f t="shared" si="5"/>
        <v>490</v>
      </c>
      <c r="DN19" s="145">
        <f t="shared" si="6"/>
        <v>511</v>
      </c>
      <c r="DO19" s="145">
        <f t="shared" si="7"/>
        <v>494</v>
      </c>
      <c r="DP19" s="145">
        <f t="shared" si="8"/>
        <v>481</v>
      </c>
      <c r="DQ19" s="145">
        <f t="shared" si="9"/>
        <v>499</v>
      </c>
      <c r="DR19" s="145">
        <f t="shared" si="10"/>
        <v>467</v>
      </c>
      <c r="DS19" s="145">
        <f t="shared" si="11"/>
        <v>492</v>
      </c>
      <c r="DT19" s="145">
        <f t="shared" si="12"/>
        <v>564</v>
      </c>
      <c r="DU19" s="145">
        <f t="shared" si="13"/>
        <v>519</v>
      </c>
      <c r="DV19" s="150">
        <f t="shared" si="13"/>
        <v>532</v>
      </c>
    </row>
    <row r="20" spans="1:126" x14ac:dyDescent="0.25">
      <c r="A20" s="12" t="s">
        <v>37</v>
      </c>
      <c r="B20" s="8">
        <v>696</v>
      </c>
      <c r="C20" s="8">
        <v>857</v>
      </c>
      <c r="D20" s="8">
        <v>803</v>
      </c>
      <c r="E20" s="8">
        <v>791</v>
      </c>
      <c r="F20" s="8">
        <v>732</v>
      </c>
      <c r="G20" s="8">
        <v>689</v>
      </c>
      <c r="H20" s="8">
        <v>641</v>
      </c>
      <c r="I20" s="8">
        <v>695</v>
      </c>
      <c r="J20" s="8">
        <v>682</v>
      </c>
      <c r="K20" s="8">
        <v>679</v>
      </c>
      <c r="L20" s="8">
        <v>685</v>
      </c>
      <c r="M20" s="8">
        <v>686</v>
      </c>
      <c r="N20" s="8">
        <v>699</v>
      </c>
      <c r="O20" s="8">
        <v>1044</v>
      </c>
      <c r="P20" s="165">
        <v>1149</v>
      </c>
      <c r="Q20" s="160">
        <v>1272</v>
      </c>
      <c r="R20" s="160">
        <v>1248</v>
      </c>
      <c r="S20" s="160">
        <v>1023</v>
      </c>
      <c r="T20" s="172">
        <v>763</v>
      </c>
      <c r="U20" s="182">
        <v>854</v>
      </c>
      <c r="V20" s="185">
        <v>735</v>
      </c>
      <c r="W20" s="188">
        <v>608</v>
      </c>
      <c r="X20" s="192">
        <v>710</v>
      </c>
      <c r="Y20" s="195">
        <v>648</v>
      </c>
      <c r="Z20" s="192">
        <v>664</v>
      </c>
      <c r="AA20" s="197">
        <v>598</v>
      </c>
      <c r="AB20" s="192">
        <v>621</v>
      </c>
      <c r="AC20" s="199">
        <v>601</v>
      </c>
      <c r="AD20" s="192">
        <v>608</v>
      </c>
      <c r="AE20" s="192">
        <v>589</v>
      </c>
      <c r="AF20" s="192">
        <v>595</v>
      </c>
      <c r="AG20" s="202">
        <v>575</v>
      </c>
      <c r="AH20" s="202">
        <v>646</v>
      </c>
      <c r="AI20" s="203">
        <v>600</v>
      </c>
      <c r="AJ20" s="204">
        <v>626</v>
      </c>
      <c r="AK20" s="205">
        <v>531</v>
      </c>
      <c r="AL20" s="206">
        <v>671</v>
      </c>
      <c r="AM20" s="206">
        <v>603</v>
      </c>
      <c r="AN20" s="213">
        <v>619</v>
      </c>
      <c r="BC20" s="133" t="s">
        <v>37</v>
      </c>
      <c r="BD20" s="150">
        <v>0</v>
      </c>
      <c r="BE20" s="150">
        <v>0</v>
      </c>
      <c r="BF20" s="150">
        <v>0</v>
      </c>
      <c r="BG20" s="150">
        <v>0</v>
      </c>
      <c r="BH20" s="150">
        <v>0</v>
      </c>
      <c r="BI20" s="150">
        <v>0</v>
      </c>
      <c r="BJ20" s="150">
        <v>0</v>
      </c>
      <c r="BK20" s="150">
        <v>0</v>
      </c>
      <c r="BL20" s="150">
        <v>0</v>
      </c>
      <c r="BM20" s="150">
        <v>0</v>
      </c>
      <c r="BN20" s="154">
        <v>0</v>
      </c>
      <c r="BO20" s="154">
        <v>11</v>
      </c>
      <c r="BP20" s="154">
        <v>42</v>
      </c>
      <c r="BQ20" s="154">
        <v>224</v>
      </c>
      <c r="BR20" s="151">
        <v>427</v>
      </c>
      <c r="BS20" s="151">
        <v>553</v>
      </c>
      <c r="DF20" s="133" t="s">
        <v>37</v>
      </c>
      <c r="DG20" s="145">
        <f t="shared" si="14"/>
        <v>696</v>
      </c>
      <c r="DH20" s="145">
        <f t="shared" si="0"/>
        <v>857</v>
      </c>
      <c r="DI20" s="145">
        <f t="shared" si="1"/>
        <v>803</v>
      </c>
      <c r="DJ20" s="145">
        <f t="shared" si="2"/>
        <v>791</v>
      </c>
      <c r="DK20" s="145">
        <f t="shared" si="3"/>
        <v>732</v>
      </c>
      <c r="DL20" s="145">
        <f t="shared" si="4"/>
        <v>689</v>
      </c>
      <c r="DM20" s="145">
        <f t="shared" si="5"/>
        <v>641</v>
      </c>
      <c r="DN20" s="145">
        <f t="shared" si="6"/>
        <v>695</v>
      </c>
      <c r="DO20" s="145">
        <f t="shared" si="7"/>
        <v>682</v>
      </c>
      <c r="DP20" s="145">
        <f t="shared" si="8"/>
        <v>679</v>
      </c>
      <c r="DQ20" s="145">
        <f t="shared" si="9"/>
        <v>685</v>
      </c>
      <c r="DR20" s="145">
        <f t="shared" si="10"/>
        <v>675</v>
      </c>
      <c r="DS20" s="145">
        <f t="shared" si="11"/>
        <v>657</v>
      </c>
      <c r="DT20" s="145">
        <f t="shared" si="12"/>
        <v>820</v>
      </c>
      <c r="DU20" s="145">
        <f t="shared" si="13"/>
        <v>722</v>
      </c>
      <c r="DV20" s="150">
        <f t="shared" si="13"/>
        <v>719</v>
      </c>
    </row>
    <row r="21" spans="1:126" x14ac:dyDescent="0.25">
      <c r="A21" s="12" t="s">
        <v>38</v>
      </c>
      <c r="B21" s="8">
        <v>1164</v>
      </c>
      <c r="C21" s="8">
        <v>1341</v>
      </c>
      <c r="D21" s="8">
        <v>1210</v>
      </c>
      <c r="E21" s="8">
        <v>1167</v>
      </c>
      <c r="F21" s="8">
        <v>1196</v>
      </c>
      <c r="G21" s="8">
        <v>1120</v>
      </c>
      <c r="H21" s="8">
        <v>1113</v>
      </c>
      <c r="I21" s="8">
        <v>1048</v>
      </c>
      <c r="J21" s="8">
        <v>1111</v>
      </c>
      <c r="K21" s="8">
        <v>1090</v>
      </c>
      <c r="L21" s="8">
        <v>1068</v>
      </c>
      <c r="M21" s="8">
        <v>1094</v>
      </c>
      <c r="N21" s="8">
        <v>1106</v>
      </c>
      <c r="O21" s="8">
        <v>1690</v>
      </c>
      <c r="P21" s="165">
        <v>1797</v>
      </c>
      <c r="Q21" s="160">
        <v>2108</v>
      </c>
      <c r="R21" s="160">
        <v>1990</v>
      </c>
      <c r="S21" s="160">
        <v>1578</v>
      </c>
      <c r="T21" s="172">
        <v>1172</v>
      </c>
      <c r="U21" s="182">
        <v>1334</v>
      </c>
      <c r="V21" s="185">
        <v>1148</v>
      </c>
      <c r="W21" s="188">
        <v>959</v>
      </c>
      <c r="X21" s="192">
        <v>1081</v>
      </c>
      <c r="Y21" s="195">
        <v>1071</v>
      </c>
      <c r="Z21" s="192">
        <v>951</v>
      </c>
      <c r="AA21" s="197">
        <v>970</v>
      </c>
      <c r="AB21" s="192">
        <v>980</v>
      </c>
      <c r="AC21" s="199">
        <v>942</v>
      </c>
      <c r="AD21" s="192">
        <v>938</v>
      </c>
      <c r="AE21" s="192">
        <v>928</v>
      </c>
      <c r="AF21" s="192">
        <v>983</v>
      </c>
      <c r="AG21" s="202">
        <v>906</v>
      </c>
      <c r="AH21" s="202">
        <v>955</v>
      </c>
      <c r="AI21" s="203">
        <v>970</v>
      </c>
      <c r="AJ21" s="204">
        <v>948</v>
      </c>
      <c r="AK21" s="205">
        <v>846</v>
      </c>
      <c r="AL21" s="206">
        <v>1054</v>
      </c>
      <c r="AM21" s="206">
        <v>1007</v>
      </c>
      <c r="AN21" s="213">
        <v>1003</v>
      </c>
      <c r="BC21" s="133" t="s">
        <v>38</v>
      </c>
      <c r="BD21" s="150">
        <v>0</v>
      </c>
      <c r="BE21" s="150">
        <v>0</v>
      </c>
      <c r="BF21" s="150">
        <v>0</v>
      </c>
      <c r="BG21" s="150">
        <v>0</v>
      </c>
      <c r="BH21" s="150">
        <v>0</v>
      </c>
      <c r="BI21" s="150">
        <v>0</v>
      </c>
      <c r="BJ21" s="150">
        <v>0</v>
      </c>
      <c r="BK21" s="150">
        <v>0</v>
      </c>
      <c r="BL21" s="150">
        <v>0</v>
      </c>
      <c r="BM21" s="150">
        <v>0</v>
      </c>
      <c r="BN21" s="154">
        <v>1</v>
      </c>
      <c r="BO21" s="154">
        <v>9</v>
      </c>
      <c r="BP21" s="154">
        <v>57</v>
      </c>
      <c r="BQ21" s="154">
        <v>402</v>
      </c>
      <c r="BR21" s="151">
        <v>677</v>
      </c>
      <c r="BS21" s="151">
        <v>889</v>
      </c>
      <c r="DF21" s="133" t="s">
        <v>38</v>
      </c>
      <c r="DG21" s="145">
        <f t="shared" si="14"/>
        <v>1164</v>
      </c>
      <c r="DH21" s="145">
        <f t="shared" si="0"/>
        <v>1341</v>
      </c>
      <c r="DI21" s="145">
        <f t="shared" si="1"/>
        <v>1210</v>
      </c>
      <c r="DJ21" s="145">
        <f t="shared" si="2"/>
        <v>1167</v>
      </c>
      <c r="DK21" s="145">
        <f t="shared" si="3"/>
        <v>1196</v>
      </c>
      <c r="DL21" s="145">
        <f t="shared" si="4"/>
        <v>1120</v>
      </c>
      <c r="DM21" s="145">
        <f t="shared" si="5"/>
        <v>1113</v>
      </c>
      <c r="DN21" s="145">
        <f t="shared" si="6"/>
        <v>1048</v>
      </c>
      <c r="DO21" s="145">
        <f t="shared" si="7"/>
        <v>1111</v>
      </c>
      <c r="DP21" s="145">
        <f t="shared" si="8"/>
        <v>1090</v>
      </c>
      <c r="DQ21" s="145">
        <f t="shared" si="9"/>
        <v>1067</v>
      </c>
      <c r="DR21" s="145">
        <f t="shared" si="10"/>
        <v>1085</v>
      </c>
      <c r="DS21" s="145">
        <f t="shared" si="11"/>
        <v>1049</v>
      </c>
      <c r="DT21" s="145">
        <f t="shared" si="12"/>
        <v>1288</v>
      </c>
      <c r="DU21" s="145">
        <f t="shared" si="13"/>
        <v>1120</v>
      </c>
      <c r="DV21" s="150">
        <f t="shared" si="13"/>
        <v>1219</v>
      </c>
    </row>
    <row r="22" spans="1:126" x14ac:dyDescent="0.25">
      <c r="A22" s="12" t="s">
        <v>39</v>
      </c>
      <c r="B22" s="8">
        <v>1535</v>
      </c>
      <c r="C22" s="8">
        <v>1724</v>
      </c>
      <c r="D22" s="8">
        <v>1612</v>
      </c>
      <c r="E22" s="8">
        <v>1474</v>
      </c>
      <c r="F22" s="8">
        <v>1445</v>
      </c>
      <c r="G22" s="8">
        <v>1358</v>
      </c>
      <c r="H22" s="8">
        <v>1305</v>
      </c>
      <c r="I22" s="8">
        <v>1338</v>
      </c>
      <c r="J22" s="8">
        <v>1255</v>
      </c>
      <c r="K22" s="8">
        <v>1325</v>
      </c>
      <c r="L22" s="8">
        <v>1366</v>
      </c>
      <c r="M22" s="8">
        <v>1373</v>
      </c>
      <c r="N22" s="8">
        <v>1397</v>
      </c>
      <c r="O22" s="8">
        <v>2179</v>
      </c>
      <c r="P22" s="165">
        <v>2418</v>
      </c>
      <c r="Q22" s="160">
        <v>2817</v>
      </c>
      <c r="R22" s="160">
        <v>2741</v>
      </c>
      <c r="S22" s="160">
        <v>2155</v>
      </c>
      <c r="T22" s="172">
        <v>1528</v>
      </c>
      <c r="U22" s="182">
        <v>1746</v>
      </c>
      <c r="V22" s="185">
        <v>1492</v>
      </c>
      <c r="W22" s="188">
        <v>1243</v>
      </c>
      <c r="X22" s="192">
        <v>1363</v>
      </c>
      <c r="Y22" s="195">
        <v>1230</v>
      </c>
      <c r="Z22" s="192">
        <v>1130</v>
      </c>
      <c r="AA22" s="197">
        <v>1152</v>
      </c>
      <c r="AB22" s="192">
        <v>1191</v>
      </c>
      <c r="AC22" s="199">
        <v>1101</v>
      </c>
      <c r="AD22" s="192">
        <v>1132</v>
      </c>
      <c r="AE22" s="192">
        <v>1090</v>
      </c>
      <c r="AF22" s="192">
        <v>1119</v>
      </c>
      <c r="AG22" s="202">
        <v>1124</v>
      </c>
      <c r="AH22" s="202">
        <v>1182</v>
      </c>
      <c r="AI22" s="203">
        <v>1275</v>
      </c>
      <c r="AJ22" s="204">
        <v>1129</v>
      </c>
      <c r="AK22" s="205">
        <v>965</v>
      </c>
      <c r="AL22" s="206">
        <v>1212</v>
      </c>
      <c r="AM22" s="206">
        <v>1216</v>
      </c>
      <c r="AN22" s="213">
        <v>1225</v>
      </c>
      <c r="BC22" s="133" t="s">
        <v>39</v>
      </c>
      <c r="BD22" s="150">
        <v>0</v>
      </c>
      <c r="BE22" s="150">
        <v>0</v>
      </c>
      <c r="BF22" s="150">
        <v>0</v>
      </c>
      <c r="BG22" s="150">
        <v>0</v>
      </c>
      <c r="BH22" s="150">
        <v>0</v>
      </c>
      <c r="BI22" s="150">
        <v>0</v>
      </c>
      <c r="BJ22" s="150">
        <v>0</v>
      </c>
      <c r="BK22" s="150">
        <v>0</v>
      </c>
      <c r="BL22" s="150">
        <v>0</v>
      </c>
      <c r="BM22" s="150">
        <v>0</v>
      </c>
      <c r="BN22" s="154">
        <v>2</v>
      </c>
      <c r="BO22" s="154">
        <v>11</v>
      </c>
      <c r="BP22" s="154">
        <v>84</v>
      </c>
      <c r="BQ22" s="154">
        <v>549</v>
      </c>
      <c r="BR22" s="151">
        <v>973</v>
      </c>
      <c r="BS22" s="151">
        <v>1197</v>
      </c>
      <c r="DF22" s="133" t="s">
        <v>39</v>
      </c>
      <c r="DG22" s="145">
        <f t="shared" si="14"/>
        <v>1535</v>
      </c>
      <c r="DH22" s="145">
        <f t="shared" si="0"/>
        <v>1724</v>
      </c>
      <c r="DI22" s="145">
        <f t="shared" si="1"/>
        <v>1612</v>
      </c>
      <c r="DJ22" s="145">
        <f t="shared" si="2"/>
        <v>1474</v>
      </c>
      <c r="DK22" s="145">
        <f t="shared" si="3"/>
        <v>1445</v>
      </c>
      <c r="DL22" s="145">
        <f t="shared" si="4"/>
        <v>1358</v>
      </c>
      <c r="DM22" s="145">
        <f t="shared" si="5"/>
        <v>1305</v>
      </c>
      <c r="DN22" s="145">
        <f t="shared" si="6"/>
        <v>1338</v>
      </c>
      <c r="DO22" s="145">
        <f t="shared" si="7"/>
        <v>1255</v>
      </c>
      <c r="DP22" s="145">
        <f t="shared" si="8"/>
        <v>1325</v>
      </c>
      <c r="DQ22" s="145">
        <f t="shared" si="9"/>
        <v>1364</v>
      </c>
      <c r="DR22" s="145">
        <f t="shared" si="10"/>
        <v>1362</v>
      </c>
      <c r="DS22" s="145">
        <f t="shared" si="11"/>
        <v>1313</v>
      </c>
      <c r="DT22" s="145">
        <f t="shared" si="12"/>
        <v>1630</v>
      </c>
      <c r="DU22" s="145">
        <f t="shared" si="13"/>
        <v>1445</v>
      </c>
      <c r="DV22" s="150">
        <f t="shared" si="13"/>
        <v>1620</v>
      </c>
    </row>
    <row r="23" spans="1:126" x14ac:dyDescent="0.25">
      <c r="A23" s="12" t="s">
        <v>40</v>
      </c>
      <c r="B23" s="8">
        <v>2049</v>
      </c>
      <c r="C23" s="8">
        <v>2290</v>
      </c>
      <c r="D23" s="8">
        <v>2103</v>
      </c>
      <c r="E23" s="8">
        <v>1863</v>
      </c>
      <c r="F23" s="8">
        <v>1811</v>
      </c>
      <c r="G23" s="8">
        <v>1698</v>
      </c>
      <c r="H23" s="8">
        <v>1704</v>
      </c>
      <c r="I23" s="8">
        <v>1696</v>
      </c>
      <c r="J23" s="8">
        <v>1713</v>
      </c>
      <c r="K23" s="8">
        <v>1798</v>
      </c>
      <c r="L23" s="8">
        <v>1738</v>
      </c>
      <c r="M23" s="8">
        <v>1694</v>
      </c>
      <c r="N23" s="8">
        <v>1850</v>
      </c>
      <c r="O23" s="8">
        <v>2826</v>
      </c>
      <c r="P23" s="165">
        <v>3195</v>
      </c>
      <c r="Q23" s="160">
        <v>3840</v>
      </c>
      <c r="R23" s="160">
        <v>3772</v>
      </c>
      <c r="S23" s="160">
        <v>2987</v>
      </c>
      <c r="T23" s="172">
        <v>2099</v>
      </c>
      <c r="U23" s="182">
        <v>2421</v>
      </c>
      <c r="V23" s="185">
        <v>1963</v>
      </c>
      <c r="W23" s="188">
        <v>1637</v>
      </c>
      <c r="X23" s="192">
        <v>1779</v>
      </c>
      <c r="Y23" s="195">
        <v>1636</v>
      </c>
      <c r="Z23" s="192">
        <v>1550</v>
      </c>
      <c r="AA23" s="197">
        <v>1455</v>
      </c>
      <c r="AB23" s="192">
        <v>1439</v>
      </c>
      <c r="AC23" s="199">
        <v>1428</v>
      </c>
      <c r="AD23" s="192">
        <v>1415</v>
      </c>
      <c r="AE23" s="192">
        <v>1416</v>
      </c>
      <c r="AF23" s="192">
        <v>1440</v>
      </c>
      <c r="AG23" s="202">
        <v>1426</v>
      </c>
      <c r="AH23" s="202">
        <v>1532</v>
      </c>
      <c r="AI23" s="203">
        <v>1548</v>
      </c>
      <c r="AJ23" s="204">
        <v>1467</v>
      </c>
      <c r="AK23" s="205">
        <v>1268</v>
      </c>
      <c r="AL23" s="206">
        <v>1577</v>
      </c>
      <c r="AM23" s="206">
        <v>1528</v>
      </c>
      <c r="AN23" s="213">
        <v>1550</v>
      </c>
      <c r="BC23" s="133" t="s">
        <v>40</v>
      </c>
      <c r="BD23" s="150">
        <v>0</v>
      </c>
      <c r="BE23" s="150">
        <v>0</v>
      </c>
      <c r="BF23" s="150">
        <v>0</v>
      </c>
      <c r="BG23" s="150">
        <v>0</v>
      </c>
      <c r="BH23" s="150">
        <v>0</v>
      </c>
      <c r="BI23" s="150">
        <v>0</v>
      </c>
      <c r="BJ23" s="150">
        <v>0</v>
      </c>
      <c r="BK23" s="150">
        <v>0</v>
      </c>
      <c r="BL23" s="150">
        <v>0</v>
      </c>
      <c r="BM23" s="150">
        <v>0</v>
      </c>
      <c r="BN23" s="154">
        <v>1</v>
      </c>
      <c r="BO23" s="154">
        <v>20</v>
      </c>
      <c r="BP23" s="154">
        <v>97</v>
      </c>
      <c r="BQ23" s="154">
        <v>682</v>
      </c>
      <c r="BR23" s="151">
        <v>1237</v>
      </c>
      <c r="BS23" s="151">
        <v>1637</v>
      </c>
      <c r="DF23" s="133" t="s">
        <v>40</v>
      </c>
      <c r="DG23" s="145">
        <f t="shared" si="14"/>
        <v>2049</v>
      </c>
      <c r="DH23" s="145">
        <f t="shared" si="0"/>
        <v>2290</v>
      </c>
      <c r="DI23" s="145">
        <f t="shared" si="1"/>
        <v>2103</v>
      </c>
      <c r="DJ23" s="145">
        <f t="shared" si="2"/>
        <v>1863</v>
      </c>
      <c r="DK23" s="145">
        <f t="shared" si="3"/>
        <v>1811</v>
      </c>
      <c r="DL23" s="145">
        <f t="shared" si="4"/>
        <v>1698</v>
      </c>
      <c r="DM23" s="145">
        <f t="shared" si="5"/>
        <v>1704</v>
      </c>
      <c r="DN23" s="145">
        <f t="shared" si="6"/>
        <v>1696</v>
      </c>
      <c r="DO23" s="145">
        <f t="shared" si="7"/>
        <v>1713</v>
      </c>
      <c r="DP23" s="145">
        <f t="shared" si="8"/>
        <v>1798</v>
      </c>
      <c r="DQ23" s="145">
        <f t="shared" si="9"/>
        <v>1737</v>
      </c>
      <c r="DR23" s="145">
        <f t="shared" si="10"/>
        <v>1674</v>
      </c>
      <c r="DS23" s="145">
        <f t="shared" si="11"/>
        <v>1753</v>
      </c>
      <c r="DT23" s="145">
        <f t="shared" si="12"/>
        <v>2144</v>
      </c>
      <c r="DU23" s="145">
        <f t="shared" si="13"/>
        <v>1958</v>
      </c>
      <c r="DV23" s="150">
        <f t="shared" si="13"/>
        <v>2203</v>
      </c>
    </row>
    <row r="24" spans="1:126" x14ac:dyDescent="0.25">
      <c r="A24" s="12" t="s">
        <v>41</v>
      </c>
      <c r="B24" s="8">
        <v>2457</v>
      </c>
      <c r="C24" s="8">
        <v>2697</v>
      </c>
      <c r="D24" s="8">
        <v>2421</v>
      </c>
      <c r="E24" s="8">
        <v>2188</v>
      </c>
      <c r="F24" s="8">
        <v>2124</v>
      </c>
      <c r="G24" s="8">
        <v>2040</v>
      </c>
      <c r="H24" s="8">
        <v>2039</v>
      </c>
      <c r="I24" s="8">
        <v>1927</v>
      </c>
      <c r="J24" s="8">
        <v>2015</v>
      </c>
      <c r="K24" s="8">
        <v>1969</v>
      </c>
      <c r="L24" s="8">
        <v>1951</v>
      </c>
      <c r="M24" s="8">
        <v>1902</v>
      </c>
      <c r="N24" s="8">
        <v>2016</v>
      </c>
      <c r="O24" s="8">
        <v>3015</v>
      </c>
      <c r="P24" s="165">
        <v>3564</v>
      </c>
      <c r="Q24" s="160">
        <v>4444</v>
      </c>
      <c r="R24" s="160">
        <v>4349</v>
      </c>
      <c r="S24" s="160">
        <v>3514</v>
      </c>
      <c r="T24" s="172">
        <v>2441</v>
      </c>
      <c r="U24" s="182">
        <v>2805</v>
      </c>
      <c r="V24" s="185">
        <v>2283</v>
      </c>
      <c r="W24" s="188">
        <v>1800</v>
      </c>
      <c r="X24" s="192">
        <v>1926</v>
      </c>
      <c r="Y24" s="195">
        <v>1711</v>
      </c>
      <c r="Z24" s="192">
        <v>1596</v>
      </c>
      <c r="AA24" s="197">
        <v>1546</v>
      </c>
      <c r="AB24" s="192">
        <v>1576</v>
      </c>
      <c r="AC24" s="199">
        <v>1475</v>
      </c>
      <c r="AD24" s="192">
        <v>1475</v>
      </c>
      <c r="AE24" s="192">
        <v>1528</v>
      </c>
      <c r="AF24" s="192">
        <v>1491</v>
      </c>
      <c r="AG24" s="202">
        <v>1528</v>
      </c>
      <c r="AH24" s="202">
        <v>1587</v>
      </c>
      <c r="AI24" s="203">
        <v>1628</v>
      </c>
      <c r="AJ24" s="204">
        <v>1521</v>
      </c>
      <c r="AK24" s="205">
        <v>1289</v>
      </c>
      <c r="AL24" s="206">
        <v>1657</v>
      </c>
      <c r="AM24" s="206">
        <v>1608</v>
      </c>
      <c r="AN24" s="213">
        <v>1691</v>
      </c>
      <c r="BC24" s="133" t="s">
        <v>41</v>
      </c>
      <c r="BD24" s="150">
        <v>0</v>
      </c>
      <c r="BE24" s="150">
        <v>0</v>
      </c>
      <c r="BF24" s="150">
        <v>0</v>
      </c>
      <c r="BG24" s="150">
        <v>0</v>
      </c>
      <c r="BH24" s="150">
        <v>0</v>
      </c>
      <c r="BI24" s="150">
        <v>0</v>
      </c>
      <c r="BJ24" s="150">
        <v>0</v>
      </c>
      <c r="BK24" s="150">
        <v>0</v>
      </c>
      <c r="BL24" s="150">
        <v>0</v>
      </c>
      <c r="BM24" s="150">
        <v>0</v>
      </c>
      <c r="BN24" s="154">
        <v>0</v>
      </c>
      <c r="BO24" s="154">
        <v>24</v>
      </c>
      <c r="BP24" s="154">
        <v>102</v>
      </c>
      <c r="BQ24" s="154">
        <v>617</v>
      </c>
      <c r="BR24" s="151">
        <v>1091</v>
      </c>
      <c r="BS24" s="151">
        <v>1739</v>
      </c>
      <c r="DF24" s="133" t="s">
        <v>41</v>
      </c>
      <c r="DG24" s="145">
        <f t="shared" si="14"/>
        <v>2457</v>
      </c>
      <c r="DH24" s="145">
        <f t="shared" si="0"/>
        <v>2697</v>
      </c>
      <c r="DI24" s="145">
        <f t="shared" si="1"/>
        <v>2421</v>
      </c>
      <c r="DJ24" s="145">
        <f t="shared" si="2"/>
        <v>2188</v>
      </c>
      <c r="DK24" s="145">
        <f t="shared" si="3"/>
        <v>2124</v>
      </c>
      <c r="DL24" s="145">
        <f t="shared" si="4"/>
        <v>2040</v>
      </c>
      <c r="DM24" s="145">
        <f t="shared" si="5"/>
        <v>2039</v>
      </c>
      <c r="DN24" s="145">
        <f t="shared" si="6"/>
        <v>1927</v>
      </c>
      <c r="DO24" s="145">
        <f t="shared" si="7"/>
        <v>2015</v>
      </c>
      <c r="DP24" s="145">
        <f t="shared" si="8"/>
        <v>1969</v>
      </c>
      <c r="DQ24" s="145">
        <f t="shared" si="9"/>
        <v>1951</v>
      </c>
      <c r="DR24" s="145">
        <f t="shared" si="10"/>
        <v>1878</v>
      </c>
      <c r="DS24" s="145">
        <f t="shared" si="11"/>
        <v>1914</v>
      </c>
      <c r="DT24" s="145">
        <f t="shared" si="12"/>
        <v>2398</v>
      </c>
      <c r="DU24" s="145">
        <f t="shared" si="13"/>
        <v>2473</v>
      </c>
      <c r="DV24" s="150">
        <f t="shared" si="13"/>
        <v>2705</v>
      </c>
    </row>
    <row r="25" spans="1:126" x14ac:dyDescent="0.25">
      <c r="A25" s="12" t="s">
        <v>42</v>
      </c>
      <c r="B25" s="8">
        <v>2898</v>
      </c>
      <c r="C25" s="8">
        <v>3297</v>
      </c>
      <c r="D25" s="8">
        <v>2924</v>
      </c>
      <c r="E25" s="8">
        <v>2626</v>
      </c>
      <c r="F25" s="8">
        <v>2583</v>
      </c>
      <c r="G25" s="8">
        <v>2433</v>
      </c>
      <c r="H25" s="8">
        <v>2517</v>
      </c>
      <c r="I25" s="8">
        <v>2475</v>
      </c>
      <c r="J25" s="8">
        <v>2398</v>
      </c>
      <c r="K25" s="8">
        <v>2391</v>
      </c>
      <c r="L25" s="8">
        <v>2483</v>
      </c>
      <c r="M25" s="8">
        <v>2302</v>
      </c>
      <c r="N25" s="8">
        <v>2428</v>
      </c>
      <c r="O25" s="8">
        <v>3413</v>
      </c>
      <c r="P25" s="165">
        <v>3898</v>
      </c>
      <c r="Q25" s="160">
        <v>5157</v>
      </c>
      <c r="R25" s="160">
        <v>5144</v>
      </c>
      <c r="S25" s="160">
        <v>4395</v>
      </c>
      <c r="T25" s="172">
        <v>3003</v>
      </c>
      <c r="U25" s="182">
        <v>3408</v>
      </c>
      <c r="V25" s="185">
        <v>2780</v>
      </c>
      <c r="W25" s="188">
        <v>2168</v>
      </c>
      <c r="X25" s="192">
        <v>2215</v>
      </c>
      <c r="Y25" s="195">
        <v>2068</v>
      </c>
      <c r="Z25" s="192">
        <v>1912</v>
      </c>
      <c r="AA25" s="197">
        <v>1831</v>
      </c>
      <c r="AB25" s="192">
        <v>1820</v>
      </c>
      <c r="AC25" s="199">
        <v>1703</v>
      </c>
      <c r="AD25" s="192">
        <v>1735</v>
      </c>
      <c r="AE25" s="192">
        <v>1796</v>
      </c>
      <c r="AF25" s="192">
        <v>1757</v>
      </c>
      <c r="AG25" s="202">
        <v>1819</v>
      </c>
      <c r="AH25" s="202">
        <v>1986</v>
      </c>
      <c r="AI25" s="203">
        <v>1999</v>
      </c>
      <c r="AJ25" s="204">
        <v>1778</v>
      </c>
      <c r="AK25" s="205">
        <v>1538</v>
      </c>
      <c r="AL25" s="206">
        <v>2075</v>
      </c>
      <c r="AM25" s="206">
        <v>1961</v>
      </c>
      <c r="AN25" s="213">
        <v>1917</v>
      </c>
      <c r="BC25" s="133" t="s">
        <v>42</v>
      </c>
      <c r="BD25" s="150">
        <v>0</v>
      </c>
      <c r="BE25" s="150">
        <v>0</v>
      </c>
      <c r="BF25" s="150">
        <v>0</v>
      </c>
      <c r="BG25" s="150">
        <v>0</v>
      </c>
      <c r="BH25" s="150">
        <v>0</v>
      </c>
      <c r="BI25" s="150">
        <v>0</v>
      </c>
      <c r="BJ25" s="150">
        <v>0</v>
      </c>
      <c r="BK25" s="150">
        <v>0</v>
      </c>
      <c r="BL25" s="150">
        <v>0</v>
      </c>
      <c r="BM25" s="150">
        <v>0</v>
      </c>
      <c r="BN25" s="154">
        <v>0</v>
      </c>
      <c r="BO25" s="154">
        <v>21</v>
      </c>
      <c r="BP25" s="154">
        <v>86</v>
      </c>
      <c r="BQ25" s="154">
        <v>546</v>
      </c>
      <c r="BR25" s="151">
        <v>992</v>
      </c>
      <c r="BS25" s="151">
        <v>1674</v>
      </c>
      <c r="DF25" s="133" t="s">
        <v>42</v>
      </c>
      <c r="DG25" s="145">
        <f t="shared" si="14"/>
        <v>2898</v>
      </c>
      <c r="DH25" s="145">
        <f t="shared" si="0"/>
        <v>3297</v>
      </c>
      <c r="DI25" s="145">
        <f t="shared" si="1"/>
        <v>2924</v>
      </c>
      <c r="DJ25" s="145">
        <f t="shared" si="2"/>
        <v>2626</v>
      </c>
      <c r="DK25" s="145">
        <f t="shared" si="3"/>
        <v>2583</v>
      </c>
      <c r="DL25" s="145">
        <f t="shared" si="4"/>
        <v>2433</v>
      </c>
      <c r="DM25" s="145">
        <f t="shared" si="5"/>
        <v>2517</v>
      </c>
      <c r="DN25" s="145">
        <f t="shared" si="6"/>
        <v>2475</v>
      </c>
      <c r="DO25" s="145">
        <f t="shared" si="7"/>
        <v>2398</v>
      </c>
      <c r="DP25" s="145">
        <f t="shared" si="8"/>
        <v>2391</v>
      </c>
      <c r="DQ25" s="145">
        <f t="shared" si="9"/>
        <v>2483</v>
      </c>
      <c r="DR25" s="145">
        <f t="shared" si="10"/>
        <v>2281</v>
      </c>
      <c r="DS25" s="145">
        <f t="shared" si="11"/>
        <v>2342</v>
      </c>
      <c r="DT25" s="145">
        <f t="shared" si="12"/>
        <v>2867</v>
      </c>
      <c r="DU25" s="145">
        <f t="shared" si="13"/>
        <v>2906</v>
      </c>
      <c r="DV25" s="150">
        <f t="shared" si="13"/>
        <v>3483</v>
      </c>
    </row>
    <row r="27" spans="1:126" ht="18.75" x14ac:dyDescent="0.3">
      <c r="A27" s="18" t="s">
        <v>61</v>
      </c>
    </row>
    <row r="28" spans="1:126" x14ac:dyDescent="0.25">
      <c r="A28" s="42" t="s">
        <v>22</v>
      </c>
      <c r="B28" s="41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2"/>
      <c r="V28" s="22"/>
      <c r="W28" s="22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2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</row>
    <row r="29" spans="1:126" x14ac:dyDescent="0.25">
      <c r="A29" s="25" t="s">
        <v>50</v>
      </c>
      <c r="B29" s="26">
        <v>1</v>
      </c>
      <c r="C29" s="26">
        <v>2</v>
      </c>
      <c r="D29" s="26">
        <v>3</v>
      </c>
      <c r="E29" s="26">
        <v>4</v>
      </c>
      <c r="F29" s="26">
        <v>5</v>
      </c>
      <c r="G29" s="26">
        <v>6</v>
      </c>
      <c r="H29" s="26">
        <v>7</v>
      </c>
      <c r="I29" s="26">
        <v>8</v>
      </c>
      <c r="J29" s="26">
        <v>9</v>
      </c>
      <c r="K29" s="26">
        <v>10</v>
      </c>
      <c r="L29" s="26">
        <v>11</v>
      </c>
      <c r="M29" s="26">
        <v>12</v>
      </c>
      <c r="N29" s="26">
        <v>13</v>
      </c>
      <c r="O29" s="26">
        <v>14</v>
      </c>
      <c r="P29" s="26">
        <v>15</v>
      </c>
      <c r="Q29" s="26">
        <v>16</v>
      </c>
      <c r="R29" s="26">
        <v>17</v>
      </c>
      <c r="S29" s="26">
        <v>18</v>
      </c>
      <c r="T29" s="26">
        <v>19</v>
      </c>
      <c r="U29" s="26">
        <v>20</v>
      </c>
      <c r="V29" s="26">
        <v>21</v>
      </c>
      <c r="W29" s="26">
        <v>22</v>
      </c>
      <c r="X29" s="26">
        <v>23</v>
      </c>
      <c r="Y29" s="26">
        <v>24</v>
      </c>
      <c r="Z29" s="26">
        <v>25</v>
      </c>
      <c r="AA29" s="26">
        <v>26</v>
      </c>
      <c r="AB29" s="26">
        <v>27</v>
      </c>
      <c r="AC29" s="26">
        <v>28</v>
      </c>
      <c r="AD29" s="26">
        <v>29</v>
      </c>
      <c r="AE29" s="26">
        <v>30</v>
      </c>
      <c r="AF29" s="26">
        <v>31</v>
      </c>
      <c r="AG29" s="26">
        <v>32</v>
      </c>
      <c r="AH29" s="26">
        <v>33</v>
      </c>
      <c r="AI29" s="26">
        <v>34</v>
      </c>
      <c r="AJ29" s="26">
        <v>35</v>
      </c>
      <c r="AK29" s="26">
        <v>36</v>
      </c>
      <c r="AL29" s="26">
        <v>37</v>
      </c>
      <c r="AM29" s="26">
        <v>38</v>
      </c>
      <c r="AN29" s="26">
        <v>39</v>
      </c>
      <c r="AO29" s="26">
        <v>40</v>
      </c>
      <c r="AP29" s="26">
        <v>41</v>
      </c>
      <c r="AQ29" s="26">
        <v>42</v>
      </c>
      <c r="AR29" s="26">
        <v>43</v>
      </c>
      <c r="AS29" s="26">
        <v>44</v>
      </c>
      <c r="AT29" s="26">
        <v>45</v>
      </c>
      <c r="AU29" s="26">
        <v>46</v>
      </c>
      <c r="AV29" s="26">
        <v>47</v>
      </c>
      <c r="AW29" s="26">
        <v>48</v>
      </c>
      <c r="AX29" s="26">
        <v>49</v>
      </c>
      <c r="AY29" s="26">
        <v>50</v>
      </c>
      <c r="AZ29" s="26">
        <v>51</v>
      </c>
      <c r="BA29" s="26">
        <v>52</v>
      </c>
    </row>
    <row r="30" spans="1:126" x14ac:dyDescent="0.25">
      <c r="A30" s="40" t="s">
        <v>51</v>
      </c>
      <c r="B30" s="23">
        <v>43</v>
      </c>
      <c r="C30" s="23">
        <v>50</v>
      </c>
      <c r="D30" s="23">
        <v>59</v>
      </c>
      <c r="E30" s="23">
        <v>42</v>
      </c>
      <c r="F30" s="23">
        <v>57</v>
      </c>
      <c r="G30" s="23">
        <v>54</v>
      </c>
      <c r="H30" s="23">
        <v>49</v>
      </c>
      <c r="I30" s="23">
        <v>59</v>
      </c>
      <c r="J30" s="23">
        <v>52</v>
      </c>
      <c r="K30" s="23">
        <v>45</v>
      </c>
      <c r="L30" s="23">
        <v>57</v>
      </c>
      <c r="M30" s="23">
        <v>49</v>
      </c>
      <c r="N30" s="23">
        <v>45</v>
      </c>
      <c r="O30" s="23">
        <v>41</v>
      </c>
      <c r="P30" s="23">
        <v>47</v>
      </c>
      <c r="Q30" s="23">
        <v>48</v>
      </c>
      <c r="R30" s="23">
        <v>34</v>
      </c>
      <c r="S30" s="23">
        <v>46</v>
      </c>
      <c r="T30" s="23">
        <v>56</v>
      </c>
      <c r="U30" s="22">
        <v>44</v>
      </c>
      <c r="V30" s="22">
        <v>51</v>
      </c>
      <c r="W30" s="22">
        <v>45</v>
      </c>
      <c r="X30" s="23">
        <v>48</v>
      </c>
      <c r="Y30" s="23">
        <v>46</v>
      </c>
      <c r="Z30" s="23">
        <v>46</v>
      </c>
      <c r="AA30" s="23">
        <v>39</v>
      </c>
      <c r="AB30" s="23">
        <v>33</v>
      </c>
      <c r="AC30" s="23">
        <v>44</v>
      </c>
      <c r="AD30" s="23">
        <v>45</v>
      </c>
      <c r="AE30" s="23">
        <v>57</v>
      </c>
      <c r="AF30" s="23">
        <v>57</v>
      </c>
      <c r="AG30" s="23">
        <v>57</v>
      </c>
      <c r="AH30" s="23">
        <v>54</v>
      </c>
      <c r="AI30" s="23">
        <v>47</v>
      </c>
      <c r="AJ30" s="23">
        <v>45</v>
      </c>
      <c r="AK30" s="23">
        <v>54</v>
      </c>
      <c r="AL30" s="23">
        <v>60</v>
      </c>
      <c r="AM30" s="22">
        <v>45</v>
      </c>
      <c r="AN30" s="23">
        <v>55</v>
      </c>
      <c r="AO30" s="23">
        <v>68</v>
      </c>
      <c r="AP30" s="23">
        <v>46</v>
      </c>
      <c r="AQ30" s="23">
        <v>54</v>
      </c>
      <c r="AR30" s="23">
        <v>49</v>
      </c>
      <c r="AS30" s="23">
        <v>45</v>
      </c>
      <c r="AT30" s="23">
        <v>52</v>
      </c>
      <c r="AU30" s="23">
        <v>46</v>
      </c>
      <c r="AV30" s="23">
        <v>57</v>
      </c>
      <c r="AW30" s="23">
        <v>56</v>
      </c>
      <c r="AX30" s="23">
        <v>50</v>
      </c>
      <c r="AY30" s="23">
        <v>52</v>
      </c>
      <c r="AZ30" s="23">
        <v>53</v>
      </c>
      <c r="BA30" s="23">
        <v>34</v>
      </c>
    </row>
    <row r="31" spans="1:126" x14ac:dyDescent="0.25">
      <c r="A31" s="20" t="s">
        <v>44</v>
      </c>
      <c r="B31" s="23">
        <v>15</v>
      </c>
      <c r="C31" s="23">
        <v>20</v>
      </c>
      <c r="D31" s="23">
        <v>29</v>
      </c>
      <c r="E31" s="23">
        <v>22</v>
      </c>
      <c r="F31" s="23">
        <v>15</v>
      </c>
      <c r="G31" s="23">
        <v>25</v>
      </c>
      <c r="H31" s="23">
        <v>17</v>
      </c>
      <c r="I31" s="23">
        <v>30</v>
      </c>
      <c r="J31" s="23">
        <v>20</v>
      </c>
      <c r="K31" s="23">
        <v>16</v>
      </c>
      <c r="L31" s="23">
        <v>24</v>
      </c>
      <c r="M31" s="23">
        <v>24</v>
      </c>
      <c r="N31" s="23">
        <v>17</v>
      </c>
      <c r="O31" s="23">
        <v>13</v>
      </c>
      <c r="P31" s="23">
        <v>23</v>
      </c>
      <c r="Q31" s="23">
        <v>21</v>
      </c>
      <c r="R31" s="23">
        <v>18</v>
      </c>
      <c r="S31" s="23">
        <v>18</v>
      </c>
      <c r="T31" s="23">
        <v>17</v>
      </c>
      <c r="U31" s="22">
        <v>14</v>
      </c>
      <c r="V31" s="22">
        <v>21</v>
      </c>
      <c r="W31" s="22">
        <v>16</v>
      </c>
      <c r="X31" s="23">
        <v>18</v>
      </c>
      <c r="Y31" s="23">
        <v>18</v>
      </c>
      <c r="Z31" s="23">
        <v>20</v>
      </c>
      <c r="AA31" s="23">
        <v>21</v>
      </c>
      <c r="AB31" s="23">
        <v>26</v>
      </c>
      <c r="AC31" s="23">
        <v>16</v>
      </c>
      <c r="AD31" s="23">
        <v>14</v>
      </c>
      <c r="AE31" s="23">
        <v>14</v>
      </c>
      <c r="AF31" s="23">
        <v>11</v>
      </c>
      <c r="AG31" s="23">
        <v>12</v>
      </c>
      <c r="AH31" s="23">
        <v>24</v>
      </c>
      <c r="AI31" s="23">
        <v>8</v>
      </c>
      <c r="AJ31" s="23">
        <v>16</v>
      </c>
      <c r="AK31" s="23">
        <v>19</v>
      </c>
      <c r="AL31" s="23">
        <v>12</v>
      </c>
      <c r="AM31" s="22">
        <v>18</v>
      </c>
      <c r="AN31" s="23">
        <v>14</v>
      </c>
      <c r="AO31" s="23">
        <v>15</v>
      </c>
      <c r="AP31" s="23">
        <v>16</v>
      </c>
      <c r="AQ31" s="23">
        <v>14</v>
      </c>
      <c r="AR31" s="23">
        <v>14</v>
      </c>
      <c r="AS31" s="23">
        <v>19</v>
      </c>
      <c r="AT31" s="23">
        <v>7</v>
      </c>
      <c r="AU31" s="23">
        <v>19</v>
      </c>
      <c r="AV31" s="23">
        <v>19</v>
      </c>
      <c r="AW31" s="23">
        <v>14</v>
      </c>
      <c r="AX31" s="23">
        <v>17</v>
      </c>
      <c r="AY31" s="23">
        <v>32</v>
      </c>
      <c r="AZ31" s="23">
        <v>19</v>
      </c>
      <c r="BA31" s="23">
        <v>13</v>
      </c>
    </row>
    <row r="32" spans="1:126" x14ac:dyDescent="0.25">
      <c r="A32" s="20" t="s">
        <v>45</v>
      </c>
      <c r="B32" s="23">
        <v>215</v>
      </c>
      <c r="C32" s="23">
        <v>280</v>
      </c>
      <c r="D32" s="23">
        <v>319</v>
      </c>
      <c r="E32" s="23">
        <v>339</v>
      </c>
      <c r="F32" s="23">
        <v>307</v>
      </c>
      <c r="G32" s="23">
        <v>267</v>
      </c>
      <c r="H32" s="23">
        <v>305</v>
      </c>
      <c r="I32" s="23">
        <v>276</v>
      </c>
      <c r="J32" s="23">
        <v>288</v>
      </c>
      <c r="K32" s="23">
        <v>303</v>
      </c>
      <c r="L32" s="23">
        <v>299</v>
      </c>
      <c r="M32" s="23">
        <v>293</v>
      </c>
      <c r="N32" s="23">
        <v>289</v>
      </c>
      <c r="O32" s="23">
        <v>296</v>
      </c>
      <c r="P32" s="23">
        <v>288</v>
      </c>
      <c r="Q32" s="23">
        <v>251</v>
      </c>
      <c r="R32" s="23">
        <v>273</v>
      </c>
      <c r="S32" s="23">
        <v>297</v>
      </c>
      <c r="T32" s="23">
        <v>262</v>
      </c>
      <c r="U32" s="22">
        <v>304</v>
      </c>
      <c r="V32" s="22">
        <v>309</v>
      </c>
      <c r="W32" s="22">
        <v>239</v>
      </c>
      <c r="X32" s="23">
        <v>306</v>
      </c>
      <c r="Y32" s="23">
        <v>298</v>
      </c>
      <c r="Z32" s="23">
        <v>279</v>
      </c>
      <c r="AA32" s="23">
        <v>273</v>
      </c>
      <c r="AB32" s="23">
        <v>255</v>
      </c>
      <c r="AC32" s="23">
        <v>259</v>
      </c>
      <c r="AD32" s="23">
        <v>279</v>
      </c>
      <c r="AE32" s="23">
        <v>267</v>
      </c>
      <c r="AF32" s="23">
        <v>265</v>
      </c>
      <c r="AG32" s="23">
        <v>245</v>
      </c>
      <c r="AH32" s="23">
        <v>277</v>
      </c>
      <c r="AI32" s="23">
        <v>264</v>
      </c>
      <c r="AJ32" s="23">
        <v>224</v>
      </c>
      <c r="AK32" s="23">
        <v>268</v>
      </c>
      <c r="AL32" s="23">
        <v>297</v>
      </c>
      <c r="AM32" s="22">
        <v>264</v>
      </c>
      <c r="AN32" s="23">
        <v>269</v>
      </c>
      <c r="AO32" s="23">
        <v>325</v>
      </c>
      <c r="AP32" s="23">
        <v>302</v>
      </c>
      <c r="AQ32" s="23">
        <v>303</v>
      </c>
      <c r="AR32" s="23">
        <v>281</v>
      </c>
      <c r="AS32" s="23">
        <v>289</v>
      </c>
      <c r="AT32" s="23">
        <v>314</v>
      </c>
      <c r="AU32" s="23">
        <v>271</v>
      </c>
      <c r="AV32" s="23">
        <v>283</v>
      </c>
      <c r="AW32" s="23">
        <v>312</v>
      </c>
      <c r="AX32" s="23">
        <v>315</v>
      </c>
      <c r="AY32" s="23">
        <v>315</v>
      </c>
      <c r="AZ32" s="23">
        <v>368</v>
      </c>
      <c r="BA32" s="23">
        <v>148</v>
      </c>
    </row>
    <row r="33" spans="1:163" x14ac:dyDescent="0.25">
      <c r="A33" s="20" t="s">
        <v>46</v>
      </c>
      <c r="B33" s="23">
        <v>1199</v>
      </c>
      <c r="C33" s="23">
        <v>1419</v>
      </c>
      <c r="D33" s="23">
        <v>1373</v>
      </c>
      <c r="E33" s="23">
        <v>1438</v>
      </c>
      <c r="F33" s="23">
        <v>1367</v>
      </c>
      <c r="G33" s="23">
        <v>1387</v>
      </c>
      <c r="H33" s="23">
        <v>1372</v>
      </c>
      <c r="I33" s="23">
        <v>1395</v>
      </c>
      <c r="J33" s="23">
        <v>1264</v>
      </c>
      <c r="K33" s="23">
        <v>1342</v>
      </c>
      <c r="L33" s="23">
        <v>1311</v>
      </c>
      <c r="M33" s="23">
        <v>1249</v>
      </c>
      <c r="N33" s="23">
        <v>1222</v>
      </c>
      <c r="O33" s="23">
        <v>1232</v>
      </c>
      <c r="P33" s="23">
        <v>1265</v>
      </c>
      <c r="Q33" s="23">
        <v>1100</v>
      </c>
      <c r="R33" s="23">
        <v>1207</v>
      </c>
      <c r="S33" s="23">
        <v>1334</v>
      </c>
      <c r="T33" s="23">
        <v>1094</v>
      </c>
      <c r="U33" s="22">
        <v>1274</v>
      </c>
      <c r="V33" s="22">
        <v>1262</v>
      </c>
      <c r="W33" s="22">
        <v>991</v>
      </c>
      <c r="X33" s="23">
        <v>1223</v>
      </c>
      <c r="Y33" s="23">
        <v>1149</v>
      </c>
      <c r="Z33" s="23">
        <v>1150</v>
      </c>
      <c r="AA33" s="23">
        <v>1214</v>
      </c>
      <c r="AB33" s="23">
        <v>1112</v>
      </c>
      <c r="AC33" s="23">
        <v>1140</v>
      </c>
      <c r="AD33" s="23">
        <v>1136</v>
      </c>
      <c r="AE33" s="23">
        <v>1117</v>
      </c>
      <c r="AF33" s="23">
        <v>1123</v>
      </c>
      <c r="AG33" s="23">
        <v>1095</v>
      </c>
      <c r="AH33" s="23">
        <v>1244</v>
      </c>
      <c r="AI33" s="23">
        <v>1127</v>
      </c>
      <c r="AJ33" s="23">
        <v>1026</v>
      </c>
      <c r="AK33" s="23">
        <v>1199</v>
      </c>
      <c r="AL33" s="23">
        <v>1169</v>
      </c>
      <c r="AM33" s="22">
        <v>1174</v>
      </c>
      <c r="AN33" s="23">
        <v>1197</v>
      </c>
      <c r="AO33" s="23">
        <v>1189</v>
      </c>
      <c r="AP33" s="23">
        <v>1137</v>
      </c>
      <c r="AQ33" s="23">
        <v>1154</v>
      </c>
      <c r="AR33" s="23">
        <v>1198</v>
      </c>
      <c r="AS33" s="23">
        <v>1196</v>
      </c>
      <c r="AT33" s="23">
        <v>1236</v>
      </c>
      <c r="AU33" s="23">
        <v>1254</v>
      </c>
      <c r="AV33" s="23">
        <v>1225</v>
      </c>
      <c r="AW33" s="23">
        <v>1237</v>
      </c>
      <c r="AX33" s="23">
        <v>1275</v>
      </c>
      <c r="AY33" s="23">
        <v>1313</v>
      </c>
      <c r="AZ33" s="23">
        <v>1316</v>
      </c>
      <c r="BA33" s="23">
        <v>773</v>
      </c>
    </row>
    <row r="34" spans="1:163" x14ac:dyDescent="0.25">
      <c r="A34" s="20" t="s">
        <v>47</v>
      </c>
      <c r="B34" s="23">
        <v>1766</v>
      </c>
      <c r="C34" s="23">
        <v>2179</v>
      </c>
      <c r="D34" s="23">
        <v>2004</v>
      </c>
      <c r="E34" s="23">
        <v>1936</v>
      </c>
      <c r="F34" s="23">
        <v>1852</v>
      </c>
      <c r="G34" s="23">
        <v>1955</v>
      </c>
      <c r="H34" s="23">
        <v>1911</v>
      </c>
      <c r="I34" s="23">
        <v>1824</v>
      </c>
      <c r="J34" s="23">
        <v>1826</v>
      </c>
      <c r="K34" s="23">
        <v>1857</v>
      </c>
      <c r="L34" s="23">
        <v>1718</v>
      </c>
      <c r="M34" s="23">
        <v>1713</v>
      </c>
      <c r="N34" s="23">
        <v>1643</v>
      </c>
      <c r="O34" s="23">
        <v>1614</v>
      </c>
      <c r="P34" s="23">
        <v>1712</v>
      </c>
      <c r="Q34" s="23">
        <v>1446</v>
      </c>
      <c r="R34" s="23">
        <v>1730</v>
      </c>
      <c r="S34" s="23">
        <v>1869</v>
      </c>
      <c r="T34" s="23">
        <v>1513</v>
      </c>
      <c r="U34" s="22">
        <v>1650</v>
      </c>
      <c r="V34" s="22">
        <v>1765</v>
      </c>
      <c r="W34" s="22">
        <v>1382</v>
      </c>
      <c r="X34" s="23">
        <v>1741</v>
      </c>
      <c r="Y34" s="23">
        <v>1658</v>
      </c>
      <c r="Z34" s="23">
        <v>1625</v>
      </c>
      <c r="AA34" s="23">
        <v>1605</v>
      </c>
      <c r="AB34" s="23">
        <v>1561</v>
      </c>
      <c r="AC34" s="23">
        <v>1564</v>
      </c>
      <c r="AD34" s="23">
        <v>1500</v>
      </c>
      <c r="AE34" s="23">
        <v>1598</v>
      </c>
      <c r="AF34" s="23">
        <v>1597</v>
      </c>
      <c r="AG34" s="23">
        <v>1578</v>
      </c>
      <c r="AH34" s="23">
        <v>1573</v>
      </c>
      <c r="AI34" s="23">
        <v>1582</v>
      </c>
      <c r="AJ34" s="23">
        <v>1419</v>
      </c>
      <c r="AK34" s="23">
        <v>1643</v>
      </c>
      <c r="AL34" s="23">
        <v>1617</v>
      </c>
      <c r="AM34" s="22">
        <v>1592</v>
      </c>
      <c r="AN34" s="23">
        <v>1547</v>
      </c>
      <c r="AO34" s="23">
        <v>1665</v>
      </c>
      <c r="AP34" s="23">
        <v>1595</v>
      </c>
      <c r="AQ34" s="23">
        <v>1628</v>
      </c>
      <c r="AR34" s="23">
        <v>1663</v>
      </c>
      <c r="AS34" s="23">
        <v>1663</v>
      </c>
      <c r="AT34" s="23">
        <v>1676</v>
      </c>
      <c r="AU34" s="23">
        <v>1673</v>
      </c>
      <c r="AV34" s="23">
        <v>1743</v>
      </c>
      <c r="AW34" s="23">
        <v>1751</v>
      </c>
      <c r="AX34" s="23">
        <v>1689</v>
      </c>
      <c r="AY34" s="23">
        <v>1793</v>
      </c>
      <c r="AZ34" s="23">
        <v>1903</v>
      </c>
      <c r="BA34" s="23">
        <v>1185</v>
      </c>
    </row>
    <row r="35" spans="1:163" x14ac:dyDescent="0.25">
      <c r="A35" s="20" t="s">
        <v>48</v>
      </c>
      <c r="B35" s="23">
        <v>3078</v>
      </c>
      <c r="C35" s="23">
        <v>3590</v>
      </c>
      <c r="D35" s="23">
        <v>3414</v>
      </c>
      <c r="E35" s="23">
        <v>3266</v>
      </c>
      <c r="F35" s="23">
        <v>3126</v>
      </c>
      <c r="G35" s="23">
        <v>3251</v>
      </c>
      <c r="H35" s="23">
        <v>3392</v>
      </c>
      <c r="I35" s="23">
        <v>3169</v>
      </c>
      <c r="J35" s="23">
        <v>3117</v>
      </c>
      <c r="K35" s="23">
        <v>3042</v>
      </c>
      <c r="L35" s="23">
        <v>2933</v>
      </c>
      <c r="M35" s="23">
        <v>2948</v>
      </c>
      <c r="N35" s="23">
        <v>2794</v>
      </c>
      <c r="O35" s="23">
        <v>2937</v>
      </c>
      <c r="P35" s="23">
        <v>2907</v>
      </c>
      <c r="Q35" s="23">
        <v>2547</v>
      </c>
      <c r="R35" s="23">
        <v>2811</v>
      </c>
      <c r="S35" s="23">
        <v>3207</v>
      </c>
      <c r="T35" s="23">
        <v>2579</v>
      </c>
      <c r="U35" s="22">
        <v>2864</v>
      </c>
      <c r="V35" s="22">
        <v>2946</v>
      </c>
      <c r="W35" s="22">
        <v>2403</v>
      </c>
      <c r="X35" s="23">
        <v>2846</v>
      </c>
      <c r="Y35" s="23">
        <v>2672</v>
      </c>
      <c r="Z35" s="23">
        <v>2711</v>
      </c>
      <c r="AA35" s="23">
        <v>2692</v>
      </c>
      <c r="AB35" s="23">
        <v>2650</v>
      </c>
      <c r="AC35" s="23">
        <v>2616</v>
      </c>
      <c r="AD35" s="23">
        <v>2610</v>
      </c>
      <c r="AE35" s="23">
        <v>2580</v>
      </c>
      <c r="AF35" s="23">
        <v>2664</v>
      </c>
      <c r="AG35" s="23">
        <v>2575</v>
      </c>
      <c r="AH35" s="23">
        <v>2530</v>
      </c>
      <c r="AI35" s="23">
        <v>2479</v>
      </c>
      <c r="AJ35" s="23">
        <v>2319</v>
      </c>
      <c r="AK35" s="23">
        <v>2775</v>
      </c>
      <c r="AL35" s="23">
        <v>2654</v>
      </c>
      <c r="AM35" s="22">
        <v>2695</v>
      </c>
      <c r="AN35" s="23">
        <v>2760</v>
      </c>
      <c r="AO35" s="23">
        <v>2780</v>
      </c>
      <c r="AP35" s="23">
        <v>2869</v>
      </c>
      <c r="AQ35" s="23">
        <v>2920</v>
      </c>
      <c r="AR35" s="23">
        <v>2799</v>
      </c>
      <c r="AS35" s="23">
        <v>2938</v>
      </c>
      <c r="AT35" s="23">
        <v>2998</v>
      </c>
      <c r="AU35" s="23">
        <v>3070</v>
      </c>
      <c r="AV35" s="23">
        <v>3163</v>
      </c>
      <c r="AW35" s="23">
        <v>3142</v>
      </c>
      <c r="AX35" s="23">
        <v>3078</v>
      </c>
      <c r="AY35" s="23">
        <v>3215</v>
      </c>
      <c r="AZ35" s="23">
        <v>3299</v>
      </c>
      <c r="BA35" s="23">
        <v>2231</v>
      </c>
    </row>
    <row r="36" spans="1:163" x14ac:dyDescent="0.25">
      <c r="A36" s="21" t="s">
        <v>49</v>
      </c>
      <c r="B36" s="23">
        <v>4639</v>
      </c>
      <c r="C36" s="23">
        <v>5071</v>
      </c>
      <c r="D36" s="23">
        <v>4662</v>
      </c>
      <c r="E36" s="23">
        <v>4697</v>
      </c>
      <c r="F36" s="23">
        <v>4573</v>
      </c>
      <c r="G36" s="23">
        <v>4721</v>
      </c>
      <c r="H36" s="23">
        <v>4778</v>
      </c>
      <c r="I36" s="23">
        <v>4542</v>
      </c>
      <c r="J36" s="23">
        <v>4477</v>
      </c>
      <c r="K36" s="23">
        <v>4293</v>
      </c>
      <c r="L36" s="23">
        <v>4225</v>
      </c>
      <c r="M36" s="23">
        <v>4126</v>
      </c>
      <c r="N36" s="23">
        <v>3857</v>
      </c>
      <c r="O36" s="23">
        <v>3993</v>
      </c>
      <c r="P36" s="23">
        <v>4049</v>
      </c>
      <c r="Q36" s="23">
        <v>3612</v>
      </c>
      <c r="R36" s="23">
        <v>3986</v>
      </c>
      <c r="S36" s="23">
        <v>4436</v>
      </c>
      <c r="T36" s="23">
        <v>3534</v>
      </c>
      <c r="U36" s="22">
        <v>4122</v>
      </c>
      <c r="V36" s="22">
        <v>3930</v>
      </c>
      <c r="W36" s="22">
        <v>3184</v>
      </c>
      <c r="X36" s="23">
        <v>3958</v>
      </c>
      <c r="Y36" s="23">
        <v>3604</v>
      </c>
      <c r="Z36" s="23">
        <v>3627</v>
      </c>
      <c r="AA36" s="23">
        <v>3667</v>
      </c>
      <c r="AB36" s="23">
        <v>3425</v>
      </c>
      <c r="AC36" s="23">
        <v>3540</v>
      </c>
      <c r="AD36" s="23">
        <v>3496</v>
      </c>
      <c r="AE36" s="23">
        <v>3479</v>
      </c>
      <c r="AF36" s="23">
        <v>3554</v>
      </c>
      <c r="AG36" s="23">
        <v>3560</v>
      </c>
      <c r="AH36" s="23">
        <v>3391</v>
      </c>
      <c r="AI36" s="23">
        <v>3487</v>
      </c>
      <c r="AJ36" s="23">
        <v>3193</v>
      </c>
      <c r="AK36" s="23">
        <v>3737</v>
      </c>
      <c r="AL36" s="23">
        <v>3704</v>
      </c>
      <c r="AM36" s="22">
        <v>3652</v>
      </c>
      <c r="AN36" s="23">
        <v>3675</v>
      </c>
      <c r="AO36" s="23">
        <v>3757</v>
      </c>
      <c r="AP36" s="23">
        <v>4008</v>
      </c>
      <c r="AQ36" s="23">
        <v>4083</v>
      </c>
      <c r="AR36" s="23">
        <v>4017</v>
      </c>
      <c r="AS36" s="23">
        <v>4014</v>
      </c>
      <c r="AT36" s="23">
        <v>4414</v>
      </c>
      <c r="AU36" s="23">
        <v>4317</v>
      </c>
      <c r="AV36" s="23">
        <v>4392</v>
      </c>
      <c r="AW36" s="23">
        <v>4446</v>
      </c>
      <c r="AX36" s="23">
        <v>4392</v>
      </c>
      <c r="AY36" s="23">
        <v>4468</v>
      </c>
      <c r="AZ36" s="23">
        <v>4968</v>
      </c>
      <c r="BA36" s="23">
        <v>3149</v>
      </c>
    </row>
    <row r="37" spans="1:163" x14ac:dyDescent="0.25">
      <c r="A37" s="39" t="s">
        <v>65</v>
      </c>
      <c r="E37" s="19">
        <f>SUM(E30:E36)</f>
        <v>11740</v>
      </c>
      <c r="F37" s="19">
        <f t="shared" ref="F37:BA37" si="15">SUM(F30:F36)</f>
        <v>11297</v>
      </c>
      <c r="G37" s="19">
        <f t="shared" si="15"/>
        <v>11660</v>
      </c>
      <c r="H37" s="19">
        <f t="shared" si="15"/>
        <v>11824</v>
      </c>
      <c r="I37" s="19">
        <f t="shared" si="15"/>
        <v>11295</v>
      </c>
      <c r="J37" s="19">
        <f t="shared" si="15"/>
        <v>11044</v>
      </c>
      <c r="K37" s="19">
        <f t="shared" si="15"/>
        <v>10898</v>
      </c>
      <c r="L37" s="19">
        <f t="shared" si="15"/>
        <v>10567</v>
      </c>
      <c r="M37" s="19">
        <f t="shared" si="15"/>
        <v>10402</v>
      </c>
      <c r="N37" s="19">
        <f t="shared" si="15"/>
        <v>9867</v>
      </c>
      <c r="O37" s="19">
        <f t="shared" si="15"/>
        <v>10126</v>
      </c>
      <c r="P37" s="19">
        <f t="shared" si="15"/>
        <v>10291</v>
      </c>
      <c r="Q37" s="19">
        <f t="shared" si="15"/>
        <v>9025</v>
      </c>
      <c r="R37" s="19">
        <f t="shared" si="15"/>
        <v>10059</v>
      </c>
      <c r="S37" s="19">
        <f t="shared" si="15"/>
        <v>11207</v>
      </c>
      <c r="T37" s="19">
        <f t="shared" si="15"/>
        <v>9055</v>
      </c>
      <c r="U37" s="19">
        <f t="shared" si="15"/>
        <v>10272</v>
      </c>
      <c r="V37" s="19">
        <f t="shared" si="15"/>
        <v>10284</v>
      </c>
      <c r="W37" s="19">
        <f t="shared" si="15"/>
        <v>8260</v>
      </c>
      <c r="X37" s="19">
        <f t="shared" si="15"/>
        <v>10140</v>
      </c>
      <c r="Y37" s="19">
        <f t="shared" si="15"/>
        <v>9445</v>
      </c>
      <c r="Z37" s="19">
        <f t="shared" si="15"/>
        <v>9458</v>
      </c>
      <c r="AA37" s="19">
        <f t="shared" si="15"/>
        <v>9511</v>
      </c>
      <c r="AB37" s="19">
        <f t="shared" si="15"/>
        <v>9062</v>
      </c>
      <c r="AC37" s="19">
        <f t="shared" si="15"/>
        <v>9179</v>
      </c>
      <c r="AD37" s="19">
        <f t="shared" si="15"/>
        <v>9080</v>
      </c>
      <c r="AE37" s="19">
        <f t="shared" si="15"/>
        <v>9112</v>
      </c>
      <c r="AF37" s="19">
        <f t="shared" si="15"/>
        <v>9271</v>
      </c>
      <c r="AG37" s="19">
        <f t="shared" si="15"/>
        <v>9122</v>
      </c>
      <c r="AH37" s="19">
        <f t="shared" si="15"/>
        <v>9093</v>
      </c>
      <c r="AI37" s="19">
        <f t="shared" si="15"/>
        <v>8994</v>
      </c>
      <c r="AJ37" s="19">
        <f t="shared" si="15"/>
        <v>8242</v>
      </c>
      <c r="AK37" s="19">
        <f t="shared" si="15"/>
        <v>9695</v>
      </c>
      <c r="AL37" s="19">
        <f t="shared" si="15"/>
        <v>9513</v>
      </c>
      <c r="AM37" s="19">
        <f t="shared" si="15"/>
        <v>9440</v>
      </c>
      <c r="AN37" s="19">
        <f t="shared" si="15"/>
        <v>9517</v>
      </c>
      <c r="AO37" s="19">
        <f t="shared" si="15"/>
        <v>9799</v>
      </c>
      <c r="AP37" s="19">
        <f t="shared" si="15"/>
        <v>9973</v>
      </c>
      <c r="AQ37" s="19">
        <f t="shared" si="15"/>
        <v>10156</v>
      </c>
      <c r="AR37" s="19">
        <f t="shared" si="15"/>
        <v>10021</v>
      </c>
      <c r="AS37" s="19">
        <f t="shared" si="15"/>
        <v>10164</v>
      </c>
      <c r="AT37" s="19">
        <f t="shared" si="15"/>
        <v>10697</v>
      </c>
      <c r="AU37" s="19">
        <f t="shared" si="15"/>
        <v>10650</v>
      </c>
      <c r="AV37" s="19">
        <f t="shared" si="15"/>
        <v>10882</v>
      </c>
      <c r="AW37" s="19">
        <f t="shared" si="15"/>
        <v>10958</v>
      </c>
      <c r="AX37" s="19">
        <f t="shared" si="15"/>
        <v>10816</v>
      </c>
      <c r="AY37" s="19">
        <f t="shared" si="15"/>
        <v>11188</v>
      </c>
      <c r="AZ37" s="19">
        <f t="shared" si="15"/>
        <v>11926</v>
      </c>
      <c r="BA37" s="19">
        <f t="shared" si="15"/>
        <v>7533</v>
      </c>
    </row>
    <row r="39" spans="1:163" x14ac:dyDescent="0.25">
      <c r="O39" t="s">
        <v>75</v>
      </c>
      <c r="Q39" s="187">
        <f>600/650</f>
        <v>0.92307692307692313</v>
      </c>
      <c r="R39" s="187">
        <f>580/600</f>
        <v>0.96666666666666667</v>
      </c>
      <c r="S39" s="187">
        <v>0.73499999999999999</v>
      </c>
      <c r="T39" s="187">
        <f>450/500</f>
        <v>0.9</v>
      </c>
      <c r="U39" s="187">
        <f>317/413</f>
        <v>0.76755447941888622</v>
      </c>
      <c r="V39" s="187">
        <v>0.91406249999999989</v>
      </c>
      <c r="W39" s="187">
        <v>0.77859988616960685</v>
      </c>
      <c r="X39" s="186">
        <v>1.2949999999999999</v>
      </c>
      <c r="Y39" s="187">
        <v>0.52990970654627545</v>
      </c>
      <c r="Z39" s="187">
        <v>0.81256656017039408</v>
      </c>
      <c r="AA39" s="187">
        <v>1.0249999999999999</v>
      </c>
      <c r="AB39" s="187">
        <v>0.752</v>
      </c>
      <c r="AC39" s="187">
        <v>0.72</v>
      </c>
      <c r="AD39" s="187">
        <v>1.1200000000000001</v>
      </c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87"/>
    </row>
    <row r="40" spans="1:163" ht="18.75" x14ac:dyDescent="0.3">
      <c r="A40" s="18" t="s">
        <v>68</v>
      </c>
      <c r="BC40" s="18" t="s">
        <v>89</v>
      </c>
      <c r="DF40" s="18" t="s">
        <v>88</v>
      </c>
    </row>
    <row r="41" spans="1:163" x14ac:dyDescent="0.25">
      <c r="A41" s="115" t="s">
        <v>50</v>
      </c>
      <c r="B41" s="113">
        <v>1</v>
      </c>
      <c r="C41" s="113">
        <v>2</v>
      </c>
      <c r="D41" s="113">
        <v>3</v>
      </c>
      <c r="E41" s="113">
        <v>4</v>
      </c>
      <c r="F41" s="113">
        <v>5</v>
      </c>
      <c r="G41" s="113">
        <v>6</v>
      </c>
      <c r="H41" s="113">
        <v>7</v>
      </c>
      <c r="I41" s="113">
        <v>8</v>
      </c>
      <c r="J41" s="113">
        <v>9</v>
      </c>
      <c r="K41" s="113">
        <v>10</v>
      </c>
      <c r="L41" s="113">
        <v>11</v>
      </c>
      <c r="M41" s="113">
        <v>12</v>
      </c>
      <c r="N41" s="113">
        <v>13</v>
      </c>
      <c r="O41" s="113">
        <v>14</v>
      </c>
      <c r="P41" s="113">
        <v>15</v>
      </c>
      <c r="Q41" s="134">
        <v>16</v>
      </c>
      <c r="R41" s="156">
        <v>17</v>
      </c>
      <c r="S41" s="166">
        <v>18</v>
      </c>
      <c r="T41" s="166">
        <f t="shared" ref="T41:Z41" si="16">S41+1</f>
        <v>19</v>
      </c>
      <c r="U41" s="183">
        <f t="shared" si="16"/>
        <v>20</v>
      </c>
      <c r="V41" s="184">
        <f t="shared" si="16"/>
        <v>21</v>
      </c>
      <c r="W41" s="189">
        <f t="shared" si="16"/>
        <v>22</v>
      </c>
      <c r="X41" s="189">
        <f t="shared" si="16"/>
        <v>23</v>
      </c>
      <c r="Y41" s="189">
        <f t="shared" si="16"/>
        <v>24</v>
      </c>
      <c r="Z41" s="196">
        <f t="shared" si="16"/>
        <v>25</v>
      </c>
      <c r="AA41" s="198">
        <f t="shared" ref="AA41:AD41" si="17">Z41+1</f>
        <v>26</v>
      </c>
      <c r="AB41" s="198">
        <f t="shared" si="17"/>
        <v>27</v>
      </c>
      <c r="AC41" s="200">
        <f t="shared" si="17"/>
        <v>28</v>
      </c>
      <c r="AD41" s="200">
        <f t="shared" si="17"/>
        <v>29</v>
      </c>
      <c r="AE41" s="113">
        <v>30</v>
      </c>
      <c r="AF41" s="113">
        <v>31</v>
      </c>
      <c r="AG41" s="113">
        <v>32</v>
      </c>
      <c r="AH41" s="113">
        <v>33</v>
      </c>
      <c r="AI41" s="113">
        <v>34</v>
      </c>
      <c r="AJ41" s="113">
        <v>35</v>
      </c>
      <c r="AK41" s="113">
        <v>36</v>
      </c>
      <c r="AL41" s="113">
        <v>37</v>
      </c>
      <c r="AM41" s="113">
        <v>38</v>
      </c>
      <c r="AN41" s="113">
        <v>39</v>
      </c>
      <c r="AO41" s="113">
        <v>40</v>
      </c>
      <c r="AP41" s="113">
        <v>41</v>
      </c>
      <c r="AQ41" s="113">
        <v>42</v>
      </c>
      <c r="AR41" s="113">
        <v>43</v>
      </c>
      <c r="AS41" s="113">
        <v>44</v>
      </c>
      <c r="AT41" s="113">
        <v>45</v>
      </c>
      <c r="AU41" s="113">
        <v>46</v>
      </c>
      <c r="AV41" s="113">
        <v>47</v>
      </c>
      <c r="AW41" s="113">
        <v>48</v>
      </c>
      <c r="AX41" s="113">
        <v>49</v>
      </c>
      <c r="AY41" s="113">
        <v>50</v>
      </c>
      <c r="AZ41" s="113">
        <v>51</v>
      </c>
      <c r="BA41" s="116">
        <v>52</v>
      </c>
      <c r="BC41" s="147" t="s">
        <v>50</v>
      </c>
      <c r="BD41" s="149">
        <v>1</v>
      </c>
      <c r="BE41" s="149">
        <v>2</v>
      </c>
      <c r="BF41" s="149">
        <v>3</v>
      </c>
      <c r="BG41" s="149">
        <v>4</v>
      </c>
      <c r="BH41" s="149">
        <v>5</v>
      </c>
      <c r="BI41" s="149">
        <v>6</v>
      </c>
      <c r="BJ41" s="149">
        <v>7</v>
      </c>
      <c r="BK41" s="149">
        <v>8</v>
      </c>
      <c r="BL41" s="149">
        <v>9</v>
      </c>
      <c r="BM41" s="149">
        <v>10</v>
      </c>
      <c r="BN41" s="149">
        <v>11</v>
      </c>
      <c r="BO41" s="149">
        <v>12</v>
      </c>
      <c r="BP41" s="149">
        <v>13</v>
      </c>
      <c r="BQ41" s="149">
        <v>14</v>
      </c>
      <c r="BR41" s="149">
        <v>15</v>
      </c>
      <c r="BS41" s="149">
        <v>16</v>
      </c>
      <c r="BT41" s="149">
        <v>17</v>
      </c>
      <c r="BU41" s="149">
        <v>18</v>
      </c>
      <c r="BV41" s="149">
        <v>19</v>
      </c>
      <c r="BW41" s="149">
        <v>20</v>
      </c>
      <c r="BX41" s="149">
        <v>21</v>
      </c>
      <c r="BY41" s="149">
        <v>22</v>
      </c>
      <c r="BZ41" s="149">
        <v>23</v>
      </c>
      <c r="CA41" s="149">
        <v>24</v>
      </c>
      <c r="CB41" s="149">
        <v>25</v>
      </c>
      <c r="CC41" s="149">
        <v>26</v>
      </c>
      <c r="CD41" s="149">
        <v>27</v>
      </c>
      <c r="CE41" s="149">
        <v>28</v>
      </c>
      <c r="CF41" s="149">
        <v>29</v>
      </c>
      <c r="CG41" s="149">
        <v>30</v>
      </c>
      <c r="CH41" s="149">
        <v>31</v>
      </c>
      <c r="CI41" s="149">
        <v>32</v>
      </c>
      <c r="CJ41" s="149">
        <v>33</v>
      </c>
      <c r="CK41" s="149">
        <v>34</v>
      </c>
      <c r="CL41" s="149">
        <v>35</v>
      </c>
      <c r="CM41" s="149">
        <v>36</v>
      </c>
      <c r="CN41" s="149">
        <v>37</v>
      </c>
      <c r="CO41" s="149">
        <v>38</v>
      </c>
      <c r="CP41" s="149">
        <v>39</v>
      </c>
      <c r="CQ41" s="149">
        <v>40</v>
      </c>
      <c r="CR41" s="149">
        <v>41</v>
      </c>
      <c r="CS41" s="149">
        <v>42</v>
      </c>
      <c r="CT41" s="149">
        <v>43</v>
      </c>
      <c r="CU41" s="149">
        <v>44</v>
      </c>
      <c r="CV41" s="149">
        <v>45</v>
      </c>
      <c r="CW41" s="149">
        <v>46</v>
      </c>
      <c r="CX41" s="149">
        <v>47</v>
      </c>
      <c r="CY41" s="149">
        <v>48</v>
      </c>
      <c r="CZ41" s="149">
        <v>49</v>
      </c>
      <c r="DA41" s="149">
        <v>50</v>
      </c>
      <c r="DB41" s="149">
        <v>51</v>
      </c>
      <c r="DC41" s="149">
        <v>52</v>
      </c>
      <c r="DF41" s="147" t="s">
        <v>50</v>
      </c>
      <c r="DG41" s="149">
        <v>1</v>
      </c>
      <c r="DH41" s="149">
        <v>2</v>
      </c>
      <c r="DI41" s="149">
        <v>3</v>
      </c>
      <c r="DJ41" s="149">
        <v>4</v>
      </c>
      <c r="DK41" s="149">
        <v>5</v>
      </c>
      <c r="DL41" s="149">
        <v>6</v>
      </c>
      <c r="DM41" s="149">
        <v>7</v>
      </c>
      <c r="DN41" s="149">
        <v>8</v>
      </c>
      <c r="DO41" s="149">
        <v>9</v>
      </c>
      <c r="DP41" s="149">
        <v>10</v>
      </c>
      <c r="DQ41" s="149">
        <v>11</v>
      </c>
      <c r="DR41" s="149">
        <v>12</v>
      </c>
      <c r="DS41" s="149">
        <v>13</v>
      </c>
      <c r="DT41" s="149">
        <v>14</v>
      </c>
      <c r="DU41" s="149">
        <v>15</v>
      </c>
      <c r="DV41" s="149">
        <v>16</v>
      </c>
      <c r="DW41" s="149">
        <v>17</v>
      </c>
      <c r="DX41" s="149">
        <v>18</v>
      </c>
      <c r="DY41" s="149">
        <v>19</v>
      </c>
      <c r="DZ41" s="149">
        <v>20</v>
      </c>
      <c r="EA41" s="149">
        <v>21</v>
      </c>
      <c r="EB41" s="149">
        <v>22</v>
      </c>
      <c r="EC41" s="149">
        <v>23</v>
      </c>
      <c r="ED41" s="149">
        <v>24</v>
      </c>
      <c r="EE41" s="149">
        <v>25</v>
      </c>
      <c r="EF41" s="149">
        <v>26</v>
      </c>
      <c r="EG41" s="149">
        <v>27</v>
      </c>
      <c r="EH41" s="149">
        <v>28</v>
      </c>
      <c r="EI41" s="149">
        <v>29</v>
      </c>
      <c r="EJ41" s="149">
        <v>30</v>
      </c>
      <c r="EK41" s="149">
        <v>31</v>
      </c>
      <c r="EL41" s="149">
        <v>32</v>
      </c>
      <c r="EM41" s="149">
        <v>33</v>
      </c>
      <c r="EN41" s="149">
        <v>34</v>
      </c>
      <c r="EO41" s="149">
        <v>35</v>
      </c>
      <c r="EP41" s="149">
        <v>36</v>
      </c>
      <c r="EQ41" s="149">
        <v>37</v>
      </c>
      <c r="ER41" s="149">
        <v>38</v>
      </c>
      <c r="ES41" s="149">
        <v>39</v>
      </c>
      <c r="ET41" s="149">
        <v>40</v>
      </c>
      <c r="EU41" s="149">
        <v>41</v>
      </c>
      <c r="EV41" s="149">
        <v>42</v>
      </c>
      <c r="EW41" s="149">
        <v>43</v>
      </c>
      <c r="EX41" s="149">
        <v>44</v>
      </c>
      <c r="EY41" s="149">
        <v>45</v>
      </c>
      <c r="EZ41" s="149">
        <v>46</v>
      </c>
      <c r="FA41" s="149">
        <v>47</v>
      </c>
      <c r="FB41" s="149">
        <v>48</v>
      </c>
      <c r="FC41" s="149">
        <v>49</v>
      </c>
      <c r="FD41" s="149">
        <v>50</v>
      </c>
      <c r="FE41" s="149">
        <v>51</v>
      </c>
      <c r="FF41" s="149">
        <v>52</v>
      </c>
    </row>
    <row r="42" spans="1:163" x14ac:dyDescent="0.25">
      <c r="A42" s="31" t="s">
        <v>52</v>
      </c>
      <c r="B42" s="36">
        <v>43833</v>
      </c>
      <c r="C42" s="36">
        <v>43840</v>
      </c>
      <c r="D42" s="36">
        <v>43847</v>
      </c>
      <c r="E42" s="36">
        <v>43854</v>
      </c>
      <c r="F42" s="36">
        <v>43861</v>
      </c>
      <c r="G42" s="36">
        <v>43868</v>
      </c>
      <c r="H42" s="36">
        <v>43875</v>
      </c>
      <c r="I42" s="36">
        <v>43882</v>
      </c>
      <c r="J42" s="36">
        <v>43889</v>
      </c>
      <c r="K42" s="36">
        <v>43896</v>
      </c>
      <c r="L42" s="36">
        <v>43903</v>
      </c>
      <c r="M42" s="36">
        <v>43910</v>
      </c>
      <c r="N42" s="36">
        <v>43917</v>
      </c>
      <c r="O42" s="36">
        <v>43924</v>
      </c>
      <c r="P42" s="36">
        <v>43931</v>
      </c>
      <c r="Q42" s="36">
        <v>43938</v>
      </c>
      <c r="R42" s="36">
        <v>43945</v>
      </c>
      <c r="S42" s="36">
        <v>43952</v>
      </c>
      <c r="T42" s="36">
        <f t="shared" ref="T42:Z42" si="18">S42+7</f>
        <v>43959</v>
      </c>
      <c r="U42" s="36">
        <f t="shared" si="18"/>
        <v>43966</v>
      </c>
      <c r="V42" s="36">
        <f t="shared" si="18"/>
        <v>43973</v>
      </c>
      <c r="W42" s="36">
        <f t="shared" si="18"/>
        <v>43980</v>
      </c>
      <c r="X42" s="36">
        <f t="shared" si="18"/>
        <v>43987</v>
      </c>
      <c r="Y42" s="36">
        <f t="shared" si="18"/>
        <v>43994</v>
      </c>
      <c r="Z42" s="36">
        <f t="shared" si="18"/>
        <v>44001</v>
      </c>
      <c r="AA42" s="36">
        <f t="shared" ref="AA42:AD42" si="19">Z42+7</f>
        <v>44008</v>
      </c>
      <c r="AB42" s="36">
        <f t="shared" si="19"/>
        <v>44015</v>
      </c>
      <c r="AC42" s="36">
        <f t="shared" si="19"/>
        <v>44022</v>
      </c>
      <c r="AD42" s="36">
        <f t="shared" si="19"/>
        <v>44029</v>
      </c>
      <c r="AE42" s="35">
        <v>44036</v>
      </c>
      <c r="AF42" s="35">
        <v>44043</v>
      </c>
      <c r="AG42" s="35">
        <v>44050</v>
      </c>
      <c r="AH42" s="35">
        <v>44057</v>
      </c>
      <c r="AI42" s="35">
        <v>44064</v>
      </c>
      <c r="AJ42" s="35">
        <v>44071</v>
      </c>
      <c r="AK42" s="35">
        <v>44078</v>
      </c>
      <c r="AL42" s="35">
        <v>44085</v>
      </c>
      <c r="AM42" s="35">
        <v>44092</v>
      </c>
      <c r="AN42" s="35">
        <v>44099</v>
      </c>
      <c r="AO42" s="35">
        <v>44106</v>
      </c>
      <c r="AP42" s="35">
        <v>44113</v>
      </c>
      <c r="AQ42" s="35">
        <v>44120</v>
      </c>
      <c r="AR42" s="35">
        <v>44127</v>
      </c>
      <c r="AS42" s="35">
        <v>44134</v>
      </c>
      <c r="AT42" s="35">
        <v>44141</v>
      </c>
      <c r="AU42" s="35">
        <v>44148</v>
      </c>
      <c r="AV42" s="35">
        <v>44155</v>
      </c>
      <c r="AW42" s="35">
        <v>44162</v>
      </c>
      <c r="AX42" s="35">
        <v>44169</v>
      </c>
      <c r="AY42" s="35">
        <v>44176</v>
      </c>
      <c r="AZ42" s="35">
        <v>44183</v>
      </c>
      <c r="BA42" s="14">
        <v>44190</v>
      </c>
      <c r="BC42" s="147" t="s">
        <v>87</v>
      </c>
      <c r="BD42" s="136">
        <v>43833</v>
      </c>
      <c r="BE42" s="136">
        <v>43840</v>
      </c>
      <c r="BF42" s="136">
        <v>43847</v>
      </c>
      <c r="BG42" s="136">
        <v>43854</v>
      </c>
      <c r="BH42" s="136">
        <v>43861</v>
      </c>
      <c r="BI42" s="136">
        <v>43868</v>
      </c>
      <c r="BJ42" s="136">
        <v>43875</v>
      </c>
      <c r="BK42" s="136">
        <v>43882</v>
      </c>
      <c r="BL42" s="136">
        <v>43889</v>
      </c>
      <c r="BM42" s="136">
        <v>43896</v>
      </c>
      <c r="BN42" s="136">
        <v>43903</v>
      </c>
      <c r="BO42" s="136">
        <v>43910</v>
      </c>
      <c r="BP42" s="136">
        <v>43917</v>
      </c>
      <c r="BQ42" s="136">
        <v>43924</v>
      </c>
      <c r="BR42" s="136">
        <v>43931</v>
      </c>
      <c r="BS42" s="136">
        <v>43938</v>
      </c>
      <c r="BT42" s="136">
        <v>43945</v>
      </c>
      <c r="BU42" s="136">
        <v>43952</v>
      </c>
      <c r="BV42" s="136">
        <v>43959</v>
      </c>
      <c r="BW42" s="136">
        <v>43966</v>
      </c>
      <c r="BX42" s="136">
        <v>43973</v>
      </c>
      <c r="BY42" s="136">
        <v>43980</v>
      </c>
      <c r="BZ42" s="136">
        <v>43987</v>
      </c>
      <c r="CA42" s="136">
        <v>43994</v>
      </c>
      <c r="CB42" s="136">
        <v>44001</v>
      </c>
      <c r="CC42" s="136">
        <v>44008</v>
      </c>
      <c r="CD42" s="136">
        <v>44015</v>
      </c>
      <c r="CE42" s="136">
        <v>44022</v>
      </c>
      <c r="CF42" s="136">
        <v>44029</v>
      </c>
      <c r="CG42" s="136">
        <v>44036</v>
      </c>
      <c r="CH42" s="136">
        <v>44043</v>
      </c>
      <c r="CI42" s="136">
        <v>44050</v>
      </c>
      <c r="CJ42" s="136">
        <v>44057</v>
      </c>
      <c r="CK42" s="136">
        <v>44064</v>
      </c>
      <c r="CL42" s="136">
        <v>44071</v>
      </c>
      <c r="CM42" s="136">
        <v>44078</v>
      </c>
      <c r="CN42" s="136">
        <v>44085</v>
      </c>
      <c r="CO42" s="136">
        <v>44092</v>
      </c>
      <c r="CP42" s="136">
        <v>44099</v>
      </c>
      <c r="CQ42" s="136">
        <v>44106</v>
      </c>
      <c r="CR42" s="136">
        <v>44113</v>
      </c>
      <c r="CS42" s="136">
        <v>44120</v>
      </c>
      <c r="CT42" s="136">
        <v>44127</v>
      </c>
      <c r="CU42" s="136">
        <v>44134</v>
      </c>
      <c r="CV42" s="136">
        <v>44141</v>
      </c>
      <c r="CW42" s="136">
        <v>44148</v>
      </c>
      <c r="CX42" s="136">
        <v>44155</v>
      </c>
      <c r="CY42" s="136">
        <v>44162</v>
      </c>
      <c r="CZ42" s="136">
        <v>44169</v>
      </c>
      <c r="DA42" s="136">
        <v>44176</v>
      </c>
      <c r="DB42" s="136">
        <v>44183</v>
      </c>
      <c r="DC42" s="136">
        <v>44190</v>
      </c>
      <c r="DF42" s="147" t="s">
        <v>87</v>
      </c>
      <c r="DG42" s="136">
        <v>43833</v>
      </c>
      <c r="DH42" s="136">
        <v>43840</v>
      </c>
      <c r="DI42" s="136">
        <v>43847</v>
      </c>
      <c r="DJ42" s="136">
        <v>43854</v>
      </c>
      <c r="DK42" s="136">
        <v>43861</v>
      </c>
      <c r="DL42" s="136">
        <v>43868</v>
      </c>
      <c r="DM42" s="136">
        <v>43875</v>
      </c>
      <c r="DN42" s="136">
        <v>43882</v>
      </c>
      <c r="DO42" s="136">
        <v>43889</v>
      </c>
      <c r="DP42" s="136">
        <v>43896</v>
      </c>
      <c r="DQ42" s="136">
        <v>43903</v>
      </c>
      <c r="DR42" s="136">
        <v>43910</v>
      </c>
      <c r="DS42" s="136">
        <v>43917</v>
      </c>
      <c r="DT42" s="136">
        <v>43924</v>
      </c>
      <c r="DU42" s="136">
        <v>43931</v>
      </c>
      <c r="DV42" s="136">
        <v>43938</v>
      </c>
      <c r="DW42" s="136">
        <v>43945</v>
      </c>
      <c r="DX42" s="136">
        <v>43952</v>
      </c>
      <c r="DY42" s="136">
        <v>43959</v>
      </c>
      <c r="DZ42" s="136">
        <v>43966</v>
      </c>
      <c r="EA42" s="136">
        <v>43973</v>
      </c>
      <c r="EB42" s="136">
        <v>43980</v>
      </c>
      <c r="EC42" s="136">
        <v>43987</v>
      </c>
      <c r="ED42" s="136">
        <v>43994</v>
      </c>
      <c r="EE42" s="136">
        <v>44001</v>
      </c>
      <c r="EF42" s="136">
        <v>44008</v>
      </c>
      <c r="EG42" s="136">
        <v>44015</v>
      </c>
      <c r="EH42" s="136">
        <v>44022</v>
      </c>
      <c r="EI42" s="136">
        <v>44029</v>
      </c>
      <c r="EJ42" s="136">
        <v>44036</v>
      </c>
      <c r="EK42" s="136">
        <v>44043</v>
      </c>
      <c r="EL42" s="136">
        <v>44050</v>
      </c>
      <c r="EM42" s="136">
        <v>44057</v>
      </c>
      <c r="EN42" s="136">
        <v>44064</v>
      </c>
      <c r="EO42" s="136">
        <v>44071</v>
      </c>
      <c r="EP42" s="136">
        <v>44078</v>
      </c>
      <c r="EQ42" s="136">
        <v>44085</v>
      </c>
      <c r="ER42" s="136">
        <v>44092</v>
      </c>
      <c r="ES42" s="136">
        <v>44099</v>
      </c>
      <c r="ET42" s="136">
        <v>44106</v>
      </c>
      <c r="EU42" s="136">
        <v>44113</v>
      </c>
      <c r="EV42" s="136">
        <v>44120</v>
      </c>
      <c r="EW42" s="136">
        <v>44127</v>
      </c>
      <c r="EX42" s="136">
        <v>44134</v>
      </c>
      <c r="EY42" s="136">
        <v>44141</v>
      </c>
      <c r="EZ42" s="136">
        <v>44148</v>
      </c>
      <c r="FA42" s="136">
        <v>44155</v>
      </c>
      <c r="FB42" s="136">
        <v>44162</v>
      </c>
      <c r="FC42" s="136">
        <v>44169</v>
      </c>
      <c r="FD42" s="136">
        <v>44176</v>
      </c>
      <c r="FE42" s="136">
        <v>44183</v>
      </c>
      <c r="FF42" s="136">
        <v>44190</v>
      </c>
      <c r="FG42" s="149"/>
    </row>
    <row r="43" spans="1:163" x14ac:dyDescent="0.25">
      <c r="A43" s="117" t="s">
        <v>51</v>
      </c>
      <c r="B43" s="118">
        <f t="shared" ref="B43:O43" si="20">B6</f>
        <v>48</v>
      </c>
      <c r="C43" s="118">
        <f t="shared" si="20"/>
        <v>50</v>
      </c>
      <c r="D43" s="118">
        <f t="shared" si="20"/>
        <v>69</v>
      </c>
      <c r="E43" s="119">
        <f t="shared" si="20"/>
        <v>53</v>
      </c>
      <c r="F43" s="119">
        <f t="shared" si="20"/>
        <v>50</v>
      </c>
      <c r="G43" s="119">
        <f t="shared" si="20"/>
        <v>30</v>
      </c>
      <c r="H43" s="119">
        <f t="shared" si="20"/>
        <v>43</v>
      </c>
      <c r="I43" s="119">
        <f t="shared" si="20"/>
        <v>51</v>
      </c>
      <c r="J43" s="119">
        <f t="shared" si="20"/>
        <v>49</v>
      </c>
      <c r="K43" s="119">
        <f t="shared" si="20"/>
        <v>56</v>
      </c>
      <c r="L43" s="119">
        <f t="shared" si="20"/>
        <v>53</v>
      </c>
      <c r="M43" s="119">
        <f t="shared" si="20"/>
        <v>44</v>
      </c>
      <c r="N43" s="119">
        <f t="shared" si="20"/>
        <v>49</v>
      </c>
      <c r="O43" s="119">
        <f t="shared" si="20"/>
        <v>51</v>
      </c>
      <c r="P43" s="119">
        <f t="shared" ref="P43:R43" si="21">P6</f>
        <v>38</v>
      </c>
      <c r="Q43" s="119">
        <f t="shared" si="21"/>
        <v>51</v>
      </c>
      <c r="R43" s="119">
        <f t="shared" si="21"/>
        <v>54</v>
      </c>
      <c r="S43" s="119">
        <f t="shared" ref="S43:T43" si="22">S6</f>
        <v>48</v>
      </c>
      <c r="T43" s="119">
        <f t="shared" si="22"/>
        <v>28</v>
      </c>
      <c r="U43" s="119">
        <f t="shared" ref="U43:V43" si="23">U6</f>
        <v>56</v>
      </c>
      <c r="V43" s="119">
        <f t="shared" si="23"/>
        <v>51</v>
      </c>
      <c r="W43" s="119">
        <f t="shared" ref="W43:X43" si="24">W6</f>
        <v>40</v>
      </c>
      <c r="X43" s="119">
        <f t="shared" si="24"/>
        <v>44</v>
      </c>
      <c r="Y43" s="119">
        <f t="shared" ref="Y43:Z43" si="25">Y6</f>
        <v>44</v>
      </c>
      <c r="Z43" s="119">
        <f t="shared" si="25"/>
        <v>48</v>
      </c>
      <c r="AA43" s="119">
        <f t="shared" ref="AA43:AB43" si="26">AA6</f>
        <v>47</v>
      </c>
      <c r="AB43" s="119">
        <f t="shared" si="26"/>
        <v>47</v>
      </c>
      <c r="AC43" s="119">
        <f t="shared" ref="AC43:AD43" si="27">AC6</f>
        <v>58</v>
      </c>
      <c r="AD43" s="119">
        <f t="shared" si="27"/>
        <v>35</v>
      </c>
      <c r="AE43" s="119">
        <f t="shared" ref="AE43:BA43" si="28">AE6</f>
        <v>49</v>
      </c>
      <c r="AF43" s="119">
        <f t="shared" si="28"/>
        <v>45</v>
      </c>
      <c r="AG43" s="119">
        <f t="shared" si="28"/>
        <v>44</v>
      </c>
      <c r="AH43" s="119">
        <f t="shared" si="28"/>
        <v>50</v>
      </c>
      <c r="AI43" s="119">
        <f t="shared" si="28"/>
        <v>49</v>
      </c>
      <c r="AJ43" s="119">
        <f t="shared" si="28"/>
        <v>38</v>
      </c>
      <c r="AK43" s="119">
        <f t="shared" si="28"/>
        <v>29</v>
      </c>
      <c r="AL43" s="119">
        <f t="shared" si="28"/>
        <v>39</v>
      </c>
      <c r="AM43" s="119">
        <f t="shared" si="28"/>
        <v>36</v>
      </c>
      <c r="AN43" s="119">
        <f t="shared" si="28"/>
        <v>45</v>
      </c>
      <c r="AO43" s="119">
        <f t="shared" si="28"/>
        <v>0</v>
      </c>
      <c r="AP43" s="119">
        <f t="shared" si="28"/>
        <v>0</v>
      </c>
      <c r="AQ43" s="119">
        <f t="shared" si="28"/>
        <v>0</v>
      </c>
      <c r="AR43" s="119">
        <f t="shared" si="28"/>
        <v>0</v>
      </c>
      <c r="AS43" s="119">
        <f t="shared" si="28"/>
        <v>0</v>
      </c>
      <c r="AT43" s="119">
        <f t="shared" si="28"/>
        <v>0</v>
      </c>
      <c r="AU43" s="119">
        <f t="shared" si="28"/>
        <v>0</v>
      </c>
      <c r="AV43" s="119">
        <f t="shared" si="28"/>
        <v>0</v>
      </c>
      <c r="AW43" s="119">
        <f t="shared" si="28"/>
        <v>0</v>
      </c>
      <c r="AX43" s="119">
        <f t="shared" si="28"/>
        <v>0</v>
      </c>
      <c r="AY43" s="119">
        <f t="shared" si="28"/>
        <v>0</v>
      </c>
      <c r="AZ43" s="119">
        <f t="shared" si="28"/>
        <v>0</v>
      </c>
      <c r="BA43" s="120">
        <f t="shared" si="28"/>
        <v>0</v>
      </c>
      <c r="BC43" s="117" t="s">
        <v>51</v>
      </c>
      <c r="BD43" s="119">
        <f>BD6</f>
        <v>0</v>
      </c>
      <c r="BE43" s="119">
        <f t="shared" ref="BE43:DC43" si="29">BE6</f>
        <v>0</v>
      </c>
      <c r="BF43" s="119">
        <f t="shared" si="29"/>
        <v>0</v>
      </c>
      <c r="BG43" s="119">
        <f t="shared" si="29"/>
        <v>0</v>
      </c>
      <c r="BH43" s="119">
        <f t="shared" si="29"/>
        <v>0</v>
      </c>
      <c r="BI43" s="119">
        <f t="shared" si="29"/>
        <v>0</v>
      </c>
      <c r="BJ43" s="119">
        <f t="shared" si="29"/>
        <v>0</v>
      </c>
      <c r="BK43" s="119">
        <f t="shared" si="29"/>
        <v>0</v>
      </c>
      <c r="BL43" s="119">
        <f t="shared" si="29"/>
        <v>0</v>
      </c>
      <c r="BM43" s="119">
        <f t="shared" si="29"/>
        <v>0</v>
      </c>
      <c r="BN43" s="119">
        <f t="shared" si="29"/>
        <v>0</v>
      </c>
      <c r="BO43" s="119">
        <f t="shared" si="29"/>
        <v>0</v>
      </c>
      <c r="BP43" s="119">
        <f t="shared" si="29"/>
        <v>0</v>
      </c>
      <c r="BQ43" s="119">
        <f t="shared" si="29"/>
        <v>0</v>
      </c>
      <c r="BR43" s="119">
        <f t="shared" si="29"/>
        <v>0</v>
      </c>
      <c r="BS43" s="119">
        <f t="shared" si="29"/>
        <v>0</v>
      </c>
      <c r="BT43" s="119">
        <f t="shared" si="29"/>
        <v>0</v>
      </c>
      <c r="BU43" s="119">
        <f t="shared" si="29"/>
        <v>0</v>
      </c>
      <c r="BV43" s="119">
        <f t="shared" si="29"/>
        <v>0</v>
      </c>
      <c r="BW43" s="119">
        <f t="shared" si="29"/>
        <v>0</v>
      </c>
      <c r="BX43" s="119">
        <f t="shared" si="29"/>
        <v>0</v>
      </c>
      <c r="BY43" s="119">
        <f t="shared" si="29"/>
        <v>0</v>
      </c>
      <c r="BZ43" s="119">
        <f t="shared" si="29"/>
        <v>0</v>
      </c>
      <c r="CA43" s="119">
        <f t="shared" si="29"/>
        <v>0</v>
      </c>
      <c r="CB43" s="119">
        <f t="shared" si="29"/>
        <v>0</v>
      </c>
      <c r="CC43" s="119">
        <f t="shared" si="29"/>
        <v>0</v>
      </c>
      <c r="CD43" s="119">
        <f t="shared" si="29"/>
        <v>0</v>
      </c>
      <c r="CE43" s="119">
        <f t="shared" si="29"/>
        <v>0</v>
      </c>
      <c r="CF43" s="119">
        <f t="shared" si="29"/>
        <v>0</v>
      </c>
      <c r="CG43" s="119">
        <f t="shared" si="29"/>
        <v>0</v>
      </c>
      <c r="CH43" s="119">
        <f t="shared" si="29"/>
        <v>0</v>
      </c>
      <c r="CI43" s="119">
        <f t="shared" si="29"/>
        <v>0</v>
      </c>
      <c r="CJ43" s="119">
        <f t="shared" si="29"/>
        <v>0</v>
      </c>
      <c r="CK43" s="119">
        <f t="shared" si="29"/>
        <v>0</v>
      </c>
      <c r="CL43" s="119">
        <f t="shared" si="29"/>
        <v>0</v>
      </c>
      <c r="CM43" s="119">
        <f t="shared" si="29"/>
        <v>0</v>
      </c>
      <c r="CN43" s="119">
        <f t="shared" si="29"/>
        <v>0</v>
      </c>
      <c r="CO43" s="119">
        <f t="shared" si="29"/>
        <v>0</v>
      </c>
      <c r="CP43" s="119">
        <f t="shared" si="29"/>
        <v>0</v>
      </c>
      <c r="CQ43" s="119">
        <f t="shared" si="29"/>
        <v>0</v>
      </c>
      <c r="CR43" s="119">
        <f t="shared" si="29"/>
        <v>0</v>
      </c>
      <c r="CS43" s="119">
        <f t="shared" si="29"/>
        <v>0</v>
      </c>
      <c r="CT43" s="119">
        <f t="shared" si="29"/>
        <v>0</v>
      </c>
      <c r="CU43" s="119">
        <f t="shared" si="29"/>
        <v>0</v>
      </c>
      <c r="CV43" s="119">
        <f t="shared" si="29"/>
        <v>0</v>
      </c>
      <c r="CW43" s="119">
        <f t="shared" si="29"/>
        <v>0</v>
      </c>
      <c r="CX43" s="119">
        <f t="shared" si="29"/>
        <v>0</v>
      </c>
      <c r="CY43" s="119">
        <f t="shared" si="29"/>
        <v>0</v>
      </c>
      <c r="CZ43" s="119">
        <f t="shared" si="29"/>
        <v>0</v>
      </c>
      <c r="DA43" s="119">
        <f t="shared" si="29"/>
        <v>0</v>
      </c>
      <c r="DB43" s="119">
        <f t="shared" si="29"/>
        <v>0</v>
      </c>
      <c r="DC43" s="119">
        <f t="shared" si="29"/>
        <v>0</v>
      </c>
      <c r="DF43" s="117" t="s">
        <v>51</v>
      </c>
      <c r="DG43" s="119">
        <f>DG6</f>
        <v>48</v>
      </c>
      <c r="DH43" s="119">
        <f t="shared" ref="DH43:FF43" si="30">DH6</f>
        <v>50</v>
      </c>
      <c r="DI43" s="119">
        <f t="shared" si="30"/>
        <v>69</v>
      </c>
      <c r="DJ43" s="119">
        <f t="shared" si="30"/>
        <v>53</v>
      </c>
      <c r="DK43" s="119">
        <f t="shared" si="30"/>
        <v>50</v>
      </c>
      <c r="DL43" s="119">
        <f t="shared" si="30"/>
        <v>30</v>
      </c>
      <c r="DM43" s="119">
        <f t="shared" si="30"/>
        <v>43</v>
      </c>
      <c r="DN43" s="119">
        <f t="shared" si="30"/>
        <v>51</v>
      </c>
      <c r="DO43" s="119">
        <f t="shared" si="30"/>
        <v>49</v>
      </c>
      <c r="DP43" s="119">
        <f t="shared" si="30"/>
        <v>56</v>
      </c>
      <c r="DQ43" s="119">
        <f t="shared" si="30"/>
        <v>53</v>
      </c>
      <c r="DR43" s="119">
        <f t="shared" si="30"/>
        <v>44</v>
      </c>
      <c r="DS43" s="119">
        <f t="shared" si="30"/>
        <v>49</v>
      </c>
      <c r="DT43" s="119">
        <f t="shared" si="30"/>
        <v>51</v>
      </c>
      <c r="DU43" s="119">
        <f t="shared" si="30"/>
        <v>38</v>
      </c>
      <c r="DV43" s="119">
        <f t="shared" si="30"/>
        <v>51</v>
      </c>
      <c r="DW43" s="119">
        <f t="shared" si="30"/>
        <v>0</v>
      </c>
      <c r="DX43" s="119">
        <f t="shared" si="30"/>
        <v>0</v>
      </c>
      <c r="DY43" s="119">
        <f t="shared" si="30"/>
        <v>0</v>
      </c>
      <c r="DZ43" s="119">
        <f t="shared" si="30"/>
        <v>0</v>
      </c>
      <c r="EA43" s="119">
        <f t="shared" si="30"/>
        <v>0</v>
      </c>
      <c r="EB43" s="119">
        <f t="shared" si="30"/>
        <v>0</v>
      </c>
      <c r="EC43" s="119">
        <f t="shared" si="30"/>
        <v>0</v>
      </c>
      <c r="ED43" s="119">
        <f t="shared" si="30"/>
        <v>0</v>
      </c>
      <c r="EE43" s="119">
        <f t="shared" si="30"/>
        <v>0</v>
      </c>
      <c r="EF43" s="119">
        <f t="shared" si="30"/>
        <v>0</v>
      </c>
      <c r="EG43" s="119">
        <f t="shared" si="30"/>
        <v>0</v>
      </c>
      <c r="EH43" s="119">
        <f t="shared" si="30"/>
        <v>0</v>
      </c>
      <c r="EI43" s="119">
        <f t="shared" si="30"/>
        <v>0</v>
      </c>
      <c r="EJ43" s="119">
        <f t="shared" si="30"/>
        <v>0</v>
      </c>
      <c r="EK43" s="119">
        <f t="shared" si="30"/>
        <v>0</v>
      </c>
      <c r="EL43" s="119">
        <f t="shared" si="30"/>
        <v>0</v>
      </c>
      <c r="EM43" s="119">
        <f t="shared" si="30"/>
        <v>0</v>
      </c>
      <c r="EN43" s="119">
        <f t="shared" si="30"/>
        <v>0</v>
      </c>
      <c r="EO43" s="119">
        <f t="shared" si="30"/>
        <v>0</v>
      </c>
      <c r="EP43" s="119">
        <f t="shared" si="30"/>
        <v>0</v>
      </c>
      <c r="EQ43" s="119">
        <f t="shared" si="30"/>
        <v>0</v>
      </c>
      <c r="ER43" s="119">
        <f t="shared" si="30"/>
        <v>0</v>
      </c>
      <c r="ES43" s="119">
        <f t="shared" si="30"/>
        <v>0</v>
      </c>
      <c r="ET43" s="119">
        <f t="shared" si="30"/>
        <v>0</v>
      </c>
      <c r="EU43" s="119">
        <f t="shared" si="30"/>
        <v>0</v>
      </c>
      <c r="EV43" s="119">
        <f t="shared" si="30"/>
        <v>0</v>
      </c>
      <c r="EW43" s="119">
        <f t="shared" si="30"/>
        <v>0</v>
      </c>
      <c r="EX43" s="119">
        <f t="shared" si="30"/>
        <v>0</v>
      </c>
      <c r="EY43" s="119">
        <f t="shared" si="30"/>
        <v>0</v>
      </c>
      <c r="EZ43" s="119">
        <f t="shared" si="30"/>
        <v>0</v>
      </c>
      <c r="FA43" s="119">
        <f t="shared" si="30"/>
        <v>0</v>
      </c>
      <c r="FB43" s="119">
        <f t="shared" si="30"/>
        <v>0</v>
      </c>
      <c r="FC43" s="119">
        <f t="shared" si="30"/>
        <v>0</v>
      </c>
      <c r="FD43" s="119">
        <f t="shared" si="30"/>
        <v>0</v>
      </c>
      <c r="FE43" s="119">
        <f t="shared" si="30"/>
        <v>0</v>
      </c>
      <c r="FF43" s="119">
        <f t="shared" si="30"/>
        <v>0</v>
      </c>
    </row>
    <row r="44" spans="1:163" x14ac:dyDescent="0.25">
      <c r="A44" s="117" t="s">
        <v>44</v>
      </c>
      <c r="B44" s="118">
        <f>SUM(B7:B9)</f>
        <v>16</v>
      </c>
      <c r="C44" s="118">
        <f t="shared" ref="C44:O44" si="31">SUM(C7:C9)</f>
        <v>26</v>
      </c>
      <c r="D44" s="118">
        <f t="shared" si="31"/>
        <v>16</v>
      </c>
      <c r="E44" s="119">
        <f t="shared" si="31"/>
        <v>21</v>
      </c>
      <c r="F44" s="119">
        <f t="shared" si="31"/>
        <v>15</v>
      </c>
      <c r="G44" s="119">
        <f t="shared" si="31"/>
        <v>16</v>
      </c>
      <c r="H44" s="119">
        <f t="shared" si="31"/>
        <v>12</v>
      </c>
      <c r="I44" s="119">
        <f t="shared" si="31"/>
        <v>18</v>
      </c>
      <c r="J44" s="119">
        <f t="shared" si="31"/>
        <v>20</v>
      </c>
      <c r="K44" s="119">
        <f t="shared" si="31"/>
        <v>20</v>
      </c>
      <c r="L44" s="119">
        <f t="shared" si="31"/>
        <v>22</v>
      </c>
      <c r="M44" s="119">
        <f t="shared" si="31"/>
        <v>12</v>
      </c>
      <c r="N44" s="119">
        <f t="shared" si="31"/>
        <v>13</v>
      </c>
      <c r="O44" s="119">
        <f t="shared" si="31"/>
        <v>21</v>
      </c>
      <c r="P44" s="119">
        <f t="shared" ref="P44:R44" si="32">SUM(P7:P9)</f>
        <v>14</v>
      </c>
      <c r="Q44" s="119">
        <f t="shared" si="32"/>
        <v>15</v>
      </c>
      <c r="R44" s="119">
        <f t="shared" si="32"/>
        <v>12</v>
      </c>
      <c r="S44" s="119">
        <f t="shared" ref="S44:T44" si="33">SUM(S7:S9)</f>
        <v>11</v>
      </c>
      <c r="T44" s="119">
        <f t="shared" si="33"/>
        <v>20</v>
      </c>
      <c r="U44" s="119">
        <f t="shared" ref="U44:V44" si="34">SUM(U7:U9)</f>
        <v>19</v>
      </c>
      <c r="V44" s="119">
        <f t="shared" si="34"/>
        <v>16</v>
      </c>
      <c r="W44" s="119">
        <f t="shared" ref="W44:X44" si="35">SUM(W7:W9)</f>
        <v>14</v>
      </c>
      <c r="X44" s="119">
        <f t="shared" si="35"/>
        <v>16</v>
      </c>
      <c r="Y44" s="119">
        <f t="shared" ref="Y44:Z44" si="36">SUM(Y7:Y9)</f>
        <v>11</v>
      </c>
      <c r="Z44" s="119">
        <f t="shared" si="36"/>
        <v>19</v>
      </c>
      <c r="AA44" s="119">
        <f t="shared" ref="AA44:AB44" si="37">SUM(AA7:AA9)</f>
        <v>11</v>
      </c>
      <c r="AB44" s="119">
        <f t="shared" si="37"/>
        <v>13</v>
      </c>
      <c r="AC44" s="119">
        <f t="shared" ref="AC44:AD44" si="38">SUM(AC7:AC9)</f>
        <v>10</v>
      </c>
      <c r="AD44" s="119">
        <f t="shared" si="38"/>
        <v>10</v>
      </c>
      <c r="AE44" s="119">
        <f t="shared" ref="AE44:BA44" si="39">SUM(AE7:AE9)</f>
        <v>12</v>
      </c>
      <c r="AF44" s="119">
        <f t="shared" si="39"/>
        <v>19</v>
      </c>
      <c r="AG44" s="119">
        <f t="shared" si="39"/>
        <v>15</v>
      </c>
      <c r="AH44" s="119">
        <f t="shared" si="39"/>
        <v>15</v>
      </c>
      <c r="AI44" s="119">
        <f t="shared" si="39"/>
        <v>16</v>
      </c>
      <c r="AJ44" s="119">
        <f t="shared" si="39"/>
        <v>18</v>
      </c>
      <c r="AK44" s="119">
        <f t="shared" si="39"/>
        <v>10</v>
      </c>
      <c r="AL44" s="119">
        <f t="shared" si="39"/>
        <v>14</v>
      </c>
      <c r="AM44" s="119">
        <f t="shared" si="39"/>
        <v>15</v>
      </c>
      <c r="AN44" s="119">
        <f t="shared" si="39"/>
        <v>17</v>
      </c>
      <c r="AO44" s="119">
        <f t="shared" si="39"/>
        <v>0</v>
      </c>
      <c r="AP44" s="119">
        <f t="shared" si="39"/>
        <v>0</v>
      </c>
      <c r="AQ44" s="119">
        <f t="shared" si="39"/>
        <v>0</v>
      </c>
      <c r="AR44" s="119">
        <f t="shared" si="39"/>
        <v>0</v>
      </c>
      <c r="AS44" s="119">
        <f t="shared" si="39"/>
        <v>0</v>
      </c>
      <c r="AT44" s="119">
        <f t="shared" si="39"/>
        <v>0</v>
      </c>
      <c r="AU44" s="119">
        <f t="shared" si="39"/>
        <v>0</v>
      </c>
      <c r="AV44" s="119">
        <f t="shared" si="39"/>
        <v>0</v>
      </c>
      <c r="AW44" s="119">
        <f t="shared" si="39"/>
        <v>0</v>
      </c>
      <c r="AX44" s="119">
        <f t="shared" si="39"/>
        <v>0</v>
      </c>
      <c r="AY44" s="119">
        <f t="shared" si="39"/>
        <v>0</v>
      </c>
      <c r="AZ44" s="119">
        <f t="shared" si="39"/>
        <v>0</v>
      </c>
      <c r="BA44" s="120">
        <f t="shared" si="39"/>
        <v>0</v>
      </c>
      <c r="BC44" s="117" t="s">
        <v>44</v>
      </c>
      <c r="BD44" s="119">
        <f>SUM(BD7:BD9)</f>
        <v>0</v>
      </c>
      <c r="BE44" s="119">
        <f t="shared" ref="BE44:DC44" si="40">SUM(BE7:BE9)</f>
        <v>0</v>
      </c>
      <c r="BF44" s="119">
        <f t="shared" si="40"/>
        <v>0</v>
      </c>
      <c r="BG44" s="119">
        <f t="shared" si="40"/>
        <v>0</v>
      </c>
      <c r="BH44" s="119">
        <f t="shared" si="40"/>
        <v>0</v>
      </c>
      <c r="BI44" s="119">
        <f t="shared" si="40"/>
        <v>0</v>
      </c>
      <c r="BJ44" s="119">
        <f t="shared" si="40"/>
        <v>0</v>
      </c>
      <c r="BK44" s="119">
        <f t="shared" si="40"/>
        <v>0</v>
      </c>
      <c r="BL44" s="119">
        <f t="shared" si="40"/>
        <v>0</v>
      </c>
      <c r="BM44" s="119">
        <f t="shared" si="40"/>
        <v>0</v>
      </c>
      <c r="BN44" s="119">
        <f t="shared" si="40"/>
        <v>0</v>
      </c>
      <c r="BO44" s="119">
        <f t="shared" si="40"/>
        <v>0</v>
      </c>
      <c r="BP44" s="119">
        <f t="shared" si="40"/>
        <v>0</v>
      </c>
      <c r="BQ44" s="119">
        <f t="shared" si="40"/>
        <v>0</v>
      </c>
      <c r="BR44" s="119">
        <f t="shared" si="40"/>
        <v>0</v>
      </c>
      <c r="BS44" s="119">
        <f t="shared" si="40"/>
        <v>2</v>
      </c>
      <c r="BT44" s="119">
        <f t="shared" si="40"/>
        <v>0</v>
      </c>
      <c r="BU44" s="119">
        <f t="shared" si="40"/>
        <v>0</v>
      </c>
      <c r="BV44" s="119">
        <f t="shared" si="40"/>
        <v>0</v>
      </c>
      <c r="BW44" s="119">
        <f t="shared" si="40"/>
        <v>0</v>
      </c>
      <c r="BX44" s="119">
        <f t="shared" si="40"/>
        <v>0</v>
      </c>
      <c r="BY44" s="119">
        <f t="shared" si="40"/>
        <v>0</v>
      </c>
      <c r="BZ44" s="119">
        <f t="shared" si="40"/>
        <v>0</v>
      </c>
      <c r="CA44" s="119">
        <f t="shared" si="40"/>
        <v>0</v>
      </c>
      <c r="CB44" s="119">
        <f t="shared" si="40"/>
        <v>0</v>
      </c>
      <c r="CC44" s="119">
        <f t="shared" si="40"/>
        <v>0</v>
      </c>
      <c r="CD44" s="119">
        <f t="shared" si="40"/>
        <v>0</v>
      </c>
      <c r="CE44" s="119">
        <f t="shared" si="40"/>
        <v>0</v>
      </c>
      <c r="CF44" s="119">
        <f t="shared" si="40"/>
        <v>0</v>
      </c>
      <c r="CG44" s="119">
        <f t="shared" si="40"/>
        <v>0</v>
      </c>
      <c r="CH44" s="119">
        <f t="shared" si="40"/>
        <v>0</v>
      </c>
      <c r="CI44" s="119">
        <f t="shared" si="40"/>
        <v>0</v>
      </c>
      <c r="CJ44" s="119">
        <f t="shared" si="40"/>
        <v>0</v>
      </c>
      <c r="CK44" s="119">
        <f t="shared" si="40"/>
        <v>0</v>
      </c>
      <c r="CL44" s="119">
        <f t="shared" si="40"/>
        <v>0</v>
      </c>
      <c r="CM44" s="119">
        <f t="shared" si="40"/>
        <v>0</v>
      </c>
      <c r="CN44" s="119">
        <f t="shared" si="40"/>
        <v>0</v>
      </c>
      <c r="CO44" s="119">
        <f t="shared" si="40"/>
        <v>0</v>
      </c>
      <c r="CP44" s="119">
        <f t="shared" si="40"/>
        <v>0</v>
      </c>
      <c r="CQ44" s="119">
        <f t="shared" si="40"/>
        <v>0</v>
      </c>
      <c r="CR44" s="119">
        <f t="shared" si="40"/>
        <v>0</v>
      </c>
      <c r="CS44" s="119">
        <f t="shared" si="40"/>
        <v>0</v>
      </c>
      <c r="CT44" s="119">
        <f t="shared" si="40"/>
        <v>0</v>
      </c>
      <c r="CU44" s="119">
        <f t="shared" si="40"/>
        <v>0</v>
      </c>
      <c r="CV44" s="119">
        <f t="shared" si="40"/>
        <v>0</v>
      </c>
      <c r="CW44" s="119">
        <f t="shared" si="40"/>
        <v>0</v>
      </c>
      <c r="CX44" s="119">
        <f t="shared" si="40"/>
        <v>0</v>
      </c>
      <c r="CY44" s="119">
        <f t="shared" si="40"/>
        <v>0</v>
      </c>
      <c r="CZ44" s="119">
        <f t="shared" si="40"/>
        <v>0</v>
      </c>
      <c r="DA44" s="119">
        <f t="shared" si="40"/>
        <v>0</v>
      </c>
      <c r="DB44" s="119">
        <f t="shared" si="40"/>
        <v>0</v>
      </c>
      <c r="DC44" s="119">
        <f t="shared" si="40"/>
        <v>0</v>
      </c>
      <c r="DF44" s="117" t="s">
        <v>44</v>
      </c>
      <c r="DG44" s="119">
        <f>SUM(DG7:DG9)</f>
        <v>16</v>
      </c>
      <c r="DH44" s="119">
        <f t="shared" ref="DH44:FF44" si="41">SUM(DH7:DH9)</f>
        <v>26</v>
      </c>
      <c r="DI44" s="119">
        <f t="shared" si="41"/>
        <v>16</v>
      </c>
      <c r="DJ44" s="119">
        <f t="shared" si="41"/>
        <v>21</v>
      </c>
      <c r="DK44" s="119">
        <f t="shared" si="41"/>
        <v>15</v>
      </c>
      <c r="DL44" s="119">
        <f t="shared" si="41"/>
        <v>16</v>
      </c>
      <c r="DM44" s="119">
        <f t="shared" si="41"/>
        <v>12</v>
      </c>
      <c r="DN44" s="119">
        <f t="shared" si="41"/>
        <v>18</v>
      </c>
      <c r="DO44" s="119">
        <f t="shared" si="41"/>
        <v>20</v>
      </c>
      <c r="DP44" s="119">
        <f t="shared" si="41"/>
        <v>20</v>
      </c>
      <c r="DQ44" s="119">
        <f t="shared" si="41"/>
        <v>22</v>
      </c>
      <c r="DR44" s="119">
        <f t="shared" si="41"/>
        <v>12</v>
      </c>
      <c r="DS44" s="119">
        <f t="shared" si="41"/>
        <v>13</v>
      </c>
      <c r="DT44" s="119">
        <f t="shared" si="41"/>
        <v>21</v>
      </c>
      <c r="DU44" s="119">
        <f t="shared" si="41"/>
        <v>14</v>
      </c>
      <c r="DV44" s="119">
        <f t="shared" si="41"/>
        <v>13</v>
      </c>
      <c r="DW44" s="119">
        <f t="shared" si="41"/>
        <v>0</v>
      </c>
      <c r="DX44" s="119">
        <f t="shared" si="41"/>
        <v>0</v>
      </c>
      <c r="DY44" s="119">
        <f t="shared" si="41"/>
        <v>0</v>
      </c>
      <c r="DZ44" s="119">
        <f t="shared" si="41"/>
        <v>0</v>
      </c>
      <c r="EA44" s="119">
        <f t="shared" si="41"/>
        <v>0</v>
      </c>
      <c r="EB44" s="119">
        <f t="shared" si="41"/>
        <v>0</v>
      </c>
      <c r="EC44" s="119">
        <f t="shared" si="41"/>
        <v>0</v>
      </c>
      <c r="ED44" s="119">
        <f t="shared" si="41"/>
        <v>0</v>
      </c>
      <c r="EE44" s="119">
        <f t="shared" si="41"/>
        <v>0</v>
      </c>
      <c r="EF44" s="119">
        <f t="shared" si="41"/>
        <v>0</v>
      </c>
      <c r="EG44" s="119">
        <f t="shared" si="41"/>
        <v>0</v>
      </c>
      <c r="EH44" s="119">
        <f t="shared" si="41"/>
        <v>0</v>
      </c>
      <c r="EI44" s="119">
        <f t="shared" si="41"/>
        <v>0</v>
      </c>
      <c r="EJ44" s="119">
        <f t="shared" si="41"/>
        <v>0</v>
      </c>
      <c r="EK44" s="119">
        <f t="shared" si="41"/>
        <v>0</v>
      </c>
      <c r="EL44" s="119">
        <f t="shared" si="41"/>
        <v>0</v>
      </c>
      <c r="EM44" s="119">
        <f t="shared" si="41"/>
        <v>0</v>
      </c>
      <c r="EN44" s="119">
        <f t="shared" si="41"/>
        <v>0</v>
      </c>
      <c r="EO44" s="119">
        <f t="shared" si="41"/>
        <v>0</v>
      </c>
      <c r="EP44" s="119">
        <f t="shared" si="41"/>
        <v>0</v>
      </c>
      <c r="EQ44" s="119">
        <f t="shared" si="41"/>
        <v>0</v>
      </c>
      <c r="ER44" s="119">
        <f t="shared" si="41"/>
        <v>0</v>
      </c>
      <c r="ES44" s="119">
        <f t="shared" si="41"/>
        <v>0</v>
      </c>
      <c r="ET44" s="119">
        <f t="shared" si="41"/>
        <v>0</v>
      </c>
      <c r="EU44" s="119">
        <f t="shared" si="41"/>
        <v>0</v>
      </c>
      <c r="EV44" s="119">
        <f t="shared" si="41"/>
        <v>0</v>
      </c>
      <c r="EW44" s="119">
        <f t="shared" si="41"/>
        <v>0</v>
      </c>
      <c r="EX44" s="119">
        <f t="shared" si="41"/>
        <v>0</v>
      </c>
      <c r="EY44" s="119">
        <f t="shared" si="41"/>
        <v>0</v>
      </c>
      <c r="EZ44" s="119">
        <f t="shared" si="41"/>
        <v>0</v>
      </c>
      <c r="FA44" s="119">
        <f t="shared" si="41"/>
        <v>0</v>
      </c>
      <c r="FB44" s="119">
        <f t="shared" si="41"/>
        <v>0</v>
      </c>
      <c r="FC44" s="119">
        <f t="shared" si="41"/>
        <v>0</v>
      </c>
      <c r="FD44" s="119">
        <f t="shared" si="41"/>
        <v>0</v>
      </c>
      <c r="FE44" s="119">
        <f t="shared" si="41"/>
        <v>0</v>
      </c>
      <c r="FF44" s="119">
        <f t="shared" si="41"/>
        <v>0</v>
      </c>
    </row>
    <row r="45" spans="1:163" x14ac:dyDescent="0.25">
      <c r="A45" s="117" t="s">
        <v>45</v>
      </c>
      <c r="B45" s="119">
        <f t="shared" ref="B45:O45" si="42">SUM(B10:B15)</f>
        <v>189</v>
      </c>
      <c r="C45" s="119">
        <f t="shared" si="42"/>
        <v>275</v>
      </c>
      <c r="D45" s="119">
        <f t="shared" si="42"/>
        <v>314</v>
      </c>
      <c r="E45" s="119">
        <f t="shared" si="42"/>
        <v>314</v>
      </c>
      <c r="F45" s="119">
        <f t="shared" si="42"/>
        <v>308</v>
      </c>
      <c r="G45" s="119">
        <f t="shared" si="42"/>
        <v>271</v>
      </c>
      <c r="H45" s="119">
        <f t="shared" si="42"/>
        <v>286</v>
      </c>
      <c r="I45" s="119">
        <f t="shared" si="42"/>
        <v>321</v>
      </c>
      <c r="J45" s="119">
        <f t="shared" si="42"/>
        <v>315</v>
      </c>
      <c r="K45" s="119">
        <f t="shared" si="42"/>
        <v>312</v>
      </c>
      <c r="L45" s="119">
        <f t="shared" si="42"/>
        <v>311</v>
      </c>
      <c r="M45" s="119">
        <f t="shared" si="42"/>
        <v>275</v>
      </c>
      <c r="N45" s="119">
        <f t="shared" si="42"/>
        <v>283</v>
      </c>
      <c r="O45" s="119">
        <f t="shared" si="42"/>
        <v>288</v>
      </c>
      <c r="P45" s="119">
        <f t="shared" ref="P45:R45" si="43">SUM(P10:P15)</f>
        <v>332</v>
      </c>
      <c r="Q45" s="119">
        <f t="shared" si="43"/>
        <v>353</v>
      </c>
      <c r="R45" s="119">
        <f t="shared" si="43"/>
        <v>404</v>
      </c>
      <c r="S45" s="119">
        <f t="shared" ref="S45:T45" si="44">SUM(S10:S15)</f>
        <v>345</v>
      </c>
      <c r="T45" s="119">
        <f t="shared" si="44"/>
        <v>233</v>
      </c>
      <c r="U45" s="119">
        <f t="shared" ref="U45:V45" si="45">SUM(U10:U15)</f>
        <v>287</v>
      </c>
      <c r="V45" s="119">
        <f t="shared" si="45"/>
        <v>339</v>
      </c>
      <c r="W45" s="119">
        <f t="shared" ref="W45:X45" si="46">SUM(W10:W15)</f>
        <v>232</v>
      </c>
      <c r="X45" s="119">
        <f t="shared" si="46"/>
        <v>267</v>
      </c>
      <c r="Y45" s="119">
        <f t="shared" ref="Y45:Z45" si="47">SUM(Y10:Y15)</f>
        <v>287</v>
      </c>
      <c r="Z45" s="119">
        <f t="shared" si="47"/>
        <v>263</v>
      </c>
      <c r="AA45" s="119">
        <f t="shared" ref="AA45:AB45" si="48">SUM(AA10:AA15)</f>
        <v>219</v>
      </c>
      <c r="AB45" s="119">
        <f t="shared" si="48"/>
        <v>272</v>
      </c>
      <c r="AC45" s="119">
        <f t="shared" ref="AC45:AD45" si="49">SUM(AC10:AC15)</f>
        <v>264</v>
      </c>
      <c r="AD45" s="119">
        <f t="shared" si="49"/>
        <v>277</v>
      </c>
      <c r="AE45" s="119">
        <f t="shared" ref="AE45:BA45" si="50">SUM(AE10:AE15)</f>
        <v>275</v>
      </c>
      <c r="AF45" s="119">
        <f t="shared" si="50"/>
        <v>288</v>
      </c>
      <c r="AG45" s="119">
        <f t="shared" si="50"/>
        <v>329</v>
      </c>
      <c r="AH45" s="119">
        <f t="shared" si="50"/>
        <v>289</v>
      </c>
      <c r="AI45" s="119">
        <f t="shared" si="50"/>
        <v>295</v>
      </c>
      <c r="AJ45" s="119">
        <f t="shared" si="50"/>
        <v>271</v>
      </c>
      <c r="AK45" s="119">
        <f t="shared" si="50"/>
        <v>242</v>
      </c>
      <c r="AL45" s="119">
        <f t="shared" si="50"/>
        <v>303</v>
      </c>
      <c r="AM45" s="119">
        <f t="shared" si="50"/>
        <v>317</v>
      </c>
      <c r="AN45" s="119">
        <f t="shared" si="50"/>
        <v>314</v>
      </c>
      <c r="AO45" s="119">
        <f t="shared" si="50"/>
        <v>0</v>
      </c>
      <c r="AP45" s="119">
        <f t="shared" si="50"/>
        <v>0</v>
      </c>
      <c r="AQ45" s="119">
        <f t="shared" si="50"/>
        <v>0</v>
      </c>
      <c r="AR45" s="119">
        <f t="shared" si="50"/>
        <v>0</v>
      </c>
      <c r="AS45" s="119">
        <f t="shared" si="50"/>
        <v>0</v>
      </c>
      <c r="AT45" s="119">
        <f t="shared" si="50"/>
        <v>0</v>
      </c>
      <c r="AU45" s="119">
        <f t="shared" si="50"/>
        <v>0</v>
      </c>
      <c r="AV45" s="119">
        <f t="shared" si="50"/>
        <v>0</v>
      </c>
      <c r="AW45" s="119">
        <f t="shared" si="50"/>
        <v>0</v>
      </c>
      <c r="AX45" s="119">
        <f t="shared" si="50"/>
        <v>0</v>
      </c>
      <c r="AY45" s="119">
        <f t="shared" si="50"/>
        <v>0</v>
      </c>
      <c r="AZ45" s="119">
        <f t="shared" si="50"/>
        <v>0</v>
      </c>
      <c r="BA45" s="120">
        <f t="shared" si="50"/>
        <v>0</v>
      </c>
      <c r="BC45" s="117" t="s">
        <v>45</v>
      </c>
      <c r="BD45" s="119">
        <f>SUM(BD10:BD15)</f>
        <v>0</v>
      </c>
      <c r="BE45" s="119">
        <f t="shared" ref="BE45:DC45" si="51">SUM(BE10:BE15)</f>
        <v>0</v>
      </c>
      <c r="BF45" s="119">
        <f t="shared" si="51"/>
        <v>0</v>
      </c>
      <c r="BG45" s="119">
        <f t="shared" si="51"/>
        <v>0</v>
      </c>
      <c r="BH45" s="119">
        <f t="shared" si="51"/>
        <v>0</v>
      </c>
      <c r="BI45" s="119">
        <f t="shared" si="51"/>
        <v>0</v>
      </c>
      <c r="BJ45" s="119">
        <f t="shared" si="51"/>
        <v>0</v>
      </c>
      <c r="BK45" s="119">
        <f t="shared" si="51"/>
        <v>0</v>
      </c>
      <c r="BL45" s="119">
        <f t="shared" si="51"/>
        <v>0</v>
      </c>
      <c r="BM45" s="119">
        <f t="shared" si="51"/>
        <v>0</v>
      </c>
      <c r="BN45" s="119">
        <f t="shared" si="51"/>
        <v>0</v>
      </c>
      <c r="BO45" s="119">
        <f t="shared" si="51"/>
        <v>1</v>
      </c>
      <c r="BP45" s="119">
        <f t="shared" si="51"/>
        <v>8</v>
      </c>
      <c r="BQ45" s="119">
        <f t="shared" si="51"/>
        <v>43</v>
      </c>
      <c r="BR45" s="119">
        <f t="shared" si="51"/>
        <v>74</v>
      </c>
      <c r="BS45" s="119">
        <f t="shared" si="51"/>
        <v>101</v>
      </c>
      <c r="BT45" s="119">
        <f t="shared" si="51"/>
        <v>0</v>
      </c>
      <c r="BU45" s="119">
        <f t="shared" si="51"/>
        <v>0</v>
      </c>
      <c r="BV45" s="119">
        <f t="shared" si="51"/>
        <v>0</v>
      </c>
      <c r="BW45" s="119">
        <f t="shared" si="51"/>
        <v>0</v>
      </c>
      <c r="BX45" s="119">
        <f t="shared" si="51"/>
        <v>0</v>
      </c>
      <c r="BY45" s="119">
        <f t="shared" si="51"/>
        <v>0</v>
      </c>
      <c r="BZ45" s="119">
        <f t="shared" si="51"/>
        <v>0</v>
      </c>
      <c r="CA45" s="119">
        <f t="shared" si="51"/>
        <v>0</v>
      </c>
      <c r="CB45" s="119">
        <f t="shared" si="51"/>
        <v>0</v>
      </c>
      <c r="CC45" s="119">
        <f t="shared" si="51"/>
        <v>0</v>
      </c>
      <c r="CD45" s="119">
        <f t="shared" si="51"/>
        <v>0</v>
      </c>
      <c r="CE45" s="119">
        <f t="shared" si="51"/>
        <v>0</v>
      </c>
      <c r="CF45" s="119">
        <f t="shared" si="51"/>
        <v>0</v>
      </c>
      <c r="CG45" s="119">
        <f t="shared" si="51"/>
        <v>0</v>
      </c>
      <c r="CH45" s="119">
        <f t="shared" si="51"/>
        <v>0</v>
      </c>
      <c r="CI45" s="119">
        <f t="shared" si="51"/>
        <v>0</v>
      </c>
      <c r="CJ45" s="119">
        <f t="shared" si="51"/>
        <v>0</v>
      </c>
      <c r="CK45" s="119">
        <f t="shared" si="51"/>
        <v>0</v>
      </c>
      <c r="CL45" s="119">
        <f t="shared" si="51"/>
        <v>0</v>
      </c>
      <c r="CM45" s="119">
        <f t="shared" si="51"/>
        <v>0</v>
      </c>
      <c r="CN45" s="119">
        <f t="shared" si="51"/>
        <v>0</v>
      </c>
      <c r="CO45" s="119">
        <f t="shared" si="51"/>
        <v>0</v>
      </c>
      <c r="CP45" s="119">
        <f t="shared" si="51"/>
        <v>0</v>
      </c>
      <c r="CQ45" s="119">
        <f t="shared" si="51"/>
        <v>0</v>
      </c>
      <c r="CR45" s="119">
        <f t="shared" si="51"/>
        <v>0</v>
      </c>
      <c r="CS45" s="119">
        <f t="shared" si="51"/>
        <v>0</v>
      </c>
      <c r="CT45" s="119">
        <f t="shared" si="51"/>
        <v>0</v>
      </c>
      <c r="CU45" s="119">
        <f t="shared" si="51"/>
        <v>0</v>
      </c>
      <c r="CV45" s="119">
        <f t="shared" si="51"/>
        <v>0</v>
      </c>
      <c r="CW45" s="119">
        <f t="shared" si="51"/>
        <v>0</v>
      </c>
      <c r="CX45" s="119">
        <f t="shared" si="51"/>
        <v>0</v>
      </c>
      <c r="CY45" s="119">
        <f t="shared" si="51"/>
        <v>0</v>
      </c>
      <c r="CZ45" s="119">
        <f t="shared" si="51"/>
        <v>0</v>
      </c>
      <c r="DA45" s="119">
        <f t="shared" si="51"/>
        <v>0</v>
      </c>
      <c r="DB45" s="119">
        <f t="shared" si="51"/>
        <v>0</v>
      </c>
      <c r="DC45" s="119">
        <f t="shared" si="51"/>
        <v>0</v>
      </c>
      <c r="DF45" s="117" t="s">
        <v>45</v>
      </c>
      <c r="DG45" s="119">
        <f>SUM(DG10:DG15)</f>
        <v>189</v>
      </c>
      <c r="DH45" s="119">
        <f t="shared" ref="DH45:FF45" si="52">SUM(DH10:DH15)</f>
        <v>275</v>
      </c>
      <c r="DI45" s="119">
        <f t="shared" si="52"/>
        <v>314</v>
      </c>
      <c r="DJ45" s="119">
        <f t="shared" si="52"/>
        <v>314</v>
      </c>
      <c r="DK45" s="119">
        <f t="shared" si="52"/>
        <v>308</v>
      </c>
      <c r="DL45" s="119">
        <f t="shared" si="52"/>
        <v>271</v>
      </c>
      <c r="DM45" s="119">
        <f t="shared" si="52"/>
        <v>286</v>
      </c>
      <c r="DN45" s="119">
        <f t="shared" si="52"/>
        <v>321</v>
      </c>
      <c r="DO45" s="119">
        <f t="shared" si="52"/>
        <v>315</v>
      </c>
      <c r="DP45" s="119">
        <f t="shared" si="52"/>
        <v>312</v>
      </c>
      <c r="DQ45" s="119">
        <f t="shared" si="52"/>
        <v>311</v>
      </c>
      <c r="DR45" s="119">
        <f t="shared" si="52"/>
        <v>274</v>
      </c>
      <c r="DS45" s="119">
        <f t="shared" si="52"/>
        <v>275</v>
      </c>
      <c r="DT45" s="119">
        <f t="shared" si="52"/>
        <v>245</v>
      </c>
      <c r="DU45" s="119">
        <f t="shared" si="52"/>
        <v>258</v>
      </c>
      <c r="DV45" s="119">
        <f t="shared" si="52"/>
        <v>252</v>
      </c>
      <c r="DW45" s="119">
        <f t="shared" si="52"/>
        <v>0</v>
      </c>
      <c r="DX45" s="119">
        <f t="shared" si="52"/>
        <v>0</v>
      </c>
      <c r="DY45" s="119">
        <f t="shared" si="52"/>
        <v>0</v>
      </c>
      <c r="DZ45" s="119">
        <f t="shared" si="52"/>
        <v>0</v>
      </c>
      <c r="EA45" s="119">
        <f t="shared" si="52"/>
        <v>0</v>
      </c>
      <c r="EB45" s="119">
        <f t="shared" si="52"/>
        <v>0</v>
      </c>
      <c r="EC45" s="119">
        <f t="shared" si="52"/>
        <v>0</v>
      </c>
      <c r="ED45" s="119">
        <f t="shared" si="52"/>
        <v>0</v>
      </c>
      <c r="EE45" s="119">
        <f t="shared" si="52"/>
        <v>0</v>
      </c>
      <c r="EF45" s="119">
        <f t="shared" si="52"/>
        <v>0</v>
      </c>
      <c r="EG45" s="119">
        <f t="shared" si="52"/>
        <v>0</v>
      </c>
      <c r="EH45" s="119">
        <f t="shared" si="52"/>
        <v>0</v>
      </c>
      <c r="EI45" s="119">
        <f t="shared" si="52"/>
        <v>0</v>
      </c>
      <c r="EJ45" s="119">
        <f t="shared" si="52"/>
        <v>0</v>
      </c>
      <c r="EK45" s="119">
        <f t="shared" si="52"/>
        <v>0</v>
      </c>
      <c r="EL45" s="119">
        <f t="shared" si="52"/>
        <v>0</v>
      </c>
      <c r="EM45" s="119">
        <f t="shared" si="52"/>
        <v>0</v>
      </c>
      <c r="EN45" s="119">
        <f t="shared" si="52"/>
        <v>0</v>
      </c>
      <c r="EO45" s="119">
        <f t="shared" si="52"/>
        <v>0</v>
      </c>
      <c r="EP45" s="119">
        <f t="shared" si="52"/>
        <v>0</v>
      </c>
      <c r="EQ45" s="119">
        <f t="shared" si="52"/>
        <v>0</v>
      </c>
      <c r="ER45" s="119">
        <f t="shared" si="52"/>
        <v>0</v>
      </c>
      <c r="ES45" s="119">
        <f t="shared" si="52"/>
        <v>0</v>
      </c>
      <c r="ET45" s="119">
        <f t="shared" si="52"/>
        <v>0</v>
      </c>
      <c r="EU45" s="119">
        <f t="shared" si="52"/>
        <v>0</v>
      </c>
      <c r="EV45" s="119">
        <f t="shared" si="52"/>
        <v>0</v>
      </c>
      <c r="EW45" s="119">
        <f t="shared" si="52"/>
        <v>0</v>
      </c>
      <c r="EX45" s="119">
        <f t="shared" si="52"/>
        <v>0</v>
      </c>
      <c r="EY45" s="119">
        <f t="shared" si="52"/>
        <v>0</v>
      </c>
      <c r="EZ45" s="119">
        <f t="shared" si="52"/>
        <v>0</v>
      </c>
      <c r="FA45" s="119">
        <f t="shared" si="52"/>
        <v>0</v>
      </c>
      <c r="FB45" s="119">
        <f t="shared" si="52"/>
        <v>0</v>
      </c>
      <c r="FC45" s="119">
        <f t="shared" si="52"/>
        <v>0</v>
      </c>
      <c r="FD45" s="119">
        <f t="shared" si="52"/>
        <v>0</v>
      </c>
      <c r="FE45" s="119">
        <f t="shared" si="52"/>
        <v>0</v>
      </c>
      <c r="FF45" s="119">
        <f t="shared" si="52"/>
        <v>0</v>
      </c>
    </row>
    <row r="46" spans="1:163" x14ac:dyDescent="0.25">
      <c r="A46" s="117" t="s">
        <v>46</v>
      </c>
      <c r="B46" s="119">
        <f t="shared" ref="B46:O46" si="53">SUM(B16:B19)</f>
        <v>1201</v>
      </c>
      <c r="C46" s="119">
        <f t="shared" si="53"/>
        <v>1500</v>
      </c>
      <c r="D46" s="119">
        <f t="shared" si="53"/>
        <v>1518</v>
      </c>
      <c r="E46" s="119">
        <f t="shared" si="53"/>
        <v>1356</v>
      </c>
      <c r="F46" s="119">
        <f t="shared" si="53"/>
        <v>1348</v>
      </c>
      <c r="G46" s="119">
        <f t="shared" si="53"/>
        <v>1329</v>
      </c>
      <c r="H46" s="119">
        <f t="shared" si="53"/>
        <v>1288</v>
      </c>
      <c r="I46" s="119">
        <f t="shared" si="53"/>
        <v>1271</v>
      </c>
      <c r="J46" s="119">
        <f t="shared" si="53"/>
        <v>1257</v>
      </c>
      <c r="K46" s="119">
        <f t="shared" si="53"/>
        <v>1252</v>
      </c>
      <c r="L46" s="119">
        <f t="shared" si="53"/>
        <v>1340</v>
      </c>
      <c r="M46" s="119">
        <f t="shared" si="53"/>
        <v>1264</v>
      </c>
      <c r="N46" s="119">
        <f t="shared" si="53"/>
        <v>1301</v>
      </c>
      <c r="O46" s="119">
        <f t="shared" si="53"/>
        <v>1860</v>
      </c>
      <c r="P46" s="119">
        <f t="shared" ref="P46:R46" si="54">SUM(P16:P19)</f>
        <v>2111</v>
      </c>
      <c r="Q46" s="119">
        <f t="shared" si="54"/>
        <v>2294</v>
      </c>
      <c r="R46" s="119">
        <f t="shared" si="54"/>
        <v>2283</v>
      </c>
      <c r="S46" s="119">
        <f t="shared" ref="S46:T46" si="55">SUM(S16:S19)</f>
        <v>1897</v>
      </c>
      <c r="T46" s="119">
        <f t="shared" si="55"/>
        <v>1370</v>
      </c>
      <c r="U46" s="119">
        <f t="shared" ref="U46:V46" si="56">SUM(U16:U19)</f>
        <v>1643</v>
      </c>
      <c r="V46" s="119">
        <f t="shared" si="56"/>
        <v>1481</v>
      </c>
      <c r="W46" s="119">
        <f t="shared" ref="W46:X46" si="57">SUM(W16:W19)</f>
        <v>1123</v>
      </c>
      <c r="X46" s="119">
        <f t="shared" si="57"/>
        <v>1308</v>
      </c>
      <c r="Y46" s="119">
        <f t="shared" ref="Y46:Z46" si="58">SUM(Y16:Y19)</f>
        <v>1270</v>
      </c>
      <c r="Z46" s="119">
        <f t="shared" si="58"/>
        <v>1206</v>
      </c>
      <c r="AA46" s="119">
        <f t="shared" ref="AA46:AB46" si="59">SUM(AA16:AA19)</f>
        <v>1150</v>
      </c>
      <c r="AB46" s="119">
        <f t="shared" si="59"/>
        <v>1181</v>
      </c>
      <c r="AC46" s="119">
        <f t="shared" ref="AC46:AD46" si="60">SUM(AC16:AC19)</f>
        <v>1108</v>
      </c>
      <c r="AD46" s="119">
        <f t="shared" si="60"/>
        <v>1198</v>
      </c>
      <c r="AE46" s="119">
        <f t="shared" ref="AE46:BA46" si="61">SUM(AE16:AE19)</f>
        <v>1208</v>
      </c>
      <c r="AF46" s="119">
        <f t="shared" si="61"/>
        <v>1209</v>
      </c>
      <c r="AG46" s="119">
        <f t="shared" si="61"/>
        <v>1179</v>
      </c>
      <c r="AH46" s="119">
        <f t="shared" si="61"/>
        <v>1150</v>
      </c>
      <c r="AI46" s="119">
        <f t="shared" si="61"/>
        <v>1251</v>
      </c>
      <c r="AJ46" s="119">
        <f t="shared" si="61"/>
        <v>1236</v>
      </c>
      <c r="AK46" s="119">
        <f t="shared" si="61"/>
        <v>1021</v>
      </c>
      <c r="AL46" s="119">
        <f t="shared" si="61"/>
        <v>1209</v>
      </c>
      <c r="AM46" s="119">
        <f t="shared" si="61"/>
        <v>1231</v>
      </c>
      <c r="AN46" s="119">
        <f t="shared" si="61"/>
        <v>1253</v>
      </c>
      <c r="AO46" s="119">
        <f t="shared" si="61"/>
        <v>0</v>
      </c>
      <c r="AP46" s="119">
        <f t="shared" si="61"/>
        <v>0</v>
      </c>
      <c r="AQ46" s="119">
        <f t="shared" si="61"/>
        <v>0</v>
      </c>
      <c r="AR46" s="119">
        <f t="shared" si="61"/>
        <v>0</v>
      </c>
      <c r="AS46" s="119">
        <f t="shared" si="61"/>
        <v>0</v>
      </c>
      <c r="AT46" s="119">
        <f t="shared" si="61"/>
        <v>0</v>
      </c>
      <c r="AU46" s="119">
        <f t="shared" si="61"/>
        <v>0</v>
      </c>
      <c r="AV46" s="119">
        <f t="shared" si="61"/>
        <v>0</v>
      </c>
      <c r="AW46" s="119">
        <f t="shared" si="61"/>
        <v>0</v>
      </c>
      <c r="AX46" s="119">
        <f t="shared" si="61"/>
        <v>0</v>
      </c>
      <c r="AY46" s="119">
        <f t="shared" si="61"/>
        <v>0</v>
      </c>
      <c r="AZ46" s="119">
        <f t="shared" si="61"/>
        <v>0</v>
      </c>
      <c r="BA46" s="120">
        <f t="shared" si="61"/>
        <v>0</v>
      </c>
      <c r="BC46" s="117" t="s">
        <v>46</v>
      </c>
      <c r="BD46" s="119">
        <f>SUM(BD16:BD19)</f>
        <v>0</v>
      </c>
      <c r="BE46" s="119">
        <f t="shared" ref="BE46:DC46" si="62">SUM(BE16:BE19)</f>
        <v>0</v>
      </c>
      <c r="BF46" s="119">
        <f t="shared" si="62"/>
        <v>0</v>
      </c>
      <c r="BG46" s="119">
        <f t="shared" si="62"/>
        <v>0</v>
      </c>
      <c r="BH46" s="119">
        <f t="shared" si="62"/>
        <v>0</v>
      </c>
      <c r="BI46" s="119">
        <f t="shared" si="62"/>
        <v>0</v>
      </c>
      <c r="BJ46" s="119">
        <f t="shared" si="62"/>
        <v>0</v>
      </c>
      <c r="BK46" s="119">
        <f t="shared" si="62"/>
        <v>0</v>
      </c>
      <c r="BL46" s="119">
        <f t="shared" si="62"/>
        <v>0</v>
      </c>
      <c r="BM46" s="119">
        <f t="shared" si="62"/>
        <v>0</v>
      </c>
      <c r="BN46" s="119">
        <f t="shared" si="62"/>
        <v>1</v>
      </c>
      <c r="BO46" s="119">
        <f t="shared" si="62"/>
        <v>6</v>
      </c>
      <c r="BP46" s="119">
        <f t="shared" si="62"/>
        <v>63</v>
      </c>
      <c r="BQ46" s="119">
        <f t="shared" si="62"/>
        <v>412</v>
      </c>
      <c r="BR46" s="119">
        <f t="shared" si="62"/>
        <v>742</v>
      </c>
      <c r="BS46" s="119">
        <f t="shared" si="62"/>
        <v>966</v>
      </c>
      <c r="BT46" s="119">
        <f t="shared" si="62"/>
        <v>0</v>
      </c>
      <c r="BU46" s="119">
        <f t="shared" si="62"/>
        <v>0</v>
      </c>
      <c r="BV46" s="119">
        <f t="shared" si="62"/>
        <v>0</v>
      </c>
      <c r="BW46" s="119">
        <f t="shared" si="62"/>
        <v>0</v>
      </c>
      <c r="BX46" s="119">
        <f t="shared" si="62"/>
        <v>0</v>
      </c>
      <c r="BY46" s="119">
        <f t="shared" si="62"/>
        <v>0</v>
      </c>
      <c r="BZ46" s="119">
        <f t="shared" si="62"/>
        <v>0</v>
      </c>
      <c r="CA46" s="119">
        <f t="shared" si="62"/>
        <v>0</v>
      </c>
      <c r="CB46" s="119">
        <f t="shared" si="62"/>
        <v>0</v>
      </c>
      <c r="CC46" s="119">
        <f t="shared" si="62"/>
        <v>0</v>
      </c>
      <c r="CD46" s="119">
        <f t="shared" si="62"/>
        <v>0</v>
      </c>
      <c r="CE46" s="119">
        <f t="shared" si="62"/>
        <v>0</v>
      </c>
      <c r="CF46" s="119">
        <f t="shared" si="62"/>
        <v>0</v>
      </c>
      <c r="CG46" s="119">
        <f t="shared" si="62"/>
        <v>0</v>
      </c>
      <c r="CH46" s="119">
        <f t="shared" si="62"/>
        <v>0</v>
      </c>
      <c r="CI46" s="119">
        <f t="shared" si="62"/>
        <v>0</v>
      </c>
      <c r="CJ46" s="119">
        <f t="shared" si="62"/>
        <v>0</v>
      </c>
      <c r="CK46" s="119">
        <f t="shared" si="62"/>
        <v>0</v>
      </c>
      <c r="CL46" s="119">
        <f t="shared" si="62"/>
        <v>0</v>
      </c>
      <c r="CM46" s="119">
        <f t="shared" si="62"/>
        <v>0</v>
      </c>
      <c r="CN46" s="119">
        <f t="shared" si="62"/>
        <v>0</v>
      </c>
      <c r="CO46" s="119">
        <f t="shared" si="62"/>
        <v>0</v>
      </c>
      <c r="CP46" s="119">
        <f t="shared" si="62"/>
        <v>0</v>
      </c>
      <c r="CQ46" s="119">
        <f t="shared" si="62"/>
        <v>0</v>
      </c>
      <c r="CR46" s="119">
        <f t="shared" si="62"/>
        <v>0</v>
      </c>
      <c r="CS46" s="119">
        <f t="shared" si="62"/>
        <v>0</v>
      </c>
      <c r="CT46" s="119">
        <f t="shared" si="62"/>
        <v>0</v>
      </c>
      <c r="CU46" s="119">
        <f t="shared" si="62"/>
        <v>0</v>
      </c>
      <c r="CV46" s="119">
        <f t="shared" si="62"/>
        <v>0</v>
      </c>
      <c r="CW46" s="119">
        <f t="shared" si="62"/>
        <v>0</v>
      </c>
      <c r="CX46" s="119">
        <f t="shared" si="62"/>
        <v>0</v>
      </c>
      <c r="CY46" s="119">
        <f t="shared" si="62"/>
        <v>0</v>
      </c>
      <c r="CZ46" s="119">
        <f t="shared" si="62"/>
        <v>0</v>
      </c>
      <c r="DA46" s="119">
        <f t="shared" si="62"/>
        <v>0</v>
      </c>
      <c r="DB46" s="119">
        <f t="shared" si="62"/>
        <v>0</v>
      </c>
      <c r="DC46" s="119">
        <f t="shared" si="62"/>
        <v>0</v>
      </c>
      <c r="DF46" s="117" t="s">
        <v>46</v>
      </c>
      <c r="DG46" s="119">
        <f>SUM(DG16:DG19)</f>
        <v>1201</v>
      </c>
      <c r="DH46" s="119">
        <f t="shared" ref="DH46:FF46" si="63">SUM(DH16:DH19)</f>
        <v>1500</v>
      </c>
      <c r="DI46" s="119">
        <f t="shared" si="63"/>
        <v>1518</v>
      </c>
      <c r="DJ46" s="119">
        <f t="shared" si="63"/>
        <v>1356</v>
      </c>
      <c r="DK46" s="119">
        <f t="shared" si="63"/>
        <v>1348</v>
      </c>
      <c r="DL46" s="119">
        <f t="shared" si="63"/>
        <v>1329</v>
      </c>
      <c r="DM46" s="119">
        <f t="shared" si="63"/>
        <v>1288</v>
      </c>
      <c r="DN46" s="119">
        <f t="shared" si="63"/>
        <v>1271</v>
      </c>
      <c r="DO46" s="119">
        <f t="shared" si="63"/>
        <v>1257</v>
      </c>
      <c r="DP46" s="119">
        <f t="shared" si="63"/>
        <v>1252</v>
      </c>
      <c r="DQ46" s="119">
        <f t="shared" si="63"/>
        <v>1339</v>
      </c>
      <c r="DR46" s="119">
        <f t="shared" si="63"/>
        <v>1258</v>
      </c>
      <c r="DS46" s="119">
        <f t="shared" si="63"/>
        <v>1238</v>
      </c>
      <c r="DT46" s="119">
        <f t="shared" si="63"/>
        <v>1448</v>
      </c>
      <c r="DU46" s="119">
        <f t="shared" si="63"/>
        <v>1369</v>
      </c>
      <c r="DV46" s="119">
        <f t="shared" si="63"/>
        <v>1328</v>
      </c>
      <c r="DW46" s="119">
        <f t="shared" si="63"/>
        <v>0</v>
      </c>
      <c r="DX46" s="119">
        <f t="shared" si="63"/>
        <v>0</v>
      </c>
      <c r="DY46" s="119">
        <f t="shared" si="63"/>
        <v>0</v>
      </c>
      <c r="DZ46" s="119">
        <f t="shared" si="63"/>
        <v>0</v>
      </c>
      <c r="EA46" s="119">
        <f t="shared" si="63"/>
        <v>0</v>
      </c>
      <c r="EB46" s="119">
        <f t="shared" si="63"/>
        <v>0</v>
      </c>
      <c r="EC46" s="119">
        <f t="shared" si="63"/>
        <v>0</v>
      </c>
      <c r="ED46" s="119">
        <f t="shared" si="63"/>
        <v>0</v>
      </c>
      <c r="EE46" s="119">
        <f t="shared" si="63"/>
        <v>0</v>
      </c>
      <c r="EF46" s="119">
        <f t="shared" si="63"/>
        <v>0</v>
      </c>
      <c r="EG46" s="119">
        <f t="shared" si="63"/>
        <v>0</v>
      </c>
      <c r="EH46" s="119">
        <f t="shared" si="63"/>
        <v>0</v>
      </c>
      <c r="EI46" s="119">
        <f t="shared" si="63"/>
        <v>0</v>
      </c>
      <c r="EJ46" s="119">
        <f t="shared" si="63"/>
        <v>0</v>
      </c>
      <c r="EK46" s="119">
        <f t="shared" si="63"/>
        <v>0</v>
      </c>
      <c r="EL46" s="119">
        <f t="shared" si="63"/>
        <v>0</v>
      </c>
      <c r="EM46" s="119">
        <f t="shared" si="63"/>
        <v>0</v>
      </c>
      <c r="EN46" s="119">
        <f t="shared" si="63"/>
        <v>0</v>
      </c>
      <c r="EO46" s="119">
        <f t="shared" si="63"/>
        <v>0</v>
      </c>
      <c r="EP46" s="119">
        <f t="shared" si="63"/>
        <v>0</v>
      </c>
      <c r="EQ46" s="119">
        <f t="shared" si="63"/>
        <v>0</v>
      </c>
      <c r="ER46" s="119">
        <f t="shared" si="63"/>
        <v>0</v>
      </c>
      <c r="ES46" s="119">
        <f t="shared" si="63"/>
        <v>0</v>
      </c>
      <c r="ET46" s="119">
        <f t="shared" si="63"/>
        <v>0</v>
      </c>
      <c r="EU46" s="119">
        <f t="shared" si="63"/>
        <v>0</v>
      </c>
      <c r="EV46" s="119">
        <f t="shared" si="63"/>
        <v>0</v>
      </c>
      <c r="EW46" s="119">
        <f t="shared" si="63"/>
        <v>0</v>
      </c>
      <c r="EX46" s="119">
        <f t="shared" si="63"/>
        <v>0</v>
      </c>
      <c r="EY46" s="119">
        <f t="shared" si="63"/>
        <v>0</v>
      </c>
      <c r="EZ46" s="119">
        <f t="shared" si="63"/>
        <v>0</v>
      </c>
      <c r="FA46" s="119">
        <f t="shared" si="63"/>
        <v>0</v>
      </c>
      <c r="FB46" s="119">
        <f t="shared" si="63"/>
        <v>0</v>
      </c>
      <c r="FC46" s="119">
        <f t="shared" si="63"/>
        <v>0</v>
      </c>
      <c r="FD46" s="119">
        <f t="shared" si="63"/>
        <v>0</v>
      </c>
      <c r="FE46" s="119">
        <f t="shared" si="63"/>
        <v>0</v>
      </c>
      <c r="FF46" s="119">
        <f t="shared" si="63"/>
        <v>0</v>
      </c>
    </row>
    <row r="47" spans="1:163" x14ac:dyDescent="0.25">
      <c r="A47" s="117" t="s">
        <v>47</v>
      </c>
      <c r="B47" s="119">
        <f t="shared" ref="B47:O47" si="64">SUM(B20:B21)</f>
        <v>1860</v>
      </c>
      <c r="C47" s="119">
        <f t="shared" si="64"/>
        <v>2198</v>
      </c>
      <c r="D47" s="119">
        <f t="shared" si="64"/>
        <v>2013</v>
      </c>
      <c r="E47" s="119">
        <f t="shared" si="64"/>
        <v>1958</v>
      </c>
      <c r="F47" s="119">
        <f t="shared" si="64"/>
        <v>1928</v>
      </c>
      <c r="G47" s="119">
        <f t="shared" si="64"/>
        <v>1809</v>
      </c>
      <c r="H47" s="119">
        <f t="shared" si="64"/>
        <v>1754</v>
      </c>
      <c r="I47" s="119">
        <f t="shared" si="64"/>
        <v>1743</v>
      </c>
      <c r="J47" s="119">
        <f t="shared" si="64"/>
        <v>1793</v>
      </c>
      <c r="K47" s="119">
        <f t="shared" si="64"/>
        <v>1769</v>
      </c>
      <c r="L47" s="119">
        <f t="shared" si="64"/>
        <v>1753</v>
      </c>
      <c r="M47" s="119">
        <f t="shared" si="64"/>
        <v>1780</v>
      </c>
      <c r="N47" s="119">
        <f t="shared" si="64"/>
        <v>1805</v>
      </c>
      <c r="O47" s="119">
        <f t="shared" si="64"/>
        <v>2734</v>
      </c>
      <c r="P47" s="119">
        <f t="shared" ref="P47:R47" si="65">SUM(P20:P21)</f>
        <v>2946</v>
      </c>
      <c r="Q47" s="119">
        <f t="shared" si="65"/>
        <v>3380</v>
      </c>
      <c r="R47" s="119">
        <f t="shared" si="65"/>
        <v>3238</v>
      </c>
      <c r="S47" s="119">
        <f t="shared" ref="S47:T47" si="66">SUM(S20:S21)</f>
        <v>2601</v>
      </c>
      <c r="T47" s="119">
        <f t="shared" si="66"/>
        <v>1935</v>
      </c>
      <c r="U47" s="119">
        <f t="shared" ref="U47:V47" si="67">SUM(U20:U21)</f>
        <v>2188</v>
      </c>
      <c r="V47" s="119">
        <f t="shared" si="67"/>
        <v>1883</v>
      </c>
      <c r="W47" s="119">
        <f t="shared" ref="W47:X47" si="68">SUM(W20:W21)</f>
        <v>1567</v>
      </c>
      <c r="X47" s="119">
        <f t="shared" si="68"/>
        <v>1791</v>
      </c>
      <c r="Y47" s="119">
        <f t="shared" ref="Y47:Z47" si="69">SUM(Y20:Y21)</f>
        <v>1719</v>
      </c>
      <c r="Z47" s="119">
        <f t="shared" si="69"/>
        <v>1615</v>
      </c>
      <c r="AA47" s="119">
        <f t="shared" ref="AA47:AB47" si="70">SUM(AA20:AA21)</f>
        <v>1568</v>
      </c>
      <c r="AB47" s="119">
        <f t="shared" si="70"/>
        <v>1601</v>
      </c>
      <c r="AC47" s="119">
        <f t="shared" ref="AC47:AD47" si="71">SUM(AC20:AC21)</f>
        <v>1543</v>
      </c>
      <c r="AD47" s="119">
        <f t="shared" si="71"/>
        <v>1546</v>
      </c>
      <c r="AE47" s="119">
        <f t="shared" ref="AE47:BA47" si="72">SUM(AE20:AE21)</f>
        <v>1517</v>
      </c>
      <c r="AF47" s="119">
        <f t="shared" si="72"/>
        <v>1578</v>
      </c>
      <c r="AG47" s="119">
        <f t="shared" si="72"/>
        <v>1481</v>
      </c>
      <c r="AH47" s="119">
        <f t="shared" si="72"/>
        <v>1601</v>
      </c>
      <c r="AI47" s="119">
        <f t="shared" si="72"/>
        <v>1570</v>
      </c>
      <c r="AJ47" s="119">
        <f t="shared" si="72"/>
        <v>1574</v>
      </c>
      <c r="AK47" s="119">
        <f t="shared" si="72"/>
        <v>1377</v>
      </c>
      <c r="AL47" s="119">
        <f t="shared" si="72"/>
        <v>1725</v>
      </c>
      <c r="AM47" s="119">
        <f t="shared" si="72"/>
        <v>1610</v>
      </c>
      <c r="AN47" s="119">
        <f t="shared" si="72"/>
        <v>1622</v>
      </c>
      <c r="AO47" s="119">
        <f t="shared" si="72"/>
        <v>0</v>
      </c>
      <c r="AP47" s="119">
        <f t="shared" si="72"/>
        <v>0</v>
      </c>
      <c r="AQ47" s="119">
        <f t="shared" si="72"/>
        <v>0</v>
      </c>
      <c r="AR47" s="119">
        <f t="shared" si="72"/>
        <v>0</v>
      </c>
      <c r="AS47" s="119">
        <f t="shared" si="72"/>
        <v>0</v>
      </c>
      <c r="AT47" s="119">
        <f t="shared" si="72"/>
        <v>0</v>
      </c>
      <c r="AU47" s="119">
        <f t="shared" si="72"/>
        <v>0</v>
      </c>
      <c r="AV47" s="119">
        <f t="shared" si="72"/>
        <v>0</v>
      </c>
      <c r="AW47" s="119">
        <f t="shared" si="72"/>
        <v>0</v>
      </c>
      <c r="AX47" s="119">
        <f t="shared" si="72"/>
        <v>0</v>
      </c>
      <c r="AY47" s="119">
        <f t="shared" si="72"/>
        <v>0</v>
      </c>
      <c r="AZ47" s="119">
        <f t="shared" si="72"/>
        <v>0</v>
      </c>
      <c r="BA47" s="120">
        <f t="shared" si="72"/>
        <v>0</v>
      </c>
      <c r="BC47" s="117" t="s">
        <v>47</v>
      </c>
      <c r="BD47" s="119">
        <f>SUM(BD20:BD21)</f>
        <v>0</v>
      </c>
      <c r="BE47" s="119">
        <f t="shared" ref="BE47:DC47" si="73">SUM(BE20:BE21)</f>
        <v>0</v>
      </c>
      <c r="BF47" s="119">
        <f t="shared" si="73"/>
        <v>0</v>
      </c>
      <c r="BG47" s="119">
        <f t="shared" si="73"/>
        <v>0</v>
      </c>
      <c r="BH47" s="119">
        <f t="shared" si="73"/>
        <v>0</v>
      </c>
      <c r="BI47" s="119">
        <f t="shared" si="73"/>
        <v>0</v>
      </c>
      <c r="BJ47" s="119">
        <f t="shared" si="73"/>
        <v>0</v>
      </c>
      <c r="BK47" s="119">
        <f t="shared" si="73"/>
        <v>0</v>
      </c>
      <c r="BL47" s="119">
        <f t="shared" si="73"/>
        <v>0</v>
      </c>
      <c r="BM47" s="119">
        <f t="shared" si="73"/>
        <v>0</v>
      </c>
      <c r="BN47" s="119">
        <f t="shared" si="73"/>
        <v>1</v>
      </c>
      <c r="BO47" s="119">
        <f t="shared" si="73"/>
        <v>20</v>
      </c>
      <c r="BP47" s="119">
        <f t="shared" si="73"/>
        <v>99</v>
      </c>
      <c r="BQ47" s="119">
        <f t="shared" si="73"/>
        <v>626</v>
      </c>
      <c r="BR47" s="119">
        <f t="shared" si="73"/>
        <v>1104</v>
      </c>
      <c r="BS47" s="119">
        <f t="shared" si="73"/>
        <v>1442</v>
      </c>
      <c r="BT47" s="119">
        <f t="shared" si="73"/>
        <v>0</v>
      </c>
      <c r="BU47" s="119">
        <f t="shared" si="73"/>
        <v>0</v>
      </c>
      <c r="BV47" s="119">
        <f t="shared" si="73"/>
        <v>0</v>
      </c>
      <c r="BW47" s="119">
        <f t="shared" si="73"/>
        <v>0</v>
      </c>
      <c r="BX47" s="119">
        <f t="shared" si="73"/>
        <v>0</v>
      </c>
      <c r="BY47" s="119">
        <f t="shared" si="73"/>
        <v>0</v>
      </c>
      <c r="BZ47" s="119">
        <f t="shared" si="73"/>
        <v>0</v>
      </c>
      <c r="CA47" s="119">
        <f t="shared" si="73"/>
        <v>0</v>
      </c>
      <c r="CB47" s="119">
        <f t="shared" si="73"/>
        <v>0</v>
      </c>
      <c r="CC47" s="119">
        <f t="shared" si="73"/>
        <v>0</v>
      </c>
      <c r="CD47" s="119">
        <f t="shared" si="73"/>
        <v>0</v>
      </c>
      <c r="CE47" s="119">
        <f t="shared" si="73"/>
        <v>0</v>
      </c>
      <c r="CF47" s="119">
        <f t="shared" si="73"/>
        <v>0</v>
      </c>
      <c r="CG47" s="119">
        <f t="shared" si="73"/>
        <v>0</v>
      </c>
      <c r="CH47" s="119">
        <f t="shared" si="73"/>
        <v>0</v>
      </c>
      <c r="CI47" s="119">
        <f t="shared" si="73"/>
        <v>0</v>
      </c>
      <c r="CJ47" s="119">
        <f t="shared" si="73"/>
        <v>0</v>
      </c>
      <c r="CK47" s="119">
        <f t="shared" si="73"/>
        <v>0</v>
      </c>
      <c r="CL47" s="119">
        <f t="shared" si="73"/>
        <v>0</v>
      </c>
      <c r="CM47" s="119">
        <f t="shared" si="73"/>
        <v>0</v>
      </c>
      <c r="CN47" s="119">
        <f t="shared" si="73"/>
        <v>0</v>
      </c>
      <c r="CO47" s="119">
        <f t="shared" si="73"/>
        <v>0</v>
      </c>
      <c r="CP47" s="119">
        <f t="shared" si="73"/>
        <v>0</v>
      </c>
      <c r="CQ47" s="119">
        <f t="shared" si="73"/>
        <v>0</v>
      </c>
      <c r="CR47" s="119">
        <f t="shared" si="73"/>
        <v>0</v>
      </c>
      <c r="CS47" s="119">
        <f t="shared" si="73"/>
        <v>0</v>
      </c>
      <c r="CT47" s="119">
        <f t="shared" si="73"/>
        <v>0</v>
      </c>
      <c r="CU47" s="119">
        <f t="shared" si="73"/>
        <v>0</v>
      </c>
      <c r="CV47" s="119">
        <f t="shared" si="73"/>
        <v>0</v>
      </c>
      <c r="CW47" s="119">
        <f t="shared" si="73"/>
        <v>0</v>
      </c>
      <c r="CX47" s="119">
        <f t="shared" si="73"/>
        <v>0</v>
      </c>
      <c r="CY47" s="119">
        <f t="shared" si="73"/>
        <v>0</v>
      </c>
      <c r="CZ47" s="119">
        <f t="shared" si="73"/>
        <v>0</v>
      </c>
      <c r="DA47" s="119">
        <f t="shared" si="73"/>
        <v>0</v>
      </c>
      <c r="DB47" s="119">
        <f t="shared" si="73"/>
        <v>0</v>
      </c>
      <c r="DC47" s="119">
        <f t="shared" si="73"/>
        <v>0</v>
      </c>
      <c r="DF47" s="117" t="s">
        <v>47</v>
      </c>
      <c r="DG47" s="119">
        <f>SUM(DG20:DG21)</f>
        <v>1860</v>
      </c>
      <c r="DH47" s="119">
        <f t="shared" ref="DH47:FF47" si="74">SUM(DH20:DH21)</f>
        <v>2198</v>
      </c>
      <c r="DI47" s="119">
        <f t="shared" si="74"/>
        <v>2013</v>
      </c>
      <c r="DJ47" s="119">
        <f t="shared" si="74"/>
        <v>1958</v>
      </c>
      <c r="DK47" s="119">
        <f t="shared" si="74"/>
        <v>1928</v>
      </c>
      <c r="DL47" s="119">
        <f t="shared" si="74"/>
        <v>1809</v>
      </c>
      <c r="DM47" s="119">
        <f t="shared" si="74"/>
        <v>1754</v>
      </c>
      <c r="DN47" s="119">
        <f t="shared" si="74"/>
        <v>1743</v>
      </c>
      <c r="DO47" s="119">
        <f t="shared" si="74"/>
        <v>1793</v>
      </c>
      <c r="DP47" s="119">
        <f t="shared" si="74"/>
        <v>1769</v>
      </c>
      <c r="DQ47" s="119">
        <f t="shared" si="74"/>
        <v>1752</v>
      </c>
      <c r="DR47" s="119">
        <f t="shared" si="74"/>
        <v>1760</v>
      </c>
      <c r="DS47" s="119">
        <f t="shared" si="74"/>
        <v>1706</v>
      </c>
      <c r="DT47" s="119">
        <f t="shared" si="74"/>
        <v>2108</v>
      </c>
      <c r="DU47" s="119">
        <f t="shared" si="74"/>
        <v>1842</v>
      </c>
      <c r="DV47" s="119">
        <f t="shared" si="74"/>
        <v>1938</v>
      </c>
      <c r="DW47" s="119">
        <f t="shared" si="74"/>
        <v>0</v>
      </c>
      <c r="DX47" s="119">
        <f t="shared" si="74"/>
        <v>0</v>
      </c>
      <c r="DY47" s="119">
        <f t="shared" si="74"/>
        <v>0</v>
      </c>
      <c r="DZ47" s="119">
        <f t="shared" si="74"/>
        <v>0</v>
      </c>
      <c r="EA47" s="119">
        <f t="shared" si="74"/>
        <v>0</v>
      </c>
      <c r="EB47" s="119">
        <f t="shared" si="74"/>
        <v>0</v>
      </c>
      <c r="EC47" s="119">
        <f t="shared" si="74"/>
        <v>0</v>
      </c>
      <c r="ED47" s="119">
        <f t="shared" si="74"/>
        <v>0</v>
      </c>
      <c r="EE47" s="119">
        <f t="shared" si="74"/>
        <v>0</v>
      </c>
      <c r="EF47" s="119">
        <f t="shared" si="74"/>
        <v>0</v>
      </c>
      <c r="EG47" s="119">
        <f t="shared" si="74"/>
        <v>0</v>
      </c>
      <c r="EH47" s="119">
        <f t="shared" si="74"/>
        <v>0</v>
      </c>
      <c r="EI47" s="119">
        <f t="shared" si="74"/>
        <v>0</v>
      </c>
      <c r="EJ47" s="119">
        <f t="shared" si="74"/>
        <v>0</v>
      </c>
      <c r="EK47" s="119">
        <f t="shared" si="74"/>
        <v>0</v>
      </c>
      <c r="EL47" s="119">
        <f t="shared" si="74"/>
        <v>0</v>
      </c>
      <c r="EM47" s="119">
        <f t="shared" si="74"/>
        <v>0</v>
      </c>
      <c r="EN47" s="119">
        <f t="shared" si="74"/>
        <v>0</v>
      </c>
      <c r="EO47" s="119">
        <f t="shared" si="74"/>
        <v>0</v>
      </c>
      <c r="EP47" s="119">
        <f t="shared" si="74"/>
        <v>0</v>
      </c>
      <c r="EQ47" s="119">
        <f t="shared" si="74"/>
        <v>0</v>
      </c>
      <c r="ER47" s="119">
        <f t="shared" si="74"/>
        <v>0</v>
      </c>
      <c r="ES47" s="119">
        <f t="shared" si="74"/>
        <v>0</v>
      </c>
      <c r="ET47" s="119">
        <f t="shared" si="74"/>
        <v>0</v>
      </c>
      <c r="EU47" s="119">
        <f t="shared" si="74"/>
        <v>0</v>
      </c>
      <c r="EV47" s="119">
        <f t="shared" si="74"/>
        <v>0</v>
      </c>
      <c r="EW47" s="119">
        <f t="shared" si="74"/>
        <v>0</v>
      </c>
      <c r="EX47" s="119">
        <f t="shared" si="74"/>
        <v>0</v>
      </c>
      <c r="EY47" s="119">
        <f t="shared" si="74"/>
        <v>0</v>
      </c>
      <c r="EZ47" s="119">
        <f t="shared" si="74"/>
        <v>0</v>
      </c>
      <c r="FA47" s="119">
        <f t="shared" si="74"/>
        <v>0</v>
      </c>
      <c r="FB47" s="119">
        <f t="shared" si="74"/>
        <v>0</v>
      </c>
      <c r="FC47" s="119">
        <f t="shared" si="74"/>
        <v>0</v>
      </c>
      <c r="FD47" s="119">
        <f t="shared" si="74"/>
        <v>0</v>
      </c>
      <c r="FE47" s="119">
        <f t="shared" si="74"/>
        <v>0</v>
      </c>
      <c r="FF47" s="119">
        <f t="shared" si="74"/>
        <v>0</v>
      </c>
    </row>
    <row r="48" spans="1:163" x14ac:dyDescent="0.25">
      <c r="A48" s="117" t="s">
        <v>48</v>
      </c>
      <c r="B48" s="119">
        <f t="shared" ref="B48:O48" si="75">SUM(B22:B23)</f>
        <v>3584</v>
      </c>
      <c r="C48" s="119">
        <f t="shared" si="75"/>
        <v>4014</v>
      </c>
      <c r="D48" s="119">
        <f t="shared" si="75"/>
        <v>3715</v>
      </c>
      <c r="E48" s="119">
        <f t="shared" si="75"/>
        <v>3337</v>
      </c>
      <c r="F48" s="119">
        <f t="shared" si="75"/>
        <v>3256</v>
      </c>
      <c r="G48" s="119">
        <f t="shared" si="75"/>
        <v>3056</v>
      </c>
      <c r="H48" s="119">
        <f t="shared" si="75"/>
        <v>3009</v>
      </c>
      <c r="I48" s="119">
        <f t="shared" si="75"/>
        <v>3034</v>
      </c>
      <c r="J48" s="119">
        <f t="shared" si="75"/>
        <v>2968</v>
      </c>
      <c r="K48" s="119">
        <f t="shared" si="75"/>
        <v>3123</v>
      </c>
      <c r="L48" s="119">
        <f t="shared" si="75"/>
        <v>3104</v>
      </c>
      <c r="M48" s="119">
        <f t="shared" si="75"/>
        <v>3067</v>
      </c>
      <c r="N48" s="119">
        <f t="shared" si="75"/>
        <v>3247</v>
      </c>
      <c r="O48" s="119">
        <f t="shared" si="75"/>
        <v>5005</v>
      </c>
      <c r="P48" s="119">
        <f t="shared" ref="P48:R48" si="76">SUM(P22:P23)</f>
        <v>5613</v>
      </c>
      <c r="Q48" s="119">
        <f t="shared" si="76"/>
        <v>6657</v>
      </c>
      <c r="R48" s="119">
        <f t="shared" si="76"/>
        <v>6513</v>
      </c>
      <c r="S48" s="119">
        <f t="shared" ref="S48:T48" si="77">SUM(S22:S23)</f>
        <v>5142</v>
      </c>
      <c r="T48" s="119">
        <f t="shared" si="77"/>
        <v>3627</v>
      </c>
      <c r="U48" s="119">
        <f t="shared" ref="U48:V48" si="78">SUM(U22:U23)</f>
        <v>4167</v>
      </c>
      <c r="V48" s="119">
        <f t="shared" si="78"/>
        <v>3455</v>
      </c>
      <c r="W48" s="119">
        <f t="shared" ref="W48:X48" si="79">SUM(W22:W23)</f>
        <v>2880</v>
      </c>
      <c r="X48" s="119">
        <f t="shared" si="79"/>
        <v>3142</v>
      </c>
      <c r="Y48" s="119">
        <f t="shared" ref="Y48:Z48" si="80">SUM(Y22:Y23)</f>
        <v>2866</v>
      </c>
      <c r="Z48" s="119">
        <f t="shared" si="80"/>
        <v>2680</v>
      </c>
      <c r="AA48" s="119">
        <f t="shared" ref="AA48:AB48" si="81">SUM(AA22:AA23)</f>
        <v>2607</v>
      </c>
      <c r="AB48" s="119">
        <f t="shared" si="81"/>
        <v>2630</v>
      </c>
      <c r="AC48" s="119">
        <f t="shared" ref="AC48:AD48" si="82">SUM(AC22:AC23)</f>
        <v>2529</v>
      </c>
      <c r="AD48" s="119">
        <f t="shared" si="82"/>
        <v>2547</v>
      </c>
      <c r="AE48" s="119">
        <f t="shared" ref="AE48:BA48" si="83">SUM(AE22:AE23)</f>
        <v>2506</v>
      </c>
      <c r="AF48" s="119">
        <f t="shared" si="83"/>
        <v>2559</v>
      </c>
      <c r="AG48" s="119">
        <f t="shared" si="83"/>
        <v>2550</v>
      </c>
      <c r="AH48" s="119">
        <f t="shared" si="83"/>
        <v>2714</v>
      </c>
      <c r="AI48" s="119">
        <f t="shared" si="83"/>
        <v>2823</v>
      </c>
      <c r="AJ48" s="119">
        <f t="shared" si="83"/>
        <v>2596</v>
      </c>
      <c r="AK48" s="119">
        <f t="shared" si="83"/>
        <v>2233</v>
      </c>
      <c r="AL48" s="119">
        <f t="shared" si="83"/>
        <v>2789</v>
      </c>
      <c r="AM48" s="119">
        <f t="shared" si="83"/>
        <v>2744</v>
      </c>
      <c r="AN48" s="119">
        <f t="shared" si="83"/>
        <v>2775</v>
      </c>
      <c r="AO48" s="119">
        <f t="shared" si="83"/>
        <v>0</v>
      </c>
      <c r="AP48" s="119">
        <f t="shared" si="83"/>
        <v>0</v>
      </c>
      <c r="AQ48" s="119">
        <f t="shared" si="83"/>
        <v>0</v>
      </c>
      <c r="AR48" s="119">
        <f t="shared" si="83"/>
        <v>0</v>
      </c>
      <c r="AS48" s="119">
        <f t="shared" si="83"/>
        <v>0</v>
      </c>
      <c r="AT48" s="119">
        <f t="shared" si="83"/>
        <v>0</v>
      </c>
      <c r="AU48" s="119">
        <f t="shared" si="83"/>
        <v>0</v>
      </c>
      <c r="AV48" s="119">
        <f t="shared" si="83"/>
        <v>0</v>
      </c>
      <c r="AW48" s="119">
        <f t="shared" si="83"/>
        <v>0</v>
      </c>
      <c r="AX48" s="119">
        <f t="shared" si="83"/>
        <v>0</v>
      </c>
      <c r="AY48" s="119">
        <f t="shared" si="83"/>
        <v>0</v>
      </c>
      <c r="AZ48" s="119">
        <f t="shared" si="83"/>
        <v>0</v>
      </c>
      <c r="BA48" s="120">
        <f t="shared" si="83"/>
        <v>0</v>
      </c>
      <c r="BC48" s="117" t="s">
        <v>48</v>
      </c>
      <c r="BD48" s="119">
        <f>SUM(BD22:BD23)</f>
        <v>0</v>
      </c>
      <c r="BE48" s="119">
        <f t="shared" ref="BE48:DC48" si="84">SUM(BE22:BE23)</f>
        <v>0</v>
      </c>
      <c r="BF48" s="119">
        <f t="shared" si="84"/>
        <v>0</v>
      </c>
      <c r="BG48" s="119">
        <f t="shared" si="84"/>
        <v>0</v>
      </c>
      <c r="BH48" s="119">
        <f t="shared" si="84"/>
        <v>0</v>
      </c>
      <c r="BI48" s="119">
        <f t="shared" si="84"/>
        <v>0</v>
      </c>
      <c r="BJ48" s="119">
        <f t="shared" si="84"/>
        <v>0</v>
      </c>
      <c r="BK48" s="119">
        <f t="shared" si="84"/>
        <v>0</v>
      </c>
      <c r="BL48" s="119">
        <f t="shared" si="84"/>
        <v>0</v>
      </c>
      <c r="BM48" s="119">
        <f t="shared" si="84"/>
        <v>0</v>
      </c>
      <c r="BN48" s="119">
        <f t="shared" si="84"/>
        <v>3</v>
      </c>
      <c r="BO48" s="119">
        <f t="shared" si="84"/>
        <v>31</v>
      </c>
      <c r="BP48" s="119">
        <f t="shared" si="84"/>
        <v>181</v>
      </c>
      <c r="BQ48" s="119">
        <f t="shared" si="84"/>
        <v>1231</v>
      </c>
      <c r="BR48" s="119">
        <f t="shared" si="84"/>
        <v>2210</v>
      </c>
      <c r="BS48" s="119">
        <f t="shared" si="84"/>
        <v>2834</v>
      </c>
      <c r="BT48" s="119">
        <f t="shared" si="84"/>
        <v>0</v>
      </c>
      <c r="BU48" s="119">
        <f t="shared" si="84"/>
        <v>0</v>
      </c>
      <c r="BV48" s="119">
        <f t="shared" si="84"/>
        <v>0</v>
      </c>
      <c r="BW48" s="119">
        <f t="shared" si="84"/>
        <v>0</v>
      </c>
      <c r="BX48" s="119">
        <f t="shared" si="84"/>
        <v>0</v>
      </c>
      <c r="BY48" s="119">
        <f t="shared" si="84"/>
        <v>0</v>
      </c>
      <c r="BZ48" s="119">
        <f t="shared" si="84"/>
        <v>0</v>
      </c>
      <c r="CA48" s="119">
        <f t="shared" si="84"/>
        <v>0</v>
      </c>
      <c r="CB48" s="119">
        <f t="shared" si="84"/>
        <v>0</v>
      </c>
      <c r="CC48" s="119">
        <f t="shared" si="84"/>
        <v>0</v>
      </c>
      <c r="CD48" s="119">
        <f t="shared" si="84"/>
        <v>0</v>
      </c>
      <c r="CE48" s="119">
        <f t="shared" si="84"/>
        <v>0</v>
      </c>
      <c r="CF48" s="119">
        <f t="shared" si="84"/>
        <v>0</v>
      </c>
      <c r="CG48" s="119">
        <f t="shared" si="84"/>
        <v>0</v>
      </c>
      <c r="CH48" s="119">
        <f t="shared" si="84"/>
        <v>0</v>
      </c>
      <c r="CI48" s="119">
        <f t="shared" si="84"/>
        <v>0</v>
      </c>
      <c r="CJ48" s="119">
        <f t="shared" si="84"/>
        <v>0</v>
      </c>
      <c r="CK48" s="119">
        <f t="shared" si="84"/>
        <v>0</v>
      </c>
      <c r="CL48" s="119">
        <f t="shared" si="84"/>
        <v>0</v>
      </c>
      <c r="CM48" s="119">
        <f t="shared" si="84"/>
        <v>0</v>
      </c>
      <c r="CN48" s="119">
        <f t="shared" si="84"/>
        <v>0</v>
      </c>
      <c r="CO48" s="119">
        <f t="shared" si="84"/>
        <v>0</v>
      </c>
      <c r="CP48" s="119">
        <f t="shared" si="84"/>
        <v>0</v>
      </c>
      <c r="CQ48" s="119">
        <f t="shared" si="84"/>
        <v>0</v>
      </c>
      <c r="CR48" s="119">
        <f t="shared" si="84"/>
        <v>0</v>
      </c>
      <c r="CS48" s="119">
        <f t="shared" si="84"/>
        <v>0</v>
      </c>
      <c r="CT48" s="119">
        <f t="shared" si="84"/>
        <v>0</v>
      </c>
      <c r="CU48" s="119">
        <f t="shared" si="84"/>
        <v>0</v>
      </c>
      <c r="CV48" s="119">
        <f t="shared" si="84"/>
        <v>0</v>
      </c>
      <c r="CW48" s="119">
        <f t="shared" si="84"/>
        <v>0</v>
      </c>
      <c r="CX48" s="119">
        <f t="shared" si="84"/>
        <v>0</v>
      </c>
      <c r="CY48" s="119">
        <f t="shared" si="84"/>
        <v>0</v>
      </c>
      <c r="CZ48" s="119">
        <f t="shared" si="84"/>
        <v>0</v>
      </c>
      <c r="DA48" s="119">
        <f t="shared" si="84"/>
        <v>0</v>
      </c>
      <c r="DB48" s="119">
        <f t="shared" si="84"/>
        <v>0</v>
      </c>
      <c r="DC48" s="119">
        <f t="shared" si="84"/>
        <v>0</v>
      </c>
      <c r="DF48" s="117" t="s">
        <v>48</v>
      </c>
      <c r="DG48" s="119">
        <f>SUM(DG22:DG23)</f>
        <v>3584</v>
      </c>
      <c r="DH48" s="119">
        <f t="shared" ref="DH48:FF48" si="85">SUM(DH22:DH23)</f>
        <v>4014</v>
      </c>
      <c r="DI48" s="119">
        <f t="shared" si="85"/>
        <v>3715</v>
      </c>
      <c r="DJ48" s="119">
        <f t="shared" si="85"/>
        <v>3337</v>
      </c>
      <c r="DK48" s="119">
        <f t="shared" si="85"/>
        <v>3256</v>
      </c>
      <c r="DL48" s="119">
        <f t="shared" si="85"/>
        <v>3056</v>
      </c>
      <c r="DM48" s="119">
        <f t="shared" si="85"/>
        <v>3009</v>
      </c>
      <c r="DN48" s="119">
        <f t="shared" si="85"/>
        <v>3034</v>
      </c>
      <c r="DO48" s="119">
        <f t="shared" si="85"/>
        <v>2968</v>
      </c>
      <c r="DP48" s="119">
        <f t="shared" si="85"/>
        <v>3123</v>
      </c>
      <c r="DQ48" s="119">
        <f t="shared" si="85"/>
        <v>3101</v>
      </c>
      <c r="DR48" s="119">
        <f t="shared" si="85"/>
        <v>3036</v>
      </c>
      <c r="DS48" s="119">
        <f t="shared" si="85"/>
        <v>3066</v>
      </c>
      <c r="DT48" s="119">
        <f t="shared" si="85"/>
        <v>3774</v>
      </c>
      <c r="DU48" s="119">
        <f t="shared" si="85"/>
        <v>3403</v>
      </c>
      <c r="DV48" s="119">
        <f t="shared" si="85"/>
        <v>3823</v>
      </c>
      <c r="DW48" s="119">
        <f t="shared" si="85"/>
        <v>0</v>
      </c>
      <c r="DX48" s="119">
        <f t="shared" si="85"/>
        <v>0</v>
      </c>
      <c r="DY48" s="119">
        <f t="shared" si="85"/>
        <v>0</v>
      </c>
      <c r="DZ48" s="119">
        <f t="shared" si="85"/>
        <v>0</v>
      </c>
      <c r="EA48" s="119">
        <f t="shared" si="85"/>
        <v>0</v>
      </c>
      <c r="EB48" s="119">
        <f t="shared" si="85"/>
        <v>0</v>
      </c>
      <c r="EC48" s="119">
        <f t="shared" si="85"/>
        <v>0</v>
      </c>
      <c r="ED48" s="119">
        <f t="shared" si="85"/>
        <v>0</v>
      </c>
      <c r="EE48" s="119">
        <f t="shared" si="85"/>
        <v>0</v>
      </c>
      <c r="EF48" s="119">
        <f t="shared" si="85"/>
        <v>0</v>
      </c>
      <c r="EG48" s="119">
        <f t="shared" si="85"/>
        <v>0</v>
      </c>
      <c r="EH48" s="119">
        <f t="shared" si="85"/>
        <v>0</v>
      </c>
      <c r="EI48" s="119">
        <f t="shared" si="85"/>
        <v>0</v>
      </c>
      <c r="EJ48" s="119">
        <f t="shared" si="85"/>
        <v>0</v>
      </c>
      <c r="EK48" s="119">
        <f t="shared" si="85"/>
        <v>0</v>
      </c>
      <c r="EL48" s="119">
        <f t="shared" si="85"/>
        <v>0</v>
      </c>
      <c r="EM48" s="119">
        <f t="shared" si="85"/>
        <v>0</v>
      </c>
      <c r="EN48" s="119">
        <f t="shared" si="85"/>
        <v>0</v>
      </c>
      <c r="EO48" s="119">
        <f t="shared" si="85"/>
        <v>0</v>
      </c>
      <c r="EP48" s="119">
        <f t="shared" si="85"/>
        <v>0</v>
      </c>
      <c r="EQ48" s="119">
        <f t="shared" si="85"/>
        <v>0</v>
      </c>
      <c r="ER48" s="119">
        <f t="shared" si="85"/>
        <v>0</v>
      </c>
      <c r="ES48" s="119">
        <f t="shared" si="85"/>
        <v>0</v>
      </c>
      <c r="ET48" s="119">
        <f t="shared" si="85"/>
        <v>0</v>
      </c>
      <c r="EU48" s="119">
        <f t="shared" si="85"/>
        <v>0</v>
      </c>
      <c r="EV48" s="119">
        <f t="shared" si="85"/>
        <v>0</v>
      </c>
      <c r="EW48" s="119">
        <f t="shared" si="85"/>
        <v>0</v>
      </c>
      <c r="EX48" s="119">
        <f t="shared" si="85"/>
        <v>0</v>
      </c>
      <c r="EY48" s="119">
        <f t="shared" si="85"/>
        <v>0</v>
      </c>
      <c r="EZ48" s="119">
        <f t="shared" si="85"/>
        <v>0</v>
      </c>
      <c r="FA48" s="119">
        <f t="shared" si="85"/>
        <v>0</v>
      </c>
      <c r="FB48" s="119">
        <f t="shared" si="85"/>
        <v>0</v>
      </c>
      <c r="FC48" s="119">
        <f t="shared" si="85"/>
        <v>0</v>
      </c>
      <c r="FD48" s="119">
        <f t="shared" si="85"/>
        <v>0</v>
      </c>
      <c r="FE48" s="119">
        <f t="shared" si="85"/>
        <v>0</v>
      </c>
      <c r="FF48" s="119">
        <f t="shared" si="85"/>
        <v>0</v>
      </c>
    </row>
    <row r="49" spans="1:162" x14ac:dyDescent="0.25">
      <c r="A49" s="121" t="s">
        <v>49</v>
      </c>
      <c r="B49" s="119">
        <f t="shared" ref="B49:O49" si="86">SUM(B24:B25)</f>
        <v>5355</v>
      </c>
      <c r="C49" s="119">
        <f t="shared" si="86"/>
        <v>5994</v>
      </c>
      <c r="D49" s="119">
        <f t="shared" si="86"/>
        <v>5345</v>
      </c>
      <c r="E49" s="119">
        <f t="shared" si="86"/>
        <v>4814</v>
      </c>
      <c r="F49" s="119">
        <f t="shared" si="86"/>
        <v>4707</v>
      </c>
      <c r="G49" s="119">
        <f t="shared" si="86"/>
        <v>4473</v>
      </c>
      <c r="H49" s="119">
        <f t="shared" si="86"/>
        <v>4556</v>
      </c>
      <c r="I49" s="119">
        <f t="shared" si="86"/>
        <v>4402</v>
      </c>
      <c r="J49" s="119">
        <f t="shared" si="86"/>
        <v>4413</v>
      </c>
      <c r="K49" s="119">
        <f t="shared" si="86"/>
        <v>4360</v>
      </c>
      <c r="L49" s="119">
        <f t="shared" si="86"/>
        <v>4434</v>
      </c>
      <c r="M49" s="119">
        <f t="shared" si="86"/>
        <v>4204</v>
      </c>
      <c r="N49" s="119">
        <f t="shared" si="86"/>
        <v>4444</v>
      </c>
      <c r="O49" s="119">
        <f t="shared" si="86"/>
        <v>6428</v>
      </c>
      <c r="P49" s="119">
        <f t="shared" ref="P49:R49" si="87">SUM(P24:P25)</f>
        <v>7462</v>
      </c>
      <c r="Q49" s="119">
        <f t="shared" si="87"/>
        <v>9601</v>
      </c>
      <c r="R49" s="119">
        <f t="shared" si="87"/>
        <v>9493</v>
      </c>
      <c r="S49" s="119">
        <f t="shared" ref="S49:T49" si="88">SUM(S24:S25)</f>
        <v>7909</v>
      </c>
      <c r="T49" s="119">
        <f t="shared" si="88"/>
        <v>5444</v>
      </c>
      <c r="U49" s="119">
        <f t="shared" ref="U49:V49" si="89">SUM(U24:U25)</f>
        <v>6213</v>
      </c>
      <c r="V49" s="119">
        <f t="shared" si="89"/>
        <v>5063</v>
      </c>
      <c r="W49" s="119">
        <f t="shared" ref="W49:X49" si="90">SUM(W24:W25)</f>
        <v>3968</v>
      </c>
      <c r="X49" s="119">
        <f t="shared" si="90"/>
        <v>4141</v>
      </c>
      <c r="Y49" s="119">
        <f t="shared" ref="Y49:Z49" si="91">SUM(Y24:Y25)</f>
        <v>3779</v>
      </c>
      <c r="Z49" s="119">
        <f t="shared" si="91"/>
        <v>3508</v>
      </c>
      <c r="AA49" s="119">
        <f t="shared" ref="AA49:AB49" si="92">SUM(AA24:AA25)</f>
        <v>3377</v>
      </c>
      <c r="AB49" s="119">
        <f t="shared" si="92"/>
        <v>3396</v>
      </c>
      <c r="AC49" s="119">
        <f t="shared" ref="AC49:AD49" si="93">SUM(AC24:AC25)</f>
        <v>3178</v>
      </c>
      <c r="AD49" s="119">
        <f t="shared" si="93"/>
        <v>3210</v>
      </c>
      <c r="AE49" s="119">
        <f t="shared" ref="AE49:BA49" si="94">SUM(AE24:AE25)</f>
        <v>3324</v>
      </c>
      <c r="AF49" s="119">
        <f t="shared" si="94"/>
        <v>3248</v>
      </c>
      <c r="AG49" s="119">
        <f t="shared" si="94"/>
        <v>3347</v>
      </c>
      <c r="AH49" s="119">
        <f t="shared" si="94"/>
        <v>3573</v>
      </c>
      <c r="AI49" s="119">
        <f t="shared" si="94"/>
        <v>3627</v>
      </c>
      <c r="AJ49" s="119">
        <f t="shared" si="94"/>
        <v>3299</v>
      </c>
      <c r="AK49" s="119">
        <f t="shared" si="94"/>
        <v>2827</v>
      </c>
      <c r="AL49" s="119">
        <f t="shared" si="94"/>
        <v>3732</v>
      </c>
      <c r="AM49" s="119">
        <f t="shared" si="94"/>
        <v>3569</v>
      </c>
      <c r="AN49" s="119">
        <f t="shared" si="94"/>
        <v>3608</v>
      </c>
      <c r="AO49" s="119">
        <f t="shared" si="94"/>
        <v>0</v>
      </c>
      <c r="AP49" s="119">
        <f t="shared" si="94"/>
        <v>0</v>
      </c>
      <c r="AQ49" s="119">
        <f t="shared" si="94"/>
        <v>0</v>
      </c>
      <c r="AR49" s="119">
        <f t="shared" si="94"/>
        <v>0</v>
      </c>
      <c r="AS49" s="119">
        <f t="shared" si="94"/>
        <v>0</v>
      </c>
      <c r="AT49" s="119">
        <f t="shared" si="94"/>
        <v>0</v>
      </c>
      <c r="AU49" s="119">
        <f t="shared" si="94"/>
        <v>0</v>
      </c>
      <c r="AV49" s="119">
        <f t="shared" si="94"/>
        <v>0</v>
      </c>
      <c r="AW49" s="119">
        <f t="shared" si="94"/>
        <v>0</v>
      </c>
      <c r="AX49" s="119">
        <f t="shared" si="94"/>
        <v>0</v>
      </c>
      <c r="AY49" s="119">
        <f t="shared" si="94"/>
        <v>0</v>
      </c>
      <c r="AZ49" s="119">
        <f t="shared" si="94"/>
        <v>0</v>
      </c>
      <c r="BA49" s="120">
        <f t="shared" si="94"/>
        <v>0</v>
      </c>
      <c r="BC49" s="121" t="s">
        <v>49</v>
      </c>
      <c r="BD49" s="119">
        <f>SUM(BD24:BD25)</f>
        <v>0</v>
      </c>
      <c r="BE49" s="119">
        <f t="shared" ref="BE49:DC49" si="95">SUM(BE24:BE25)</f>
        <v>0</v>
      </c>
      <c r="BF49" s="119">
        <f t="shared" si="95"/>
        <v>0</v>
      </c>
      <c r="BG49" s="119">
        <f t="shared" si="95"/>
        <v>0</v>
      </c>
      <c r="BH49" s="119">
        <f t="shared" si="95"/>
        <v>0</v>
      </c>
      <c r="BI49" s="119">
        <f t="shared" si="95"/>
        <v>0</v>
      </c>
      <c r="BJ49" s="119">
        <f t="shared" si="95"/>
        <v>0</v>
      </c>
      <c r="BK49" s="119">
        <f t="shared" si="95"/>
        <v>0</v>
      </c>
      <c r="BL49" s="119">
        <f t="shared" si="95"/>
        <v>0</v>
      </c>
      <c r="BM49" s="119">
        <f t="shared" si="95"/>
        <v>0</v>
      </c>
      <c r="BN49" s="119">
        <f t="shared" si="95"/>
        <v>0</v>
      </c>
      <c r="BO49" s="119">
        <f t="shared" si="95"/>
        <v>45</v>
      </c>
      <c r="BP49" s="119">
        <f t="shared" si="95"/>
        <v>188</v>
      </c>
      <c r="BQ49" s="119">
        <f t="shared" si="95"/>
        <v>1163</v>
      </c>
      <c r="BR49" s="119">
        <f t="shared" si="95"/>
        <v>2083</v>
      </c>
      <c r="BS49" s="119">
        <f t="shared" si="95"/>
        <v>3413</v>
      </c>
      <c r="BT49" s="119">
        <f t="shared" si="95"/>
        <v>0</v>
      </c>
      <c r="BU49" s="119">
        <f t="shared" si="95"/>
        <v>0</v>
      </c>
      <c r="BV49" s="119">
        <f t="shared" si="95"/>
        <v>0</v>
      </c>
      <c r="BW49" s="119">
        <f t="shared" si="95"/>
        <v>0</v>
      </c>
      <c r="BX49" s="119">
        <f t="shared" si="95"/>
        <v>0</v>
      </c>
      <c r="BY49" s="119">
        <f t="shared" si="95"/>
        <v>0</v>
      </c>
      <c r="BZ49" s="119">
        <f t="shared" si="95"/>
        <v>0</v>
      </c>
      <c r="CA49" s="119">
        <f t="shared" si="95"/>
        <v>0</v>
      </c>
      <c r="CB49" s="119">
        <f t="shared" si="95"/>
        <v>0</v>
      </c>
      <c r="CC49" s="119">
        <f t="shared" si="95"/>
        <v>0</v>
      </c>
      <c r="CD49" s="119">
        <f t="shared" si="95"/>
        <v>0</v>
      </c>
      <c r="CE49" s="119">
        <f t="shared" si="95"/>
        <v>0</v>
      </c>
      <c r="CF49" s="119">
        <f t="shared" si="95"/>
        <v>0</v>
      </c>
      <c r="CG49" s="119">
        <f t="shared" si="95"/>
        <v>0</v>
      </c>
      <c r="CH49" s="119">
        <f t="shared" si="95"/>
        <v>0</v>
      </c>
      <c r="CI49" s="119">
        <f t="shared" si="95"/>
        <v>0</v>
      </c>
      <c r="CJ49" s="119">
        <f t="shared" si="95"/>
        <v>0</v>
      </c>
      <c r="CK49" s="119">
        <f t="shared" si="95"/>
        <v>0</v>
      </c>
      <c r="CL49" s="119">
        <f t="shared" si="95"/>
        <v>0</v>
      </c>
      <c r="CM49" s="119">
        <f t="shared" si="95"/>
        <v>0</v>
      </c>
      <c r="CN49" s="119">
        <f t="shared" si="95"/>
        <v>0</v>
      </c>
      <c r="CO49" s="119">
        <f t="shared" si="95"/>
        <v>0</v>
      </c>
      <c r="CP49" s="119">
        <f t="shared" si="95"/>
        <v>0</v>
      </c>
      <c r="CQ49" s="119">
        <f t="shared" si="95"/>
        <v>0</v>
      </c>
      <c r="CR49" s="119">
        <f t="shared" si="95"/>
        <v>0</v>
      </c>
      <c r="CS49" s="119">
        <f t="shared" si="95"/>
        <v>0</v>
      </c>
      <c r="CT49" s="119">
        <f t="shared" si="95"/>
        <v>0</v>
      </c>
      <c r="CU49" s="119">
        <f t="shared" si="95"/>
        <v>0</v>
      </c>
      <c r="CV49" s="119">
        <f t="shared" si="95"/>
        <v>0</v>
      </c>
      <c r="CW49" s="119">
        <f t="shared" si="95"/>
        <v>0</v>
      </c>
      <c r="CX49" s="119">
        <f t="shared" si="95"/>
        <v>0</v>
      </c>
      <c r="CY49" s="119">
        <f t="shared" si="95"/>
        <v>0</v>
      </c>
      <c r="CZ49" s="119">
        <f t="shared" si="95"/>
        <v>0</v>
      </c>
      <c r="DA49" s="119">
        <f t="shared" si="95"/>
        <v>0</v>
      </c>
      <c r="DB49" s="119">
        <f t="shared" si="95"/>
        <v>0</v>
      </c>
      <c r="DC49" s="119">
        <f t="shared" si="95"/>
        <v>0</v>
      </c>
      <c r="DF49" s="121" t="s">
        <v>49</v>
      </c>
      <c r="DG49" s="119">
        <f>SUM(DG24:DG25)</f>
        <v>5355</v>
      </c>
      <c r="DH49" s="119">
        <f t="shared" ref="DH49:FF49" si="96">SUM(DH24:DH25)</f>
        <v>5994</v>
      </c>
      <c r="DI49" s="119">
        <f t="shared" si="96"/>
        <v>5345</v>
      </c>
      <c r="DJ49" s="119">
        <f t="shared" si="96"/>
        <v>4814</v>
      </c>
      <c r="DK49" s="119">
        <f t="shared" si="96"/>
        <v>4707</v>
      </c>
      <c r="DL49" s="119">
        <f t="shared" si="96"/>
        <v>4473</v>
      </c>
      <c r="DM49" s="119">
        <f t="shared" si="96"/>
        <v>4556</v>
      </c>
      <c r="DN49" s="119">
        <f t="shared" si="96"/>
        <v>4402</v>
      </c>
      <c r="DO49" s="119">
        <f t="shared" si="96"/>
        <v>4413</v>
      </c>
      <c r="DP49" s="119">
        <f t="shared" si="96"/>
        <v>4360</v>
      </c>
      <c r="DQ49" s="119">
        <f t="shared" si="96"/>
        <v>4434</v>
      </c>
      <c r="DR49" s="119">
        <f t="shared" si="96"/>
        <v>4159</v>
      </c>
      <c r="DS49" s="119">
        <f t="shared" si="96"/>
        <v>4256</v>
      </c>
      <c r="DT49" s="119">
        <f t="shared" si="96"/>
        <v>5265</v>
      </c>
      <c r="DU49" s="119">
        <f>SUM(DU24:DU25)</f>
        <v>5379</v>
      </c>
      <c r="DV49" s="119">
        <f t="shared" si="96"/>
        <v>6188</v>
      </c>
      <c r="DW49" s="119">
        <f t="shared" si="96"/>
        <v>0</v>
      </c>
      <c r="DX49" s="119">
        <f t="shared" si="96"/>
        <v>0</v>
      </c>
      <c r="DY49" s="119">
        <f t="shared" si="96"/>
        <v>0</v>
      </c>
      <c r="DZ49" s="119">
        <f t="shared" si="96"/>
        <v>0</v>
      </c>
      <c r="EA49" s="119">
        <f t="shared" si="96"/>
        <v>0</v>
      </c>
      <c r="EB49" s="119">
        <f t="shared" si="96"/>
        <v>0</v>
      </c>
      <c r="EC49" s="119">
        <f t="shared" si="96"/>
        <v>0</v>
      </c>
      <c r="ED49" s="119">
        <f t="shared" si="96"/>
        <v>0</v>
      </c>
      <c r="EE49" s="119">
        <f t="shared" si="96"/>
        <v>0</v>
      </c>
      <c r="EF49" s="119">
        <f t="shared" si="96"/>
        <v>0</v>
      </c>
      <c r="EG49" s="119">
        <f t="shared" si="96"/>
        <v>0</v>
      </c>
      <c r="EH49" s="119">
        <f t="shared" si="96"/>
        <v>0</v>
      </c>
      <c r="EI49" s="119">
        <f t="shared" si="96"/>
        <v>0</v>
      </c>
      <c r="EJ49" s="119">
        <f t="shared" si="96"/>
        <v>0</v>
      </c>
      <c r="EK49" s="119">
        <f t="shared" si="96"/>
        <v>0</v>
      </c>
      <c r="EL49" s="119">
        <f t="shared" si="96"/>
        <v>0</v>
      </c>
      <c r="EM49" s="119">
        <f t="shared" si="96"/>
        <v>0</v>
      </c>
      <c r="EN49" s="119">
        <f t="shared" si="96"/>
        <v>0</v>
      </c>
      <c r="EO49" s="119">
        <f t="shared" si="96"/>
        <v>0</v>
      </c>
      <c r="EP49" s="119">
        <f t="shared" si="96"/>
        <v>0</v>
      </c>
      <c r="EQ49" s="119">
        <f t="shared" si="96"/>
        <v>0</v>
      </c>
      <c r="ER49" s="119">
        <f t="shared" si="96"/>
        <v>0</v>
      </c>
      <c r="ES49" s="119">
        <f t="shared" si="96"/>
        <v>0</v>
      </c>
      <c r="ET49" s="119">
        <f t="shared" si="96"/>
        <v>0</v>
      </c>
      <c r="EU49" s="119">
        <f t="shared" si="96"/>
        <v>0</v>
      </c>
      <c r="EV49" s="119">
        <f t="shared" si="96"/>
        <v>0</v>
      </c>
      <c r="EW49" s="119">
        <f t="shared" si="96"/>
        <v>0</v>
      </c>
      <c r="EX49" s="119">
        <f t="shared" si="96"/>
        <v>0</v>
      </c>
      <c r="EY49" s="119">
        <f t="shared" si="96"/>
        <v>0</v>
      </c>
      <c r="EZ49" s="119">
        <f t="shared" si="96"/>
        <v>0</v>
      </c>
      <c r="FA49" s="119">
        <f t="shared" si="96"/>
        <v>0</v>
      </c>
      <c r="FB49" s="119">
        <f t="shared" si="96"/>
        <v>0</v>
      </c>
      <c r="FC49" s="119">
        <f t="shared" si="96"/>
        <v>0</v>
      </c>
      <c r="FD49" s="119">
        <f t="shared" si="96"/>
        <v>0</v>
      </c>
      <c r="FE49" s="119">
        <f t="shared" si="96"/>
        <v>0</v>
      </c>
      <c r="FF49" s="119">
        <f t="shared" si="96"/>
        <v>0</v>
      </c>
    </row>
    <row r="50" spans="1:162" x14ac:dyDescent="0.25">
      <c r="A50" s="122" t="s">
        <v>65</v>
      </c>
      <c r="B50" s="124">
        <f t="shared" ref="B50:D50" si="97">SUM(B43:B49)</f>
        <v>12253</v>
      </c>
      <c r="C50" s="124">
        <f t="shared" si="97"/>
        <v>14057</v>
      </c>
      <c r="D50" s="124">
        <f t="shared" si="97"/>
        <v>12990</v>
      </c>
      <c r="E50" s="124">
        <f>SUM(E43:E49)</f>
        <v>11853</v>
      </c>
      <c r="F50" s="124">
        <f t="shared" ref="F50:BA50" si="98">SUM(F43:F49)</f>
        <v>11612</v>
      </c>
      <c r="G50" s="124">
        <f t="shared" si="98"/>
        <v>10984</v>
      </c>
      <c r="H50" s="124">
        <f t="shared" si="98"/>
        <v>10948</v>
      </c>
      <c r="I50" s="124">
        <f t="shared" si="98"/>
        <v>10840</v>
      </c>
      <c r="J50" s="124">
        <f t="shared" si="98"/>
        <v>10815</v>
      </c>
      <c r="K50" s="124">
        <f>SUM(K43:K49)</f>
        <v>10892</v>
      </c>
      <c r="L50" s="124">
        <f t="shared" si="98"/>
        <v>11017</v>
      </c>
      <c r="M50" s="124">
        <f t="shared" si="98"/>
        <v>10646</v>
      </c>
      <c r="N50" s="124">
        <f t="shared" si="98"/>
        <v>11142</v>
      </c>
      <c r="O50" s="124">
        <f t="shared" si="98"/>
        <v>16387</v>
      </c>
      <c r="P50" s="124">
        <f t="shared" ref="P50:R50" si="99">SUM(P43:P49)</f>
        <v>18516</v>
      </c>
      <c r="Q50" s="124">
        <f t="shared" si="99"/>
        <v>22351</v>
      </c>
      <c r="R50" s="124">
        <f t="shared" si="99"/>
        <v>21997</v>
      </c>
      <c r="S50" s="124">
        <f t="shared" ref="S50:T50" si="100">SUM(S43:S49)</f>
        <v>17953</v>
      </c>
      <c r="T50" s="124">
        <f t="shared" si="100"/>
        <v>12657</v>
      </c>
      <c r="U50" s="124">
        <f t="shared" ref="U50:V50" si="101">SUM(U43:U49)</f>
        <v>14573</v>
      </c>
      <c r="V50" s="124">
        <f t="shared" si="101"/>
        <v>12288</v>
      </c>
      <c r="W50" s="124">
        <f t="shared" ref="W50:X50" si="102">SUM(W43:W49)</f>
        <v>9824</v>
      </c>
      <c r="X50" s="124">
        <f t="shared" si="102"/>
        <v>10709</v>
      </c>
      <c r="Y50" s="124">
        <f t="shared" ref="Y50:Z50" si="103">SUM(Y43:Y49)</f>
        <v>9976</v>
      </c>
      <c r="Z50" s="124">
        <f t="shared" si="103"/>
        <v>9339</v>
      </c>
      <c r="AA50" s="124">
        <f t="shared" ref="AA50:AB50" si="104">SUM(AA43:AA49)</f>
        <v>8979</v>
      </c>
      <c r="AB50" s="124">
        <f t="shared" si="104"/>
        <v>9140</v>
      </c>
      <c r="AC50" s="124">
        <f t="shared" ref="AC50:AD50" si="105">SUM(AC43:AC49)</f>
        <v>8690</v>
      </c>
      <c r="AD50" s="124">
        <f t="shared" si="105"/>
        <v>8823</v>
      </c>
      <c r="AE50" s="124">
        <f t="shared" si="98"/>
        <v>8891</v>
      </c>
      <c r="AF50" s="124">
        <f t="shared" si="98"/>
        <v>8946</v>
      </c>
      <c r="AG50" s="124">
        <f t="shared" si="98"/>
        <v>8945</v>
      </c>
      <c r="AH50" s="124">
        <f t="shared" si="98"/>
        <v>9392</v>
      </c>
      <c r="AI50" s="124">
        <f t="shared" si="98"/>
        <v>9631</v>
      </c>
      <c r="AJ50" s="124">
        <f t="shared" si="98"/>
        <v>9032</v>
      </c>
      <c r="AK50" s="124">
        <f t="shared" si="98"/>
        <v>7739</v>
      </c>
      <c r="AL50" s="124">
        <f t="shared" si="98"/>
        <v>9811</v>
      </c>
      <c r="AM50" s="124">
        <f t="shared" si="98"/>
        <v>9522</v>
      </c>
      <c r="AN50" s="124">
        <f t="shared" si="98"/>
        <v>9634</v>
      </c>
      <c r="AO50" s="124">
        <f t="shared" si="98"/>
        <v>0</v>
      </c>
      <c r="AP50" s="124">
        <f t="shared" si="98"/>
        <v>0</v>
      </c>
      <c r="AQ50" s="124">
        <f t="shared" si="98"/>
        <v>0</v>
      </c>
      <c r="AR50" s="124">
        <f t="shared" si="98"/>
        <v>0</v>
      </c>
      <c r="AS50" s="124">
        <f t="shared" si="98"/>
        <v>0</v>
      </c>
      <c r="AT50" s="124">
        <f t="shared" si="98"/>
        <v>0</v>
      </c>
      <c r="AU50" s="124">
        <f t="shared" si="98"/>
        <v>0</v>
      </c>
      <c r="AV50" s="124">
        <f t="shared" si="98"/>
        <v>0</v>
      </c>
      <c r="AW50" s="124">
        <f t="shared" si="98"/>
        <v>0</v>
      </c>
      <c r="AX50" s="124">
        <f t="shared" si="98"/>
        <v>0</v>
      </c>
      <c r="AY50" s="124">
        <f t="shared" si="98"/>
        <v>0</v>
      </c>
      <c r="AZ50" s="124">
        <f t="shared" si="98"/>
        <v>0</v>
      </c>
      <c r="BA50" s="125">
        <f t="shared" si="98"/>
        <v>0</v>
      </c>
      <c r="BC50" s="122" t="s">
        <v>65</v>
      </c>
      <c r="BD50" s="124">
        <f t="shared" ref="BD50" si="106">SUM(BD43:BD49)</f>
        <v>0</v>
      </c>
      <c r="BE50" s="124">
        <f t="shared" ref="BE50" si="107">SUM(BE43:BE49)</f>
        <v>0</v>
      </c>
      <c r="BF50" s="124">
        <f t="shared" ref="BF50" si="108">SUM(BF43:BF49)</f>
        <v>0</v>
      </c>
      <c r="BG50" s="124">
        <f t="shared" ref="BG50" si="109">SUM(BG43:BG49)</f>
        <v>0</v>
      </c>
      <c r="BH50" s="124">
        <f t="shared" ref="BH50" si="110">SUM(BH43:BH49)</f>
        <v>0</v>
      </c>
      <c r="BI50" s="124">
        <f t="shared" ref="BI50" si="111">SUM(BI43:BI49)</f>
        <v>0</v>
      </c>
      <c r="BJ50" s="124">
        <f t="shared" ref="BJ50" si="112">SUM(BJ43:BJ49)</f>
        <v>0</v>
      </c>
      <c r="BK50" s="124">
        <f t="shared" ref="BK50" si="113">SUM(BK43:BK49)</f>
        <v>0</v>
      </c>
      <c r="BL50" s="124">
        <f t="shared" ref="BL50" si="114">SUM(BL43:BL49)</f>
        <v>0</v>
      </c>
      <c r="BM50" s="124">
        <f t="shared" ref="BM50" si="115">SUM(BM43:BM49)</f>
        <v>0</v>
      </c>
      <c r="BN50" s="124">
        <f t="shared" ref="BN50" si="116">SUM(BN43:BN49)</f>
        <v>5</v>
      </c>
      <c r="BO50" s="124">
        <f t="shared" ref="BO50" si="117">SUM(BO43:BO49)</f>
        <v>103</v>
      </c>
      <c r="BP50" s="124">
        <f t="shared" ref="BP50" si="118">SUM(BP43:BP49)</f>
        <v>539</v>
      </c>
      <c r="BQ50" s="124">
        <f t="shared" ref="BQ50" si="119">SUM(BQ43:BQ49)</f>
        <v>3475</v>
      </c>
      <c r="BR50" s="124">
        <f t="shared" ref="BR50" si="120">SUM(BR43:BR49)</f>
        <v>6213</v>
      </c>
      <c r="BS50" s="124">
        <f t="shared" ref="BS50" si="121">SUM(BS43:BS49)</f>
        <v>8758</v>
      </c>
      <c r="BT50" s="124">
        <f t="shared" ref="BT50" si="122">SUM(BT43:BT49)</f>
        <v>0</v>
      </c>
      <c r="BU50" s="124">
        <f t="shared" ref="BU50" si="123">SUM(BU43:BU49)</f>
        <v>0</v>
      </c>
      <c r="BV50" s="124">
        <f t="shared" ref="BV50" si="124">SUM(BV43:BV49)</f>
        <v>0</v>
      </c>
      <c r="BW50" s="124">
        <f t="shared" ref="BW50" si="125">SUM(BW43:BW49)</f>
        <v>0</v>
      </c>
      <c r="BX50" s="124">
        <f t="shared" ref="BX50" si="126">SUM(BX43:BX49)</f>
        <v>0</v>
      </c>
      <c r="BY50" s="124">
        <f t="shared" ref="BY50" si="127">SUM(BY43:BY49)</f>
        <v>0</v>
      </c>
      <c r="BZ50" s="124">
        <f t="shared" ref="BZ50" si="128">SUM(BZ43:BZ49)</f>
        <v>0</v>
      </c>
      <c r="CA50" s="124">
        <f t="shared" ref="CA50" si="129">SUM(CA43:CA49)</f>
        <v>0</v>
      </c>
      <c r="CB50" s="124">
        <f t="shared" ref="CB50" si="130">SUM(CB43:CB49)</f>
        <v>0</v>
      </c>
      <c r="CC50" s="124">
        <f t="shared" ref="CC50" si="131">SUM(CC43:CC49)</f>
        <v>0</v>
      </c>
      <c r="CD50" s="124">
        <f t="shared" ref="CD50" si="132">SUM(CD43:CD49)</f>
        <v>0</v>
      </c>
      <c r="CE50" s="124">
        <f t="shared" ref="CE50" si="133">SUM(CE43:CE49)</f>
        <v>0</v>
      </c>
      <c r="CF50" s="124">
        <f t="shared" ref="CF50" si="134">SUM(CF43:CF49)</f>
        <v>0</v>
      </c>
      <c r="CG50" s="124">
        <f t="shared" ref="CG50" si="135">SUM(CG43:CG49)</f>
        <v>0</v>
      </c>
      <c r="CH50" s="124">
        <f t="shared" ref="CH50" si="136">SUM(CH43:CH49)</f>
        <v>0</v>
      </c>
      <c r="CI50" s="124">
        <f t="shared" ref="CI50" si="137">SUM(CI43:CI49)</f>
        <v>0</v>
      </c>
      <c r="CJ50" s="124">
        <f t="shared" ref="CJ50" si="138">SUM(CJ43:CJ49)</f>
        <v>0</v>
      </c>
      <c r="CK50" s="124">
        <f t="shared" ref="CK50" si="139">SUM(CK43:CK49)</f>
        <v>0</v>
      </c>
      <c r="CL50" s="124">
        <f t="shared" ref="CL50" si="140">SUM(CL43:CL49)</f>
        <v>0</v>
      </c>
      <c r="CM50" s="124">
        <f t="shared" ref="CM50" si="141">SUM(CM43:CM49)</f>
        <v>0</v>
      </c>
      <c r="CN50" s="124">
        <f t="shared" ref="CN50" si="142">SUM(CN43:CN49)</f>
        <v>0</v>
      </c>
      <c r="CO50" s="124">
        <f t="shared" ref="CO50" si="143">SUM(CO43:CO49)</f>
        <v>0</v>
      </c>
      <c r="CP50" s="124">
        <f t="shared" ref="CP50" si="144">SUM(CP43:CP49)</f>
        <v>0</v>
      </c>
      <c r="CQ50" s="124">
        <f t="shared" ref="CQ50" si="145">SUM(CQ43:CQ49)</f>
        <v>0</v>
      </c>
      <c r="CR50" s="124">
        <f t="shared" ref="CR50" si="146">SUM(CR43:CR49)</f>
        <v>0</v>
      </c>
      <c r="CS50" s="124">
        <f t="shared" ref="CS50" si="147">SUM(CS43:CS49)</f>
        <v>0</v>
      </c>
      <c r="CT50" s="124">
        <f t="shared" ref="CT50" si="148">SUM(CT43:CT49)</f>
        <v>0</v>
      </c>
      <c r="CU50" s="124">
        <f t="shared" ref="CU50" si="149">SUM(CU43:CU49)</f>
        <v>0</v>
      </c>
      <c r="CV50" s="124">
        <f t="shared" ref="CV50" si="150">SUM(CV43:CV49)</f>
        <v>0</v>
      </c>
      <c r="CW50" s="124">
        <f t="shared" ref="CW50" si="151">SUM(CW43:CW49)</f>
        <v>0</v>
      </c>
      <c r="CX50" s="124">
        <f t="shared" ref="CX50" si="152">SUM(CX43:CX49)</f>
        <v>0</v>
      </c>
      <c r="CY50" s="124">
        <f t="shared" ref="CY50" si="153">SUM(CY43:CY49)</f>
        <v>0</v>
      </c>
      <c r="CZ50" s="124">
        <f t="shared" ref="CZ50" si="154">SUM(CZ43:CZ49)</f>
        <v>0</v>
      </c>
      <c r="DA50" s="124">
        <f t="shared" ref="DA50" si="155">SUM(DA43:DA49)</f>
        <v>0</v>
      </c>
      <c r="DB50" s="124">
        <f t="shared" ref="DB50" si="156">SUM(DB43:DB49)</f>
        <v>0</v>
      </c>
      <c r="DC50" s="124">
        <f t="shared" ref="DC50" si="157">SUM(DC43:DC49)</f>
        <v>0</v>
      </c>
      <c r="DF50" s="122" t="s">
        <v>65</v>
      </c>
      <c r="DG50" s="124">
        <f t="shared" ref="DG50" si="158">SUM(DG43:DG49)</f>
        <v>12253</v>
      </c>
      <c r="DH50" s="124">
        <f t="shared" ref="DH50" si="159">SUM(DH43:DH49)</f>
        <v>14057</v>
      </c>
      <c r="DI50" s="124">
        <f t="shared" ref="DI50" si="160">SUM(DI43:DI49)</f>
        <v>12990</v>
      </c>
      <c r="DJ50" s="124">
        <f t="shared" ref="DJ50" si="161">SUM(DJ43:DJ49)</f>
        <v>11853</v>
      </c>
      <c r="DK50" s="124">
        <f t="shared" ref="DK50" si="162">SUM(DK43:DK49)</f>
        <v>11612</v>
      </c>
      <c r="DL50" s="124">
        <f t="shared" ref="DL50" si="163">SUM(DL43:DL49)</f>
        <v>10984</v>
      </c>
      <c r="DM50" s="124">
        <f t="shared" ref="DM50" si="164">SUM(DM43:DM49)</f>
        <v>10948</v>
      </c>
      <c r="DN50" s="124">
        <f t="shared" ref="DN50" si="165">SUM(DN43:DN49)</f>
        <v>10840</v>
      </c>
      <c r="DO50" s="124">
        <f t="shared" ref="DO50" si="166">SUM(DO43:DO49)</f>
        <v>10815</v>
      </c>
      <c r="DP50" s="124">
        <f t="shared" ref="DP50" si="167">SUM(DP43:DP49)</f>
        <v>10892</v>
      </c>
      <c r="DQ50" s="124">
        <f t="shared" ref="DQ50" si="168">SUM(DQ43:DQ49)</f>
        <v>11012</v>
      </c>
      <c r="DR50" s="124">
        <f t="shared" ref="DR50" si="169">SUM(DR43:DR49)</f>
        <v>10543</v>
      </c>
      <c r="DS50" s="124">
        <f t="shared" ref="DS50" si="170">SUM(DS43:DS49)</f>
        <v>10603</v>
      </c>
      <c r="DT50" s="124">
        <f t="shared" ref="DT50" si="171">SUM(DT43:DT49)</f>
        <v>12912</v>
      </c>
      <c r="DU50" s="124">
        <f t="shared" ref="DU50" si="172">SUM(DU43:DU49)</f>
        <v>12303</v>
      </c>
      <c r="DV50" s="124">
        <f t="shared" ref="DV50" si="173">SUM(DV43:DV49)</f>
        <v>13593</v>
      </c>
      <c r="DW50" s="124">
        <f t="shared" ref="DW50" si="174">SUM(DW43:DW49)</f>
        <v>0</v>
      </c>
      <c r="DX50" s="124">
        <f t="shared" ref="DX50" si="175">SUM(DX43:DX49)</f>
        <v>0</v>
      </c>
      <c r="DY50" s="124">
        <f t="shared" ref="DY50" si="176">SUM(DY43:DY49)</f>
        <v>0</v>
      </c>
      <c r="DZ50" s="124">
        <f t="shared" ref="DZ50" si="177">SUM(DZ43:DZ49)</f>
        <v>0</v>
      </c>
      <c r="EA50" s="124">
        <f t="shared" ref="EA50" si="178">SUM(EA43:EA49)</f>
        <v>0</v>
      </c>
      <c r="EB50" s="124">
        <f t="shared" ref="EB50" si="179">SUM(EB43:EB49)</f>
        <v>0</v>
      </c>
      <c r="EC50" s="124">
        <f t="shared" ref="EC50" si="180">SUM(EC43:EC49)</f>
        <v>0</v>
      </c>
      <c r="ED50" s="124">
        <f t="shared" ref="ED50" si="181">SUM(ED43:ED49)</f>
        <v>0</v>
      </c>
      <c r="EE50" s="124">
        <f t="shared" ref="EE50" si="182">SUM(EE43:EE49)</f>
        <v>0</v>
      </c>
      <c r="EF50" s="124">
        <f t="shared" ref="EF50" si="183">SUM(EF43:EF49)</f>
        <v>0</v>
      </c>
      <c r="EG50" s="124">
        <f t="shared" ref="EG50" si="184">SUM(EG43:EG49)</f>
        <v>0</v>
      </c>
      <c r="EH50" s="124">
        <f t="shared" ref="EH50" si="185">SUM(EH43:EH49)</f>
        <v>0</v>
      </c>
      <c r="EI50" s="124">
        <f t="shared" ref="EI50" si="186">SUM(EI43:EI49)</f>
        <v>0</v>
      </c>
      <c r="EJ50" s="124">
        <f t="shared" ref="EJ50" si="187">SUM(EJ43:EJ49)</f>
        <v>0</v>
      </c>
      <c r="EK50" s="124">
        <f t="shared" ref="EK50" si="188">SUM(EK43:EK49)</f>
        <v>0</v>
      </c>
      <c r="EL50" s="124">
        <f t="shared" ref="EL50" si="189">SUM(EL43:EL49)</f>
        <v>0</v>
      </c>
      <c r="EM50" s="124">
        <f t="shared" ref="EM50" si="190">SUM(EM43:EM49)</f>
        <v>0</v>
      </c>
      <c r="EN50" s="124">
        <f t="shared" ref="EN50" si="191">SUM(EN43:EN49)</f>
        <v>0</v>
      </c>
      <c r="EO50" s="124">
        <f t="shared" ref="EO50" si="192">SUM(EO43:EO49)</f>
        <v>0</v>
      </c>
      <c r="EP50" s="124">
        <f t="shared" ref="EP50" si="193">SUM(EP43:EP49)</f>
        <v>0</v>
      </c>
      <c r="EQ50" s="124">
        <f t="shared" ref="EQ50" si="194">SUM(EQ43:EQ49)</f>
        <v>0</v>
      </c>
      <c r="ER50" s="124">
        <f t="shared" ref="ER50" si="195">SUM(ER43:ER49)</f>
        <v>0</v>
      </c>
      <c r="ES50" s="124">
        <f t="shared" ref="ES50" si="196">SUM(ES43:ES49)</f>
        <v>0</v>
      </c>
      <c r="ET50" s="124">
        <f t="shared" ref="ET50" si="197">SUM(ET43:ET49)</f>
        <v>0</v>
      </c>
      <c r="EU50" s="124">
        <f t="shared" ref="EU50" si="198">SUM(EU43:EU49)</f>
        <v>0</v>
      </c>
      <c r="EV50" s="124">
        <f t="shared" ref="EV50" si="199">SUM(EV43:EV49)</f>
        <v>0</v>
      </c>
      <c r="EW50" s="124">
        <f t="shared" ref="EW50" si="200">SUM(EW43:EW49)</f>
        <v>0</v>
      </c>
      <c r="EX50" s="124">
        <f t="shared" ref="EX50" si="201">SUM(EX43:EX49)</f>
        <v>0</v>
      </c>
      <c r="EY50" s="124">
        <f t="shared" ref="EY50" si="202">SUM(EY43:EY49)</f>
        <v>0</v>
      </c>
      <c r="EZ50" s="124">
        <f t="shared" ref="EZ50" si="203">SUM(EZ43:EZ49)</f>
        <v>0</v>
      </c>
      <c r="FA50" s="124">
        <f t="shared" ref="FA50" si="204">SUM(FA43:FA49)</f>
        <v>0</v>
      </c>
      <c r="FB50" s="124">
        <f t="shared" ref="FB50" si="205">SUM(FB43:FB49)</f>
        <v>0</v>
      </c>
      <c r="FC50" s="124">
        <f t="shared" ref="FC50" si="206">SUM(FC43:FC49)</f>
        <v>0</v>
      </c>
      <c r="FD50" s="124">
        <f t="shared" ref="FD50" si="207">SUM(FD43:FD49)</f>
        <v>0</v>
      </c>
      <c r="FE50" s="124">
        <f t="shared" ref="FE50" si="208">SUM(FE43:FE49)</f>
        <v>0</v>
      </c>
      <c r="FF50" s="124">
        <f t="shared" ref="FF50" si="209">SUM(FF43:FF49)</f>
        <v>0</v>
      </c>
    </row>
    <row r="52" spans="1:162" ht="19.5" thickBot="1" x14ac:dyDescent="0.35">
      <c r="A52" s="13" t="s">
        <v>72</v>
      </c>
      <c r="B52" s="17"/>
      <c r="C52" s="17"/>
      <c r="D52" s="17"/>
      <c r="E52" s="17"/>
      <c r="F52" s="17"/>
      <c r="G52" s="17"/>
      <c r="H52" s="17"/>
      <c r="I52" s="17"/>
      <c r="J52" s="17" t="s">
        <v>73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34"/>
      <c r="DF52" s="13" t="s">
        <v>91</v>
      </c>
      <c r="DG52" s="17"/>
      <c r="DH52" s="17"/>
      <c r="DI52" s="17"/>
      <c r="DJ52" s="17"/>
      <c r="DK52" s="17"/>
      <c r="DL52" s="17"/>
      <c r="DM52" s="17"/>
      <c r="DN52" s="17"/>
      <c r="DO52" s="17" t="s">
        <v>73</v>
      </c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34"/>
    </row>
    <row r="53" spans="1:162" x14ac:dyDescent="0.25">
      <c r="A53" s="33" t="s">
        <v>50</v>
      </c>
      <c r="B53" s="16">
        <v>1</v>
      </c>
      <c r="C53" s="16">
        <v>2</v>
      </c>
      <c r="D53" s="16">
        <v>3</v>
      </c>
      <c r="E53" s="184">
        <v>4</v>
      </c>
      <c r="F53" s="184">
        <v>5</v>
      </c>
      <c r="G53" s="184">
        <v>6</v>
      </c>
      <c r="H53" s="184">
        <v>7</v>
      </c>
      <c r="I53" s="184">
        <v>8</v>
      </c>
      <c r="J53" s="184">
        <v>9</v>
      </c>
      <c r="K53" s="184">
        <v>10</v>
      </c>
      <c r="L53" s="184">
        <v>11</v>
      </c>
      <c r="M53" s="184">
        <v>12</v>
      </c>
      <c r="N53" s="184">
        <v>13</v>
      </c>
      <c r="O53" s="184">
        <v>14</v>
      </c>
      <c r="P53" s="184">
        <v>15</v>
      </c>
      <c r="Q53" s="184">
        <v>16</v>
      </c>
      <c r="R53" s="184">
        <v>17</v>
      </c>
      <c r="S53" s="184">
        <v>18</v>
      </c>
      <c r="T53" s="183">
        <f t="shared" ref="T53:Z53" si="210">S53+1</f>
        <v>19</v>
      </c>
      <c r="U53" s="183">
        <f t="shared" si="210"/>
        <v>20</v>
      </c>
      <c r="V53" s="184">
        <f t="shared" si="210"/>
        <v>21</v>
      </c>
      <c r="W53" s="189">
        <f t="shared" si="210"/>
        <v>22</v>
      </c>
      <c r="X53" s="189">
        <f t="shared" si="210"/>
        <v>23</v>
      </c>
      <c r="Y53" s="189">
        <f t="shared" si="210"/>
        <v>24</v>
      </c>
      <c r="Z53" s="196">
        <f t="shared" si="210"/>
        <v>25</v>
      </c>
      <c r="AA53" s="198">
        <f t="shared" ref="AA53:AD53" si="211">Z53+1</f>
        <v>26</v>
      </c>
      <c r="AB53" s="198">
        <f t="shared" si="211"/>
        <v>27</v>
      </c>
      <c r="AC53" s="200">
        <f t="shared" si="211"/>
        <v>28</v>
      </c>
      <c r="AD53" s="200">
        <f t="shared" si="211"/>
        <v>29</v>
      </c>
      <c r="AE53" s="16">
        <v>30</v>
      </c>
      <c r="AF53" s="16">
        <v>31</v>
      </c>
      <c r="AG53" s="16">
        <v>32</v>
      </c>
      <c r="AH53" s="16">
        <v>33</v>
      </c>
      <c r="AI53" s="16">
        <v>34</v>
      </c>
      <c r="AJ53" s="16">
        <v>35</v>
      </c>
      <c r="AK53" s="16">
        <v>36</v>
      </c>
      <c r="AL53" s="16">
        <v>37</v>
      </c>
      <c r="AM53" s="16">
        <v>38</v>
      </c>
      <c r="AN53" s="16">
        <v>39</v>
      </c>
      <c r="AO53" s="16">
        <v>40</v>
      </c>
      <c r="AP53" s="16">
        <v>41</v>
      </c>
      <c r="AQ53" s="16">
        <v>42</v>
      </c>
      <c r="AR53" s="16">
        <v>43</v>
      </c>
      <c r="AS53" s="16">
        <v>44</v>
      </c>
      <c r="AT53" s="16">
        <v>45</v>
      </c>
      <c r="AU53" s="16">
        <v>46</v>
      </c>
      <c r="AV53" s="16">
        <v>47</v>
      </c>
      <c r="AW53" s="16">
        <v>48</v>
      </c>
      <c r="AX53" s="16">
        <v>49</v>
      </c>
      <c r="AY53" s="16">
        <v>50</v>
      </c>
      <c r="AZ53" s="16">
        <v>51</v>
      </c>
      <c r="BA53" s="15">
        <v>52</v>
      </c>
      <c r="DF53" s="33" t="s">
        <v>50</v>
      </c>
      <c r="DG53" s="16">
        <v>1</v>
      </c>
      <c r="DH53" s="16">
        <v>2</v>
      </c>
      <c r="DI53" s="16">
        <v>3</v>
      </c>
      <c r="DJ53" s="16">
        <v>4</v>
      </c>
      <c r="DK53" s="16">
        <v>5</v>
      </c>
      <c r="DL53" s="16">
        <v>6</v>
      </c>
      <c r="DM53" s="16">
        <v>7</v>
      </c>
      <c r="DN53" s="16">
        <v>8</v>
      </c>
      <c r="DO53" s="16">
        <v>9</v>
      </c>
      <c r="DP53" s="16">
        <v>10</v>
      </c>
      <c r="DQ53" s="16">
        <v>11</v>
      </c>
      <c r="DR53" s="16">
        <v>12</v>
      </c>
      <c r="DS53" s="16">
        <v>13</v>
      </c>
      <c r="DT53" s="16">
        <v>14</v>
      </c>
      <c r="DU53" s="16">
        <v>15</v>
      </c>
      <c r="DV53" s="16">
        <v>15</v>
      </c>
      <c r="DW53" s="92">
        <v>16</v>
      </c>
      <c r="DX53" s="16">
        <v>18</v>
      </c>
      <c r="DY53" s="16">
        <v>19</v>
      </c>
      <c r="DZ53" s="16">
        <v>20</v>
      </c>
      <c r="EA53" s="16">
        <v>21</v>
      </c>
      <c r="EB53" s="16">
        <v>22</v>
      </c>
      <c r="EC53" s="16">
        <v>23</v>
      </c>
      <c r="ED53" s="16">
        <v>24</v>
      </c>
      <c r="EE53" s="16">
        <v>25</v>
      </c>
      <c r="EF53" s="16">
        <v>26</v>
      </c>
      <c r="EG53" s="16">
        <v>27</v>
      </c>
      <c r="EH53" s="16">
        <v>28</v>
      </c>
      <c r="EI53" s="16">
        <v>29</v>
      </c>
      <c r="EJ53" s="16">
        <v>30</v>
      </c>
      <c r="EK53" s="16">
        <v>31</v>
      </c>
      <c r="EL53" s="16">
        <v>32</v>
      </c>
      <c r="EM53" s="16">
        <v>33</v>
      </c>
      <c r="EN53" s="16">
        <v>34</v>
      </c>
      <c r="EO53" s="16">
        <v>35</v>
      </c>
      <c r="EP53" s="16">
        <v>36</v>
      </c>
      <c r="EQ53" s="16">
        <v>37</v>
      </c>
      <c r="ER53" s="16">
        <v>38</v>
      </c>
      <c r="ES53" s="16">
        <v>39</v>
      </c>
      <c r="ET53" s="16">
        <v>40</v>
      </c>
      <c r="EU53" s="16">
        <v>41</v>
      </c>
      <c r="EV53" s="16">
        <v>42</v>
      </c>
      <c r="EW53" s="16">
        <v>43</v>
      </c>
      <c r="EX53" s="16">
        <v>44</v>
      </c>
      <c r="EY53" s="16">
        <v>45</v>
      </c>
      <c r="EZ53" s="16">
        <v>46</v>
      </c>
      <c r="FA53" s="16">
        <v>47</v>
      </c>
      <c r="FB53" s="16">
        <v>48</v>
      </c>
      <c r="FC53" s="16">
        <v>49</v>
      </c>
      <c r="FD53" s="16">
        <v>50</v>
      </c>
      <c r="FE53" s="16">
        <v>51</v>
      </c>
      <c r="FF53" s="15">
        <v>52</v>
      </c>
    </row>
    <row r="54" spans="1:162" x14ac:dyDescent="0.25">
      <c r="A54" s="31" t="s">
        <v>52</v>
      </c>
      <c r="B54" s="36">
        <v>43833</v>
      </c>
      <c r="C54" s="36">
        <v>43840</v>
      </c>
      <c r="D54" s="36">
        <v>43847</v>
      </c>
      <c r="E54" s="36">
        <v>43854</v>
      </c>
      <c r="F54" s="36">
        <v>43861</v>
      </c>
      <c r="G54" s="36">
        <v>43868</v>
      </c>
      <c r="H54" s="36">
        <v>43875</v>
      </c>
      <c r="I54" s="36">
        <v>43882</v>
      </c>
      <c r="J54" s="36">
        <v>43889</v>
      </c>
      <c r="K54" s="36">
        <v>43896</v>
      </c>
      <c r="L54" s="36">
        <v>43903</v>
      </c>
      <c r="M54" s="36">
        <v>43910</v>
      </c>
      <c r="N54" s="36">
        <v>43917</v>
      </c>
      <c r="O54" s="36">
        <v>43924</v>
      </c>
      <c r="P54" s="36">
        <v>43931</v>
      </c>
      <c r="Q54" s="36">
        <v>43938</v>
      </c>
      <c r="R54" s="36">
        <v>43945</v>
      </c>
      <c r="S54" s="36">
        <v>43952</v>
      </c>
      <c r="T54" s="36">
        <f t="shared" ref="T54:Z54" si="212">S54+7</f>
        <v>43959</v>
      </c>
      <c r="U54" s="36">
        <f t="shared" si="212"/>
        <v>43966</v>
      </c>
      <c r="V54" s="36">
        <f t="shared" si="212"/>
        <v>43973</v>
      </c>
      <c r="W54" s="36">
        <f t="shared" si="212"/>
        <v>43980</v>
      </c>
      <c r="X54" s="36">
        <f t="shared" si="212"/>
        <v>43987</v>
      </c>
      <c r="Y54" s="36">
        <f t="shared" si="212"/>
        <v>43994</v>
      </c>
      <c r="Z54" s="36">
        <f t="shared" si="212"/>
        <v>44001</v>
      </c>
      <c r="AA54" s="36">
        <f t="shared" ref="AA54:AD54" si="213">Z54+7</f>
        <v>44008</v>
      </c>
      <c r="AB54" s="36">
        <f t="shared" si="213"/>
        <v>44015</v>
      </c>
      <c r="AC54" s="36">
        <f t="shared" si="213"/>
        <v>44022</v>
      </c>
      <c r="AD54" s="36">
        <f t="shared" si="213"/>
        <v>44029</v>
      </c>
      <c r="AE54" s="35">
        <v>44036</v>
      </c>
      <c r="AF54" s="35">
        <v>44043</v>
      </c>
      <c r="AG54" s="35">
        <v>44050</v>
      </c>
      <c r="AH54" s="35">
        <v>44057</v>
      </c>
      <c r="AI54" s="35">
        <v>44064</v>
      </c>
      <c r="AJ54" s="35">
        <v>44071</v>
      </c>
      <c r="AK54" s="35">
        <v>44078</v>
      </c>
      <c r="AL54" s="35">
        <v>44085</v>
      </c>
      <c r="AM54" s="35">
        <v>44092</v>
      </c>
      <c r="AN54" s="35">
        <v>44099</v>
      </c>
      <c r="AO54" s="35">
        <v>44106</v>
      </c>
      <c r="AP54" s="35">
        <v>44113</v>
      </c>
      <c r="AQ54" s="35">
        <v>44120</v>
      </c>
      <c r="AR54" s="35">
        <v>44127</v>
      </c>
      <c r="AS54" s="35">
        <v>44134</v>
      </c>
      <c r="AT54" s="35">
        <v>44141</v>
      </c>
      <c r="AU54" s="35">
        <v>44148</v>
      </c>
      <c r="AV54" s="35">
        <v>44155</v>
      </c>
      <c r="AW54" s="35">
        <v>44162</v>
      </c>
      <c r="AX54" s="35">
        <v>44169</v>
      </c>
      <c r="AY54" s="35">
        <v>44176</v>
      </c>
      <c r="AZ54" s="35">
        <v>44183</v>
      </c>
      <c r="BA54" s="14">
        <v>44190</v>
      </c>
      <c r="BB54" s="38"/>
      <c r="DF54" s="31" t="s">
        <v>52</v>
      </c>
      <c r="DG54" s="36">
        <v>43833</v>
      </c>
      <c r="DH54" s="36">
        <v>43840</v>
      </c>
      <c r="DI54" s="36">
        <v>43847</v>
      </c>
      <c r="DJ54" s="36">
        <v>43854</v>
      </c>
      <c r="DK54" s="36">
        <v>43861</v>
      </c>
      <c r="DL54" s="36">
        <v>43868</v>
      </c>
      <c r="DM54" s="36">
        <v>43875</v>
      </c>
      <c r="DN54" s="36">
        <v>43882</v>
      </c>
      <c r="DO54" s="36">
        <v>43889</v>
      </c>
      <c r="DP54" s="36">
        <v>43896</v>
      </c>
      <c r="DQ54" s="36">
        <v>43903</v>
      </c>
      <c r="DR54" s="36">
        <v>43910</v>
      </c>
      <c r="DS54" s="36">
        <v>43917</v>
      </c>
      <c r="DT54" s="36">
        <v>43924</v>
      </c>
      <c r="DU54" s="36">
        <v>43931</v>
      </c>
      <c r="DV54" s="36">
        <v>43938</v>
      </c>
      <c r="DW54" s="93">
        <v>43945</v>
      </c>
      <c r="DX54" s="35">
        <v>43952</v>
      </c>
      <c r="DY54" s="35">
        <v>43959</v>
      </c>
      <c r="DZ54" s="35">
        <v>43966</v>
      </c>
      <c r="EA54" s="35">
        <v>43973</v>
      </c>
      <c r="EB54" s="35">
        <v>43980</v>
      </c>
      <c r="EC54" s="35">
        <v>43987</v>
      </c>
      <c r="ED54" s="35">
        <v>43994</v>
      </c>
      <c r="EE54" s="35">
        <v>44001</v>
      </c>
      <c r="EF54" s="35">
        <v>44008</v>
      </c>
      <c r="EG54" s="35">
        <v>44015</v>
      </c>
      <c r="EH54" s="35">
        <v>44022</v>
      </c>
      <c r="EI54" s="35">
        <v>44029</v>
      </c>
      <c r="EJ54" s="35">
        <v>44036</v>
      </c>
      <c r="EK54" s="35">
        <v>44043</v>
      </c>
      <c r="EL54" s="35">
        <v>44050</v>
      </c>
      <c r="EM54" s="35">
        <v>44057</v>
      </c>
      <c r="EN54" s="35">
        <v>44064</v>
      </c>
      <c r="EO54" s="35">
        <v>44071</v>
      </c>
      <c r="EP54" s="35">
        <v>44078</v>
      </c>
      <c r="EQ54" s="35">
        <v>44085</v>
      </c>
      <c r="ER54" s="35">
        <v>44092</v>
      </c>
      <c r="ES54" s="35">
        <v>44099</v>
      </c>
      <c r="ET54" s="35">
        <v>44106</v>
      </c>
      <c r="EU54" s="35">
        <v>44113</v>
      </c>
      <c r="EV54" s="35">
        <v>44120</v>
      </c>
      <c r="EW54" s="35">
        <v>44127</v>
      </c>
      <c r="EX54" s="35">
        <v>44134</v>
      </c>
      <c r="EY54" s="35">
        <v>44141</v>
      </c>
      <c r="EZ54" s="35">
        <v>44148</v>
      </c>
      <c r="FA54" s="35">
        <v>44155</v>
      </c>
      <c r="FB54" s="35">
        <v>44162</v>
      </c>
      <c r="FC54" s="35">
        <v>44169</v>
      </c>
      <c r="FD54" s="35">
        <v>44176</v>
      </c>
      <c r="FE54" s="35">
        <v>44183</v>
      </c>
      <c r="FF54" s="14">
        <v>44190</v>
      </c>
    </row>
    <row r="55" spans="1:162" x14ac:dyDescent="0.25">
      <c r="A55" s="27" t="s">
        <v>51</v>
      </c>
      <c r="B55" s="43">
        <f>B43-B30</f>
        <v>5</v>
      </c>
      <c r="C55" s="43">
        <f t="shared" ref="C55:O55" si="214">C43-C30</f>
        <v>0</v>
      </c>
      <c r="D55" s="43">
        <f t="shared" si="214"/>
        <v>10</v>
      </c>
      <c r="E55" s="43">
        <f t="shared" si="214"/>
        <v>11</v>
      </c>
      <c r="F55" s="43">
        <f t="shared" si="214"/>
        <v>-7</v>
      </c>
      <c r="G55" s="43">
        <f t="shared" si="214"/>
        <v>-24</v>
      </c>
      <c r="H55" s="43">
        <f t="shared" si="214"/>
        <v>-6</v>
      </c>
      <c r="I55" s="43">
        <f t="shared" si="214"/>
        <v>-8</v>
      </c>
      <c r="J55" s="43">
        <f t="shared" si="214"/>
        <v>-3</v>
      </c>
      <c r="K55" s="43">
        <f t="shared" si="214"/>
        <v>11</v>
      </c>
      <c r="L55" s="43">
        <f t="shared" si="214"/>
        <v>-4</v>
      </c>
      <c r="M55" s="43">
        <f t="shared" si="214"/>
        <v>-5</v>
      </c>
      <c r="N55" s="43">
        <f t="shared" si="214"/>
        <v>4</v>
      </c>
      <c r="O55" s="43">
        <f t="shared" si="214"/>
        <v>10</v>
      </c>
      <c r="P55" s="43">
        <f t="shared" ref="P55:Q55" si="215">P43-P30</f>
        <v>-9</v>
      </c>
      <c r="Q55" s="43">
        <f t="shared" si="215"/>
        <v>3</v>
      </c>
      <c r="R55" s="43">
        <f t="shared" ref="R55:S55" si="216">R43-R30</f>
        <v>20</v>
      </c>
      <c r="S55" s="43">
        <f t="shared" si="216"/>
        <v>2</v>
      </c>
      <c r="T55" s="43">
        <f t="shared" ref="T55" si="217">T43-T30</f>
        <v>-28</v>
      </c>
      <c r="U55" s="43">
        <f t="shared" ref="U55" si="218">U43-U30</f>
        <v>12</v>
      </c>
      <c r="V55" s="43">
        <f t="shared" ref="V55:W55" si="219">V43-V30</f>
        <v>0</v>
      </c>
      <c r="W55" s="43">
        <f t="shared" si="219"/>
        <v>-5</v>
      </c>
      <c r="X55" s="43">
        <f t="shared" ref="X55:Y55" si="220">X43-X30</f>
        <v>-4</v>
      </c>
      <c r="Y55" s="43">
        <f t="shared" si="220"/>
        <v>-2</v>
      </c>
      <c r="Z55" s="43">
        <f t="shared" ref="Z55:AA55" si="221">Z43-Z30</f>
        <v>2</v>
      </c>
      <c r="AA55" s="43">
        <f t="shared" si="221"/>
        <v>8</v>
      </c>
      <c r="AB55" s="43">
        <f t="shared" ref="AB55:AH55" si="222">AB43-AB30</f>
        <v>14</v>
      </c>
      <c r="AC55" s="43">
        <f t="shared" si="222"/>
        <v>14</v>
      </c>
      <c r="AD55" s="43">
        <f t="shared" si="222"/>
        <v>-10</v>
      </c>
      <c r="AE55" s="43">
        <f t="shared" si="222"/>
        <v>-8</v>
      </c>
      <c r="AF55" s="43">
        <f t="shared" si="222"/>
        <v>-12</v>
      </c>
      <c r="AG55" s="43">
        <f t="shared" si="222"/>
        <v>-13</v>
      </c>
      <c r="AH55" s="43">
        <f t="shared" si="222"/>
        <v>-4</v>
      </c>
      <c r="AI55" s="43">
        <f>AI43-AI30</f>
        <v>2</v>
      </c>
      <c r="AJ55" s="43">
        <f t="shared" ref="AJ55" si="223">AJ43-AJ30</f>
        <v>-7</v>
      </c>
      <c r="AK55" s="43">
        <f t="shared" ref="AK55" si="224">AK43-AK30</f>
        <v>-25</v>
      </c>
      <c r="AL55" s="43">
        <f>AL43-AL30</f>
        <v>-21</v>
      </c>
      <c r="AM55" s="43">
        <f>AM43-AM30</f>
        <v>-9</v>
      </c>
      <c r="AN55" s="43">
        <f t="shared" ref="AN55" si="225">AN43-AN30</f>
        <v>-10</v>
      </c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4"/>
      <c r="DF55" s="27" t="s">
        <v>51</v>
      </c>
      <c r="DG55" s="43">
        <f>DG43-B30</f>
        <v>5</v>
      </c>
      <c r="DH55" s="43">
        <f t="shared" ref="DH55:DV55" si="226">DH43-C30</f>
        <v>0</v>
      </c>
      <c r="DI55" s="43">
        <f t="shared" si="226"/>
        <v>10</v>
      </c>
      <c r="DJ55" s="43">
        <f t="shared" si="226"/>
        <v>11</v>
      </c>
      <c r="DK55" s="43">
        <f t="shared" si="226"/>
        <v>-7</v>
      </c>
      <c r="DL55" s="43">
        <f t="shared" si="226"/>
        <v>-24</v>
      </c>
      <c r="DM55" s="43">
        <f t="shared" si="226"/>
        <v>-6</v>
      </c>
      <c r="DN55" s="43">
        <f t="shared" si="226"/>
        <v>-8</v>
      </c>
      <c r="DO55" s="43">
        <f t="shared" si="226"/>
        <v>-3</v>
      </c>
      <c r="DP55" s="43">
        <f t="shared" si="226"/>
        <v>11</v>
      </c>
      <c r="DQ55" s="43">
        <f t="shared" si="226"/>
        <v>-4</v>
      </c>
      <c r="DR55" s="43">
        <f t="shared" si="226"/>
        <v>-5</v>
      </c>
      <c r="DS55" s="43">
        <f t="shared" si="226"/>
        <v>4</v>
      </c>
      <c r="DT55" s="43">
        <f t="shared" si="226"/>
        <v>10</v>
      </c>
      <c r="DU55" s="43">
        <f t="shared" si="226"/>
        <v>-9</v>
      </c>
      <c r="DV55" s="43">
        <f t="shared" si="226"/>
        <v>3</v>
      </c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4"/>
    </row>
    <row r="56" spans="1:162" x14ac:dyDescent="0.25">
      <c r="A56" s="27" t="s">
        <v>44</v>
      </c>
      <c r="B56" s="43">
        <f t="shared" ref="B56:P56" si="227">B44-B31</f>
        <v>1</v>
      </c>
      <c r="C56" s="43">
        <f t="shared" si="227"/>
        <v>6</v>
      </c>
      <c r="D56" s="43">
        <f t="shared" si="227"/>
        <v>-13</v>
      </c>
      <c r="E56" s="43">
        <f t="shared" si="227"/>
        <v>-1</v>
      </c>
      <c r="F56" s="43">
        <f t="shared" si="227"/>
        <v>0</v>
      </c>
      <c r="G56" s="43">
        <f t="shared" si="227"/>
        <v>-9</v>
      </c>
      <c r="H56" s="43">
        <f t="shared" si="227"/>
        <v>-5</v>
      </c>
      <c r="I56" s="43">
        <f t="shared" si="227"/>
        <v>-12</v>
      </c>
      <c r="J56" s="43">
        <f t="shared" si="227"/>
        <v>0</v>
      </c>
      <c r="K56" s="43">
        <f t="shared" si="227"/>
        <v>4</v>
      </c>
      <c r="L56" s="43">
        <f t="shared" si="227"/>
        <v>-2</v>
      </c>
      <c r="M56" s="43">
        <f t="shared" si="227"/>
        <v>-12</v>
      </c>
      <c r="N56" s="43">
        <f t="shared" si="227"/>
        <v>-4</v>
      </c>
      <c r="O56" s="43">
        <f t="shared" si="227"/>
        <v>8</v>
      </c>
      <c r="P56" s="43">
        <f t="shared" si="227"/>
        <v>-9</v>
      </c>
      <c r="Q56" s="43">
        <f t="shared" ref="Q56:R56" si="228">Q44-Q31</f>
        <v>-6</v>
      </c>
      <c r="R56" s="43">
        <f t="shared" si="228"/>
        <v>-6</v>
      </c>
      <c r="S56" s="43">
        <f t="shared" ref="S56:T56" si="229">S44-S31</f>
        <v>-7</v>
      </c>
      <c r="T56" s="43">
        <f t="shared" si="229"/>
        <v>3</v>
      </c>
      <c r="U56" s="43">
        <f t="shared" ref="U56" si="230">U44-U31</f>
        <v>5</v>
      </c>
      <c r="V56" s="43">
        <f t="shared" ref="V56:W56" si="231">V44-V31</f>
        <v>-5</v>
      </c>
      <c r="W56" s="43">
        <f t="shared" si="231"/>
        <v>-2</v>
      </c>
      <c r="X56" s="43">
        <f t="shared" ref="X56:Y56" si="232">X44-X31</f>
        <v>-2</v>
      </c>
      <c r="Y56" s="43">
        <f t="shared" si="232"/>
        <v>-7</v>
      </c>
      <c r="Z56" s="43">
        <f t="shared" ref="Z56:AA56" si="233">Z44-Z31</f>
        <v>-1</v>
      </c>
      <c r="AA56" s="43">
        <f t="shared" si="233"/>
        <v>-10</v>
      </c>
      <c r="AB56" s="43">
        <f t="shared" ref="AB56:AJ56" si="234">AB44-AB31</f>
        <v>-13</v>
      </c>
      <c r="AC56" s="43">
        <f t="shared" si="234"/>
        <v>-6</v>
      </c>
      <c r="AD56" s="43">
        <f t="shared" si="234"/>
        <v>-4</v>
      </c>
      <c r="AE56" s="43">
        <f t="shared" si="234"/>
        <v>-2</v>
      </c>
      <c r="AF56" s="43">
        <f t="shared" si="234"/>
        <v>8</v>
      </c>
      <c r="AG56" s="43">
        <f t="shared" si="234"/>
        <v>3</v>
      </c>
      <c r="AH56" s="43">
        <f t="shared" si="234"/>
        <v>-9</v>
      </c>
      <c r="AI56" s="43">
        <f t="shared" si="234"/>
        <v>8</v>
      </c>
      <c r="AJ56" s="43">
        <f t="shared" si="234"/>
        <v>2</v>
      </c>
      <c r="AK56" s="43">
        <f t="shared" ref="AK56:AN56" si="235">AK44-AK31</f>
        <v>-9</v>
      </c>
      <c r="AL56" s="43">
        <f t="shared" si="235"/>
        <v>2</v>
      </c>
      <c r="AM56" s="43">
        <f t="shared" si="235"/>
        <v>-3</v>
      </c>
      <c r="AN56" s="43">
        <f t="shared" si="235"/>
        <v>3</v>
      </c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4"/>
      <c r="DF56" s="27" t="s">
        <v>44</v>
      </c>
      <c r="DG56" s="43">
        <f t="shared" ref="DG56:DV56" si="236">DG44-B31</f>
        <v>1</v>
      </c>
      <c r="DH56" s="43">
        <f t="shared" si="236"/>
        <v>6</v>
      </c>
      <c r="DI56" s="43">
        <f t="shared" si="236"/>
        <v>-13</v>
      </c>
      <c r="DJ56" s="43">
        <f t="shared" si="236"/>
        <v>-1</v>
      </c>
      <c r="DK56" s="43">
        <f t="shared" si="236"/>
        <v>0</v>
      </c>
      <c r="DL56" s="43">
        <f t="shared" si="236"/>
        <v>-9</v>
      </c>
      <c r="DM56" s="43">
        <f t="shared" si="236"/>
        <v>-5</v>
      </c>
      <c r="DN56" s="43">
        <f t="shared" si="236"/>
        <v>-12</v>
      </c>
      <c r="DO56" s="43">
        <f t="shared" si="236"/>
        <v>0</v>
      </c>
      <c r="DP56" s="43">
        <f t="shared" si="236"/>
        <v>4</v>
      </c>
      <c r="DQ56" s="43">
        <f t="shared" si="236"/>
        <v>-2</v>
      </c>
      <c r="DR56" s="43">
        <f t="shared" si="236"/>
        <v>-12</v>
      </c>
      <c r="DS56" s="43">
        <f t="shared" si="236"/>
        <v>-4</v>
      </c>
      <c r="DT56" s="43">
        <f t="shared" si="236"/>
        <v>8</v>
      </c>
      <c r="DU56" s="43">
        <f t="shared" si="236"/>
        <v>-9</v>
      </c>
      <c r="DV56" s="43">
        <f t="shared" si="236"/>
        <v>-8</v>
      </c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4"/>
    </row>
    <row r="57" spans="1:162" x14ac:dyDescent="0.25">
      <c r="A57" s="27" t="s">
        <v>45</v>
      </c>
      <c r="B57" s="43">
        <f t="shared" ref="B57:P57" si="237">B45-B32</f>
        <v>-26</v>
      </c>
      <c r="C57" s="43">
        <f t="shared" si="237"/>
        <v>-5</v>
      </c>
      <c r="D57" s="43">
        <f t="shared" si="237"/>
        <v>-5</v>
      </c>
      <c r="E57" s="43">
        <f t="shared" si="237"/>
        <v>-25</v>
      </c>
      <c r="F57" s="43">
        <f t="shared" si="237"/>
        <v>1</v>
      </c>
      <c r="G57" s="43">
        <f t="shared" si="237"/>
        <v>4</v>
      </c>
      <c r="H57" s="43">
        <f t="shared" si="237"/>
        <v>-19</v>
      </c>
      <c r="I57" s="43">
        <f t="shared" si="237"/>
        <v>45</v>
      </c>
      <c r="J57" s="43">
        <f t="shared" si="237"/>
        <v>27</v>
      </c>
      <c r="K57" s="43">
        <f t="shared" si="237"/>
        <v>9</v>
      </c>
      <c r="L57" s="43">
        <f t="shared" si="237"/>
        <v>12</v>
      </c>
      <c r="M57" s="43">
        <f t="shared" si="237"/>
        <v>-18</v>
      </c>
      <c r="N57" s="43">
        <f t="shared" si="237"/>
        <v>-6</v>
      </c>
      <c r="O57" s="43">
        <f t="shared" si="237"/>
        <v>-8</v>
      </c>
      <c r="P57" s="43">
        <f t="shared" si="237"/>
        <v>44</v>
      </c>
      <c r="Q57" s="43">
        <f t="shared" ref="Q57:R57" si="238">Q45-Q32</f>
        <v>102</v>
      </c>
      <c r="R57" s="43">
        <f t="shared" si="238"/>
        <v>131</v>
      </c>
      <c r="S57" s="43">
        <f t="shared" ref="S57:T57" si="239">S45-S32</f>
        <v>48</v>
      </c>
      <c r="T57" s="43">
        <f t="shared" si="239"/>
        <v>-29</v>
      </c>
      <c r="U57" s="43">
        <f t="shared" ref="U57" si="240">U45-U32</f>
        <v>-17</v>
      </c>
      <c r="V57" s="43">
        <f t="shared" ref="V57:W57" si="241">V45-V32</f>
        <v>30</v>
      </c>
      <c r="W57" s="43">
        <f t="shared" si="241"/>
        <v>-7</v>
      </c>
      <c r="X57" s="43">
        <f t="shared" ref="X57:Y57" si="242">X45-X32</f>
        <v>-39</v>
      </c>
      <c r="Y57" s="43">
        <f t="shared" si="242"/>
        <v>-11</v>
      </c>
      <c r="Z57" s="43">
        <f t="shared" ref="Z57:AA57" si="243">Z45-Z32</f>
        <v>-16</v>
      </c>
      <c r="AA57" s="43">
        <f t="shared" si="243"/>
        <v>-54</v>
      </c>
      <c r="AB57" s="43">
        <f t="shared" ref="AB57:AJ57" si="244">AB45-AB32</f>
        <v>17</v>
      </c>
      <c r="AC57" s="43">
        <f t="shared" si="244"/>
        <v>5</v>
      </c>
      <c r="AD57" s="43">
        <f t="shared" si="244"/>
        <v>-2</v>
      </c>
      <c r="AE57" s="43">
        <f t="shared" si="244"/>
        <v>8</v>
      </c>
      <c r="AF57" s="43">
        <f t="shared" si="244"/>
        <v>23</v>
      </c>
      <c r="AG57" s="43">
        <f t="shared" si="244"/>
        <v>84</v>
      </c>
      <c r="AH57" s="43">
        <f t="shared" si="244"/>
        <v>12</v>
      </c>
      <c r="AI57" s="43">
        <f t="shared" si="244"/>
        <v>31</v>
      </c>
      <c r="AJ57" s="43">
        <f t="shared" si="244"/>
        <v>47</v>
      </c>
      <c r="AK57" s="43">
        <f t="shared" ref="AK57:AN57" si="245">AK45-AK32</f>
        <v>-26</v>
      </c>
      <c r="AL57" s="43">
        <f t="shared" si="245"/>
        <v>6</v>
      </c>
      <c r="AM57" s="43">
        <f t="shared" si="245"/>
        <v>53</v>
      </c>
      <c r="AN57" s="43">
        <f t="shared" si="245"/>
        <v>45</v>
      </c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4"/>
      <c r="DF57" s="27" t="s">
        <v>45</v>
      </c>
      <c r="DG57" s="43">
        <f t="shared" ref="DG57:DV57" si="246">DG45-B32</f>
        <v>-26</v>
      </c>
      <c r="DH57" s="43">
        <f t="shared" si="246"/>
        <v>-5</v>
      </c>
      <c r="DI57" s="43">
        <f t="shared" si="246"/>
        <v>-5</v>
      </c>
      <c r="DJ57" s="43">
        <f t="shared" si="246"/>
        <v>-25</v>
      </c>
      <c r="DK57" s="43">
        <f t="shared" si="246"/>
        <v>1</v>
      </c>
      <c r="DL57" s="43">
        <f t="shared" si="246"/>
        <v>4</v>
      </c>
      <c r="DM57" s="43">
        <f t="shared" si="246"/>
        <v>-19</v>
      </c>
      <c r="DN57" s="43">
        <f t="shared" si="246"/>
        <v>45</v>
      </c>
      <c r="DO57" s="43">
        <f t="shared" si="246"/>
        <v>27</v>
      </c>
      <c r="DP57" s="43">
        <f t="shared" si="246"/>
        <v>9</v>
      </c>
      <c r="DQ57" s="43">
        <f t="shared" si="246"/>
        <v>12</v>
      </c>
      <c r="DR57" s="43">
        <f t="shared" si="246"/>
        <v>-19</v>
      </c>
      <c r="DS57" s="43">
        <f t="shared" si="246"/>
        <v>-14</v>
      </c>
      <c r="DT57" s="43">
        <f t="shared" si="246"/>
        <v>-51</v>
      </c>
      <c r="DU57" s="43">
        <f t="shared" si="246"/>
        <v>-30</v>
      </c>
      <c r="DV57" s="43">
        <f t="shared" si="246"/>
        <v>1</v>
      </c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4"/>
    </row>
    <row r="58" spans="1:162" x14ac:dyDescent="0.25">
      <c r="A58" s="27" t="s">
        <v>46</v>
      </c>
      <c r="B58" s="43">
        <f t="shared" ref="B58:P58" si="247">B46-B33</f>
        <v>2</v>
      </c>
      <c r="C58" s="43">
        <f t="shared" si="247"/>
        <v>81</v>
      </c>
      <c r="D58" s="43">
        <f t="shared" si="247"/>
        <v>145</v>
      </c>
      <c r="E58" s="43">
        <f t="shared" si="247"/>
        <v>-82</v>
      </c>
      <c r="F58" s="43">
        <f t="shared" si="247"/>
        <v>-19</v>
      </c>
      <c r="G58" s="43">
        <f t="shared" si="247"/>
        <v>-58</v>
      </c>
      <c r="H58" s="43">
        <f t="shared" si="247"/>
        <v>-84</v>
      </c>
      <c r="I58" s="43">
        <f t="shared" si="247"/>
        <v>-124</v>
      </c>
      <c r="J58" s="43">
        <f t="shared" si="247"/>
        <v>-7</v>
      </c>
      <c r="K58" s="43">
        <f t="shared" si="247"/>
        <v>-90</v>
      </c>
      <c r="L58" s="43">
        <f t="shared" si="247"/>
        <v>29</v>
      </c>
      <c r="M58" s="43">
        <f t="shared" si="247"/>
        <v>15</v>
      </c>
      <c r="N58" s="43">
        <f t="shared" si="247"/>
        <v>79</v>
      </c>
      <c r="O58" s="43">
        <f t="shared" si="247"/>
        <v>628</v>
      </c>
      <c r="P58" s="43">
        <f t="shared" si="247"/>
        <v>846</v>
      </c>
      <c r="Q58" s="43">
        <f t="shared" ref="Q58:R58" si="248">Q46-Q33</f>
        <v>1194</v>
      </c>
      <c r="R58" s="43">
        <f t="shared" si="248"/>
        <v>1076</v>
      </c>
      <c r="S58" s="43">
        <f t="shared" ref="S58:T58" si="249">S46-S33</f>
        <v>563</v>
      </c>
      <c r="T58" s="43">
        <f t="shared" si="249"/>
        <v>276</v>
      </c>
      <c r="U58" s="43">
        <f t="shared" ref="U58" si="250">U46-U33</f>
        <v>369</v>
      </c>
      <c r="V58" s="43">
        <f t="shared" ref="V58:W58" si="251">V46-V33</f>
        <v>219</v>
      </c>
      <c r="W58" s="43">
        <f t="shared" si="251"/>
        <v>132</v>
      </c>
      <c r="X58" s="43">
        <f t="shared" ref="X58:Y58" si="252">X46-X33</f>
        <v>85</v>
      </c>
      <c r="Y58" s="43">
        <f t="shared" si="252"/>
        <v>121</v>
      </c>
      <c r="Z58" s="43">
        <f t="shared" ref="Z58:AA58" si="253">Z46-Z33</f>
        <v>56</v>
      </c>
      <c r="AA58" s="43">
        <f t="shared" si="253"/>
        <v>-64</v>
      </c>
      <c r="AB58" s="43">
        <f t="shared" ref="AB58:AJ58" si="254">AB46-AB33</f>
        <v>69</v>
      </c>
      <c r="AC58" s="43">
        <f t="shared" si="254"/>
        <v>-32</v>
      </c>
      <c r="AD58" s="43">
        <f t="shared" si="254"/>
        <v>62</v>
      </c>
      <c r="AE58" s="43">
        <f t="shared" si="254"/>
        <v>91</v>
      </c>
      <c r="AF58" s="43">
        <f t="shared" si="254"/>
        <v>86</v>
      </c>
      <c r="AG58" s="43">
        <f t="shared" si="254"/>
        <v>84</v>
      </c>
      <c r="AH58" s="43">
        <f t="shared" si="254"/>
        <v>-94</v>
      </c>
      <c r="AI58" s="43">
        <f t="shared" si="254"/>
        <v>124</v>
      </c>
      <c r="AJ58" s="43">
        <f t="shared" si="254"/>
        <v>210</v>
      </c>
      <c r="AK58" s="43">
        <f t="shared" ref="AK58:AN58" si="255">AK46-AK33</f>
        <v>-178</v>
      </c>
      <c r="AL58" s="43">
        <f t="shared" si="255"/>
        <v>40</v>
      </c>
      <c r="AM58" s="43">
        <f t="shared" si="255"/>
        <v>57</v>
      </c>
      <c r="AN58" s="43">
        <f t="shared" si="255"/>
        <v>56</v>
      </c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4"/>
      <c r="DF58" s="27" t="s">
        <v>46</v>
      </c>
      <c r="DG58" s="43">
        <f t="shared" ref="DG58:DV58" si="256">DG46-B33</f>
        <v>2</v>
      </c>
      <c r="DH58" s="43">
        <f t="shared" si="256"/>
        <v>81</v>
      </c>
      <c r="DI58" s="43">
        <f t="shared" si="256"/>
        <v>145</v>
      </c>
      <c r="DJ58" s="43">
        <f t="shared" si="256"/>
        <v>-82</v>
      </c>
      <c r="DK58" s="43">
        <f t="shared" si="256"/>
        <v>-19</v>
      </c>
      <c r="DL58" s="43">
        <f t="shared" si="256"/>
        <v>-58</v>
      </c>
      <c r="DM58" s="43">
        <f t="shared" si="256"/>
        <v>-84</v>
      </c>
      <c r="DN58" s="43">
        <f t="shared" si="256"/>
        <v>-124</v>
      </c>
      <c r="DO58" s="43">
        <f t="shared" si="256"/>
        <v>-7</v>
      </c>
      <c r="DP58" s="43">
        <f t="shared" si="256"/>
        <v>-90</v>
      </c>
      <c r="DQ58" s="43">
        <f t="shared" si="256"/>
        <v>28</v>
      </c>
      <c r="DR58" s="43">
        <f t="shared" si="256"/>
        <v>9</v>
      </c>
      <c r="DS58" s="43">
        <f t="shared" si="256"/>
        <v>16</v>
      </c>
      <c r="DT58" s="43">
        <f t="shared" si="256"/>
        <v>216</v>
      </c>
      <c r="DU58" s="43">
        <f t="shared" si="256"/>
        <v>104</v>
      </c>
      <c r="DV58" s="43">
        <f t="shared" si="256"/>
        <v>228</v>
      </c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4"/>
    </row>
    <row r="59" spans="1:162" x14ac:dyDescent="0.25">
      <c r="A59" s="27" t="s">
        <v>47</v>
      </c>
      <c r="B59" s="43">
        <f t="shared" ref="B59:P59" si="257">B47-B34</f>
        <v>94</v>
      </c>
      <c r="C59" s="43">
        <f t="shared" si="257"/>
        <v>19</v>
      </c>
      <c r="D59" s="43">
        <f t="shared" si="257"/>
        <v>9</v>
      </c>
      <c r="E59" s="43">
        <f t="shared" si="257"/>
        <v>22</v>
      </c>
      <c r="F59" s="43">
        <f t="shared" si="257"/>
        <v>76</v>
      </c>
      <c r="G59" s="43">
        <f t="shared" si="257"/>
        <v>-146</v>
      </c>
      <c r="H59" s="43">
        <f t="shared" si="257"/>
        <v>-157</v>
      </c>
      <c r="I59" s="43">
        <f t="shared" si="257"/>
        <v>-81</v>
      </c>
      <c r="J59" s="43">
        <f t="shared" si="257"/>
        <v>-33</v>
      </c>
      <c r="K59" s="43">
        <f t="shared" si="257"/>
        <v>-88</v>
      </c>
      <c r="L59" s="43">
        <f t="shared" si="257"/>
        <v>35</v>
      </c>
      <c r="M59" s="43">
        <f t="shared" si="257"/>
        <v>67</v>
      </c>
      <c r="N59" s="43">
        <f t="shared" si="257"/>
        <v>162</v>
      </c>
      <c r="O59" s="43">
        <f t="shared" si="257"/>
        <v>1120</v>
      </c>
      <c r="P59" s="43">
        <f t="shared" si="257"/>
        <v>1234</v>
      </c>
      <c r="Q59" s="43">
        <f t="shared" ref="Q59:R59" si="258">Q47-Q34</f>
        <v>1934</v>
      </c>
      <c r="R59" s="43">
        <f t="shared" si="258"/>
        <v>1508</v>
      </c>
      <c r="S59" s="43">
        <f t="shared" ref="S59:T59" si="259">S47-S34</f>
        <v>732</v>
      </c>
      <c r="T59" s="43">
        <f t="shared" si="259"/>
        <v>422</v>
      </c>
      <c r="U59" s="43">
        <f t="shared" ref="U59" si="260">U47-U34</f>
        <v>538</v>
      </c>
      <c r="V59" s="43">
        <f t="shared" ref="V59:W59" si="261">V47-V34</f>
        <v>118</v>
      </c>
      <c r="W59" s="43">
        <f t="shared" si="261"/>
        <v>185</v>
      </c>
      <c r="X59" s="43">
        <f t="shared" ref="X59:Y59" si="262">X47-X34</f>
        <v>50</v>
      </c>
      <c r="Y59" s="43">
        <f t="shared" si="262"/>
        <v>61</v>
      </c>
      <c r="Z59" s="43">
        <f t="shared" ref="Z59:AA59" si="263">Z47-Z34</f>
        <v>-10</v>
      </c>
      <c r="AA59" s="43">
        <f t="shared" si="263"/>
        <v>-37</v>
      </c>
      <c r="AB59" s="43">
        <f t="shared" ref="AB59:AJ59" si="264">AB47-AB34</f>
        <v>40</v>
      </c>
      <c r="AC59" s="43">
        <f t="shared" si="264"/>
        <v>-21</v>
      </c>
      <c r="AD59" s="43">
        <f t="shared" si="264"/>
        <v>46</v>
      </c>
      <c r="AE59" s="43">
        <f t="shared" si="264"/>
        <v>-81</v>
      </c>
      <c r="AF59" s="43">
        <f t="shared" si="264"/>
        <v>-19</v>
      </c>
      <c r="AG59" s="43">
        <f t="shared" si="264"/>
        <v>-97</v>
      </c>
      <c r="AH59" s="43">
        <f t="shared" si="264"/>
        <v>28</v>
      </c>
      <c r="AI59" s="43">
        <f t="shared" si="264"/>
        <v>-12</v>
      </c>
      <c r="AJ59" s="43">
        <f t="shared" si="264"/>
        <v>155</v>
      </c>
      <c r="AK59" s="43">
        <f t="shared" ref="AK59:AN59" si="265">AK47-AK34</f>
        <v>-266</v>
      </c>
      <c r="AL59" s="43">
        <f t="shared" si="265"/>
        <v>108</v>
      </c>
      <c r="AM59" s="43">
        <f t="shared" si="265"/>
        <v>18</v>
      </c>
      <c r="AN59" s="43">
        <f t="shared" si="265"/>
        <v>75</v>
      </c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4"/>
      <c r="DF59" s="27" t="s">
        <v>47</v>
      </c>
      <c r="DG59" s="43">
        <f t="shared" ref="DG59:DV59" si="266">DG47-B34</f>
        <v>94</v>
      </c>
      <c r="DH59" s="43">
        <f t="shared" si="266"/>
        <v>19</v>
      </c>
      <c r="DI59" s="43">
        <f t="shared" si="266"/>
        <v>9</v>
      </c>
      <c r="DJ59" s="43">
        <f t="shared" si="266"/>
        <v>22</v>
      </c>
      <c r="DK59" s="43">
        <f t="shared" si="266"/>
        <v>76</v>
      </c>
      <c r="DL59" s="43">
        <f t="shared" si="266"/>
        <v>-146</v>
      </c>
      <c r="DM59" s="43">
        <f t="shared" si="266"/>
        <v>-157</v>
      </c>
      <c r="DN59" s="43">
        <f t="shared" si="266"/>
        <v>-81</v>
      </c>
      <c r="DO59" s="43">
        <f t="shared" si="266"/>
        <v>-33</v>
      </c>
      <c r="DP59" s="43">
        <f t="shared" si="266"/>
        <v>-88</v>
      </c>
      <c r="DQ59" s="43">
        <f t="shared" si="266"/>
        <v>34</v>
      </c>
      <c r="DR59" s="43">
        <f t="shared" si="266"/>
        <v>47</v>
      </c>
      <c r="DS59" s="43">
        <f t="shared" si="266"/>
        <v>63</v>
      </c>
      <c r="DT59" s="43">
        <f t="shared" si="266"/>
        <v>494</v>
      </c>
      <c r="DU59" s="43">
        <f t="shared" si="266"/>
        <v>130</v>
      </c>
      <c r="DV59" s="43">
        <f t="shared" si="266"/>
        <v>492</v>
      </c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4"/>
    </row>
    <row r="60" spans="1:162" x14ac:dyDescent="0.25">
      <c r="A60" s="27" t="s">
        <v>48</v>
      </c>
      <c r="B60" s="43">
        <f t="shared" ref="B60:P60" si="267">B48-B35</f>
        <v>506</v>
      </c>
      <c r="C60" s="43">
        <f t="shared" si="267"/>
        <v>424</v>
      </c>
      <c r="D60" s="43">
        <f t="shared" si="267"/>
        <v>301</v>
      </c>
      <c r="E60" s="43">
        <f t="shared" si="267"/>
        <v>71</v>
      </c>
      <c r="F60" s="43">
        <f t="shared" si="267"/>
        <v>130</v>
      </c>
      <c r="G60" s="43">
        <f t="shared" si="267"/>
        <v>-195</v>
      </c>
      <c r="H60" s="43">
        <f t="shared" si="267"/>
        <v>-383</v>
      </c>
      <c r="I60" s="43">
        <f t="shared" si="267"/>
        <v>-135</v>
      </c>
      <c r="J60" s="43">
        <f t="shared" si="267"/>
        <v>-149</v>
      </c>
      <c r="K60" s="43">
        <f t="shared" si="267"/>
        <v>81</v>
      </c>
      <c r="L60" s="43">
        <f t="shared" si="267"/>
        <v>171</v>
      </c>
      <c r="M60" s="43">
        <f t="shared" si="267"/>
        <v>119</v>
      </c>
      <c r="N60" s="43">
        <f t="shared" si="267"/>
        <v>453</v>
      </c>
      <c r="O60" s="43">
        <f t="shared" si="267"/>
        <v>2068</v>
      </c>
      <c r="P60" s="43">
        <f t="shared" si="267"/>
        <v>2706</v>
      </c>
      <c r="Q60" s="43">
        <f t="shared" ref="Q60:R60" si="268">Q48-Q35</f>
        <v>4110</v>
      </c>
      <c r="R60" s="43">
        <f t="shared" si="268"/>
        <v>3702</v>
      </c>
      <c r="S60" s="43">
        <f t="shared" ref="S60:T60" si="269">S48-S35</f>
        <v>1935</v>
      </c>
      <c r="T60" s="43">
        <f t="shared" si="269"/>
        <v>1048</v>
      </c>
      <c r="U60" s="43">
        <f t="shared" ref="U60" si="270">U48-U35</f>
        <v>1303</v>
      </c>
      <c r="V60" s="43">
        <f t="shared" ref="V60:W60" si="271">V48-V35</f>
        <v>509</v>
      </c>
      <c r="W60" s="43">
        <f t="shared" si="271"/>
        <v>477</v>
      </c>
      <c r="X60" s="43">
        <f t="shared" ref="X60:Y60" si="272">X48-X35</f>
        <v>296</v>
      </c>
      <c r="Y60" s="43">
        <f t="shared" si="272"/>
        <v>194</v>
      </c>
      <c r="Z60" s="43">
        <f t="shared" ref="Z60:AA60" si="273">Z48-Z35</f>
        <v>-31</v>
      </c>
      <c r="AA60" s="43">
        <f t="shared" si="273"/>
        <v>-85</v>
      </c>
      <c r="AB60" s="43">
        <f t="shared" ref="AB60:AJ60" si="274">AB48-AB35</f>
        <v>-20</v>
      </c>
      <c r="AC60" s="43">
        <f t="shared" si="274"/>
        <v>-87</v>
      </c>
      <c r="AD60" s="43">
        <f t="shared" si="274"/>
        <v>-63</v>
      </c>
      <c r="AE60" s="43">
        <f t="shared" si="274"/>
        <v>-74</v>
      </c>
      <c r="AF60" s="43">
        <f t="shared" si="274"/>
        <v>-105</v>
      </c>
      <c r="AG60" s="43">
        <f t="shared" si="274"/>
        <v>-25</v>
      </c>
      <c r="AH60" s="43">
        <f t="shared" si="274"/>
        <v>184</v>
      </c>
      <c r="AI60" s="43">
        <f t="shared" si="274"/>
        <v>344</v>
      </c>
      <c r="AJ60" s="43">
        <f t="shared" si="274"/>
        <v>277</v>
      </c>
      <c r="AK60" s="43">
        <f t="shared" ref="AK60:AN60" si="275">AK48-AK35</f>
        <v>-542</v>
      </c>
      <c r="AL60" s="43">
        <f t="shared" si="275"/>
        <v>135</v>
      </c>
      <c r="AM60" s="43">
        <f t="shared" si="275"/>
        <v>49</v>
      </c>
      <c r="AN60" s="43">
        <f t="shared" si="275"/>
        <v>15</v>
      </c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4"/>
      <c r="DF60" s="27" t="s">
        <v>48</v>
      </c>
      <c r="DG60" s="43">
        <f t="shared" ref="DG60:DV60" si="276">DG48-B35</f>
        <v>506</v>
      </c>
      <c r="DH60" s="43">
        <f t="shared" si="276"/>
        <v>424</v>
      </c>
      <c r="DI60" s="43">
        <f t="shared" si="276"/>
        <v>301</v>
      </c>
      <c r="DJ60" s="43">
        <f t="shared" si="276"/>
        <v>71</v>
      </c>
      <c r="DK60" s="43">
        <f t="shared" si="276"/>
        <v>130</v>
      </c>
      <c r="DL60" s="43">
        <f t="shared" si="276"/>
        <v>-195</v>
      </c>
      <c r="DM60" s="43">
        <f t="shared" si="276"/>
        <v>-383</v>
      </c>
      <c r="DN60" s="43">
        <f t="shared" si="276"/>
        <v>-135</v>
      </c>
      <c r="DO60" s="43">
        <f t="shared" si="276"/>
        <v>-149</v>
      </c>
      <c r="DP60" s="43">
        <f t="shared" si="276"/>
        <v>81</v>
      </c>
      <c r="DQ60" s="43">
        <f t="shared" si="276"/>
        <v>168</v>
      </c>
      <c r="DR60" s="43">
        <f t="shared" si="276"/>
        <v>88</v>
      </c>
      <c r="DS60" s="43">
        <f t="shared" si="276"/>
        <v>272</v>
      </c>
      <c r="DT60" s="43">
        <f t="shared" si="276"/>
        <v>837</v>
      </c>
      <c r="DU60" s="43">
        <f t="shared" si="276"/>
        <v>496</v>
      </c>
      <c r="DV60" s="43">
        <f t="shared" si="276"/>
        <v>1276</v>
      </c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4"/>
    </row>
    <row r="61" spans="1:162" x14ac:dyDescent="0.25">
      <c r="A61" s="45" t="s">
        <v>49</v>
      </c>
      <c r="B61" s="46">
        <f t="shared" ref="B61:P61" si="277">B49-B36</f>
        <v>716</v>
      </c>
      <c r="C61" s="46">
        <f t="shared" si="277"/>
        <v>923</v>
      </c>
      <c r="D61" s="46">
        <f t="shared" si="277"/>
        <v>683</v>
      </c>
      <c r="E61" s="46">
        <f t="shared" si="277"/>
        <v>117</v>
      </c>
      <c r="F61" s="46">
        <f t="shared" si="277"/>
        <v>134</v>
      </c>
      <c r="G61" s="46">
        <f t="shared" si="277"/>
        <v>-248</v>
      </c>
      <c r="H61" s="46">
        <f t="shared" si="277"/>
        <v>-222</v>
      </c>
      <c r="I61" s="46">
        <f t="shared" si="277"/>
        <v>-140</v>
      </c>
      <c r="J61" s="46">
        <f t="shared" si="277"/>
        <v>-64</v>
      </c>
      <c r="K61" s="46">
        <f t="shared" si="277"/>
        <v>67</v>
      </c>
      <c r="L61" s="46">
        <f t="shared" si="277"/>
        <v>209</v>
      </c>
      <c r="M61" s="46">
        <f t="shared" si="277"/>
        <v>78</v>
      </c>
      <c r="N61" s="46">
        <f t="shared" si="277"/>
        <v>587</v>
      </c>
      <c r="O61" s="46">
        <f t="shared" si="277"/>
        <v>2435</v>
      </c>
      <c r="P61" s="46">
        <f t="shared" si="277"/>
        <v>3413</v>
      </c>
      <c r="Q61" s="46">
        <f t="shared" ref="Q61" si="278">Q49-Q36</f>
        <v>5989</v>
      </c>
      <c r="R61" s="46">
        <f t="shared" ref="R61:W61" si="279">R49-R36</f>
        <v>5507</v>
      </c>
      <c r="S61" s="46">
        <f t="shared" si="279"/>
        <v>3473</v>
      </c>
      <c r="T61" s="46">
        <f t="shared" si="279"/>
        <v>1910</v>
      </c>
      <c r="U61" s="46">
        <f t="shared" si="279"/>
        <v>2091</v>
      </c>
      <c r="V61" s="46">
        <f t="shared" si="279"/>
        <v>1133</v>
      </c>
      <c r="W61" s="46">
        <f t="shared" si="279"/>
        <v>784</v>
      </c>
      <c r="X61" s="46">
        <f t="shared" ref="X61:Y61" si="280">X49-X36</f>
        <v>183</v>
      </c>
      <c r="Y61" s="46">
        <f t="shared" si="280"/>
        <v>175</v>
      </c>
      <c r="Z61" s="46">
        <f t="shared" ref="Z61:AA61" si="281">Z49-Z36</f>
        <v>-119</v>
      </c>
      <c r="AA61" s="46">
        <f t="shared" si="281"/>
        <v>-290</v>
      </c>
      <c r="AB61" s="46">
        <f t="shared" ref="AB61:AJ61" si="282">AB49-AB36</f>
        <v>-29</v>
      </c>
      <c r="AC61" s="46">
        <f t="shared" si="282"/>
        <v>-362</v>
      </c>
      <c r="AD61" s="46">
        <f t="shared" si="282"/>
        <v>-286</v>
      </c>
      <c r="AE61" s="46">
        <f t="shared" si="282"/>
        <v>-155</v>
      </c>
      <c r="AF61" s="46">
        <f t="shared" si="282"/>
        <v>-306</v>
      </c>
      <c r="AG61" s="46">
        <f t="shared" si="282"/>
        <v>-213</v>
      </c>
      <c r="AH61" s="46">
        <f t="shared" si="282"/>
        <v>182</v>
      </c>
      <c r="AI61" s="46">
        <f t="shared" si="282"/>
        <v>140</v>
      </c>
      <c r="AJ61" s="46">
        <f t="shared" si="282"/>
        <v>106</v>
      </c>
      <c r="AK61" s="46">
        <f t="shared" ref="AK61:AN61" si="283">AK49-AK36</f>
        <v>-910</v>
      </c>
      <c r="AL61" s="46">
        <f t="shared" si="283"/>
        <v>28</v>
      </c>
      <c r="AM61" s="46">
        <f t="shared" si="283"/>
        <v>-83</v>
      </c>
      <c r="AN61" s="46">
        <f t="shared" si="283"/>
        <v>-67</v>
      </c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7"/>
      <c r="DF61" s="45" t="s">
        <v>49</v>
      </c>
      <c r="DG61" s="43">
        <f t="shared" ref="DG61:DV61" si="284">DG49-B36</f>
        <v>716</v>
      </c>
      <c r="DH61" s="43">
        <f t="shared" si="284"/>
        <v>923</v>
      </c>
      <c r="DI61" s="43">
        <f t="shared" si="284"/>
        <v>683</v>
      </c>
      <c r="DJ61" s="43">
        <f t="shared" si="284"/>
        <v>117</v>
      </c>
      <c r="DK61" s="43">
        <f t="shared" si="284"/>
        <v>134</v>
      </c>
      <c r="DL61" s="43">
        <f t="shared" si="284"/>
        <v>-248</v>
      </c>
      <c r="DM61" s="43">
        <f t="shared" si="284"/>
        <v>-222</v>
      </c>
      <c r="DN61" s="43">
        <f t="shared" si="284"/>
        <v>-140</v>
      </c>
      <c r="DO61" s="43">
        <f t="shared" si="284"/>
        <v>-64</v>
      </c>
      <c r="DP61" s="43">
        <f t="shared" si="284"/>
        <v>67</v>
      </c>
      <c r="DQ61" s="43">
        <f t="shared" si="284"/>
        <v>209</v>
      </c>
      <c r="DR61" s="43">
        <f t="shared" si="284"/>
        <v>33</v>
      </c>
      <c r="DS61" s="43">
        <f t="shared" si="284"/>
        <v>399</v>
      </c>
      <c r="DT61" s="43">
        <f t="shared" si="284"/>
        <v>1272</v>
      </c>
      <c r="DU61" s="43">
        <f t="shared" si="284"/>
        <v>1330</v>
      </c>
      <c r="DV61" s="43">
        <f t="shared" si="284"/>
        <v>2576</v>
      </c>
      <c r="DW61" s="43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7"/>
    </row>
    <row r="62" spans="1:162" x14ac:dyDescent="0.25">
      <c r="A62" s="45" t="s">
        <v>65</v>
      </c>
      <c r="B62" s="46">
        <f t="shared" ref="B62:D62" si="285">SUM(B55:B61)</f>
        <v>1298</v>
      </c>
      <c r="C62" s="46">
        <f t="shared" si="285"/>
        <v>1448</v>
      </c>
      <c r="D62" s="46">
        <f t="shared" si="285"/>
        <v>1130</v>
      </c>
      <c r="E62" s="46">
        <f>SUM(E55:E61)</f>
        <v>113</v>
      </c>
      <c r="F62" s="46">
        <f t="shared" ref="F62:P62" si="286">SUM(F55:F61)</f>
        <v>315</v>
      </c>
      <c r="G62" s="46">
        <f t="shared" si="286"/>
        <v>-676</v>
      </c>
      <c r="H62" s="46">
        <f t="shared" si="286"/>
        <v>-876</v>
      </c>
      <c r="I62" s="46">
        <f t="shared" si="286"/>
        <v>-455</v>
      </c>
      <c r="J62" s="46">
        <f t="shared" si="286"/>
        <v>-229</v>
      </c>
      <c r="K62" s="46">
        <f t="shared" si="286"/>
        <v>-6</v>
      </c>
      <c r="L62" s="46">
        <f t="shared" si="286"/>
        <v>450</v>
      </c>
      <c r="M62" s="46">
        <f t="shared" si="286"/>
        <v>244</v>
      </c>
      <c r="N62" s="46">
        <f t="shared" si="286"/>
        <v>1275</v>
      </c>
      <c r="O62" s="46">
        <f t="shared" si="286"/>
        <v>6261</v>
      </c>
      <c r="P62" s="46">
        <f t="shared" si="286"/>
        <v>8225</v>
      </c>
      <c r="Q62" s="46">
        <f t="shared" ref="Q62:R62" si="287">SUM(Q55:Q61)</f>
        <v>13326</v>
      </c>
      <c r="R62" s="46">
        <f t="shared" si="287"/>
        <v>11938</v>
      </c>
      <c r="S62" s="46">
        <f t="shared" ref="S62:T62" si="288">SUM(S55:S61)</f>
        <v>6746</v>
      </c>
      <c r="T62" s="46">
        <f t="shared" si="288"/>
        <v>3602</v>
      </c>
      <c r="U62" s="46">
        <f t="shared" ref="U62:V62" si="289">SUM(U55:U61)</f>
        <v>4301</v>
      </c>
      <c r="V62" s="46">
        <f t="shared" si="289"/>
        <v>2004</v>
      </c>
      <c r="W62" s="46">
        <f t="shared" ref="W62:X62" si="290">SUM(W55:W61)</f>
        <v>1564</v>
      </c>
      <c r="X62" s="46">
        <f t="shared" si="290"/>
        <v>569</v>
      </c>
      <c r="Y62" s="46">
        <f t="shared" ref="Y62:Z62" si="291">SUM(Y55:Y61)</f>
        <v>531</v>
      </c>
      <c r="Z62" s="46">
        <f t="shared" si="291"/>
        <v>-119</v>
      </c>
      <c r="AA62" s="46">
        <f t="shared" ref="AA62:AB62" si="292">SUM(AA55:AA61)</f>
        <v>-532</v>
      </c>
      <c r="AB62" s="46">
        <f t="shared" si="292"/>
        <v>78</v>
      </c>
      <c r="AC62" s="46">
        <f t="shared" ref="AC62:AN62" si="293">SUM(AC55:AC61)</f>
        <v>-489</v>
      </c>
      <c r="AD62" s="46">
        <f t="shared" si="293"/>
        <v>-257</v>
      </c>
      <c r="AE62" s="46">
        <f t="shared" si="293"/>
        <v>-221</v>
      </c>
      <c r="AF62" s="46">
        <f t="shared" si="293"/>
        <v>-325</v>
      </c>
      <c r="AG62" s="46">
        <f t="shared" si="293"/>
        <v>-177</v>
      </c>
      <c r="AH62" s="46">
        <f t="shared" si="293"/>
        <v>299</v>
      </c>
      <c r="AI62" s="46">
        <f t="shared" si="293"/>
        <v>637</v>
      </c>
      <c r="AJ62" s="46">
        <f t="shared" si="293"/>
        <v>790</v>
      </c>
      <c r="AK62" s="46">
        <f t="shared" si="293"/>
        <v>-1956</v>
      </c>
      <c r="AL62" s="46">
        <f t="shared" si="293"/>
        <v>298</v>
      </c>
      <c r="AM62" s="46">
        <f t="shared" si="293"/>
        <v>82</v>
      </c>
      <c r="AN62" s="46">
        <f t="shared" si="293"/>
        <v>117</v>
      </c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7"/>
      <c r="DF62" s="45" t="s">
        <v>65</v>
      </c>
      <c r="DG62" s="46">
        <f>SUM(DG55:DG61)</f>
        <v>1298</v>
      </c>
      <c r="DH62" s="46">
        <f t="shared" ref="DH62:DV62" si="294">SUM(DH55:DH61)</f>
        <v>1448</v>
      </c>
      <c r="DI62" s="46">
        <f t="shared" si="294"/>
        <v>1130</v>
      </c>
      <c r="DJ62" s="46">
        <f t="shared" si="294"/>
        <v>113</v>
      </c>
      <c r="DK62" s="46">
        <f t="shared" si="294"/>
        <v>315</v>
      </c>
      <c r="DL62" s="46">
        <f t="shared" si="294"/>
        <v>-676</v>
      </c>
      <c r="DM62" s="46">
        <f t="shared" si="294"/>
        <v>-876</v>
      </c>
      <c r="DN62" s="46">
        <f t="shared" si="294"/>
        <v>-455</v>
      </c>
      <c r="DO62" s="46">
        <f t="shared" si="294"/>
        <v>-229</v>
      </c>
      <c r="DP62" s="46">
        <f t="shared" si="294"/>
        <v>-6</v>
      </c>
      <c r="DQ62" s="46">
        <f t="shared" si="294"/>
        <v>445</v>
      </c>
      <c r="DR62" s="46">
        <f t="shared" si="294"/>
        <v>141</v>
      </c>
      <c r="DS62" s="46">
        <f t="shared" si="294"/>
        <v>736</v>
      </c>
      <c r="DT62" s="46">
        <f t="shared" si="294"/>
        <v>2786</v>
      </c>
      <c r="DU62" s="46">
        <f t="shared" si="294"/>
        <v>2012</v>
      </c>
      <c r="DV62" s="46">
        <f t="shared" si="294"/>
        <v>4568</v>
      </c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7"/>
    </row>
    <row r="63" spans="1:162" x14ac:dyDescent="0.25">
      <c r="A63" s="48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</row>
    <row r="64" spans="1:162" ht="18.75" x14ac:dyDescent="0.3">
      <c r="A64" s="13" t="s">
        <v>71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34"/>
    </row>
    <row r="65" spans="1:53" x14ac:dyDescent="0.25">
      <c r="A65" s="33" t="s">
        <v>50</v>
      </c>
      <c r="B65" s="16">
        <v>1</v>
      </c>
      <c r="C65" s="16">
        <v>2</v>
      </c>
      <c r="D65" s="16">
        <v>3</v>
      </c>
      <c r="E65" s="184">
        <v>4</v>
      </c>
      <c r="F65" s="184">
        <v>5</v>
      </c>
      <c r="G65" s="184">
        <v>6</v>
      </c>
      <c r="H65" s="184">
        <v>7</v>
      </c>
      <c r="I65" s="184">
        <v>8</v>
      </c>
      <c r="J65" s="184">
        <v>9</v>
      </c>
      <c r="K65" s="184">
        <v>10</v>
      </c>
      <c r="L65" s="184">
        <v>11</v>
      </c>
      <c r="M65" s="184">
        <v>12</v>
      </c>
      <c r="N65" s="184">
        <v>13</v>
      </c>
      <c r="O65" s="184">
        <v>14</v>
      </c>
      <c r="P65" s="184">
        <v>15</v>
      </c>
      <c r="Q65" s="184">
        <v>16</v>
      </c>
      <c r="R65" s="184">
        <v>17</v>
      </c>
      <c r="S65" s="184">
        <v>18</v>
      </c>
      <c r="T65" s="183">
        <f t="shared" ref="T65:Z65" si="295">S65+1</f>
        <v>19</v>
      </c>
      <c r="U65" s="183">
        <f t="shared" si="295"/>
        <v>20</v>
      </c>
      <c r="V65" s="184">
        <f t="shared" si="295"/>
        <v>21</v>
      </c>
      <c r="W65" s="189">
        <f t="shared" si="295"/>
        <v>22</v>
      </c>
      <c r="X65" s="189">
        <f t="shared" si="295"/>
        <v>23</v>
      </c>
      <c r="Y65" s="189">
        <f t="shared" si="295"/>
        <v>24</v>
      </c>
      <c r="Z65" s="196">
        <f t="shared" si="295"/>
        <v>25</v>
      </c>
      <c r="AA65" s="198">
        <f t="shared" ref="AA65:AD65" si="296">Z65+1</f>
        <v>26</v>
      </c>
      <c r="AB65" s="198">
        <f t="shared" si="296"/>
        <v>27</v>
      </c>
      <c r="AC65" s="200">
        <f t="shared" si="296"/>
        <v>28</v>
      </c>
      <c r="AD65" s="200">
        <f t="shared" si="296"/>
        <v>29</v>
      </c>
      <c r="AE65" s="16">
        <v>30</v>
      </c>
      <c r="AF65" s="16">
        <v>31</v>
      </c>
      <c r="AG65" s="16">
        <v>32</v>
      </c>
      <c r="AH65" s="16">
        <v>33</v>
      </c>
      <c r="AI65" s="16">
        <v>34</v>
      </c>
      <c r="AJ65" s="16">
        <v>35</v>
      </c>
      <c r="AK65" s="16">
        <v>36</v>
      </c>
      <c r="AL65" s="16">
        <v>37</v>
      </c>
      <c r="AM65" s="16">
        <v>38</v>
      </c>
      <c r="AN65" s="16">
        <v>39</v>
      </c>
      <c r="AO65" s="16">
        <v>40</v>
      </c>
      <c r="AP65" s="16">
        <v>41</v>
      </c>
      <c r="AQ65" s="16">
        <v>42</v>
      </c>
      <c r="AR65" s="16">
        <v>43</v>
      </c>
      <c r="AS65" s="16">
        <v>44</v>
      </c>
      <c r="AT65" s="16">
        <v>45</v>
      </c>
      <c r="AU65" s="16">
        <v>46</v>
      </c>
      <c r="AV65" s="16">
        <v>47</v>
      </c>
      <c r="AW65" s="16">
        <v>48</v>
      </c>
      <c r="AX65" s="16">
        <v>49</v>
      </c>
      <c r="AY65" s="16">
        <v>50</v>
      </c>
      <c r="AZ65" s="16">
        <v>51</v>
      </c>
      <c r="BA65" s="15">
        <v>52</v>
      </c>
    </row>
    <row r="66" spans="1:53" x14ac:dyDescent="0.25">
      <c r="A66" s="31" t="s">
        <v>52</v>
      </c>
      <c r="B66" s="36">
        <v>43833</v>
      </c>
      <c r="C66" s="36">
        <v>43840</v>
      </c>
      <c r="D66" s="36">
        <v>43847</v>
      </c>
      <c r="E66" s="36">
        <v>43854</v>
      </c>
      <c r="F66" s="36">
        <v>43861</v>
      </c>
      <c r="G66" s="36">
        <v>43868</v>
      </c>
      <c r="H66" s="36">
        <v>43875</v>
      </c>
      <c r="I66" s="36">
        <v>43882</v>
      </c>
      <c r="J66" s="36">
        <v>43889</v>
      </c>
      <c r="K66" s="36">
        <v>43896</v>
      </c>
      <c r="L66" s="36">
        <v>43903</v>
      </c>
      <c r="M66" s="36">
        <v>43910</v>
      </c>
      <c r="N66" s="36">
        <v>43917</v>
      </c>
      <c r="O66" s="36">
        <v>43924</v>
      </c>
      <c r="P66" s="36">
        <v>43931</v>
      </c>
      <c r="Q66" s="36">
        <v>43938</v>
      </c>
      <c r="R66" s="36">
        <v>43945</v>
      </c>
      <c r="S66" s="36">
        <v>43952</v>
      </c>
      <c r="T66" s="36">
        <f t="shared" ref="T66:Z66" si="297">S66+7</f>
        <v>43959</v>
      </c>
      <c r="U66" s="36">
        <f t="shared" si="297"/>
        <v>43966</v>
      </c>
      <c r="V66" s="36">
        <f t="shared" si="297"/>
        <v>43973</v>
      </c>
      <c r="W66" s="36">
        <f t="shared" si="297"/>
        <v>43980</v>
      </c>
      <c r="X66" s="36">
        <f t="shared" si="297"/>
        <v>43987</v>
      </c>
      <c r="Y66" s="36">
        <f t="shared" si="297"/>
        <v>43994</v>
      </c>
      <c r="Z66" s="36">
        <f t="shared" si="297"/>
        <v>44001</v>
      </c>
      <c r="AA66" s="36">
        <f t="shared" ref="AA66:AD66" si="298">Z66+7</f>
        <v>44008</v>
      </c>
      <c r="AB66" s="36">
        <f t="shared" si="298"/>
        <v>44015</v>
      </c>
      <c r="AC66" s="36">
        <f t="shared" si="298"/>
        <v>44022</v>
      </c>
      <c r="AD66" s="36">
        <f t="shared" si="298"/>
        <v>44029</v>
      </c>
      <c r="AE66" s="35">
        <v>44036</v>
      </c>
      <c r="AF66" s="35">
        <v>44043</v>
      </c>
      <c r="AG66" s="35">
        <v>44050</v>
      </c>
      <c r="AH66" s="35">
        <v>44057</v>
      </c>
      <c r="AI66" s="35">
        <v>44064</v>
      </c>
      <c r="AJ66" s="35">
        <v>44071</v>
      </c>
      <c r="AK66" s="35">
        <v>44078</v>
      </c>
      <c r="AL66" s="35">
        <v>44085</v>
      </c>
      <c r="AM66" s="35">
        <v>44092</v>
      </c>
      <c r="AN66" s="35">
        <v>44099</v>
      </c>
      <c r="AO66" s="35">
        <v>44106</v>
      </c>
      <c r="AP66" s="35">
        <v>44113</v>
      </c>
      <c r="AQ66" s="35">
        <v>44120</v>
      </c>
      <c r="AR66" s="35">
        <v>44127</v>
      </c>
      <c r="AS66" s="35">
        <v>44134</v>
      </c>
      <c r="AT66" s="35">
        <v>44141</v>
      </c>
      <c r="AU66" s="35">
        <v>44148</v>
      </c>
      <c r="AV66" s="35">
        <v>44155</v>
      </c>
      <c r="AW66" s="35">
        <v>44162</v>
      </c>
      <c r="AX66" s="35">
        <v>44169</v>
      </c>
      <c r="AY66" s="35">
        <v>44176</v>
      </c>
      <c r="AZ66" s="35">
        <v>44183</v>
      </c>
      <c r="BA66" s="14">
        <v>44190</v>
      </c>
    </row>
    <row r="67" spans="1:53" x14ac:dyDescent="0.25">
      <c r="A67" s="27" t="s">
        <v>51</v>
      </c>
      <c r="B67" s="49">
        <f>B55/B43</f>
        <v>0.10416666666666667</v>
      </c>
      <c r="C67" s="49">
        <f t="shared" ref="C67:D67" si="299">C55/C43</f>
        <v>0</v>
      </c>
      <c r="D67" s="49">
        <f t="shared" si="299"/>
        <v>0.14492753623188406</v>
      </c>
      <c r="E67" s="49">
        <f t="shared" ref="E67:P67" si="300">(E43/E30)-1</f>
        <v>0.26190476190476186</v>
      </c>
      <c r="F67" s="49">
        <f t="shared" si="300"/>
        <v>-0.1228070175438597</v>
      </c>
      <c r="G67" s="49">
        <f t="shared" si="300"/>
        <v>-0.44444444444444442</v>
      </c>
      <c r="H67" s="49">
        <f t="shared" si="300"/>
        <v>-0.12244897959183676</v>
      </c>
      <c r="I67" s="49">
        <f t="shared" si="300"/>
        <v>-0.13559322033898302</v>
      </c>
      <c r="J67" s="49">
        <f t="shared" si="300"/>
        <v>-5.7692307692307709E-2</v>
      </c>
      <c r="K67" s="49">
        <f t="shared" si="300"/>
        <v>0.24444444444444446</v>
      </c>
      <c r="L67" s="49">
        <f t="shared" si="300"/>
        <v>-7.0175438596491224E-2</v>
      </c>
      <c r="M67" s="49">
        <f t="shared" si="300"/>
        <v>-0.10204081632653061</v>
      </c>
      <c r="N67" s="49">
        <f t="shared" si="300"/>
        <v>8.8888888888888795E-2</v>
      </c>
      <c r="O67" s="49">
        <f t="shared" si="300"/>
        <v>0.24390243902439024</v>
      </c>
      <c r="P67" s="49">
        <f t="shared" si="300"/>
        <v>-0.19148936170212771</v>
      </c>
      <c r="Q67" s="49">
        <f t="shared" ref="Q67:R67" si="301">(Q43/Q30)-1</f>
        <v>6.25E-2</v>
      </c>
      <c r="R67" s="49">
        <f t="shared" si="301"/>
        <v>0.58823529411764697</v>
      </c>
      <c r="S67" s="49">
        <f t="shared" ref="S67:T67" si="302">(S43/S30)-1</f>
        <v>4.3478260869565188E-2</v>
      </c>
      <c r="T67" s="49">
        <f t="shared" si="302"/>
        <v>-0.5</v>
      </c>
      <c r="U67" s="49">
        <f t="shared" ref="U67" si="303">(U43/U30)-1</f>
        <v>0.27272727272727271</v>
      </c>
      <c r="V67" s="49">
        <f t="shared" ref="V67:W67" si="304">(V43/V30)-1</f>
        <v>0</v>
      </c>
      <c r="W67" s="49">
        <f t="shared" si="304"/>
        <v>-0.11111111111111116</v>
      </c>
      <c r="X67" s="49">
        <f t="shared" ref="X67:Y67" si="305">(X43/X30)-1</f>
        <v>-8.333333333333337E-2</v>
      </c>
      <c r="Y67" s="49">
        <f t="shared" si="305"/>
        <v>-4.3478260869565188E-2</v>
      </c>
      <c r="Z67" s="49">
        <f t="shared" ref="Z67:AA67" si="306">(Z43/Z30)-1</f>
        <v>4.3478260869565188E-2</v>
      </c>
      <c r="AA67" s="49">
        <f t="shared" si="306"/>
        <v>0.20512820512820507</v>
      </c>
      <c r="AB67" s="49">
        <f t="shared" ref="AB67:AH67" si="307">(AB43/AB30)-1</f>
        <v>0.42424242424242431</v>
      </c>
      <c r="AC67" s="49">
        <f t="shared" si="307"/>
        <v>0.31818181818181812</v>
      </c>
      <c r="AD67" s="49">
        <f t="shared" si="307"/>
        <v>-0.22222222222222221</v>
      </c>
      <c r="AE67" s="49">
        <f t="shared" si="307"/>
        <v>-0.14035087719298245</v>
      </c>
      <c r="AF67" s="49">
        <f t="shared" si="307"/>
        <v>-0.21052631578947367</v>
      </c>
      <c r="AG67" s="49">
        <f t="shared" si="307"/>
        <v>-0.22807017543859653</v>
      </c>
      <c r="AH67" s="49">
        <f t="shared" si="307"/>
        <v>-7.407407407407407E-2</v>
      </c>
      <c r="AI67" s="49">
        <f t="shared" ref="AI67:AJ70" si="308">AI55/AI43</f>
        <v>4.0816326530612242E-2</v>
      </c>
      <c r="AJ67" s="49">
        <f t="shared" si="308"/>
        <v>-0.18421052631578946</v>
      </c>
      <c r="AK67" s="49">
        <f t="shared" ref="AK67" si="309">AK55/AK43</f>
        <v>-0.86206896551724133</v>
      </c>
      <c r="AL67" s="49">
        <f>AL55/AL43</f>
        <v>-0.53846153846153844</v>
      </c>
      <c r="AM67" s="49">
        <f t="shared" ref="AM67" si="310">AM55/AM43</f>
        <v>-0.25</v>
      </c>
      <c r="AN67" s="49">
        <f t="shared" ref="AN67" si="311">(AN43/AN30)-1</f>
        <v>-0.18181818181818177</v>
      </c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4"/>
    </row>
    <row r="68" spans="1:53" x14ac:dyDescent="0.25">
      <c r="A68" s="27" t="s">
        <v>44</v>
      </c>
      <c r="B68" s="49">
        <f>B56/B44</f>
        <v>6.25E-2</v>
      </c>
      <c r="C68" s="49">
        <f t="shared" ref="C68:D68" si="312">C56/C44</f>
        <v>0.23076923076923078</v>
      </c>
      <c r="D68" s="49">
        <f t="shared" si="312"/>
        <v>-0.8125</v>
      </c>
      <c r="E68" s="49">
        <f t="shared" ref="E68:P68" si="313">(E44/E31)-1</f>
        <v>-4.5454545454545414E-2</v>
      </c>
      <c r="F68" s="49">
        <f t="shared" si="313"/>
        <v>0</v>
      </c>
      <c r="G68" s="49">
        <f t="shared" si="313"/>
        <v>-0.36</v>
      </c>
      <c r="H68" s="49">
        <f t="shared" si="313"/>
        <v>-0.29411764705882348</v>
      </c>
      <c r="I68" s="49">
        <f t="shared" si="313"/>
        <v>-0.4</v>
      </c>
      <c r="J68" s="49">
        <f t="shared" si="313"/>
        <v>0</v>
      </c>
      <c r="K68" s="49">
        <f t="shared" si="313"/>
        <v>0.25</v>
      </c>
      <c r="L68" s="49">
        <f t="shared" si="313"/>
        <v>-8.333333333333337E-2</v>
      </c>
      <c r="M68" s="49">
        <f t="shared" si="313"/>
        <v>-0.5</v>
      </c>
      <c r="N68" s="49">
        <f t="shared" si="313"/>
        <v>-0.23529411764705888</v>
      </c>
      <c r="O68" s="49">
        <f t="shared" si="313"/>
        <v>0.61538461538461542</v>
      </c>
      <c r="P68" s="49">
        <f t="shared" si="313"/>
        <v>-0.39130434782608692</v>
      </c>
      <c r="Q68" s="49">
        <f t="shared" ref="Q68:R68" si="314">(Q44/Q31)-1</f>
        <v>-0.2857142857142857</v>
      </c>
      <c r="R68" s="49">
        <f t="shared" si="314"/>
        <v>-0.33333333333333337</v>
      </c>
      <c r="S68" s="49">
        <f t="shared" ref="S68:T68" si="315">(S44/S31)-1</f>
        <v>-0.38888888888888884</v>
      </c>
      <c r="T68" s="49">
        <f t="shared" si="315"/>
        <v>0.17647058823529416</v>
      </c>
      <c r="U68" s="49">
        <f t="shared" ref="U68" si="316">(U44/U31)-1</f>
        <v>0.35714285714285721</v>
      </c>
      <c r="V68" s="49">
        <f t="shared" ref="V68:W68" si="317">(V44/V31)-1</f>
        <v>-0.23809523809523814</v>
      </c>
      <c r="W68" s="49">
        <f t="shared" si="317"/>
        <v>-0.125</v>
      </c>
      <c r="X68" s="49">
        <f t="shared" ref="X68:Y68" si="318">(X44/X31)-1</f>
        <v>-0.11111111111111116</v>
      </c>
      <c r="Y68" s="49">
        <f t="shared" si="318"/>
        <v>-0.38888888888888884</v>
      </c>
      <c r="Z68" s="49">
        <f t="shared" ref="Z68:AA68" si="319">(Z44/Z31)-1</f>
        <v>-5.0000000000000044E-2</v>
      </c>
      <c r="AA68" s="49">
        <f t="shared" si="319"/>
        <v>-0.47619047619047616</v>
      </c>
      <c r="AB68" s="49">
        <f t="shared" ref="AB68:AH68" si="320">(AB44/AB31)-1</f>
        <v>-0.5</v>
      </c>
      <c r="AC68" s="49">
        <f t="shared" si="320"/>
        <v>-0.375</v>
      </c>
      <c r="AD68" s="49">
        <f t="shared" si="320"/>
        <v>-0.2857142857142857</v>
      </c>
      <c r="AE68" s="49">
        <f t="shared" si="320"/>
        <v>-0.1428571428571429</v>
      </c>
      <c r="AF68" s="49">
        <f t="shared" si="320"/>
        <v>0.72727272727272729</v>
      </c>
      <c r="AG68" s="49">
        <f t="shared" si="320"/>
        <v>0.25</v>
      </c>
      <c r="AH68" s="49">
        <f t="shared" si="320"/>
        <v>-0.375</v>
      </c>
      <c r="AI68" s="49">
        <f t="shared" si="308"/>
        <v>0.5</v>
      </c>
      <c r="AJ68" s="49">
        <f t="shared" si="308"/>
        <v>0.1111111111111111</v>
      </c>
      <c r="AK68" s="49">
        <f t="shared" ref="AK68" si="321">AK56/AK44</f>
        <v>-0.9</v>
      </c>
      <c r="AL68" s="49">
        <f>AL56/AL44</f>
        <v>0.14285714285714285</v>
      </c>
      <c r="AM68" s="49">
        <f t="shared" ref="AM68" si="322">AM56/AM44</f>
        <v>-0.2</v>
      </c>
      <c r="AN68" s="49">
        <f t="shared" ref="AN68" si="323">(AN44/AN31)-1</f>
        <v>0.21428571428571419</v>
      </c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4"/>
    </row>
    <row r="69" spans="1:53" x14ac:dyDescent="0.25">
      <c r="A69" s="27" t="s">
        <v>45</v>
      </c>
      <c r="B69" s="49">
        <f>B57/B45</f>
        <v>-0.13756613756613756</v>
      </c>
      <c r="C69" s="49">
        <f t="shared" ref="C69:D69" si="324">C57/C45</f>
        <v>-1.8181818181818181E-2</v>
      </c>
      <c r="D69" s="49">
        <f t="shared" si="324"/>
        <v>-1.5923566878980892E-2</v>
      </c>
      <c r="E69" s="49">
        <f t="shared" ref="E69:P69" si="325">(E45/E32)-1</f>
        <v>-7.3746312684365822E-2</v>
      </c>
      <c r="F69" s="49">
        <f t="shared" si="325"/>
        <v>3.2573289902280145E-3</v>
      </c>
      <c r="G69" s="49">
        <f t="shared" si="325"/>
        <v>1.4981273408239737E-2</v>
      </c>
      <c r="H69" s="49">
        <f t="shared" si="325"/>
        <v>-6.2295081967213117E-2</v>
      </c>
      <c r="I69" s="49">
        <f t="shared" si="325"/>
        <v>0.16304347826086962</v>
      </c>
      <c r="J69" s="49">
        <f t="shared" si="325"/>
        <v>9.375E-2</v>
      </c>
      <c r="K69" s="49">
        <f t="shared" si="325"/>
        <v>2.9702970297029729E-2</v>
      </c>
      <c r="L69" s="49">
        <f t="shared" si="325"/>
        <v>4.013377926421402E-2</v>
      </c>
      <c r="M69" s="49">
        <f t="shared" si="325"/>
        <v>-6.1433447098976135E-2</v>
      </c>
      <c r="N69" s="49">
        <f t="shared" si="325"/>
        <v>-2.0761245674740469E-2</v>
      </c>
      <c r="O69" s="49">
        <f t="shared" si="325"/>
        <v>-2.7027027027026973E-2</v>
      </c>
      <c r="P69" s="49">
        <f t="shared" si="325"/>
        <v>0.15277777777777768</v>
      </c>
      <c r="Q69" s="49">
        <f t="shared" ref="Q69:R69" si="326">(Q45/Q32)-1</f>
        <v>0.40637450199203196</v>
      </c>
      <c r="R69" s="49">
        <f t="shared" si="326"/>
        <v>0.47985347985347993</v>
      </c>
      <c r="S69" s="49">
        <f t="shared" ref="S69:T69" si="327">(S45/S32)-1</f>
        <v>0.16161616161616155</v>
      </c>
      <c r="T69" s="49">
        <f t="shared" si="327"/>
        <v>-0.11068702290076338</v>
      </c>
      <c r="U69" s="49">
        <f t="shared" ref="U69" si="328">(U45/U32)-1</f>
        <v>-5.5921052631578982E-2</v>
      </c>
      <c r="V69" s="49">
        <f t="shared" ref="V69:W69" si="329">(V45/V32)-1</f>
        <v>9.7087378640776656E-2</v>
      </c>
      <c r="W69" s="49">
        <f t="shared" si="329"/>
        <v>-2.9288702928870314E-2</v>
      </c>
      <c r="X69" s="49">
        <f t="shared" ref="X69:Y69" si="330">(X45/X32)-1</f>
        <v>-0.12745098039215685</v>
      </c>
      <c r="Y69" s="49">
        <f t="shared" si="330"/>
        <v>-3.6912751677852351E-2</v>
      </c>
      <c r="Z69" s="49">
        <f t="shared" ref="Z69:AA69" si="331">(Z45/Z32)-1</f>
        <v>-5.7347670250896043E-2</v>
      </c>
      <c r="AA69" s="49">
        <f t="shared" si="331"/>
        <v>-0.19780219780219777</v>
      </c>
      <c r="AB69" s="49">
        <f t="shared" ref="AB69:AH69" si="332">(AB45/AB32)-1</f>
        <v>6.6666666666666652E-2</v>
      </c>
      <c r="AC69" s="49">
        <f t="shared" si="332"/>
        <v>1.9305019305019266E-2</v>
      </c>
      <c r="AD69" s="49">
        <f t="shared" si="332"/>
        <v>-7.1684587813619638E-3</v>
      </c>
      <c r="AE69" s="49">
        <f t="shared" si="332"/>
        <v>2.9962546816479474E-2</v>
      </c>
      <c r="AF69" s="49">
        <f t="shared" si="332"/>
        <v>8.679245283018866E-2</v>
      </c>
      <c r="AG69" s="49">
        <f t="shared" si="332"/>
        <v>0.34285714285714275</v>
      </c>
      <c r="AH69" s="49">
        <f t="shared" si="332"/>
        <v>4.3321299638989119E-2</v>
      </c>
      <c r="AI69" s="49">
        <f t="shared" si="308"/>
        <v>0.10508474576271186</v>
      </c>
      <c r="AJ69" s="49">
        <f t="shared" si="308"/>
        <v>0.17343173431734318</v>
      </c>
      <c r="AK69" s="49">
        <f t="shared" ref="AK69" si="333">AK57/AK45</f>
        <v>-0.10743801652892562</v>
      </c>
      <c r="AL69" s="49">
        <f>AL57/AL45</f>
        <v>1.9801980198019802E-2</v>
      </c>
      <c r="AM69" s="49">
        <f t="shared" ref="AM69" si="334">AM57/AM45</f>
        <v>0.16719242902208201</v>
      </c>
      <c r="AN69" s="49">
        <f t="shared" ref="AN69" si="335">(AN45/AN32)-1</f>
        <v>0.16728624535315983</v>
      </c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4"/>
    </row>
    <row r="70" spans="1:53" x14ac:dyDescent="0.25">
      <c r="A70" s="27" t="s">
        <v>46</v>
      </c>
      <c r="B70" s="49">
        <f>B58/B46</f>
        <v>1.6652789342214821E-3</v>
      </c>
      <c r="C70" s="49">
        <f t="shared" ref="C70:D70" si="336">C58/C46</f>
        <v>5.3999999999999999E-2</v>
      </c>
      <c r="D70" s="49">
        <f t="shared" si="336"/>
        <v>9.5520421607378128E-2</v>
      </c>
      <c r="E70" s="49">
        <f t="shared" ref="E70:P70" si="337">(E46/E33)-1</f>
        <v>-5.7023643949930425E-2</v>
      </c>
      <c r="F70" s="49">
        <f t="shared" si="337"/>
        <v>-1.3899049012435993E-2</v>
      </c>
      <c r="G70" s="49">
        <f t="shared" si="337"/>
        <v>-4.1816870944484497E-2</v>
      </c>
      <c r="H70" s="49">
        <f t="shared" si="337"/>
        <v>-6.1224489795918324E-2</v>
      </c>
      <c r="I70" s="49">
        <f t="shared" si="337"/>
        <v>-8.8888888888888906E-2</v>
      </c>
      <c r="J70" s="49">
        <f t="shared" si="337"/>
        <v>-5.5379746835443333E-3</v>
      </c>
      <c r="K70" s="49">
        <f t="shared" si="337"/>
        <v>-6.7064083457526125E-2</v>
      </c>
      <c r="L70" s="49">
        <f t="shared" si="337"/>
        <v>2.2120518688024449E-2</v>
      </c>
      <c r="M70" s="49">
        <f t="shared" si="337"/>
        <v>1.2009607686148893E-2</v>
      </c>
      <c r="N70" s="49">
        <f t="shared" si="337"/>
        <v>6.4648117839607222E-2</v>
      </c>
      <c r="O70" s="49">
        <f t="shared" si="337"/>
        <v>0.50974025974025983</v>
      </c>
      <c r="P70" s="49">
        <f t="shared" si="337"/>
        <v>0.66877470355731217</v>
      </c>
      <c r="Q70" s="49">
        <f t="shared" ref="Q70:R70" si="338">(Q46/Q33)-1</f>
        <v>1.0854545454545454</v>
      </c>
      <c r="R70" s="49">
        <f t="shared" si="338"/>
        <v>0.89146644573322287</v>
      </c>
      <c r="S70" s="49">
        <f t="shared" ref="S70:T70" si="339">(S46/S33)-1</f>
        <v>0.42203898050974509</v>
      </c>
      <c r="T70" s="49">
        <f t="shared" si="339"/>
        <v>0.25228519195612442</v>
      </c>
      <c r="U70" s="49">
        <f t="shared" ref="U70" si="340">(U46/U33)-1</f>
        <v>0.28963893249607531</v>
      </c>
      <c r="V70" s="49">
        <f t="shared" ref="V70:W70" si="341">(V46/V33)-1</f>
        <v>0.17353407290015843</v>
      </c>
      <c r="W70" s="49">
        <f t="shared" si="341"/>
        <v>0.13319878910191729</v>
      </c>
      <c r="X70" s="49">
        <f t="shared" ref="X70:Y70" si="342">(X46/X33)-1</f>
        <v>6.9501226492232115E-2</v>
      </c>
      <c r="Y70" s="49">
        <f t="shared" si="342"/>
        <v>0.10530896431679726</v>
      </c>
      <c r="Z70" s="49">
        <f t="shared" ref="Z70:AA70" si="343">(Z46/Z33)-1</f>
        <v>4.8695652173913029E-2</v>
      </c>
      <c r="AA70" s="49">
        <f t="shared" si="343"/>
        <v>-5.2718286655683677E-2</v>
      </c>
      <c r="AB70" s="49">
        <f t="shared" ref="AB70:AH70" si="344">(AB46/AB33)-1</f>
        <v>6.2050359712230163E-2</v>
      </c>
      <c r="AC70" s="49">
        <f t="shared" si="344"/>
        <v>-2.8070175438596467E-2</v>
      </c>
      <c r="AD70" s="49">
        <f t="shared" si="344"/>
        <v>5.4577464788732488E-2</v>
      </c>
      <c r="AE70" s="49">
        <f t="shared" si="344"/>
        <v>8.1468218442255935E-2</v>
      </c>
      <c r="AF70" s="49">
        <f t="shared" si="344"/>
        <v>7.6580587711487125E-2</v>
      </c>
      <c r="AG70" s="49">
        <f t="shared" si="344"/>
        <v>7.6712328767123195E-2</v>
      </c>
      <c r="AH70" s="49">
        <f t="shared" si="344"/>
        <v>-7.5562700964630247E-2</v>
      </c>
      <c r="AI70" s="49">
        <f t="shared" si="308"/>
        <v>9.9120703437250199E-2</v>
      </c>
      <c r="AJ70" s="49">
        <f t="shared" si="308"/>
        <v>0.16990291262135923</v>
      </c>
      <c r="AK70" s="49">
        <f t="shared" ref="AK70" si="345">AK58/AK46</f>
        <v>-0.1743388834476004</v>
      </c>
      <c r="AL70" s="49">
        <f>AL58/AL46</f>
        <v>3.3085194375516956E-2</v>
      </c>
      <c r="AM70" s="49">
        <f t="shared" ref="AM70" si="346">AM58/AM46</f>
        <v>4.63038180341186E-2</v>
      </c>
      <c r="AN70" s="49">
        <f t="shared" ref="AN70" si="347">(AN46/AN33)-1</f>
        <v>4.6783625730994149E-2</v>
      </c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4"/>
    </row>
    <row r="71" spans="1:53" x14ac:dyDescent="0.25">
      <c r="A71" s="27" t="s">
        <v>47</v>
      </c>
      <c r="B71" s="49">
        <f t="shared" ref="B71:D71" si="348">B59/B47</f>
        <v>5.053763440860215E-2</v>
      </c>
      <c r="C71" s="49">
        <f t="shared" si="348"/>
        <v>8.6442220200181989E-3</v>
      </c>
      <c r="D71" s="49">
        <f t="shared" si="348"/>
        <v>4.4709388971684054E-3</v>
      </c>
      <c r="E71" s="49">
        <f t="shared" ref="E71:P71" si="349">(E47/E34)-1</f>
        <v>1.1363636363636465E-2</v>
      </c>
      <c r="F71" s="49">
        <f t="shared" si="349"/>
        <v>4.1036717062634898E-2</v>
      </c>
      <c r="G71" s="49">
        <f t="shared" si="349"/>
        <v>-7.4680306905370863E-2</v>
      </c>
      <c r="H71" s="49">
        <f t="shared" si="349"/>
        <v>-8.2155939298796388E-2</v>
      </c>
      <c r="I71" s="49">
        <f t="shared" si="349"/>
        <v>-4.4407894736842146E-2</v>
      </c>
      <c r="J71" s="49">
        <f t="shared" si="349"/>
        <v>-1.8072289156626509E-2</v>
      </c>
      <c r="K71" s="49">
        <f t="shared" si="349"/>
        <v>-4.7388260635433443E-2</v>
      </c>
      <c r="L71" s="49">
        <f t="shared" si="349"/>
        <v>2.037252619324792E-2</v>
      </c>
      <c r="M71" s="49">
        <f t="shared" si="349"/>
        <v>3.9112667834209081E-2</v>
      </c>
      <c r="N71" s="49">
        <f t="shared" si="349"/>
        <v>9.8600121728545265E-2</v>
      </c>
      <c r="O71" s="49">
        <f t="shared" si="349"/>
        <v>0.69392812887236688</v>
      </c>
      <c r="P71" s="49">
        <f t="shared" si="349"/>
        <v>0.72079439252336441</v>
      </c>
      <c r="Q71" s="49">
        <f t="shared" ref="Q71:R71" si="350">(Q47/Q34)-1</f>
        <v>1.3374827109266945</v>
      </c>
      <c r="R71" s="49">
        <f t="shared" si="350"/>
        <v>0.87167630057803458</v>
      </c>
      <c r="S71" s="49">
        <f t="shared" ref="S71:T71" si="351">(S47/S34)-1</f>
        <v>0.391653290529695</v>
      </c>
      <c r="T71" s="49">
        <f t="shared" si="351"/>
        <v>0.27891606080634501</v>
      </c>
      <c r="U71" s="49">
        <f t="shared" ref="U71" si="352">(U47/U34)-1</f>
        <v>0.32606060606060616</v>
      </c>
      <c r="V71" s="49">
        <f t="shared" ref="V71:W71" si="353">(V47/V34)-1</f>
        <v>6.685552407932005E-2</v>
      </c>
      <c r="W71" s="49">
        <f t="shared" si="353"/>
        <v>0.13386396526772804</v>
      </c>
      <c r="X71" s="49">
        <f t="shared" ref="X71:Y71" si="354">(X47/X34)-1</f>
        <v>2.8719126938541173E-2</v>
      </c>
      <c r="Y71" s="49">
        <f t="shared" si="354"/>
        <v>3.6791314837153255E-2</v>
      </c>
      <c r="Z71" s="49">
        <f t="shared" ref="Z71:AA71" si="355">(Z47/Z34)-1</f>
        <v>-6.1538461538461764E-3</v>
      </c>
      <c r="AA71" s="49">
        <f t="shared" si="355"/>
        <v>-2.3052959501557613E-2</v>
      </c>
      <c r="AB71" s="49">
        <f t="shared" ref="AB71:AH71" si="356">(AB47/AB34)-1</f>
        <v>2.5624599615631016E-2</v>
      </c>
      <c r="AC71" s="49">
        <f t="shared" si="356"/>
        <v>-1.3427109974424534E-2</v>
      </c>
      <c r="AD71" s="49">
        <f t="shared" si="356"/>
        <v>3.066666666666662E-2</v>
      </c>
      <c r="AE71" s="49">
        <f t="shared" si="356"/>
        <v>-5.0688360450563241E-2</v>
      </c>
      <c r="AF71" s="49">
        <f t="shared" si="356"/>
        <v>-1.189730745147155E-2</v>
      </c>
      <c r="AG71" s="49">
        <f t="shared" si="356"/>
        <v>-6.1470215462610889E-2</v>
      </c>
      <c r="AH71" s="49">
        <f t="shared" si="356"/>
        <v>1.7800381436745116E-2</v>
      </c>
      <c r="AI71" s="49">
        <f t="shared" ref="AI71:AJ71" si="357">AI59/AI47</f>
        <v>-7.6433121019108281E-3</v>
      </c>
      <c r="AJ71" s="49">
        <f t="shared" si="357"/>
        <v>9.8475222363405335E-2</v>
      </c>
      <c r="AK71" s="49">
        <f t="shared" ref="AK71:AM71" si="358">AK59/AK47</f>
        <v>-0.19317356572258534</v>
      </c>
      <c r="AL71" s="49">
        <f t="shared" si="358"/>
        <v>6.2608695652173918E-2</v>
      </c>
      <c r="AM71" s="49">
        <f t="shared" si="358"/>
        <v>1.1180124223602485E-2</v>
      </c>
      <c r="AN71" s="49">
        <f t="shared" ref="AN71" si="359">(AN47/AN34)-1</f>
        <v>4.848093083387206E-2</v>
      </c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4"/>
    </row>
    <row r="72" spans="1:53" x14ac:dyDescent="0.25">
      <c r="A72" s="27" t="s">
        <v>48</v>
      </c>
      <c r="B72" s="49">
        <f t="shared" ref="B72:D72" si="360">B60/B48</f>
        <v>0.14118303571428573</v>
      </c>
      <c r="C72" s="49">
        <f t="shared" si="360"/>
        <v>0.10563029397110114</v>
      </c>
      <c r="D72" s="49">
        <f t="shared" si="360"/>
        <v>8.1022880215343207E-2</v>
      </c>
      <c r="E72" s="49">
        <f t="shared" ref="E72:P72" si="361">(E48/E35)-1</f>
        <v>2.1739130434782705E-2</v>
      </c>
      <c r="F72" s="49">
        <f t="shared" si="361"/>
        <v>4.1586692258477331E-2</v>
      </c>
      <c r="G72" s="49">
        <f t="shared" si="361"/>
        <v>-5.9981544140264575E-2</v>
      </c>
      <c r="H72" s="49">
        <f t="shared" si="361"/>
        <v>-0.11291273584905659</v>
      </c>
      <c r="I72" s="49">
        <f t="shared" si="361"/>
        <v>-4.2600189334174865E-2</v>
      </c>
      <c r="J72" s="49">
        <f t="shared" si="361"/>
        <v>-4.7802374077638765E-2</v>
      </c>
      <c r="K72" s="49">
        <f t="shared" si="361"/>
        <v>2.6627218934911268E-2</v>
      </c>
      <c r="L72" s="49">
        <f t="shared" si="361"/>
        <v>5.830207978179347E-2</v>
      </c>
      <c r="M72" s="49">
        <f t="shared" si="361"/>
        <v>4.0366350067842616E-2</v>
      </c>
      <c r="N72" s="49">
        <f t="shared" si="361"/>
        <v>0.16213314244810317</v>
      </c>
      <c r="O72" s="49">
        <f t="shared" si="361"/>
        <v>0.70411985018726586</v>
      </c>
      <c r="P72" s="49">
        <f t="shared" si="361"/>
        <v>0.93085655314757476</v>
      </c>
      <c r="Q72" s="49">
        <f t="shared" ref="Q72:R72" si="362">(Q48/Q35)-1</f>
        <v>1.613663133097762</v>
      </c>
      <c r="R72" s="49">
        <f t="shared" si="362"/>
        <v>1.3169690501600853</v>
      </c>
      <c r="S72" s="49">
        <f t="shared" ref="S72:T72" si="363">(S48/S35)-1</f>
        <v>0.6033676333021516</v>
      </c>
      <c r="T72" s="49">
        <f t="shared" si="363"/>
        <v>0.40635905389685933</v>
      </c>
      <c r="U72" s="49">
        <f t="shared" ref="U72" si="364">(U48/U35)-1</f>
        <v>0.45495810055865915</v>
      </c>
      <c r="V72" s="49">
        <f t="shared" ref="V72:W72" si="365">(V48/V35)-1</f>
        <v>0.17277664630006795</v>
      </c>
      <c r="W72" s="49">
        <f t="shared" si="365"/>
        <v>0.19850187265917607</v>
      </c>
      <c r="X72" s="49">
        <f t="shared" ref="X72:Y72" si="366">(X48/X35)-1</f>
        <v>0.10400562192550944</v>
      </c>
      <c r="Y72" s="49">
        <f t="shared" si="366"/>
        <v>7.2604790419161569E-2</v>
      </c>
      <c r="Z72" s="49">
        <f t="shared" ref="Z72:AA72" si="367">(Z48/Z35)-1</f>
        <v>-1.1434894872740631E-2</v>
      </c>
      <c r="AA72" s="49">
        <f t="shared" si="367"/>
        <v>-3.1575037147102525E-2</v>
      </c>
      <c r="AB72" s="49">
        <f t="shared" ref="AB72:AH72" si="368">(AB48/AB35)-1</f>
        <v>-7.547169811320753E-3</v>
      </c>
      <c r="AC72" s="49">
        <f t="shared" si="368"/>
        <v>-3.3256880733944949E-2</v>
      </c>
      <c r="AD72" s="49">
        <f t="shared" si="368"/>
        <v>-2.4137931034482807E-2</v>
      </c>
      <c r="AE72" s="49">
        <f t="shared" si="368"/>
        <v>-2.8682170542635665E-2</v>
      </c>
      <c r="AF72" s="49">
        <f t="shared" si="368"/>
        <v>-3.94144144144144E-2</v>
      </c>
      <c r="AG72" s="49">
        <f t="shared" si="368"/>
        <v>-9.7087378640776656E-3</v>
      </c>
      <c r="AH72" s="49">
        <f t="shared" si="368"/>
        <v>7.2727272727272751E-2</v>
      </c>
      <c r="AI72" s="49">
        <f t="shared" ref="AI72:AJ72" si="369">AI60/AI48</f>
        <v>0.12185618136733971</v>
      </c>
      <c r="AJ72" s="49">
        <f t="shared" si="369"/>
        <v>0.10670261941448382</v>
      </c>
      <c r="AK72" s="49">
        <f t="shared" ref="AK72:AM72" si="370">AK60/AK48</f>
        <v>-0.24272279444693237</v>
      </c>
      <c r="AL72" s="49">
        <f t="shared" si="370"/>
        <v>4.8404446038006456E-2</v>
      </c>
      <c r="AM72" s="49">
        <f t="shared" si="370"/>
        <v>1.7857142857142856E-2</v>
      </c>
      <c r="AN72" s="49">
        <f t="shared" ref="AN72" si="371">(AN48/AN35)-1</f>
        <v>5.4347826086955653E-3</v>
      </c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4"/>
    </row>
    <row r="73" spans="1:53" x14ac:dyDescent="0.25">
      <c r="A73" s="29" t="s">
        <v>49</v>
      </c>
      <c r="B73" s="49">
        <f t="shared" ref="B73:D73" si="372">B61/B49</f>
        <v>0.13370681605975723</v>
      </c>
      <c r="C73" s="49">
        <f t="shared" si="372"/>
        <v>0.15398732065398732</v>
      </c>
      <c r="D73" s="49">
        <f t="shared" si="372"/>
        <v>0.12778297474275024</v>
      </c>
      <c r="E73" s="49">
        <f t="shared" ref="E73:N73" si="373">(E49/E36)-1</f>
        <v>2.490951671279551E-2</v>
      </c>
      <c r="F73" s="49">
        <f t="shared" si="373"/>
        <v>2.9302427290618827E-2</v>
      </c>
      <c r="G73" s="49">
        <f t="shared" si="373"/>
        <v>-5.2531243380639747E-2</v>
      </c>
      <c r="H73" s="49">
        <f t="shared" si="373"/>
        <v>-4.6462955211385548E-2</v>
      </c>
      <c r="I73" s="49">
        <f t="shared" si="373"/>
        <v>-3.0823425803610749E-2</v>
      </c>
      <c r="J73" s="49">
        <f t="shared" si="373"/>
        <v>-1.4295287022559777E-2</v>
      </c>
      <c r="K73" s="49">
        <f t="shared" si="373"/>
        <v>1.5606801770323697E-2</v>
      </c>
      <c r="L73" s="49">
        <f t="shared" si="373"/>
        <v>4.9467455621301726E-2</v>
      </c>
      <c r="M73" s="49">
        <f t="shared" si="373"/>
        <v>1.8904507998060982E-2</v>
      </c>
      <c r="N73" s="49">
        <f t="shared" si="373"/>
        <v>0.15219082188229183</v>
      </c>
      <c r="O73" s="49">
        <f>(O49/O36)-1</f>
        <v>0.60981718006511398</v>
      </c>
      <c r="P73" s="49">
        <f t="shared" ref="P73:Q73" si="374">(P49/P36)-1</f>
        <v>0.8429241788095827</v>
      </c>
      <c r="Q73" s="49">
        <f t="shared" si="374"/>
        <v>1.6580841638981174</v>
      </c>
      <c r="R73" s="49">
        <f t="shared" ref="R73:S73" si="375">(R49/R36)-1</f>
        <v>1.3815855494229803</v>
      </c>
      <c r="S73" s="49">
        <f t="shared" si="375"/>
        <v>0.78291253381424708</v>
      </c>
      <c r="T73" s="49">
        <f t="shared" ref="T73" si="376">(T49/T36)-1</f>
        <v>0.54046406338426722</v>
      </c>
      <c r="U73" s="49">
        <f t="shared" ref="U73" si="377">(U49/U36)-1</f>
        <v>0.50727802037845704</v>
      </c>
      <c r="V73" s="49">
        <f t="shared" ref="V73:W73" si="378">(V49/V36)-1</f>
        <v>0.28829516539440214</v>
      </c>
      <c r="W73" s="49">
        <f t="shared" si="378"/>
        <v>0.24623115577889454</v>
      </c>
      <c r="X73" s="49">
        <f t="shared" ref="X73:Y73" si="379">(X49/X36)-1</f>
        <v>4.62354724608387E-2</v>
      </c>
      <c r="Y73" s="49">
        <f t="shared" si="379"/>
        <v>4.8557158712541515E-2</v>
      </c>
      <c r="Z73" s="49">
        <f t="shared" ref="Z73:AA73" si="380">(Z49/Z36)-1</f>
        <v>-3.2809484422387625E-2</v>
      </c>
      <c r="AA73" s="49">
        <f t="shared" si="380"/>
        <v>-7.9083719661848906E-2</v>
      </c>
      <c r="AB73" s="49">
        <f t="shared" ref="AB73:AE73" si="381">(AB49/AB36)-1</f>
        <v>-8.4671532846715136E-3</v>
      </c>
      <c r="AC73" s="49">
        <f t="shared" si="381"/>
        <v>-0.1022598870056497</v>
      </c>
      <c r="AD73" s="49">
        <f t="shared" si="381"/>
        <v>-8.1807780320366175E-2</v>
      </c>
      <c r="AE73" s="49">
        <f t="shared" si="381"/>
        <v>-4.4553032480597832E-2</v>
      </c>
      <c r="AF73" s="49">
        <f>(AF49/AF36)-1</f>
        <v>-8.6100168823860401E-2</v>
      </c>
      <c r="AG73" s="49">
        <f t="shared" ref="AG73:AH73" si="382">(AG49/AG36)-1</f>
        <v>-5.9831460674157344E-2</v>
      </c>
      <c r="AH73" s="49">
        <f t="shared" si="382"/>
        <v>5.3671483338248338E-2</v>
      </c>
      <c r="AI73" s="49">
        <f t="shared" ref="AI73:AJ73" si="383">AI61/AI49</f>
        <v>3.8599393438103119E-2</v>
      </c>
      <c r="AJ73" s="49">
        <f t="shared" si="383"/>
        <v>3.2130948772355263E-2</v>
      </c>
      <c r="AK73" s="49">
        <f t="shared" ref="AK73:AM73" si="384">AK61/AK49</f>
        <v>-0.32189600282985498</v>
      </c>
      <c r="AL73" s="49">
        <f t="shared" si="384"/>
        <v>7.502679528403001E-3</v>
      </c>
      <c r="AM73" s="49">
        <f t="shared" si="384"/>
        <v>-2.3255813953488372E-2</v>
      </c>
      <c r="AN73" s="49">
        <f t="shared" ref="AN73" si="385">(AN49/AN36)-1</f>
        <v>-1.8231292517006836E-2</v>
      </c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4"/>
    </row>
    <row r="74" spans="1:53" x14ac:dyDescent="0.25">
      <c r="A74" s="74" t="s">
        <v>65</v>
      </c>
      <c r="B74" s="75"/>
      <c r="C74" s="75"/>
      <c r="D74" s="75"/>
      <c r="E74" s="75">
        <f t="shared" ref="E74:N74" si="386">(E50/E37)-1</f>
        <v>9.625212947188988E-3</v>
      </c>
      <c r="F74" s="75">
        <f t="shared" si="386"/>
        <v>2.7883508896167086E-2</v>
      </c>
      <c r="G74" s="75">
        <f t="shared" si="386"/>
        <v>-5.7975986277873037E-2</v>
      </c>
      <c r="H74" s="75">
        <f t="shared" si="386"/>
        <v>-7.4086603518267902E-2</v>
      </c>
      <c r="I74" s="75">
        <f t="shared" si="386"/>
        <v>-4.0283311199645899E-2</v>
      </c>
      <c r="J74" s="75">
        <f t="shared" si="386"/>
        <v>-2.0735240854762749E-2</v>
      </c>
      <c r="K74" s="75">
        <f t="shared" si="386"/>
        <v>-5.5055973573137074E-4</v>
      </c>
      <c r="L74" s="75">
        <f t="shared" si="386"/>
        <v>4.2585407400397512E-2</v>
      </c>
      <c r="M74" s="75">
        <f t="shared" si="386"/>
        <v>2.3457027494712568E-2</v>
      </c>
      <c r="N74" s="75">
        <f t="shared" si="386"/>
        <v>0.129218607479477</v>
      </c>
      <c r="O74" s="75">
        <f>(O50/O37)-1</f>
        <v>0.61830930278491003</v>
      </c>
      <c r="P74" s="75">
        <f t="shared" ref="P74:V74" si="387">(P50/P37)-1</f>
        <v>0.79924205616558153</v>
      </c>
      <c r="Q74" s="75">
        <f t="shared" si="387"/>
        <v>1.4765650969529087</v>
      </c>
      <c r="R74" s="75">
        <f t="shared" si="387"/>
        <v>1.1867978924346358</v>
      </c>
      <c r="S74" s="75">
        <f t="shared" si="387"/>
        <v>0.60194521281342017</v>
      </c>
      <c r="T74" s="75">
        <f t="shared" si="387"/>
        <v>0.39779127553837657</v>
      </c>
      <c r="U74" s="75">
        <f t="shared" si="387"/>
        <v>0.41871105919003115</v>
      </c>
      <c r="V74" s="75">
        <f t="shared" si="387"/>
        <v>0.19486581096849465</v>
      </c>
      <c r="W74" s="75">
        <f t="shared" ref="W74:X74" si="388">(W50/W37)-1</f>
        <v>0.18934624697336555</v>
      </c>
      <c r="X74" s="75">
        <f t="shared" si="388"/>
        <v>5.611439842209065E-2</v>
      </c>
      <c r="Y74" s="75">
        <f t="shared" ref="Y74:Z74" si="389">(Y50/Y37)-1</f>
        <v>5.6220222339862458E-2</v>
      </c>
      <c r="Z74" s="75">
        <f t="shared" si="389"/>
        <v>-1.2581941213787307E-2</v>
      </c>
      <c r="AA74" s="75">
        <f t="shared" ref="AA74:AB74" si="390">(AA50/AA37)-1</f>
        <v>-5.5935232888234654E-2</v>
      </c>
      <c r="AB74" s="75">
        <f t="shared" si="390"/>
        <v>8.6073714411829538E-3</v>
      </c>
      <c r="AC74" s="75">
        <f t="shared" ref="AC74:AN74" si="391">(AC50/AC37)-1</f>
        <v>-5.3273777099901998E-2</v>
      </c>
      <c r="AD74" s="75">
        <f t="shared" si="391"/>
        <v>-2.8303964757709243E-2</v>
      </c>
      <c r="AE74" s="75">
        <f t="shared" si="391"/>
        <v>-2.4253731343283569E-2</v>
      </c>
      <c r="AF74" s="75">
        <f t="shared" si="391"/>
        <v>-3.5055549563153932E-2</v>
      </c>
      <c r="AG74" s="75">
        <f t="shared" si="391"/>
        <v>-1.9403639552729612E-2</v>
      </c>
      <c r="AH74" s="75">
        <f t="shared" si="391"/>
        <v>3.2882437039480905E-2</v>
      </c>
      <c r="AI74" s="75">
        <f t="shared" si="391"/>
        <v>7.0824994440738198E-2</v>
      </c>
      <c r="AJ74" s="75">
        <f t="shared" si="391"/>
        <v>9.5850521718029658E-2</v>
      </c>
      <c r="AK74" s="75">
        <f t="shared" si="391"/>
        <v>-0.20175348117586389</v>
      </c>
      <c r="AL74" s="75">
        <f t="shared" si="391"/>
        <v>3.1325554504362474E-2</v>
      </c>
      <c r="AM74" s="75">
        <f t="shared" si="391"/>
        <v>8.6864406779660897E-3</v>
      </c>
      <c r="AN74" s="75">
        <f t="shared" si="391"/>
        <v>1.2293790059892729E-2</v>
      </c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7"/>
    </row>
    <row r="75" spans="1:53" x14ac:dyDescent="0.25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</row>
    <row r="76" spans="1:53" ht="18.75" x14ac:dyDescent="0.3">
      <c r="A76" s="13" t="s">
        <v>70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34"/>
    </row>
    <row r="77" spans="1:53" x14ac:dyDescent="0.25">
      <c r="A77" s="33" t="s">
        <v>50</v>
      </c>
      <c r="B77" s="16">
        <v>1</v>
      </c>
      <c r="C77" s="16">
        <v>2</v>
      </c>
      <c r="D77" s="16">
        <v>3</v>
      </c>
      <c r="E77" s="184">
        <v>4</v>
      </c>
      <c r="F77" s="184">
        <v>5</v>
      </c>
      <c r="G77" s="184">
        <v>6</v>
      </c>
      <c r="H77" s="184">
        <v>7</v>
      </c>
      <c r="I77" s="184">
        <v>8</v>
      </c>
      <c r="J77" s="184">
        <v>9</v>
      </c>
      <c r="K77" s="184">
        <v>10</v>
      </c>
      <c r="L77" s="184">
        <v>11</v>
      </c>
      <c r="M77" s="184">
        <v>12</v>
      </c>
      <c r="N77" s="184">
        <v>13</v>
      </c>
      <c r="O77" s="184">
        <v>14</v>
      </c>
      <c r="P77" s="184">
        <v>15</v>
      </c>
      <c r="Q77" s="184">
        <v>16</v>
      </c>
      <c r="R77" s="184">
        <v>17</v>
      </c>
      <c r="S77" s="184">
        <v>18</v>
      </c>
      <c r="T77" s="183">
        <f t="shared" ref="T77:Z77" si="392">S77+1</f>
        <v>19</v>
      </c>
      <c r="U77" s="183">
        <f t="shared" si="392"/>
        <v>20</v>
      </c>
      <c r="V77" s="184">
        <f t="shared" si="392"/>
        <v>21</v>
      </c>
      <c r="W77" s="189">
        <f t="shared" si="392"/>
        <v>22</v>
      </c>
      <c r="X77" s="189">
        <f t="shared" si="392"/>
        <v>23</v>
      </c>
      <c r="Y77" s="189">
        <f t="shared" si="392"/>
        <v>24</v>
      </c>
      <c r="Z77" s="196">
        <f t="shared" si="392"/>
        <v>25</v>
      </c>
      <c r="AA77" s="198">
        <f t="shared" ref="AA77:AD77" si="393">Z77+1</f>
        <v>26</v>
      </c>
      <c r="AB77" s="198">
        <f t="shared" si="393"/>
        <v>27</v>
      </c>
      <c r="AC77" s="200">
        <f t="shared" si="393"/>
        <v>28</v>
      </c>
      <c r="AD77" s="200">
        <f t="shared" si="393"/>
        <v>29</v>
      </c>
      <c r="AE77" s="16">
        <v>30</v>
      </c>
      <c r="AF77" s="16">
        <v>31</v>
      </c>
      <c r="AG77" s="16">
        <v>32</v>
      </c>
      <c r="AH77" s="16">
        <v>33</v>
      </c>
      <c r="AI77" s="16">
        <v>34</v>
      </c>
      <c r="AJ77" s="16">
        <v>35</v>
      </c>
      <c r="AK77" s="16">
        <v>36</v>
      </c>
      <c r="AL77" s="16">
        <v>37</v>
      </c>
      <c r="AM77" s="16">
        <v>38</v>
      </c>
      <c r="AN77" s="16">
        <v>39</v>
      </c>
      <c r="AO77" s="16">
        <v>40</v>
      </c>
      <c r="AP77" s="16">
        <v>41</v>
      </c>
      <c r="AQ77" s="16">
        <v>42</v>
      </c>
      <c r="AR77" s="16">
        <v>43</v>
      </c>
      <c r="AS77" s="16">
        <v>44</v>
      </c>
      <c r="AT77" s="16">
        <v>45</v>
      </c>
      <c r="AU77" s="16">
        <v>46</v>
      </c>
      <c r="AV77" s="16">
        <v>47</v>
      </c>
      <c r="AW77" s="16">
        <v>48</v>
      </c>
      <c r="AX77" s="16">
        <v>49</v>
      </c>
      <c r="AY77" s="16">
        <v>50</v>
      </c>
      <c r="AZ77" s="16">
        <v>51</v>
      </c>
      <c r="BA77" s="15">
        <v>52</v>
      </c>
    </row>
    <row r="78" spans="1:53" x14ac:dyDescent="0.25">
      <c r="A78" s="31" t="s">
        <v>52</v>
      </c>
      <c r="B78" s="36">
        <v>43833</v>
      </c>
      <c r="C78" s="36">
        <v>43840</v>
      </c>
      <c r="D78" s="36">
        <v>43847</v>
      </c>
      <c r="E78" s="36">
        <v>43854</v>
      </c>
      <c r="F78" s="36">
        <v>43861</v>
      </c>
      <c r="G78" s="36">
        <v>43868</v>
      </c>
      <c r="H78" s="36">
        <v>43875</v>
      </c>
      <c r="I78" s="36">
        <v>43882</v>
      </c>
      <c r="J78" s="36">
        <v>43889</v>
      </c>
      <c r="K78" s="36">
        <v>43896</v>
      </c>
      <c r="L78" s="36">
        <v>43903</v>
      </c>
      <c r="M78" s="36">
        <v>43910</v>
      </c>
      <c r="N78" s="36">
        <v>43917</v>
      </c>
      <c r="O78" s="36">
        <v>43924</v>
      </c>
      <c r="P78" s="36">
        <v>43931</v>
      </c>
      <c r="Q78" s="36">
        <v>43938</v>
      </c>
      <c r="R78" s="36">
        <v>43945</v>
      </c>
      <c r="S78" s="36">
        <v>43952</v>
      </c>
      <c r="T78" s="36">
        <f t="shared" ref="T78:Z78" si="394">S78+7</f>
        <v>43959</v>
      </c>
      <c r="U78" s="36">
        <f t="shared" si="394"/>
        <v>43966</v>
      </c>
      <c r="V78" s="36">
        <f t="shared" si="394"/>
        <v>43973</v>
      </c>
      <c r="W78" s="36">
        <f t="shared" si="394"/>
        <v>43980</v>
      </c>
      <c r="X78" s="36">
        <f t="shared" si="394"/>
        <v>43987</v>
      </c>
      <c r="Y78" s="36">
        <f t="shared" si="394"/>
        <v>43994</v>
      </c>
      <c r="Z78" s="36">
        <f t="shared" si="394"/>
        <v>44001</v>
      </c>
      <c r="AA78" s="36">
        <f t="shared" ref="AA78:AD78" si="395">Z78+7</f>
        <v>44008</v>
      </c>
      <c r="AB78" s="36">
        <f t="shared" si="395"/>
        <v>44015</v>
      </c>
      <c r="AC78" s="36">
        <f t="shared" si="395"/>
        <v>44022</v>
      </c>
      <c r="AD78" s="36">
        <f t="shared" si="395"/>
        <v>44029</v>
      </c>
      <c r="AE78" s="35">
        <v>44036</v>
      </c>
      <c r="AF78" s="35">
        <v>44043</v>
      </c>
      <c r="AG78" s="35">
        <v>44050</v>
      </c>
      <c r="AH78" s="35">
        <v>44057</v>
      </c>
      <c r="AI78" s="35">
        <v>44064</v>
      </c>
      <c r="AJ78" s="35">
        <v>44071</v>
      </c>
      <c r="AK78" s="35">
        <v>44078</v>
      </c>
      <c r="AL78" s="35">
        <v>44085</v>
      </c>
      <c r="AM78" s="35">
        <v>44092</v>
      </c>
      <c r="AN78" s="35">
        <v>44099</v>
      </c>
      <c r="AO78" s="35">
        <v>44106</v>
      </c>
      <c r="AP78" s="35">
        <v>44113</v>
      </c>
      <c r="AQ78" s="35">
        <v>44120</v>
      </c>
      <c r="AR78" s="35">
        <v>44127</v>
      </c>
      <c r="AS78" s="35">
        <v>44134</v>
      </c>
      <c r="AT78" s="35">
        <v>44141</v>
      </c>
      <c r="AU78" s="35">
        <v>44148</v>
      </c>
      <c r="AV78" s="35">
        <v>44155</v>
      </c>
      <c r="AW78" s="35">
        <v>44162</v>
      </c>
      <c r="AX78" s="35">
        <v>44169</v>
      </c>
      <c r="AY78" s="35">
        <v>44176</v>
      </c>
      <c r="AZ78" s="35">
        <v>44183</v>
      </c>
      <c r="BA78" s="14">
        <v>44190</v>
      </c>
    </row>
    <row r="79" spans="1:53" x14ac:dyDescent="0.25">
      <c r="A79" s="27" t="s">
        <v>51</v>
      </c>
      <c r="B79" s="64">
        <f>(B55/'UK Pop by Age'!$G5)*52</f>
        <v>3.4887013041033838E-4</v>
      </c>
      <c r="C79" s="64">
        <f>(C55/'UK Pop by Age'!$G5)*52</f>
        <v>0</v>
      </c>
      <c r="D79" s="64">
        <f>(D55/'UK Pop by Age'!$G5)*52</f>
        <v>6.9774026082067677E-4</v>
      </c>
      <c r="E79" s="64">
        <f>(E55/'UK Pop by Age'!$G5)*52</f>
        <v>7.6751428690274436E-4</v>
      </c>
      <c r="F79" s="64">
        <f>(F55/'UK Pop by Age'!$G5)*52</f>
        <v>-4.8841818257447367E-4</v>
      </c>
      <c r="G79" s="64">
        <f>(G55/'UK Pop by Age'!$G5)*52</f>
        <v>-1.6745766259696241E-3</v>
      </c>
      <c r="H79" s="64">
        <f>(H55/'UK Pop by Age'!$G5)*52</f>
        <v>-4.1864415649240603E-4</v>
      </c>
      <c r="I79" s="64">
        <f>(I55/'UK Pop by Age'!$G5)*52</f>
        <v>-5.5819220865654137E-4</v>
      </c>
      <c r="J79" s="64">
        <f>(J55/'UK Pop by Age'!$G5)*52</f>
        <v>-2.0932207824620301E-4</v>
      </c>
      <c r="K79" s="64">
        <f>(K55/'UK Pop by Age'!$G5)*52</f>
        <v>7.6751428690274436E-4</v>
      </c>
      <c r="L79" s="64">
        <f>(L55/'UK Pop by Age'!$G5)*52</f>
        <v>-2.7909610432827069E-4</v>
      </c>
      <c r="M79" s="64">
        <f>(M55/'UK Pop by Age'!$G5)*52</f>
        <v>-3.4887013041033838E-4</v>
      </c>
      <c r="N79" s="64">
        <f>(N55/'UK Pop by Age'!$G5)*52</f>
        <v>2.7909610432827069E-4</v>
      </c>
      <c r="O79" s="64">
        <f>(O55/'UK Pop by Age'!$G5)*52</f>
        <v>6.9774026082067677E-4</v>
      </c>
      <c r="P79" s="64">
        <f>(P55/'UK Pop by Age'!$G5)*52</f>
        <v>-6.2796623473860907E-4</v>
      </c>
      <c r="Q79" s="64">
        <f>(Q55/'UK Pop by Age'!$G5)*52</f>
        <v>2.0932207824620301E-4</v>
      </c>
      <c r="R79" s="64">
        <f>(R55/'UK Pop by Age'!$G5)*52</f>
        <v>1.3954805216413535E-3</v>
      </c>
      <c r="S79" s="64">
        <f>(S55/'UK Pop by Age'!$G5)*52</f>
        <v>1.3954805216413534E-4</v>
      </c>
      <c r="T79" s="64">
        <f>(T55/'UK Pop by Age'!$G5)*52</f>
        <v>-1.9536727302978947E-3</v>
      </c>
      <c r="U79" s="64">
        <f>(U55/'UK Pop by Age'!$G5)*52</f>
        <v>8.3728831298481206E-4</v>
      </c>
      <c r="V79" s="64">
        <f>(V55/'UK Pop by Age'!$G5)*52</f>
        <v>0</v>
      </c>
      <c r="W79" s="64">
        <f>(W55/'UK Pop by Age'!$G5)*52</f>
        <v>-3.4887013041033838E-4</v>
      </c>
      <c r="X79" s="64">
        <f>(X55/'UK Pop by Age'!$G5)*52</f>
        <v>-2.7909610432827069E-4</v>
      </c>
      <c r="Y79" s="64">
        <f>(Y55/'UK Pop by Age'!$G5)*52</f>
        <v>-1.3954805216413534E-4</v>
      </c>
      <c r="Z79" s="64">
        <f>(Z55/'UK Pop by Age'!$G5)*52</f>
        <v>1.3954805216413534E-4</v>
      </c>
      <c r="AA79" s="64">
        <f>(AA55/'UK Pop by Age'!$G5)*52</f>
        <v>5.5819220865654137E-4</v>
      </c>
      <c r="AB79" s="64">
        <f>(AB55/'UK Pop by Age'!$G5)*52</f>
        <v>9.7683636514894734E-4</v>
      </c>
      <c r="AC79" s="64">
        <f>(AC55/'UK Pop by Age'!$G5)*52</f>
        <v>9.7683636514894734E-4</v>
      </c>
      <c r="AD79" s="64">
        <f>(AD55/'UK Pop by Age'!$G5)*52</f>
        <v>-6.9774026082067677E-4</v>
      </c>
      <c r="AE79" s="64">
        <f>(AE55/'UK Pop by Age'!$G5)*52</f>
        <v>-5.5819220865654137E-4</v>
      </c>
      <c r="AF79" s="64">
        <f>(AF55/'UK Pop by Age'!$G5)*52</f>
        <v>-8.3728831298481206E-4</v>
      </c>
      <c r="AG79" s="64">
        <f>(AG55/'UK Pop by Age'!$G5)*52</f>
        <v>-9.0706233906687975E-4</v>
      </c>
      <c r="AH79" s="64">
        <f>(AH55/'UK Pop by Age'!$G5)*52</f>
        <v>-2.7909610432827069E-4</v>
      </c>
      <c r="AI79" s="64">
        <f>(AI55/'UK Pop by Age'!$G5)*52</f>
        <v>1.3954805216413534E-4</v>
      </c>
      <c r="AJ79" s="64">
        <f>(AJ55/'UK Pop by Age'!$G5)*52</f>
        <v>-4.8841818257447367E-4</v>
      </c>
      <c r="AK79" s="64">
        <f>(AK55/'UK Pop by Age'!$G5)*52</f>
        <v>-1.7443506520516917E-3</v>
      </c>
      <c r="AL79" s="64">
        <f>(AL55/'UK Pop by Age'!$G5)*52</f>
        <v>-1.4652545477234211E-3</v>
      </c>
      <c r="AM79" s="64">
        <f>(AM55/'UK Pop by Age'!$G5)*52</f>
        <v>-6.2796623473860907E-4</v>
      </c>
      <c r="AN79" s="64">
        <f>(AN55/'UK Pop by Age'!$G5)*52</f>
        <v>-6.9774026082067677E-4</v>
      </c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4"/>
    </row>
    <row r="80" spans="1:53" x14ac:dyDescent="0.25">
      <c r="A80" s="27" t="s">
        <v>44</v>
      </c>
      <c r="B80" s="64">
        <f>(B56/'UK Pop by Age'!$G6)*52</f>
        <v>4.6569181250208783E-6</v>
      </c>
      <c r="C80" s="64">
        <f>(C56/'UK Pop by Age'!$G6)*52</f>
        <v>2.7941508750125268E-5</v>
      </c>
      <c r="D80" s="64">
        <f>(D56/'UK Pop by Age'!$G6)*52</f>
        <v>-6.0539935625271409E-5</v>
      </c>
      <c r="E80" s="64">
        <f>(E56/'UK Pop by Age'!$G6)*52</f>
        <v>-4.6569181250208783E-6</v>
      </c>
      <c r="F80" s="64">
        <f>(F56/'UK Pop by Age'!$G6)*52</f>
        <v>0</v>
      </c>
      <c r="G80" s="64">
        <f>(G56/'UK Pop by Age'!$G6)*52</f>
        <v>-4.1912263125187899E-5</v>
      </c>
      <c r="H80" s="64">
        <f>(H56/'UK Pop by Age'!$G6)*52</f>
        <v>-2.3284590625104389E-5</v>
      </c>
      <c r="I80" s="64">
        <f>(I56/'UK Pop by Age'!$G6)*52</f>
        <v>-5.5883017500250537E-5</v>
      </c>
      <c r="J80" s="64">
        <f>(J56/'UK Pop by Age'!$G6)*52</f>
        <v>0</v>
      </c>
      <c r="K80" s="64">
        <f>(K56/'UK Pop by Age'!$G6)*52</f>
        <v>1.8627672500083513E-5</v>
      </c>
      <c r="L80" s="64">
        <f>(L56/'UK Pop by Age'!$G6)*52</f>
        <v>-9.3138362500417567E-6</v>
      </c>
      <c r="M80" s="64">
        <f>(M56/'UK Pop by Age'!$G6)*52</f>
        <v>-5.5883017500250537E-5</v>
      </c>
      <c r="N80" s="64">
        <f>(N56/'UK Pop by Age'!$G6)*52</f>
        <v>-1.8627672500083513E-5</v>
      </c>
      <c r="O80" s="64">
        <f>(O56/'UK Pop by Age'!$G6)*52</f>
        <v>3.7255345000167027E-5</v>
      </c>
      <c r="P80" s="64">
        <f>(P56/'UK Pop by Age'!$G6)*52</f>
        <v>-4.1912263125187899E-5</v>
      </c>
      <c r="Q80" s="64">
        <f>(Q56/'UK Pop by Age'!$G6)*52</f>
        <v>-2.7941508750125268E-5</v>
      </c>
      <c r="R80" s="64">
        <f>(R56/'UK Pop by Age'!$G6)*52</f>
        <v>-2.7941508750125268E-5</v>
      </c>
      <c r="S80" s="64">
        <f>(S56/'UK Pop by Age'!$G6)*52</f>
        <v>-3.2598426875146141E-5</v>
      </c>
      <c r="T80" s="64">
        <f>(T56/'UK Pop by Age'!$G6)*52</f>
        <v>1.3970754375062634E-5</v>
      </c>
      <c r="U80" s="64">
        <f>(U56/'UK Pop by Age'!$G6)*52</f>
        <v>2.3284590625104389E-5</v>
      </c>
      <c r="V80" s="64">
        <f>(V56/'UK Pop by Age'!$G6)*52</f>
        <v>-2.3284590625104389E-5</v>
      </c>
      <c r="W80" s="64">
        <f>(W56/'UK Pop by Age'!$G6)*52</f>
        <v>-9.3138362500417567E-6</v>
      </c>
      <c r="X80" s="64">
        <f>(X56/'UK Pop by Age'!$G6)*52</f>
        <v>-9.3138362500417567E-6</v>
      </c>
      <c r="Y80" s="64">
        <f>(Y56/'UK Pop by Age'!$G6)*52</f>
        <v>-3.2598426875146141E-5</v>
      </c>
      <c r="Z80" s="64">
        <f>(Z56/'UK Pop by Age'!$G6)*52</f>
        <v>-4.6569181250208783E-6</v>
      </c>
      <c r="AA80" s="64">
        <f>(AA56/'UK Pop by Age'!$G6)*52</f>
        <v>-4.6569181250208778E-5</v>
      </c>
      <c r="AB80" s="64">
        <f>(AB56/'UK Pop by Age'!$G6)*52</f>
        <v>-6.0539935625271409E-5</v>
      </c>
      <c r="AC80" s="64">
        <f>(AC56/'UK Pop by Age'!$G6)*52</f>
        <v>-2.7941508750125268E-5</v>
      </c>
      <c r="AD80" s="64">
        <f>(AD56/'UK Pop by Age'!$G6)*52</f>
        <v>-1.8627672500083513E-5</v>
      </c>
      <c r="AE80" s="64">
        <f>(AE56/'UK Pop by Age'!$G6)*52</f>
        <v>-9.3138362500417567E-6</v>
      </c>
      <c r="AF80" s="64">
        <f>(AF56/'UK Pop by Age'!$G6)*52</f>
        <v>3.7255345000167027E-5</v>
      </c>
      <c r="AG80" s="64">
        <f>(AG56/'UK Pop by Age'!$G6)*52</f>
        <v>1.3970754375062634E-5</v>
      </c>
      <c r="AH80" s="64">
        <f>(AH56/'UK Pop by Age'!$G6)*52</f>
        <v>-4.1912263125187899E-5</v>
      </c>
      <c r="AI80" s="64">
        <f>(AI56/'UK Pop by Age'!$G6)*52</f>
        <v>3.7255345000167027E-5</v>
      </c>
      <c r="AJ80" s="64">
        <f>(AJ56/'UK Pop by Age'!$G6)*52</f>
        <v>9.3138362500417567E-6</v>
      </c>
      <c r="AK80" s="64">
        <f>(AK56/'UK Pop by Age'!$G6)*52</f>
        <v>-4.1912263125187899E-5</v>
      </c>
      <c r="AL80" s="64">
        <f>(AL56/'UK Pop by Age'!$G6)*52</f>
        <v>9.3138362500417567E-6</v>
      </c>
      <c r="AM80" s="64">
        <f>(AM56/'UK Pop by Age'!$G6)*52</f>
        <v>-1.3970754375062634E-5</v>
      </c>
      <c r="AN80" s="64">
        <f>(AN56/'UK Pop by Age'!$G6)*52</f>
        <v>1.3970754375062634E-5</v>
      </c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4"/>
    </row>
    <row r="81" spans="1:53" x14ac:dyDescent="0.25">
      <c r="A81" s="27" t="s">
        <v>45</v>
      </c>
      <c r="B81" s="64">
        <f>(B57/'UK Pop by Age'!$G7)*52</f>
        <v>-5.3629548262686252E-5</v>
      </c>
      <c r="C81" s="64">
        <f>(C57/'UK Pop by Age'!$G7)*52</f>
        <v>-1.0313374665901202E-5</v>
      </c>
      <c r="D81" s="64">
        <f>(D57/'UK Pop by Age'!$G7)*52</f>
        <v>-1.0313374665901202E-5</v>
      </c>
      <c r="E81" s="64">
        <f>(E57/'UK Pop by Age'!$G7)*52</f>
        <v>-5.1566873329506017E-5</v>
      </c>
      <c r="F81" s="64">
        <f>(F57/'UK Pop by Age'!$G7)*52</f>
        <v>2.0626749331802403E-6</v>
      </c>
      <c r="G81" s="64">
        <f>(G57/'UK Pop by Age'!$G7)*52</f>
        <v>8.2506997327209613E-6</v>
      </c>
      <c r="H81" s="64">
        <f>(H57/'UK Pop by Age'!$G7)*52</f>
        <v>-3.9190823730424571E-5</v>
      </c>
      <c r="I81" s="64">
        <f>(I57/'UK Pop by Age'!$G7)*52</f>
        <v>9.282037199311083E-5</v>
      </c>
      <c r="J81" s="64">
        <f>(J57/'UK Pop by Age'!$G7)*52</f>
        <v>5.5692223195866494E-5</v>
      </c>
      <c r="K81" s="64">
        <f>(K57/'UK Pop by Age'!$G7)*52</f>
        <v>1.8564074398622165E-5</v>
      </c>
      <c r="L81" s="64">
        <f>(L57/'UK Pop by Age'!$G7)*52</f>
        <v>2.4752099198162884E-5</v>
      </c>
      <c r="M81" s="64">
        <f>(M57/'UK Pop by Age'!$G7)*52</f>
        <v>-3.7128148797244329E-5</v>
      </c>
      <c r="N81" s="64">
        <f>(N57/'UK Pop by Age'!$G7)*52</f>
        <v>-1.2376049599081442E-5</v>
      </c>
      <c r="O81" s="64">
        <f>(O57/'UK Pop by Age'!$G7)*52</f>
        <v>-1.6501399465441923E-5</v>
      </c>
      <c r="P81" s="64">
        <f>(P57/'UK Pop by Age'!$G7)*52</f>
        <v>9.0757697059930581E-5</v>
      </c>
      <c r="Q81" s="64">
        <f>(Q57/'UK Pop by Age'!$G7)*52</f>
        <v>2.1039284318438454E-4</v>
      </c>
      <c r="R81" s="64">
        <f>(R57/'UK Pop by Age'!$G7)*52</f>
        <v>2.7021041624661151E-4</v>
      </c>
      <c r="S81" s="64">
        <f>(S57/'UK Pop by Age'!$G7)*52</f>
        <v>9.9008396792651536E-5</v>
      </c>
      <c r="T81" s="64">
        <f>(T57/'UK Pop by Age'!$G7)*52</f>
        <v>-5.9817573062226971E-5</v>
      </c>
      <c r="U81" s="64">
        <f>(U57/'UK Pop by Age'!$G7)*52</f>
        <v>-3.5065473864064094E-5</v>
      </c>
      <c r="V81" s="64">
        <f>(V57/'UK Pop by Age'!$G7)*52</f>
        <v>6.188024799540722E-5</v>
      </c>
      <c r="W81" s="64">
        <f>(W57/'UK Pop by Age'!$G7)*52</f>
        <v>-1.4438724532261684E-5</v>
      </c>
      <c r="X81" s="64">
        <f>(X57/'UK Pop by Age'!$G7)*52</f>
        <v>-8.0444322394029378E-5</v>
      </c>
      <c r="Y81" s="64">
        <f>(Y57/'UK Pop by Age'!$G7)*52</f>
        <v>-2.2689424264982645E-5</v>
      </c>
      <c r="Z81" s="64">
        <f>(Z57/'UK Pop by Age'!$G7)*52</f>
        <v>-3.3002798930883845E-5</v>
      </c>
      <c r="AA81" s="64">
        <f>(AA57/'UK Pop by Age'!$G7)*52</f>
        <v>-1.1138444639173299E-4</v>
      </c>
      <c r="AB81" s="64">
        <f>(AB57/'UK Pop by Age'!$G7)*52</f>
        <v>3.5065473864064094E-5</v>
      </c>
      <c r="AC81" s="64">
        <f>(AC57/'UK Pop by Age'!$G7)*52</f>
        <v>1.0313374665901202E-5</v>
      </c>
      <c r="AD81" s="64">
        <f>(AD57/'UK Pop by Age'!$G7)*52</f>
        <v>-4.1253498663604807E-6</v>
      </c>
      <c r="AE81" s="64">
        <f>(AE57/'UK Pop by Age'!$G7)*52</f>
        <v>1.6501399465441923E-5</v>
      </c>
      <c r="AF81" s="64">
        <f>(AF57/'UK Pop by Age'!$G7)*52</f>
        <v>4.7441523463145533E-5</v>
      </c>
      <c r="AG81" s="64">
        <f>(AG57/'UK Pop by Age'!$G7)*52</f>
        <v>1.7326469438714022E-4</v>
      </c>
      <c r="AH81" s="64">
        <f>(AH57/'UK Pop by Age'!$G7)*52</f>
        <v>2.4752099198162884E-5</v>
      </c>
      <c r="AI81" s="64">
        <f>(AI57/'UK Pop by Age'!$G7)*52</f>
        <v>6.3942922928587455E-5</v>
      </c>
      <c r="AJ81" s="64">
        <f>(AJ57/'UK Pop by Age'!$G7)*52</f>
        <v>9.6945721859471314E-5</v>
      </c>
      <c r="AK81" s="64">
        <f>(AK57/'UK Pop by Age'!$G7)*52</f>
        <v>-5.3629548262686252E-5</v>
      </c>
      <c r="AL81" s="64">
        <f>(AL57/'UK Pop by Age'!$G7)*52</f>
        <v>1.2376049599081442E-5</v>
      </c>
      <c r="AM81" s="64">
        <f>(AM57/'UK Pop by Age'!$G7)*52</f>
        <v>1.0932177145855275E-4</v>
      </c>
      <c r="AN81" s="64">
        <f>(AN57/'UK Pop by Age'!$G7)*52</f>
        <v>9.282037199311083E-5</v>
      </c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4"/>
    </row>
    <row r="82" spans="1:53" x14ac:dyDescent="0.25">
      <c r="A82" s="27" t="s">
        <v>46</v>
      </c>
      <c r="B82" s="64">
        <f>(B58/'UK Pop by Age'!$G8)*52</f>
        <v>6.0646477454322123E-6</v>
      </c>
      <c r="C82" s="64">
        <f>(C58/'UK Pop by Age'!$G8)*52</f>
        <v>2.456182336900046E-4</v>
      </c>
      <c r="D82" s="64">
        <f>(D58/'UK Pop by Age'!$G8)*52</f>
        <v>4.3968696154383534E-4</v>
      </c>
      <c r="E82" s="64">
        <f>(E58/'UK Pop by Age'!$G8)*52</f>
        <v>-2.4865055756272071E-4</v>
      </c>
      <c r="F82" s="64">
        <f>(F58/'UK Pop by Age'!$G8)*52</f>
        <v>-5.7614153581606018E-5</v>
      </c>
      <c r="G82" s="64">
        <f>(G58/'UK Pop by Age'!$G8)*52</f>
        <v>-1.7587478461753416E-4</v>
      </c>
      <c r="H82" s="64">
        <f>(H58/'UK Pop by Age'!$G8)*52</f>
        <v>-2.5471520530815289E-4</v>
      </c>
      <c r="I82" s="64">
        <f>(I58/'UK Pop by Age'!$G8)*52</f>
        <v>-3.7600816021679718E-4</v>
      </c>
      <c r="J82" s="64">
        <f>(J58/'UK Pop by Age'!$G8)*52</f>
        <v>-2.1226267109012744E-5</v>
      </c>
      <c r="K82" s="64">
        <f>(K58/'UK Pop by Age'!$G8)*52</f>
        <v>-2.7290914854444953E-4</v>
      </c>
      <c r="L82" s="64">
        <f>(L58/'UK Pop by Age'!$G8)*52</f>
        <v>8.7937392308767078E-5</v>
      </c>
      <c r="M82" s="64">
        <f>(M58/'UK Pop by Age'!$G8)*52</f>
        <v>4.548485809074159E-5</v>
      </c>
      <c r="N82" s="64">
        <f>(N58/'UK Pop by Age'!$G8)*52</f>
        <v>2.3955358594457239E-4</v>
      </c>
      <c r="O82" s="64">
        <f>(O58/'UK Pop by Age'!$G8)*52</f>
        <v>1.9042993920657145E-3</v>
      </c>
      <c r="P82" s="64">
        <f>(P58/'UK Pop by Age'!$G8)*52</f>
        <v>2.5653459963178257E-3</v>
      </c>
      <c r="Q82" s="64">
        <f>(Q58/'UK Pop by Age'!$G8)*52</f>
        <v>3.6205947040230308E-3</v>
      </c>
      <c r="R82" s="64">
        <f>(R58/'UK Pop by Age'!$G8)*52</f>
        <v>3.2627804870425303E-3</v>
      </c>
      <c r="S82" s="64">
        <f>(S58/'UK Pop by Age'!$G8)*52</f>
        <v>1.7071983403391677E-3</v>
      </c>
      <c r="T82" s="64">
        <f>(T58/'UK Pop by Age'!$G8)*52</f>
        <v>8.3692138886964538E-4</v>
      </c>
      <c r="U82" s="64">
        <f>(U58/'UK Pop by Age'!$G8)*52</f>
        <v>1.1189275090322433E-3</v>
      </c>
      <c r="V82" s="64">
        <f>(V58/'UK Pop by Age'!$G8)*52</f>
        <v>6.6407892812482723E-4</v>
      </c>
      <c r="W82" s="64">
        <f>(W58/'UK Pop by Age'!$G8)*52</f>
        <v>4.0026675119852605E-4</v>
      </c>
      <c r="X82" s="64">
        <f>(X58/'UK Pop by Age'!$G8)*52</f>
        <v>2.57747529180869E-4</v>
      </c>
      <c r="Y82" s="64">
        <f>(Y58/'UK Pop by Age'!$G8)*52</f>
        <v>3.6691118859864884E-4</v>
      </c>
      <c r="Z82" s="64">
        <f>(Z58/'UK Pop by Age'!$G8)*52</f>
        <v>1.6981013687210195E-4</v>
      </c>
      <c r="AA82" s="64">
        <f>(AA58/'UK Pop by Age'!$G8)*52</f>
        <v>-1.9406872785383079E-4</v>
      </c>
      <c r="AB82" s="64">
        <f>(AB58/'UK Pop by Age'!$G8)*52</f>
        <v>2.0923034721741134E-4</v>
      </c>
      <c r="AC82" s="64">
        <f>(AC58/'UK Pop by Age'!$G8)*52</f>
        <v>-9.7034363926915397E-5</v>
      </c>
      <c r="AD82" s="64">
        <f>(AD58/'UK Pop by Age'!$G8)*52</f>
        <v>1.8800408010839859E-4</v>
      </c>
      <c r="AE82" s="64">
        <f>(AE58/'UK Pop by Age'!$G8)*52</f>
        <v>2.759414724171657E-4</v>
      </c>
      <c r="AF82" s="64">
        <f>(AF58/'UK Pop by Age'!$G8)*52</f>
        <v>2.6077985305358517E-4</v>
      </c>
      <c r="AG82" s="64">
        <f>(AG58/'UK Pop by Age'!$G8)*52</f>
        <v>2.5471520530815289E-4</v>
      </c>
      <c r="AH82" s="64">
        <f>(AH58/'UK Pop by Age'!$G8)*52</f>
        <v>-2.8503844403531399E-4</v>
      </c>
      <c r="AI82" s="64">
        <f>(AI58/'UK Pop by Age'!$G8)*52</f>
        <v>3.7600816021679718E-4</v>
      </c>
      <c r="AJ82" s="64">
        <f>(AJ58/'UK Pop by Age'!$G8)*52</f>
        <v>6.367880132703823E-4</v>
      </c>
      <c r="AK82" s="64">
        <f>(AK58/'UK Pop by Age'!$G8)*52</f>
        <v>-5.3975364934346682E-4</v>
      </c>
      <c r="AL82" s="64">
        <f>(AL58/'UK Pop by Age'!$G8)*52</f>
        <v>1.2129295490864425E-4</v>
      </c>
      <c r="AM82" s="64">
        <f>(AM58/'UK Pop by Age'!$G8)*52</f>
        <v>1.7284246074481804E-4</v>
      </c>
      <c r="AN82" s="64">
        <f>(AN58/'UK Pop by Age'!$G8)*52</f>
        <v>1.6981013687210195E-4</v>
      </c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4"/>
    </row>
    <row r="83" spans="1:53" x14ac:dyDescent="0.25">
      <c r="A83" s="27" t="s">
        <v>47</v>
      </c>
      <c r="B83" s="64">
        <f>(B59/'UK Pop by Age'!$G9)*52</f>
        <v>7.3525529589136998E-4</v>
      </c>
      <c r="C83" s="64">
        <f>(C59/'UK Pop by Age'!$G9)*52</f>
        <v>1.4861543214825563E-4</v>
      </c>
      <c r="D83" s="64">
        <f>(D59/'UK Pop by Age'!$G9)*52</f>
        <v>7.0396783649173718E-5</v>
      </c>
      <c r="E83" s="64">
        <f>(E59/'UK Pop by Age'!$G9)*52</f>
        <v>1.7208102669798021E-4</v>
      </c>
      <c r="F83" s="64">
        <f>(F59/'UK Pop by Age'!$G9)*52</f>
        <v>5.9446172859302252E-4</v>
      </c>
      <c r="G83" s="64">
        <f>(G59/'UK Pop by Age'!$G9)*52</f>
        <v>-1.141992268086596E-3</v>
      </c>
      <c r="H83" s="64">
        <f>(H59/'UK Pop by Age'!$G9)*52</f>
        <v>-1.2280327814355859E-3</v>
      </c>
      <c r="I83" s="64">
        <f>(I59/'UK Pop by Age'!$G9)*52</f>
        <v>-6.3357105284256342E-4</v>
      </c>
      <c r="J83" s="64">
        <f>(J59/'UK Pop by Age'!$G9)*52</f>
        <v>-2.581215400469703E-4</v>
      </c>
      <c r="K83" s="64">
        <f>(K59/'UK Pop by Age'!$G9)*52</f>
        <v>-6.8832410679192082E-4</v>
      </c>
      <c r="L83" s="64">
        <f>(L59/'UK Pop by Age'!$G9)*52</f>
        <v>2.7376526974678668E-4</v>
      </c>
      <c r="M83" s="64">
        <f>(M59/'UK Pop by Age'!$G9)*52</f>
        <v>5.2406494494384873E-4</v>
      </c>
      <c r="N83" s="64">
        <f>(N59/'UK Pop by Age'!$G9)*52</f>
        <v>1.2671421056851268E-3</v>
      </c>
      <c r="O83" s="64">
        <f>(O59/'UK Pop by Age'!$G9)*52</f>
        <v>8.7604886318971738E-3</v>
      </c>
      <c r="P83" s="64">
        <f>(P59/'UK Pop by Age'!$G9)*52</f>
        <v>9.6521812247867076E-3</v>
      </c>
      <c r="Q83" s="64">
        <f>(Q59/'UK Pop by Age'!$G9)*52</f>
        <v>1.5127486619722441E-2</v>
      </c>
      <c r="R83" s="64">
        <f>(R59/'UK Pop by Age'!$G9)*52</f>
        <v>1.179537219366155E-2</v>
      </c>
      <c r="S83" s="64">
        <f>(S59/'UK Pop by Age'!$G9)*52</f>
        <v>5.7256050701327962E-3</v>
      </c>
      <c r="T83" s="64">
        <f>(T59/'UK Pop by Age'!$G9)*52</f>
        <v>3.3008269666612569E-3</v>
      </c>
      <c r="U83" s="64">
        <f>(U59/'UK Pop by Age'!$G9)*52</f>
        <v>4.208163289250607E-3</v>
      </c>
      <c r="V83" s="64">
        <f>(V59/'UK Pop by Age'!$G9)*52</f>
        <v>9.2298005228916649E-4</v>
      </c>
      <c r="W83" s="64">
        <f>(W59/'UK Pop by Age'!$G9)*52</f>
        <v>1.4470449972330153E-3</v>
      </c>
      <c r="X83" s="64">
        <f>(X59/'UK Pop by Age'!$G9)*52</f>
        <v>3.9109324249540957E-4</v>
      </c>
      <c r="Y83" s="64">
        <f>(Y59/'UK Pop by Age'!$G9)*52</f>
        <v>4.7713375584439958E-4</v>
      </c>
      <c r="Z83" s="64">
        <f>(Z59/'UK Pop by Age'!$G9)*52</f>
        <v>-7.8218648499081911E-5</v>
      </c>
      <c r="AA83" s="64">
        <f>(AA59/'UK Pop by Age'!$G9)*52</f>
        <v>-2.8940899944660307E-4</v>
      </c>
      <c r="AB83" s="64">
        <f>(AB59/'UK Pop by Age'!$G9)*52</f>
        <v>3.1287459399632764E-4</v>
      </c>
      <c r="AC83" s="64">
        <f>(AC59/'UK Pop by Age'!$G9)*52</f>
        <v>-1.6425916184807201E-4</v>
      </c>
      <c r="AD83" s="64">
        <f>(AD59/'UK Pop by Age'!$G9)*52</f>
        <v>3.598057830957768E-4</v>
      </c>
      <c r="AE83" s="64">
        <f>(AE59/'UK Pop by Age'!$G9)*52</f>
        <v>-6.3357105284256342E-4</v>
      </c>
      <c r="AF83" s="64">
        <f>(AF59/'UK Pop by Age'!$G9)*52</f>
        <v>-1.4861543214825563E-4</v>
      </c>
      <c r="AG83" s="64">
        <f>(AG59/'UK Pop by Age'!$G9)*52</f>
        <v>-7.587208904410945E-4</v>
      </c>
      <c r="AH83" s="64">
        <f>(AH59/'UK Pop by Age'!$G9)*52</f>
        <v>2.1901221579742933E-4</v>
      </c>
      <c r="AI83" s="64">
        <f>(AI59/'UK Pop by Age'!$G9)*52</f>
        <v>-9.3862378198898282E-5</v>
      </c>
      <c r="AJ83" s="64">
        <f>(AJ59/'UK Pop by Age'!$G9)*52</f>
        <v>1.2123890517357694E-3</v>
      </c>
      <c r="AK83" s="64">
        <f>(AK59/'UK Pop by Age'!$G9)*52</f>
        <v>-2.0806160500755786E-3</v>
      </c>
      <c r="AL83" s="64">
        <f>(AL59/'UK Pop by Age'!$G9)*52</f>
        <v>8.4476140379008456E-4</v>
      </c>
      <c r="AM83" s="64">
        <f>(AM59/'UK Pop by Age'!$G9)*52</f>
        <v>1.4079356729834744E-4</v>
      </c>
      <c r="AN83" s="64">
        <f>(AN59/'UK Pop by Age'!$G9)*52</f>
        <v>5.8663986374311438E-4</v>
      </c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4"/>
    </row>
    <row r="84" spans="1:53" x14ac:dyDescent="0.25">
      <c r="A84" s="27" t="s">
        <v>48</v>
      </c>
      <c r="B84" s="64">
        <f>(B60/'UK Pop by Age'!$G10)*52</f>
        <v>6.7310747361112745E-3</v>
      </c>
      <c r="C84" s="64">
        <f>(C60/'UK Pop by Age'!$G10)*52</f>
        <v>5.6402681583224909E-3</v>
      </c>
      <c r="D84" s="64">
        <f>(D60/'UK Pop by Age'!$G10)*52</f>
        <v>4.0040582916393156E-3</v>
      </c>
      <c r="E84" s="64">
        <f>(E60/'UK Pop by Age'!$G10)*52</f>
        <v>9.4447886613419074E-4</v>
      </c>
      <c r="F84" s="64">
        <f>(F60/'UK Pop by Age'!$G10)*52</f>
        <v>1.7293275013724619E-3</v>
      </c>
      <c r="G84" s="64">
        <f>(G60/'UK Pop by Age'!$G10)*52</f>
        <v>-2.5939912520586928E-3</v>
      </c>
      <c r="H84" s="64">
        <f>(H60/'UK Pop by Age'!$G10)*52</f>
        <v>-5.0948648694280991E-3</v>
      </c>
      <c r="I84" s="64">
        <f>(I60/'UK Pop by Age'!$G10)*52</f>
        <v>-1.7958400975790949E-3</v>
      </c>
      <c r="J84" s="64">
        <f>(J60/'UK Pop by Age'!$G10)*52</f>
        <v>-1.9820753669576676E-3</v>
      </c>
      <c r="K84" s="64">
        <f>(K60/'UK Pop by Age'!$G10)*52</f>
        <v>1.077504058547457E-3</v>
      </c>
      <c r="L84" s="64">
        <f>(L60/'UK Pop by Age'!$G10)*52</f>
        <v>2.2747307902668537E-3</v>
      </c>
      <c r="M84" s="64">
        <f>(M60/'UK Pop by Age'!$G10)*52</f>
        <v>1.5829997897178689E-3</v>
      </c>
      <c r="N84" s="64">
        <f>(N60/'UK Pop by Age'!$G10)*52</f>
        <v>6.0260412163209631E-3</v>
      </c>
      <c r="O84" s="64">
        <f>(O60/'UK Pop by Age'!$G10)*52</f>
        <v>2.7509609791063473E-2</v>
      </c>
      <c r="P84" s="64">
        <f>(P60/'UK Pop by Age'!$G10)*52</f>
        <v>3.5996617067029862E-2</v>
      </c>
      <c r="Q84" s="64">
        <f>(Q60/'UK Pop by Age'!$G10)*52</f>
        <v>5.4673354081852449E-2</v>
      </c>
      <c r="R84" s="64">
        <f>(R60/'UK Pop by Age'!$G10)*52</f>
        <v>4.9245926231391179E-2</v>
      </c>
      <c r="S84" s="64">
        <f>(S60/'UK Pop by Age'!$G10)*52</f>
        <v>2.5740374731967029E-2</v>
      </c>
      <c r="T84" s="64">
        <f>(T60/'UK Pop by Age'!$G10)*52</f>
        <v>1.3941040164910306E-2</v>
      </c>
      <c r="U84" s="64">
        <f>(U60/'UK Pop by Age'!$G10)*52</f>
        <v>1.7333182571448599E-2</v>
      </c>
      <c r="V84" s="64">
        <f>(V60/'UK Pop by Age'!$G10)*52</f>
        <v>6.7709822938352539E-3</v>
      </c>
      <c r="W84" s="64">
        <f>(W60/'UK Pop by Age'!$G10)*52</f>
        <v>6.3453016781128023E-3</v>
      </c>
      <c r="X84" s="64">
        <f>(X60/'UK Pop by Age'!$G10)*52</f>
        <v>3.9375456954326826E-3</v>
      </c>
      <c r="Y84" s="64">
        <f>(Y60/'UK Pop by Age'!$G10)*52</f>
        <v>2.5806887328173661E-3</v>
      </c>
      <c r="Z84" s="64">
        <f>(Z60/'UK Pop by Age'!$G10)*52</f>
        <v>-4.1237809648112553E-4</v>
      </c>
      <c r="AA84" s="64">
        <f>(AA60/'UK Pop by Age'!$G10)*52</f>
        <v>-1.1307141355127634E-3</v>
      </c>
      <c r="AB84" s="64">
        <f>(AB60/'UK Pop by Age'!$G10)*52</f>
        <v>-2.6605038482653255E-4</v>
      </c>
      <c r="AC84" s="64">
        <f>(AC60/'UK Pop by Age'!$G10)*52</f>
        <v>-1.1573191739954168E-3</v>
      </c>
      <c r="AD84" s="64">
        <f>(AD60/'UK Pop by Age'!$G10)*52</f>
        <v>-8.3805871220357761E-4</v>
      </c>
      <c r="AE84" s="64">
        <f>(AE60/'UK Pop by Age'!$G10)*52</f>
        <v>-9.8438642385817064E-4</v>
      </c>
      <c r="AF84" s="64">
        <f>(AF60/'UK Pop by Age'!$G10)*52</f>
        <v>-1.3967645203392959E-3</v>
      </c>
      <c r="AG84" s="64">
        <f>(AG60/'UK Pop by Age'!$G10)*52</f>
        <v>-3.3256298103316573E-4</v>
      </c>
      <c r="AH84" s="64">
        <f>(AH60/'UK Pop by Age'!$G10)*52</f>
        <v>2.4476635404040996E-3</v>
      </c>
      <c r="AI84" s="64">
        <f>(AI60/'UK Pop by Age'!$G10)*52</f>
        <v>4.57606661901636E-3</v>
      </c>
      <c r="AJ84" s="64">
        <f>(AJ60/'UK Pop by Age'!$G10)*52</f>
        <v>3.6847978298474764E-3</v>
      </c>
      <c r="AK84" s="64">
        <f>(AK60/'UK Pop by Age'!$G10)*52</f>
        <v>-7.2099654287990332E-3</v>
      </c>
      <c r="AL84" s="64">
        <f>(AL60/'UK Pop by Age'!$G10)*52</f>
        <v>1.7958400975790949E-3</v>
      </c>
      <c r="AM84" s="64">
        <f>(AM60/'UK Pop by Age'!$G10)*52</f>
        <v>6.518234428250048E-4</v>
      </c>
      <c r="AN84" s="64">
        <f>(AN60/'UK Pop by Age'!$G10)*52</f>
        <v>1.9953778861989943E-4</v>
      </c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4"/>
    </row>
    <row r="85" spans="1:53" x14ac:dyDescent="0.25">
      <c r="A85" s="45" t="s">
        <v>49</v>
      </c>
      <c r="B85" s="72">
        <f>(B61/'UK Pop by Age'!$G11)*52</f>
        <v>3.634276522058278E-2</v>
      </c>
      <c r="C85" s="72">
        <f>(C61/'UK Pop by Age'!$G11)*52</f>
        <v>4.684968198128199E-2</v>
      </c>
      <c r="D85" s="72">
        <f>(D61/'UK Pop by Age'!$G11)*52</f>
        <v>3.4667749505108994E-2</v>
      </c>
      <c r="E85" s="72">
        <f>(E61/'UK Pop by Age'!$G11)*52</f>
        <v>5.9386920821343364E-3</v>
      </c>
      <c r="F85" s="72">
        <f>(F61/'UK Pop by Age'!$G11)*52</f>
        <v>6.8015789658632583E-3</v>
      </c>
      <c r="G85" s="72">
        <f>(G61/'UK Pop by Age'!$G11)*52</f>
        <v>-1.2587996892045431E-2</v>
      </c>
      <c r="H85" s="72">
        <f>(H61/'UK Pop by Age'!$G11)*52</f>
        <v>-1.1268287540460024E-2</v>
      </c>
      <c r="I85" s="72">
        <f>(I61/'UK Pop by Age'!$G11)*52</f>
        <v>-7.1061272777675826E-3</v>
      </c>
      <c r="J85" s="72">
        <f>(J61/'UK Pop by Age'!$G11)*52</f>
        <v>-3.2485153269794665E-3</v>
      </c>
      <c r="K85" s="72">
        <f>(K61/'UK Pop by Age'!$G11)*52</f>
        <v>3.4007894829316291E-3</v>
      </c>
      <c r="L85" s="72">
        <f>(L61/'UK Pop by Age'!$G11)*52</f>
        <v>1.0608432864667321E-2</v>
      </c>
      <c r="M85" s="72">
        <f>(M61/'UK Pop by Age'!$G11)*52</f>
        <v>3.9591280547562249E-3</v>
      </c>
      <c r="N85" s="72">
        <f>(N61/'UK Pop by Age'!$G11)*52</f>
        <v>2.9794976514639793E-2</v>
      </c>
      <c r="O85" s="72">
        <f>(O61/'UK Pop by Age'!$G11)*52</f>
        <v>0.12359585658117188</v>
      </c>
      <c r="P85" s="72">
        <f>(P61/'UK Pop by Age'!$G11)*52</f>
        <v>0.17323723142157685</v>
      </c>
      <c r="Q85" s="72">
        <f>(Q61/'UK Pop by Age'!$G11)*52</f>
        <v>0.30398997333250038</v>
      </c>
      <c r="R85" s="72">
        <f>(R61/'UK Pop by Age'!$G11)*52</f>
        <v>0.27952459227618631</v>
      </c>
      <c r="S85" s="72">
        <f>(S61/'UK Pop by Age'!$G11)*52</f>
        <v>0.17628271454062011</v>
      </c>
      <c r="T85" s="72">
        <f>(T61/'UK Pop by Age'!$G11)*52</f>
        <v>9.6947879289543459E-2</v>
      </c>
      <c r="U85" s="72">
        <f>(U61/'UK Pop by Age'!$G11)*52</f>
        <v>0.10613508669865726</v>
      </c>
      <c r="V85" s="72">
        <f>(V61/'UK Pop by Age'!$G11)*52</f>
        <v>5.7508872897933362E-2</v>
      </c>
      <c r="W85" s="72">
        <f>(W61/'UK Pop by Age'!$G11)*52</f>
        <v>3.9794312755498461E-2</v>
      </c>
      <c r="X85" s="72">
        <f>(X61/'UK Pop by Age'!$G11)*52</f>
        <v>9.2887235130819108E-3</v>
      </c>
      <c r="Y85" s="72">
        <f>(Y61/'UK Pop by Age'!$G11)*52</f>
        <v>8.8826590972094777E-3</v>
      </c>
      <c r="Z85" s="72">
        <f>(Z61/'UK Pop by Age'!$G11)*52</f>
        <v>-6.040208186102446E-3</v>
      </c>
      <c r="AA85" s="72">
        <f>(AA61/'UK Pop by Age'!$G11)*52</f>
        <v>-1.4719835075375706E-2</v>
      </c>
      <c r="AB85" s="72">
        <f>(AB61/'UK Pop by Age'!$G11)*52</f>
        <v>-1.4719835075375708E-3</v>
      </c>
      <c r="AC85" s="72">
        <f>(AC61/'UK Pop by Age'!$G11)*52</f>
        <v>-1.8374414818227606E-2</v>
      </c>
      <c r="AD85" s="72">
        <f>(AD61/'UK Pop by Age'!$G11)*52</f>
        <v>-1.4516802867439492E-2</v>
      </c>
      <c r="AE85" s="72">
        <f>(AE61/'UK Pop by Age'!$G11)*52</f>
        <v>-7.8674980575283958E-3</v>
      </c>
      <c r="AF85" s="72">
        <f>(AF61/'UK Pop by Age'!$G11)*52</f>
        <v>-1.5531963907120572E-2</v>
      </c>
      <c r="AG85" s="72">
        <f>(AG61/'UK Pop by Age'!$G11)*52</f>
        <v>-1.0811465072603537E-2</v>
      </c>
      <c r="AH85" s="72">
        <f>(AH61/'UK Pop by Age'!$G11)*52</f>
        <v>9.2379654610978568E-3</v>
      </c>
      <c r="AI85" s="72">
        <f>(AI61/'UK Pop by Age'!$G11)*52</f>
        <v>7.1061272777675826E-3</v>
      </c>
      <c r="AJ85" s="72">
        <f>(AJ61/'UK Pop by Age'!$G11)*52</f>
        <v>5.3803535103097407E-3</v>
      </c>
      <c r="AK85" s="72">
        <f>(AK61/'UK Pop by Age'!$G11)*52</f>
        <v>-4.6189827305489289E-2</v>
      </c>
      <c r="AL85" s="72">
        <f>(AL61/'UK Pop by Age'!$G11)*52</f>
        <v>1.4212254555535167E-3</v>
      </c>
      <c r="AM85" s="72">
        <f>(AM61/'UK Pop by Age'!$G11)*52</f>
        <v>-4.2129183146764953E-3</v>
      </c>
      <c r="AN85" s="72">
        <f>(AN61/'UK Pop by Age'!$G11)*52</f>
        <v>-3.4007894829316291E-3</v>
      </c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7"/>
    </row>
    <row r="86" spans="1:53" x14ac:dyDescent="0.25">
      <c r="A86" s="74" t="s">
        <v>65</v>
      </c>
      <c r="B86" s="76"/>
      <c r="C86" s="76"/>
      <c r="D86" s="76"/>
      <c r="E86" s="78">
        <f>(E62/'UK Pop by Age'!$G12)*52</f>
        <v>8.9231037713537574E-5</v>
      </c>
      <c r="F86" s="78">
        <f>(F62/'UK Pop by Age'!$G12)*52</f>
        <v>2.4874138831649855E-4</v>
      </c>
      <c r="G86" s="78">
        <f>(G62/'UK Pop by Age'!$G12)*52</f>
        <v>-5.3380691587921584E-4</v>
      </c>
      <c r="H86" s="78">
        <f>(H62/'UK Pop by Age'!$G12)*52</f>
        <v>-6.917379560801674E-4</v>
      </c>
      <c r="I86" s="78">
        <f>(I62/'UK Pop by Age'!$G12)*52</f>
        <v>-3.5929311645716455E-4</v>
      </c>
      <c r="J86" s="78">
        <f>(J62/'UK Pop by Age'!$G12)*52</f>
        <v>-1.8083104103008943E-4</v>
      </c>
      <c r="K86" s="78">
        <f>(K62/'UK Pop by Age'!$G12)*52</f>
        <v>-4.7379312060285441E-6</v>
      </c>
      <c r="L86" s="78">
        <f>(L62/'UK Pop by Age'!$G12)*52</f>
        <v>3.5534484045214078E-4</v>
      </c>
      <c r="M86" s="78">
        <f>(M62/'UK Pop by Age'!$G12)*52</f>
        <v>1.9267586904516079E-4</v>
      </c>
      <c r="N86" s="78">
        <f>(N62/'UK Pop by Age'!$G12)*52</f>
        <v>1.0068103812810657E-3</v>
      </c>
      <c r="O86" s="78">
        <f>(O62/'UK Pop by Age'!$G12)*52</f>
        <v>4.9440312134907847E-3</v>
      </c>
      <c r="P86" s="78">
        <f>(P62/'UK Pop by Age'!$G12)*52</f>
        <v>6.494914028264129E-3</v>
      </c>
      <c r="Q86" s="78">
        <f>(Q62/'UK Pop by Age'!$G12)*52</f>
        <v>1.0522945208589396E-2</v>
      </c>
      <c r="R86" s="78">
        <f>(R62/'UK Pop by Age'!$G12)*52</f>
        <v>9.4269037895947927E-3</v>
      </c>
      <c r="S86" s="78">
        <f>(S62/'UK Pop by Age'!$G12)*52</f>
        <v>5.3270139859780928E-3</v>
      </c>
      <c r="T86" s="78">
        <f>(T62/'UK Pop by Age'!$G12)*52</f>
        <v>2.8443380340191357E-3</v>
      </c>
      <c r="U86" s="78">
        <f>(U62/'UK Pop by Age'!$G12)*52</f>
        <v>3.3963070195214612E-3</v>
      </c>
      <c r="V86" s="78">
        <f>(V62/'UK Pop by Age'!$G12)*52</f>
        <v>1.5824690228135336E-3</v>
      </c>
      <c r="W86" s="78">
        <f>(W62/'UK Pop by Age'!$G12)*52</f>
        <v>1.2350207343714405E-3</v>
      </c>
      <c r="X86" s="78">
        <f>(X62/'UK Pop by Age'!$G12)*52</f>
        <v>4.4931380937170693E-4</v>
      </c>
      <c r="Y86" s="78">
        <f>(Y62/'UK Pop by Age'!$G12)*52</f>
        <v>4.1930691173352607E-4</v>
      </c>
      <c r="Z86" s="78">
        <f>(Z62/'UK Pop by Age'!$G12)*52</f>
        <v>-9.3968968919566113E-5</v>
      </c>
      <c r="AA86" s="78">
        <f>(AA62/'UK Pop by Age'!$G12)*52</f>
        <v>-4.2009656693453085E-4</v>
      </c>
      <c r="AB86" s="78">
        <f>(AB62/'UK Pop by Age'!$G12)*52</f>
        <v>6.1593105678371074E-5</v>
      </c>
      <c r="AC86" s="78">
        <f>(AC62/'UK Pop by Age'!$G12)*52</f>
        <v>-3.8614139329132632E-4</v>
      </c>
      <c r="AD86" s="78">
        <f>(AD62/'UK Pop by Age'!$G12)*52</f>
        <v>-2.0294138665822263E-4</v>
      </c>
      <c r="AE86" s="78">
        <f>(AE62/'UK Pop by Age'!$G12)*52</f>
        <v>-1.7451379942205137E-4</v>
      </c>
      <c r="AF86" s="78">
        <f>(AF62/'UK Pop by Age'!$G12)*52</f>
        <v>-2.5663794032654611E-4</v>
      </c>
      <c r="AG86" s="78">
        <f>(AG62/'UK Pop by Age'!$G12)*52</f>
        <v>-1.3976897057784202E-4</v>
      </c>
      <c r="AH86" s="78">
        <f>(AH62/'UK Pop by Age'!$G12)*52</f>
        <v>2.3610690510042243E-4</v>
      </c>
      <c r="AI86" s="78">
        <f>(AI62/'UK Pop by Age'!$G12)*52</f>
        <v>5.0301036304003035E-4</v>
      </c>
      <c r="AJ86" s="78">
        <f>(AJ62/'UK Pop by Age'!$G12)*52</f>
        <v>6.2382760879375822E-4</v>
      </c>
      <c r="AK86" s="78">
        <f>(AK62/'UK Pop by Age'!$G12)*52</f>
        <v>-1.5445655731653053E-3</v>
      </c>
      <c r="AL86" s="78">
        <f>(AL62/'UK Pop by Age'!$G12)*52</f>
        <v>2.353172498994177E-4</v>
      </c>
      <c r="AM86" s="78">
        <f>(AM62/'UK Pop by Age'!$G12)*52</f>
        <v>6.4751726482390105E-5</v>
      </c>
      <c r="AN86" s="78">
        <f>(AN62/'UK Pop by Age'!$G12)*52</f>
        <v>9.2389658517556605E-5</v>
      </c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7"/>
    </row>
    <row r="88" spans="1:53" ht="18.75" x14ac:dyDescent="0.3">
      <c r="A88" s="13" t="s">
        <v>67</v>
      </c>
      <c r="B88" s="17"/>
      <c r="C88" s="17"/>
      <c r="D88" s="17"/>
      <c r="E88" s="17"/>
      <c r="F88" s="17"/>
      <c r="G88" s="17"/>
      <c r="H88" s="17"/>
      <c r="I88" s="17" t="s">
        <v>69</v>
      </c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34"/>
    </row>
    <row r="89" spans="1:53" x14ac:dyDescent="0.25">
      <c r="A89" s="33" t="s">
        <v>50</v>
      </c>
      <c r="B89" s="16">
        <v>1</v>
      </c>
      <c r="C89" s="16">
        <v>2</v>
      </c>
      <c r="D89" s="16">
        <v>3</v>
      </c>
      <c r="E89" s="184">
        <v>4</v>
      </c>
      <c r="F89" s="184">
        <v>5</v>
      </c>
      <c r="G89" s="184">
        <v>6</v>
      </c>
      <c r="H89" s="184">
        <v>7</v>
      </c>
      <c r="I89" s="184">
        <v>8</v>
      </c>
      <c r="J89" s="184">
        <v>9</v>
      </c>
      <c r="K89" s="184">
        <v>10</v>
      </c>
      <c r="L89" s="184">
        <v>11</v>
      </c>
      <c r="M89" s="184">
        <v>12</v>
      </c>
      <c r="N89" s="184">
        <v>13</v>
      </c>
      <c r="O89" s="184">
        <v>14</v>
      </c>
      <c r="P89" s="184">
        <v>15</v>
      </c>
      <c r="Q89" s="184">
        <v>16</v>
      </c>
      <c r="R89" s="184">
        <v>17</v>
      </c>
      <c r="S89" s="184">
        <v>18</v>
      </c>
      <c r="T89" s="183">
        <f t="shared" ref="T89:Z89" si="396">S89+1</f>
        <v>19</v>
      </c>
      <c r="U89" s="183">
        <f t="shared" si="396"/>
        <v>20</v>
      </c>
      <c r="V89" s="184">
        <f t="shared" si="396"/>
        <v>21</v>
      </c>
      <c r="W89" s="189">
        <f t="shared" si="396"/>
        <v>22</v>
      </c>
      <c r="X89" s="189">
        <f t="shared" si="396"/>
        <v>23</v>
      </c>
      <c r="Y89" s="189">
        <f t="shared" si="396"/>
        <v>24</v>
      </c>
      <c r="Z89" s="196">
        <f t="shared" si="396"/>
        <v>25</v>
      </c>
      <c r="AA89" s="198">
        <f t="shared" ref="AA89:AD89" si="397">Z89+1</f>
        <v>26</v>
      </c>
      <c r="AB89" s="198">
        <f t="shared" si="397"/>
        <v>27</v>
      </c>
      <c r="AC89" s="200">
        <f t="shared" si="397"/>
        <v>28</v>
      </c>
      <c r="AD89" s="200">
        <f t="shared" si="397"/>
        <v>29</v>
      </c>
      <c r="AE89" s="16">
        <v>30</v>
      </c>
      <c r="AF89" s="16">
        <v>31</v>
      </c>
      <c r="AG89" s="16">
        <v>32</v>
      </c>
      <c r="AH89" s="16">
        <v>33</v>
      </c>
      <c r="AI89" s="16">
        <v>34</v>
      </c>
      <c r="AJ89" s="16">
        <v>35</v>
      </c>
      <c r="AK89" s="16">
        <v>36</v>
      </c>
      <c r="AL89" s="16">
        <v>37</v>
      </c>
      <c r="AM89" s="16">
        <v>38</v>
      </c>
      <c r="AN89" s="16">
        <v>39</v>
      </c>
      <c r="AO89" s="16">
        <v>40</v>
      </c>
      <c r="AP89" s="16">
        <v>41</v>
      </c>
      <c r="AQ89" s="16">
        <v>42</v>
      </c>
      <c r="AR89" s="16">
        <v>43</v>
      </c>
      <c r="AS89" s="16">
        <v>44</v>
      </c>
      <c r="AT89" s="16">
        <v>45</v>
      </c>
      <c r="AU89" s="16">
        <v>46</v>
      </c>
      <c r="AV89" s="16">
        <v>47</v>
      </c>
      <c r="AW89" s="16">
        <v>48</v>
      </c>
      <c r="AX89" s="16">
        <v>49</v>
      </c>
      <c r="AY89" s="16">
        <v>50</v>
      </c>
      <c r="AZ89" s="16">
        <v>51</v>
      </c>
      <c r="BA89" s="15">
        <v>52</v>
      </c>
    </row>
    <row r="90" spans="1:53" x14ac:dyDescent="0.25">
      <c r="A90" s="31" t="s">
        <v>52</v>
      </c>
      <c r="B90" s="36">
        <v>43833</v>
      </c>
      <c r="C90" s="36">
        <v>43840</v>
      </c>
      <c r="D90" s="36">
        <v>43847</v>
      </c>
      <c r="E90" s="36">
        <v>43854</v>
      </c>
      <c r="F90" s="36">
        <v>43861</v>
      </c>
      <c r="G90" s="36">
        <v>43868</v>
      </c>
      <c r="H90" s="36">
        <v>43875</v>
      </c>
      <c r="I90" s="36">
        <v>43882</v>
      </c>
      <c r="J90" s="36">
        <v>43889</v>
      </c>
      <c r="K90" s="36">
        <v>43896</v>
      </c>
      <c r="L90" s="36">
        <v>43903</v>
      </c>
      <c r="M90" s="36">
        <v>43910</v>
      </c>
      <c r="N90" s="36">
        <v>43917</v>
      </c>
      <c r="O90" s="36">
        <v>43924</v>
      </c>
      <c r="P90" s="36">
        <v>43931</v>
      </c>
      <c r="Q90" s="36">
        <v>43938</v>
      </c>
      <c r="R90" s="36">
        <v>43945</v>
      </c>
      <c r="S90" s="36">
        <v>43952</v>
      </c>
      <c r="T90" s="36">
        <f t="shared" ref="T90:Z90" si="398">S90+7</f>
        <v>43959</v>
      </c>
      <c r="U90" s="36">
        <f t="shared" si="398"/>
        <v>43966</v>
      </c>
      <c r="V90" s="36">
        <f t="shared" si="398"/>
        <v>43973</v>
      </c>
      <c r="W90" s="36">
        <f t="shared" si="398"/>
        <v>43980</v>
      </c>
      <c r="X90" s="36">
        <f t="shared" si="398"/>
        <v>43987</v>
      </c>
      <c r="Y90" s="36">
        <f t="shared" si="398"/>
        <v>43994</v>
      </c>
      <c r="Z90" s="36">
        <f t="shared" si="398"/>
        <v>44001</v>
      </c>
      <c r="AA90" s="36">
        <f t="shared" ref="AA90:AD90" si="399">Z90+7</f>
        <v>44008</v>
      </c>
      <c r="AB90" s="36">
        <f t="shared" si="399"/>
        <v>44015</v>
      </c>
      <c r="AC90" s="36">
        <f t="shared" si="399"/>
        <v>44022</v>
      </c>
      <c r="AD90" s="36">
        <f t="shared" si="399"/>
        <v>44029</v>
      </c>
      <c r="AE90" s="35">
        <v>44036</v>
      </c>
      <c r="AF90" s="35">
        <v>44043</v>
      </c>
      <c r="AG90" s="35">
        <v>44050</v>
      </c>
      <c r="AH90" s="35">
        <v>44057</v>
      </c>
      <c r="AI90" s="35">
        <v>44064</v>
      </c>
      <c r="AJ90" s="35">
        <v>44071</v>
      </c>
      <c r="AK90" s="35">
        <v>44078</v>
      </c>
      <c r="AL90" s="35">
        <v>44085</v>
      </c>
      <c r="AM90" s="35">
        <v>44092</v>
      </c>
      <c r="AN90" s="35">
        <v>44099</v>
      </c>
      <c r="AO90" s="35">
        <v>44106</v>
      </c>
      <c r="AP90" s="35">
        <v>44113</v>
      </c>
      <c r="AQ90" s="35">
        <v>44120</v>
      </c>
      <c r="AR90" s="35">
        <v>44127</v>
      </c>
      <c r="AS90" s="35">
        <v>44134</v>
      </c>
      <c r="AT90" s="35">
        <v>44141</v>
      </c>
      <c r="AU90" s="35">
        <v>44148</v>
      </c>
      <c r="AV90" s="35">
        <v>44155</v>
      </c>
      <c r="AW90" s="35">
        <v>44162</v>
      </c>
      <c r="AX90" s="35">
        <v>44169</v>
      </c>
      <c r="AY90" s="35">
        <v>44176</v>
      </c>
      <c r="AZ90" s="35">
        <v>44183</v>
      </c>
      <c r="BA90" s="14">
        <v>44190</v>
      </c>
    </row>
    <row r="91" spans="1:53" x14ac:dyDescent="0.25">
      <c r="A91" s="27" t="s">
        <v>51</v>
      </c>
      <c r="B91" s="85">
        <f>B43/'UK Pop by Age'!$G5*52</f>
        <v>3.3491532519392482E-3</v>
      </c>
      <c r="C91" s="85">
        <f>C43/'UK Pop by Age'!$G5*52</f>
        <v>3.4887013041033834E-3</v>
      </c>
      <c r="D91" s="85">
        <f>D43/'UK Pop by Age'!$G5*52</f>
        <v>4.8144077996626691E-3</v>
      </c>
      <c r="E91" s="85">
        <f>E43/'UK Pop by Age'!$G5*52</f>
        <v>3.6980233823495868E-3</v>
      </c>
      <c r="F91" s="85">
        <f>F43/'UK Pop by Age'!$G5*52</f>
        <v>3.4887013041033834E-3</v>
      </c>
      <c r="G91" s="85">
        <f>G43/'UK Pop by Age'!$G5*52</f>
        <v>2.0932207824620303E-3</v>
      </c>
      <c r="H91" s="85">
        <f>H43/'UK Pop by Age'!$G5*52</f>
        <v>3.0002831215289101E-3</v>
      </c>
      <c r="I91" s="85">
        <f>I43/'UK Pop by Age'!$G5*52</f>
        <v>3.5584753301854512E-3</v>
      </c>
      <c r="J91" s="85">
        <f>J43/'UK Pop by Age'!$G5*52</f>
        <v>3.418927278021316E-3</v>
      </c>
      <c r="K91" s="85">
        <f>K43/'UK Pop by Age'!$G5*52</f>
        <v>3.9073454605957894E-3</v>
      </c>
      <c r="L91" s="85">
        <f>L43/'UK Pop by Age'!$G5*52</f>
        <v>3.6980233823495868E-3</v>
      </c>
      <c r="M91" s="85">
        <f>M43/'UK Pop by Age'!$G5*52</f>
        <v>3.0700571476109774E-3</v>
      </c>
      <c r="N91" s="85">
        <f>N43/'UK Pop by Age'!$G5*52</f>
        <v>3.418927278021316E-3</v>
      </c>
      <c r="O91" s="85">
        <f>O43/'UK Pop by Age'!$G5*52</f>
        <v>3.5584753301854512E-3</v>
      </c>
      <c r="P91" s="85">
        <f>P43/'UK Pop by Age'!$G5*52</f>
        <v>2.6514129911185719E-3</v>
      </c>
      <c r="Q91" s="85">
        <f>Q43/'UK Pop by Age'!$G5*52</f>
        <v>3.5584753301854512E-3</v>
      </c>
      <c r="R91" s="85">
        <f>R43/'UK Pop by Age'!$G5*52</f>
        <v>3.7677974084316546E-3</v>
      </c>
      <c r="S91" s="85">
        <f>S43/'UK Pop by Age'!$G5*52</f>
        <v>3.3491532519392482E-3</v>
      </c>
      <c r="T91" s="85">
        <f>T43/'UK Pop by Age'!$G5*52</f>
        <v>1.9536727302978947E-3</v>
      </c>
      <c r="U91" s="85">
        <f>U43/'UK Pop by Age'!$G5*52</f>
        <v>3.9073454605957894E-3</v>
      </c>
      <c r="V91" s="85">
        <f>V43/'UK Pop by Age'!$G5*52</f>
        <v>3.5584753301854512E-3</v>
      </c>
      <c r="W91" s="85">
        <f>W43/'UK Pop by Age'!$G5*52</f>
        <v>2.7909610432827071E-3</v>
      </c>
      <c r="X91" s="85">
        <f>X43/'UK Pop by Age'!$G5*52</f>
        <v>3.0700571476109774E-3</v>
      </c>
      <c r="Y91" s="85">
        <f>Y43/'UK Pop by Age'!$G5*52</f>
        <v>3.0700571476109774E-3</v>
      </c>
      <c r="Z91" s="85">
        <f>Z43/'UK Pop by Age'!$G5*52</f>
        <v>3.3491532519392482E-3</v>
      </c>
      <c r="AA91" s="85">
        <f>AA43/'UK Pop by Age'!$G5*52</f>
        <v>3.2793792258571804E-3</v>
      </c>
      <c r="AB91" s="85">
        <f>AB43/'UK Pop by Age'!$G5*52</f>
        <v>3.2793792258571804E-3</v>
      </c>
      <c r="AC91" s="85">
        <f>AC43/'UK Pop by Age'!$G5*52</f>
        <v>4.046893512759925E-3</v>
      </c>
      <c r="AD91" s="85">
        <f>AD43/'UK Pop by Age'!$G5*52</f>
        <v>2.4420909128723685E-3</v>
      </c>
      <c r="AE91" s="85">
        <f>AE43/'UK Pop by Age'!$G5*52</f>
        <v>3.418927278021316E-3</v>
      </c>
      <c r="AF91" s="85">
        <f>AF43/'UK Pop by Age'!$G5*52</f>
        <v>3.1398311736930452E-3</v>
      </c>
      <c r="AG91" s="85">
        <f>AG43/'UK Pop by Age'!$G5*52</f>
        <v>3.0700571476109774E-3</v>
      </c>
      <c r="AH91" s="85">
        <f>AH43/'UK Pop by Age'!$G5*52</f>
        <v>3.4887013041033834E-3</v>
      </c>
      <c r="AI91" s="85">
        <f>AI43/'UK Pop by Age'!$G5*52</f>
        <v>3.418927278021316E-3</v>
      </c>
      <c r="AJ91" s="85">
        <f>AJ43/'UK Pop by Age'!$G5*52</f>
        <v>2.6514129911185719E-3</v>
      </c>
      <c r="AK91" s="85">
        <f>AK43/'UK Pop by Age'!$G5*52</f>
        <v>2.0234467563799625E-3</v>
      </c>
      <c r="AL91" s="85">
        <f>AL43/'UK Pop by Age'!$G5*52</f>
        <v>2.7211870172006393E-3</v>
      </c>
      <c r="AM91" s="85">
        <f>AM43/'UK Pop by Age'!$G5*52</f>
        <v>2.5118649389544363E-3</v>
      </c>
      <c r="AN91" s="85">
        <f>AN43/'UK Pop by Age'!$G5*52</f>
        <v>3.1398311736930452E-3</v>
      </c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4"/>
    </row>
    <row r="92" spans="1:53" x14ac:dyDescent="0.25">
      <c r="A92" s="27" t="s">
        <v>44</v>
      </c>
      <c r="B92" s="85">
        <f>B44/'UK Pop by Age'!$G6*52</f>
        <v>7.4510690000334054E-5</v>
      </c>
      <c r="C92" s="85">
        <f>C44/'UK Pop by Age'!$G6*52</f>
        <v>1.2107987125054282E-4</v>
      </c>
      <c r="D92" s="85">
        <f>D44/'UK Pop by Age'!$G6*52</f>
        <v>7.4510690000334054E-5</v>
      </c>
      <c r="E92" s="85">
        <f>E44/'UK Pop by Age'!$G6*52</f>
        <v>9.7795280625438436E-5</v>
      </c>
      <c r="F92" s="85">
        <f>F44/'UK Pop by Age'!$G6*52</f>
        <v>6.9853771875313161E-5</v>
      </c>
      <c r="G92" s="85">
        <f>G44/'UK Pop by Age'!$G6*52</f>
        <v>7.4510690000334054E-5</v>
      </c>
      <c r="H92" s="85">
        <f>H44/'UK Pop by Age'!$G6*52</f>
        <v>5.5883017500250537E-5</v>
      </c>
      <c r="I92" s="85">
        <f>I44/'UK Pop by Age'!$G6*52</f>
        <v>8.3824526250375798E-5</v>
      </c>
      <c r="J92" s="85">
        <f>J44/'UK Pop by Age'!$G6*52</f>
        <v>9.3138362500417557E-5</v>
      </c>
      <c r="K92" s="85">
        <f>K44/'UK Pop by Age'!$G6*52</f>
        <v>9.3138362500417557E-5</v>
      </c>
      <c r="L92" s="85">
        <f>L44/'UK Pop by Age'!$G6*52</f>
        <v>1.0245219875045932E-4</v>
      </c>
      <c r="M92" s="85">
        <f>M44/'UK Pop by Age'!$G6*52</f>
        <v>5.5883017500250537E-5</v>
      </c>
      <c r="N92" s="85">
        <f>N44/'UK Pop by Age'!$G6*52</f>
        <v>6.0539935625271409E-5</v>
      </c>
      <c r="O92" s="85">
        <f>O44/'UK Pop by Age'!$G6*52</f>
        <v>9.7795280625438436E-5</v>
      </c>
      <c r="P92" s="85">
        <f>P44/'UK Pop by Age'!$G6*52</f>
        <v>6.5196853750292282E-5</v>
      </c>
      <c r="Q92" s="85">
        <f>Q44/'UK Pop by Age'!$G6*52</f>
        <v>6.9853771875313161E-5</v>
      </c>
      <c r="R92" s="85">
        <f>R44/'UK Pop by Age'!$G6*52</f>
        <v>5.5883017500250537E-5</v>
      </c>
      <c r="S92" s="85">
        <f>S44/'UK Pop by Age'!$G6*52</f>
        <v>5.1226099375229658E-5</v>
      </c>
      <c r="T92" s="85">
        <f>T44/'UK Pop by Age'!$G6*52</f>
        <v>9.3138362500417557E-5</v>
      </c>
      <c r="U92" s="85">
        <f>U44/'UK Pop by Age'!$G6*52</f>
        <v>8.8481444375396678E-5</v>
      </c>
      <c r="V92" s="85">
        <f>V44/'UK Pop by Age'!$G6*52</f>
        <v>7.4510690000334054E-5</v>
      </c>
      <c r="W92" s="85">
        <f>W44/'UK Pop by Age'!$G6*52</f>
        <v>6.5196853750292282E-5</v>
      </c>
      <c r="X92" s="85">
        <f>X44/'UK Pop by Age'!$G6*52</f>
        <v>7.4510690000334054E-5</v>
      </c>
      <c r="Y92" s="85">
        <f>Y44/'UK Pop by Age'!$G6*52</f>
        <v>5.1226099375229658E-5</v>
      </c>
      <c r="Z92" s="85">
        <f>Z44/'UK Pop by Age'!$G6*52</f>
        <v>8.8481444375396678E-5</v>
      </c>
      <c r="AA92" s="85">
        <f>AA44/'UK Pop by Age'!$G6*52</f>
        <v>5.1226099375229658E-5</v>
      </c>
      <c r="AB92" s="85">
        <f>AB44/'UK Pop by Age'!$G6*52</f>
        <v>6.0539935625271409E-5</v>
      </c>
      <c r="AC92" s="85">
        <f>AC44/'UK Pop by Age'!$G6*52</f>
        <v>4.6569181250208778E-5</v>
      </c>
      <c r="AD92" s="85">
        <f>AD44/'UK Pop by Age'!$G6*52</f>
        <v>4.6569181250208778E-5</v>
      </c>
      <c r="AE92" s="85">
        <f>AE44/'UK Pop by Age'!$G6*52</f>
        <v>5.5883017500250537E-5</v>
      </c>
      <c r="AF92" s="85">
        <f>AF44/'UK Pop by Age'!$G6*52</f>
        <v>8.8481444375396678E-5</v>
      </c>
      <c r="AG92" s="85">
        <f>AG44/'UK Pop by Age'!$G6*52</f>
        <v>6.9853771875313161E-5</v>
      </c>
      <c r="AH92" s="85">
        <f>AH44/'UK Pop by Age'!$G6*52</f>
        <v>6.9853771875313161E-5</v>
      </c>
      <c r="AI92" s="85">
        <f>AI44/'UK Pop by Age'!$G6*52</f>
        <v>7.4510690000334054E-5</v>
      </c>
      <c r="AJ92" s="85">
        <f>AJ44/'UK Pop by Age'!$G6*52</f>
        <v>8.3824526250375798E-5</v>
      </c>
      <c r="AK92" s="85">
        <f>AK44/'UK Pop by Age'!$G6*52</f>
        <v>4.6569181250208778E-5</v>
      </c>
      <c r="AL92" s="85">
        <f>AL44/'UK Pop by Age'!$G6*52</f>
        <v>6.5196853750292282E-5</v>
      </c>
      <c r="AM92" s="85">
        <f>AM44/'UK Pop by Age'!$G6*52</f>
        <v>6.9853771875313161E-5</v>
      </c>
      <c r="AN92" s="85">
        <f>AN44/'UK Pop by Age'!$G6*52</f>
        <v>7.9167608125354919E-5</v>
      </c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4"/>
    </row>
    <row r="93" spans="1:53" x14ac:dyDescent="0.25">
      <c r="A93" s="27" t="s">
        <v>45</v>
      </c>
      <c r="B93" s="85">
        <f>B45/'UK Pop by Age'!$G7*52</f>
        <v>3.8984556237106545E-4</v>
      </c>
      <c r="C93" s="85">
        <f>C45/'UK Pop by Age'!$G7*52</f>
        <v>5.6723560662456614E-4</v>
      </c>
      <c r="D93" s="85">
        <f>D45/'UK Pop by Age'!$G7*52</f>
        <v>6.4767992901859552E-4</v>
      </c>
      <c r="E93" s="85">
        <f>E45/'UK Pop by Age'!$G7*52</f>
        <v>6.4767992901859552E-4</v>
      </c>
      <c r="F93" s="85">
        <f>F45/'UK Pop by Age'!$G7*52</f>
        <v>6.3530387941951403E-4</v>
      </c>
      <c r="G93" s="85">
        <f>G45/'UK Pop by Age'!$G7*52</f>
        <v>5.5898490689184526E-4</v>
      </c>
      <c r="H93" s="85">
        <f>H45/'UK Pop by Age'!$G7*52</f>
        <v>5.8992503088954877E-4</v>
      </c>
      <c r="I93" s="85">
        <f>I45/'UK Pop by Age'!$G7*52</f>
        <v>6.6211865355085716E-4</v>
      </c>
      <c r="J93" s="85">
        <f>J45/'UK Pop by Age'!$G7*52</f>
        <v>6.4974260395177577E-4</v>
      </c>
      <c r="K93" s="85">
        <f>K45/'UK Pop by Age'!$G7*52</f>
        <v>6.4355457915223502E-4</v>
      </c>
      <c r="L93" s="85">
        <f>L45/'UK Pop by Age'!$G7*52</f>
        <v>6.4149190421905478E-4</v>
      </c>
      <c r="M93" s="85">
        <f>M45/'UK Pop by Age'!$G7*52</f>
        <v>5.6723560662456614E-4</v>
      </c>
      <c r="N93" s="85">
        <f>N45/'UK Pop by Age'!$G7*52</f>
        <v>5.8373700609000813E-4</v>
      </c>
      <c r="O93" s="85">
        <f>O45/'UK Pop by Age'!$G7*52</f>
        <v>5.9405038075590927E-4</v>
      </c>
      <c r="P93" s="85">
        <f>P45/'UK Pop by Age'!$G7*52</f>
        <v>6.8480807781583978E-4</v>
      </c>
      <c r="Q93" s="85">
        <f>Q45/'UK Pop by Age'!$G7*52</f>
        <v>7.281242514126249E-4</v>
      </c>
      <c r="R93" s="85">
        <f>R45/'UK Pop by Age'!$G7*52</f>
        <v>8.3332067300481726E-4</v>
      </c>
      <c r="S93" s="85">
        <f>S45/'UK Pop by Age'!$G7*52</f>
        <v>7.1162285194718302E-4</v>
      </c>
      <c r="T93" s="85">
        <f>T45/'UK Pop by Age'!$G7*52</f>
        <v>4.8060325943099602E-4</v>
      </c>
      <c r="U93" s="85">
        <f>U45/'UK Pop by Age'!$G7*52</f>
        <v>5.9198770582272902E-4</v>
      </c>
      <c r="V93" s="85">
        <f>V45/'UK Pop by Age'!$G7*52</f>
        <v>6.9924680234810153E-4</v>
      </c>
      <c r="W93" s="85">
        <f>W45/'UK Pop by Age'!$G7*52</f>
        <v>4.7854058449781577E-4</v>
      </c>
      <c r="X93" s="85">
        <f>X45/'UK Pop by Age'!$G7*52</f>
        <v>5.5073420715912415E-4</v>
      </c>
      <c r="Y93" s="85">
        <f>Y45/'UK Pop by Age'!$G7*52</f>
        <v>5.9198770582272902E-4</v>
      </c>
      <c r="Z93" s="85">
        <f>Z45/'UK Pop by Age'!$G7*52</f>
        <v>5.4248350742640327E-4</v>
      </c>
      <c r="AA93" s="85">
        <f>AA45/'UK Pop by Age'!$G7*52</f>
        <v>4.517258103664727E-4</v>
      </c>
      <c r="AB93" s="85">
        <f>AB45/'UK Pop by Age'!$G7*52</f>
        <v>5.6104758182502551E-4</v>
      </c>
      <c r="AC93" s="85">
        <f>AC45/'UK Pop by Age'!$G7*52</f>
        <v>5.4454618235958352E-4</v>
      </c>
      <c r="AD93" s="85">
        <f>AD45/'UK Pop by Age'!$G7*52</f>
        <v>5.7136095649092664E-4</v>
      </c>
      <c r="AE93" s="85">
        <f>AE45/'UK Pop by Age'!$G7*52</f>
        <v>5.6723560662456614E-4</v>
      </c>
      <c r="AF93" s="85">
        <f>AF45/'UK Pop by Age'!$G7*52</f>
        <v>5.9405038075590927E-4</v>
      </c>
      <c r="AG93" s="85">
        <f>AG45/'UK Pop by Age'!$G7*52</f>
        <v>6.7862005301629915E-4</v>
      </c>
      <c r="AH93" s="85">
        <f>AH45/'UK Pop by Age'!$G7*52</f>
        <v>5.9611305568908952E-4</v>
      </c>
      <c r="AI93" s="85">
        <f>AI45/'UK Pop by Age'!$G7*52</f>
        <v>6.0848910528817101E-4</v>
      </c>
      <c r="AJ93" s="85">
        <f>AJ45/'UK Pop by Age'!$G7*52</f>
        <v>5.5898490689184526E-4</v>
      </c>
      <c r="AK93" s="85">
        <f>AK45/'UK Pop by Age'!$G7*52</f>
        <v>4.9916733382961826E-4</v>
      </c>
      <c r="AL93" s="85">
        <f>AL45/'UK Pop by Age'!$G7*52</f>
        <v>6.2499050475361289E-4</v>
      </c>
      <c r="AM93" s="85">
        <f>AM45/'UK Pop by Age'!$G7*52</f>
        <v>6.5386795381813627E-4</v>
      </c>
      <c r="AN93" s="85">
        <f>AN45/'UK Pop by Age'!$G7*52</f>
        <v>6.4767992901859552E-4</v>
      </c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4"/>
    </row>
    <row r="94" spans="1:53" x14ac:dyDescent="0.25">
      <c r="A94" s="27" t="s">
        <v>46</v>
      </c>
      <c r="B94" s="85">
        <f>B46/'UK Pop by Age'!$G8*52</f>
        <v>3.6418209711320433E-3</v>
      </c>
      <c r="C94" s="85">
        <f>C46/'UK Pop by Age'!$G8*52</f>
        <v>4.5484858090741589E-3</v>
      </c>
      <c r="D94" s="85">
        <f>D46/'UK Pop by Age'!$G8*52</f>
        <v>4.6030676387830488E-3</v>
      </c>
      <c r="E94" s="85">
        <f>E46/'UK Pop by Age'!$G8*52</f>
        <v>4.1118311714030392E-3</v>
      </c>
      <c r="F94" s="85">
        <f>F46/'UK Pop by Age'!$G8*52</f>
        <v>4.0875725804213111E-3</v>
      </c>
      <c r="G94" s="85">
        <f>G46/'UK Pop by Age'!$G8*52</f>
        <v>4.0299584268397052E-3</v>
      </c>
      <c r="H94" s="85">
        <f>H46/'UK Pop by Age'!$G8*52</f>
        <v>3.905633148058345E-3</v>
      </c>
      <c r="I94" s="85">
        <f>I46/'UK Pop by Age'!$G8*52</f>
        <v>3.8540836422221707E-3</v>
      </c>
      <c r="J94" s="85">
        <f>J46/'UK Pop by Age'!$G8*52</f>
        <v>3.8116311080041453E-3</v>
      </c>
      <c r="K94" s="85">
        <f>K46/'UK Pop by Age'!$G8*52</f>
        <v>3.7964694886405649E-3</v>
      </c>
      <c r="L94" s="85">
        <f>L46/'UK Pop by Age'!$G8*52</f>
        <v>4.0633139894395822E-3</v>
      </c>
      <c r="M94" s="85">
        <f>M46/'UK Pop by Age'!$G8*52</f>
        <v>3.8328573751131583E-3</v>
      </c>
      <c r="N94" s="85">
        <f>N46/'UK Pop by Age'!$G8*52</f>
        <v>3.9450533584036536E-3</v>
      </c>
      <c r="O94" s="85">
        <f>O46/'UK Pop by Age'!$G8*52</f>
        <v>5.640122403251957E-3</v>
      </c>
      <c r="P94" s="85">
        <f>P46/'UK Pop by Age'!$G8*52</f>
        <v>6.4012356953037008E-3</v>
      </c>
      <c r="Q94" s="85">
        <f>Q46/'UK Pop by Age'!$G8*52</f>
        <v>6.9561509640107483E-3</v>
      </c>
      <c r="R94" s="85">
        <f>R46/'UK Pop by Age'!$G8*52</f>
        <v>6.9227954014108696E-3</v>
      </c>
      <c r="S94" s="85">
        <f>S46/'UK Pop by Age'!$G8*52</f>
        <v>5.7523183865424536E-3</v>
      </c>
      <c r="T94" s="85">
        <f>T46/'UK Pop by Age'!$G8*52</f>
        <v>4.1542837056210659E-3</v>
      </c>
      <c r="U94" s="85">
        <f>U46/'UK Pop by Age'!$G8*52</f>
        <v>4.9821081228725618E-3</v>
      </c>
      <c r="V94" s="85">
        <f>V46/'UK Pop by Age'!$G8*52</f>
        <v>4.490871655492553E-3</v>
      </c>
      <c r="W94" s="85">
        <f>W46/'UK Pop by Age'!$G8*52</f>
        <v>3.405299709060187E-3</v>
      </c>
      <c r="X94" s="85">
        <f>X46/'UK Pop by Age'!$G8*52</f>
        <v>3.9662796255126673E-3</v>
      </c>
      <c r="Y94" s="85">
        <f>Y46/'UK Pop by Age'!$G8*52</f>
        <v>3.8510513183494552E-3</v>
      </c>
      <c r="Z94" s="85">
        <f>Z46/'UK Pop by Age'!$G8*52</f>
        <v>3.6569825904956238E-3</v>
      </c>
      <c r="AA94" s="85">
        <f>AA46/'UK Pop by Age'!$G8*52</f>
        <v>3.4871724536235217E-3</v>
      </c>
      <c r="AB94" s="85">
        <f>AB46/'UK Pop by Age'!$G8*52</f>
        <v>3.5811744936777214E-3</v>
      </c>
      <c r="AC94" s="85">
        <f>AC46/'UK Pop by Age'!$G8*52</f>
        <v>3.3598148509694455E-3</v>
      </c>
      <c r="AD94" s="85">
        <f>AD46/'UK Pop by Age'!$G8*52</f>
        <v>3.6327239995138949E-3</v>
      </c>
      <c r="AE94" s="85">
        <f>AE46/'UK Pop by Age'!$G8*52</f>
        <v>3.6630472382410558E-3</v>
      </c>
      <c r="AF94" s="85">
        <f>AF46/'UK Pop by Age'!$G8*52</f>
        <v>3.6660795621137722E-3</v>
      </c>
      <c r="AG94" s="85">
        <f>AG46/'UK Pop by Age'!$G8*52</f>
        <v>3.5751098459322894E-3</v>
      </c>
      <c r="AH94" s="85">
        <f>AH46/'UK Pop by Age'!$G8*52</f>
        <v>3.4871724536235217E-3</v>
      </c>
      <c r="AI94" s="85">
        <f>AI46/'UK Pop by Age'!$G8*52</f>
        <v>3.7934371647678484E-3</v>
      </c>
      <c r="AJ94" s="85">
        <f>AJ46/'UK Pop by Age'!$G8*52</f>
        <v>3.747952306677107E-3</v>
      </c>
      <c r="AK94" s="85">
        <f>AK46/'UK Pop by Age'!$G8*52</f>
        <v>3.0960026740431447E-3</v>
      </c>
      <c r="AL94" s="85">
        <f>AL46/'UK Pop by Age'!$G8*52</f>
        <v>3.6660795621137722E-3</v>
      </c>
      <c r="AM94" s="85">
        <f>AM46/'UK Pop by Age'!$G8*52</f>
        <v>3.7327906873135266E-3</v>
      </c>
      <c r="AN94" s="85">
        <f>AN46/'UK Pop by Age'!$G8*52</f>
        <v>3.7995018125132809E-3</v>
      </c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4"/>
    </row>
    <row r="95" spans="1:53" x14ac:dyDescent="0.25">
      <c r="A95" s="27" t="s">
        <v>47</v>
      </c>
      <c r="B95" s="85">
        <f>B47/'UK Pop by Age'!$G9*52</f>
        <v>1.4548668620829236E-2</v>
      </c>
      <c r="C95" s="85">
        <f>C47/'UK Pop by Age'!$G9*52</f>
        <v>1.7192458940098205E-2</v>
      </c>
      <c r="D95" s="85">
        <f>D47/'UK Pop by Age'!$G9*52</f>
        <v>1.5745413942865188E-2</v>
      </c>
      <c r="E95" s="85">
        <f>E47/'UK Pop by Age'!$G9*52</f>
        <v>1.531521137612024E-2</v>
      </c>
      <c r="F95" s="85">
        <f>F47/'UK Pop by Age'!$G9*52</f>
        <v>1.5080555430622991E-2</v>
      </c>
      <c r="G95" s="85">
        <f>G47/'UK Pop by Age'!$G9*52</f>
        <v>1.4149753513483918E-2</v>
      </c>
      <c r="H95" s="85">
        <f>H47/'UK Pop by Age'!$G9*52</f>
        <v>1.3719550946738967E-2</v>
      </c>
      <c r="I95" s="85">
        <f>I47/'UK Pop by Age'!$G9*52</f>
        <v>1.3633510433389978E-2</v>
      </c>
      <c r="J95" s="85">
        <f>J47/'UK Pop by Age'!$G9*52</f>
        <v>1.4024603675885384E-2</v>
      </c>
      <c r="K95" s="85">
        <f>K47/'UK Pop by Age'!$G9*52</f>
        <v>1.3836878919487589E-2</v>
      </c>
      <c r="L95" s="85">
        <f>L47/'UK Pop by Age'!$G9*52</f>
        <v>1.3711729081889059E-2</v>
      </c>
      <c r="M95" s="85">
        <f>M47/'UK Pop by Age'!$G9*52</f>
        <v>1.392291943283658E-2</v>
      </c>
      <c r="N95" s="85">
        <f>N47/'UK Pop by Age'!$G9*52</f>
        <v>1.4118466054084285E-2</v>
      </c>
      <c r="O95" s="85">
        <f>O47/'UK Pop by Age'!$G9*52</f>
        <v>2.1384978499648995E-2</v>
      </c>
      <c r="P95" s="85">
        <f>P47/'UK Pop by Age'!$G9*52</f>
        <v>2.3043213847829529E-2</v>
      </c>
      <c r="Q95" s="85">
        <f>Q47/'UK Pop by Age'!$G9*52</f>
        <v>2.6437903192689689E-2</v>
      </c>
      <c r="R95" s="85">
        <f>R47/'UK Pop by Age'!$G9*52</f>
        <v>2.5327198384002721E-2</v>
      </c>
      <c r="S95" s="85">
        <f>S47/'UK Pop by Age'!$G9*52</f>
        <v>2.0344670474611207E-2</v>
      </c>
      <c r="T95" s="85">
        <f>T47/'UK Pop by Age'!$G9*52</f>
        <v>1.5135308484572349E-2</v>
      </c>
      <c r="U95" s="85">
        <f>U47/'UK Pop by Age'!$G9*52</f>
        <v>1.7114240291599123E-2</v>
      </c>
      <c r="V95" s="85">
        <f>V47/'UK Pop by Age'!$G9*52</f>
        <v>1.4728571512377123E-2</v>
      </c>
      <c r="W95" s="85">
        <f>W47/'UK Pop by Age'!$G9*52</f>
        <v>1.2256862219806135E-2</v>
      </c>
      <c r="X95" s="85">
        <f>X47/'UK Pop by Age'!$G9*52</f>
        <v>1.4008959946185569E-2</v>
      </c>
      <c r="Y95" s="85">
        <f>Y47/'UK Pop by Age'!$G9*52</f>
        <v>1.3445785676992179E-2</v>
      </c>
      <c r="Z95" s="85">
        <f>Z47/'UK Pop by Age'!$G9*52</f>
        <v>1.2632311732601728E-2</v>
      </c>
      <c r="AA95" s="85">
        <f>AA47/'UK Pop by Age'!$G9*52</f>
        <v>1.2264684084656044E-2</v>
      </c>
      <c r="AB95" s="85">
        <f>AB47/'UK Pop by Age'!$G9*52</f>
        <v>1.2522805624703013E-2</v>
      </c>
      <c r="AC95" s="85">
        <f>AC47/'UK Pop by Age'!$G9*52</f>
        <v>1.2069137463408338E-2</v>
      </c>
      <c r="AD95" s="85">
        <f>AD47/'UK Pop by Age'!$G9*52</f>
        <v>1.2092603057958064E-2</v>
      </c>
      <c r="AE95" s="85">
        <f>AE47/'UK Pop by Age'!$G9*52</f>
        <v>1.1865768977310726E-2</v>
      </c>
      <c r="AF95" s="85">
        <f>AF47/'UK Pop by Age'!$G9*52</f>
        <v>1.2342902733155124E-2</v>
      </c>
      <c r="AG95" s="85">
        <f>AG47/'UK Pop by Age'!$G9*52</f>
        <v>1.1584181842714029E-2</v>
      </c>
      <c r="AH95" s="85">
        <f>AH47/'UK Pop by Age'!$G9*52</f>
        <v>1.2522805624703013E-2</v>
      </c>
      <c r="AI95" s="85">
        <f>AI47/'UK Pop by Age'!$G9*52</f>
        <v>1.2280327814355859E-2</v>
      </c>
      <c r="AJ95" s="85">
        <f>AJ47/'UK Pop by Age'!$G9*52</f>
        <v>1.2311615273755492E-2</v>
      </c>
      <c r="AK95" s="85">
        <f>AK47/'UK Pop by Age'!$G9*52</f>
        <v>1.0770707898323578E-2</v>
      </c>
      <c r="AL95" s="85">
        <f>AL47/'UK Pop by Age'!$G9*52</f>
        <v>1.3492716866091629E-2</v>
      </c>
      <c r="AM95" s="85">
        <f>AM47/'UK Pop by Age'!$G9*52</f>
        <v>1.2593202408352187E-2</v>
      </c>
      <c r="AN95" s="85">
        <f>AN47/'UK Pop by Age'!$G9*52</f>
        <v>1.2687064786551086E-2</v>
      </c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4"/>
    </row>
    <row r="96" spans="1:53" x14ac:dyDescent="0.25">
      <c r="A96" s="27" t="s">
        <v>48</v>
      </c>
      <c r="B96" s="85">
        <f>B48/'UK Pop by Age'!$G10*52</f>
        <v>4.7676228960914641E-2</v>
      </c>
      <c r="C96" s="85">
        <f>C48/'UK Pop by Age'!$G10*52</f>
        <v>5.3396312234685092E-2</v>
      </c>
      <c r="D96" s="85">
        <f>D48/'UK Pop by Age'!$G10*52</f>
        <v>4.9418858981528431E-2</v>
      </c>
      <c r="E96" s="85">
        <f>E48/'UK Pop by Age'!$G10*52</f>
        <v>4.4390506708306965E-2</v>
      </c>
      <c r="F96" s="85">
        <f>F48/'UK Pop by Age'!$G10*52</f>
        <v>4.3313002649759506E-2</v>
      </c>
      <c r="G96" s="85">
        <f>G48/'UK Pop by Age'!$G10*52</f>
        <v>4.0652498801494179E-2</v>
      </c>
      <c r="H96" s="85">
        <f>H48/'UK Pop by Age'!$G10*52</f>
        <v>4.0027280397151831E-2</v>
      </c>
      <c r="I96" s="85">
        <f>I48/'UK Pop by Age'!$G10*52</f>
        <v>4.035984337818499E-2</v>
      </c>
      <c r="J96" s="85">
        <f>J48/'UK Pop by Age'!$G10*52</f>
        <v>3.9481877108257436E-2</v>
      </c>
      <c r="K96" s="85">
        <f>K48/'UK Pop by Age'!$G10*52</f>
        <v>4.1543767590663069E-2</v>
      </c>
      <c r="L96" s="85">
        <f>L48/'UK Pop by Age'!$G10*52</f>
        <v>4.1291019725077857E-2</v>
      </c>
      <c r="M96" s="85">
        <f>M48/'UK Pop by Age'!$G10*52</f>
        <v>4.079882651314877E-2</v>
      </c>
      <c r="N96" s="85">
        <f>N48/'UK Pop by Age'!$G10*52</f>
        <v>4.3193279976587562E-2</v>
      </c>
      <c r="O96" s="85">
        <f>O48/'UK Pop by Age'!$G10*52</f>
        <v>6.6579108802839779E-2</v>
      </c>
      <c r="P96" s="85">
        <f>P48/'UK Pop by Age'!$G10*52</f>
        <v>7.4667040501566376E-2</v>
      </c>
      <c r="Q96" s="85">
        <f>Q48/'UK Pop by Age'!$G10*52</f>
        <v>8.8554870589511378E-2</v>
      </c>
      <c r="R96" s="85">
        <f>R48/'UK Pop by Age'!$G10*52</f>
        <v>8.6639307818760336E-2</v>
      </c>
      <c r="S96" s="85">
        <f>S48/'UK Pop by Age'!$G10*52</f>
        <v>6.840155393890153E-2</v>
      </c>
      <c r="T96" s="85">
        <f>T48/'UK Pop by Age'!$G10*52</f>
        <v>4.8248237288291682E-2</v>
      </c>
      <c r="U96" s="85">
        <f>U48/'UK Pop by Age'!$G10*52</f>
        <v>5.5431597678608072E-2</v>
      </c>
      <c r="V96" s="85">
        <f>V48/'UK Pop by Age'!$G10*52</f>
        <v>4.5960203978783504E-2</v>
      </c>
      <c r="W96" s="85">
        <f>W48/'UK Pop by Age'!$G10*52</f>
        <v>3.8311255415020694E-2</v>
      </c>
      <c r="X96" s="85">
        <f>X48/'UK Pop by Age'!$G10*52</f>
        <v>4.1796515456248268E-2</v>
      </c>
      <c r="Y96" s="85">
        <f>Y48/'UK Pop by Age'!$G10*52</f>
        <v>3.8125020145642119E-2</v>
      </c>
      <c r="Z96" s="85">
        <f>Z48/'UK Pop by Age'!$G10*52</f>
        <v>3.5650751566755366E-2</v>
      </c>
      <c r="AA96" s="85">
        <f>AA48/'UK Pop by Age'!$G10*52</f>
        <v>3.4679667662138522E-2</v>
      </c>
      <c r="AB96" s="85">
        <f>AB48/'UK Pop by Age'!$G10*52</f>
        <v>3.4985625604689034E-2</v>
      </c>
      <c r="AC96" s="85">
        <f>AC48/'UK Pop by Age'!$G10*52</f>
        <v>3.3642071161315047E-2</v>
      </c>
      <c r="AD96" s="85">
        <f>AD48/'UK Pop by Age'!$G10*52</f>
        <v>3.3881516507658929E-2</v>
      </c>
      <c r="AE96" s="85">
        <f>AE48/'UK Pop by Age'!$G10*52</f>
        <v>3.3336113218764528E-2</v>
      </c>
      <c r="AF96" s="85">
        <f>AF48/'UK Pop by Age'!$G10*52</f>
        <v>3.4041146738554844E-2</v>
      </c>
      <c r="AG96" s="85">
        <f>AG48/'UK Pop by Age'!$G10*52</f>
        <v>3.3921424065382906E-2</v>
      </c>
      <c r="AH96" s="85">
        <f>AH48/'UK Pop by Age'!$G10*52</f>
        <v>3.610303722096047E-2</v>
      </c>
      <c r="AI96" s="85">
        <f>AI48/'UK Pop by Age'!$G10*52</f>
        <v>3.7553011818265078E-2</v>
      </c>
      <c r="AJ96" s="85">
        <f>AJ48/'UK Pop by Age'!$G10*52</f>
        <v>3.4533339950483931E-2</v>
      </c>
      <c r="AK96" s="85">
        <f>AK48/'UK Pop by Age'!$G10*52</f>
        <v>2.9704525465882366E-2</v>
      </c>
      <c r="AL96" s="85">
        <f>AL48/'UK Pop by Age'!$G10*52</f>
        <v>3.7100726164059968E-2</v>
      </c>
      <c r="AM96" s="85">
        <f>AM48/'UK Pop by Age'!$G10*52</f>
        <v>3.6502112798200273E-2</v>
      </c>
      <c r="AN96" s="85">
        <f>AN48/'UK Pop by Age'!$G10*52</f>
        <v>3.69144908946814E-2</v>
      </c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4"/>
    </row>
    <row r="97" spans="1:53" x14ac:dyDescent="0.25">
      <c r="A97" s="45" t="s">
        <v>49</v>
      </c>
      <c r="B97" s="85">
        <f>B49/'UK Pop by Age'!$G11*52</f>
        <v>0.27180936837461001</v>
      </c>
      <c r="C97" s="85">
        <f>C49/'UK Pop by Age'!$G11*52</f>
        <v>0.30424376359242067</v>
      </c>
      <c r="D97" s="85">
        <f>D49/'UK Pop by Age'!$G11*52</f>
        <v>0.27130178785476949</v>
      </c>
      <c r="E97" s="85">
        <f>E49/'UK Pop by Age'!$G11*52</f>
        <v>0.24434926225123671</v>
      </c>
      <c r="F97" s="86">
        <f>F49/'UK Pop by Age'!$G11*52</f>
        <v>0.23891815068894295</v>
      </c>
      <c r="G97" s="86">
        <f>G49/'UK Pop by Age'!$G11*52</f>
        <v>0.22704076652467428</v>
      </c>
      <c r="H97" s="86">
        <f>H49/'UK Pop by Age'!$G11*52</f>
        <v>0.23125368483935077</v>
      </c>
      <c r="I97" s="86">
        <f>I49/'UK Pop by Age'!$G11*52</f>
        <v>0.22343694483380644</v>
      </c>
      <c r="J97" s="86">
        <f>J49/'UK Pop by Age'!$G11*52</f>
        <v>0.22399528340563099</v>
      </c>
      <c r="K97" s="86">
        <f>K49/'UK Pop by Age'!$G11*52</f>
        <v>0.22130510665047617</v>
      </c>
      <c r="L97" s="86">
        <f>L49/'UK Pop by Age'!$G11*52</f>
        <v>0.22506120249729614</v>
      </c>
      <c r="M97" s="86">
        <f>M49/'UK Pop by Age'!$G11*52</f>
        <v>0.21338685054096371</v>
      </c>
      <c r="N97" s="86">
        <f>N49/'UK Pop by Age'!$G11*52</f>
        <v>0.2255687830171367</v>
      </c>
      <c r="O97" s="86">
        <f>O49/'UK Pop by Age'!$G11*52</f>
        <v>0.32627275815350015</v>
      </c>
      <c r="P97" s="86">
        <f>P49/'UK Pop by Age'!$G11*52</f>
        <v>0.37875658390501216</v>
      </c>
      <c r="Q97" s="86">
        <f>Q49/'UK Pop by Age'!$G11*52</f>
        <v>0.48732805709890403</v>
      </c>
      <c r="R97" s="86">
        <f>R49/'UK Pop by Age'!$G11*52</f>
        <v>0.48184618748462615</v>
      </c>
      <c r="S97" s="86">
        <f>S49/'UK Pop by Age'!$G11*52</f>
        <v>0.40144543314188441</v>
      </c>
      <c r="T97" s="86">
        <f>T49/'UK Pop by Age'!$G11*52</f>
        <v>0.27632683500119082</v>
      </c>
      <c r="U97" s="86">
        <f>U49/'UK Pop by Age'!$G11*52</f>
        <v>0.31535977697692852</v>
      </c>
      <c r="V97" s="86">
        <f>V49/'UK Pop by Age'!$G11*52</f>
        <v>0.25698801719526621</v>
      </c>
      <c r="W97" s="86">
        <f>W49/'UK Pop by Age'!$G11*52</f>
        <v>0.2014079502727269</v>
      </c>
      <c r="X97" s="86">
        <f>X49/'UK Pop by Age'!$G11*52</f>
        <v>0.2101890932659683</v>
      </c>
      <c r="Y97" s="86">
        <f>Y49/'UK Pop by Age'!$G11*52</f>
        <v>0.19181467844774069</v>
      </c>
      <c r="Z97" s="86">
        <f>Z49/'UK Pop by Age'!$G11*52</f>
        <v>0.17805924636006198</v>
      </c>
      <c r="AA97" s="86">
        <f>AA49/'UK Pop by Age'!$G11*52</f>
        <v>0.17140994155015091</v>
      </c>
      <c r="AB97" s="86">
        <f>AB49/'UK Pop by Age'!$G11*52</f>
        <v>0.17237434453784795</v>
      </c>
      <c r="AC97" s="86">
        <f>AC49/'UK Pop by Age'!$G11*52</f>
        <v>0.16130908920532414</v>
      </c>
      <c r="AD97" s="86">
        <f>AD49/'UK Pop by Age'!$G11*52</f>
        <v>0.16293334686881386</v>
      </c>
      <c r="AE97" s="86">
        <f>AE49/'UK Pop by Age'!$G11*52</f>
        <v>0.16871976479499604</v>
      </c>
      <c r="AF97" s="86">
        <f>AF49/'UK Pop by Age'!$G11*52</f>
        <v>0.16486215284420791</v>
      </c>
      <c r="AG97" s="86">
        <f>AG49/'UK Pop by Age'!$G11*52</f>
        <v>0.16988719999062926</v>
      </c>
      <c r="AH97" s="86">
        <f>AH49/'UK Pop by Age'!$G11*52</f>
        <v>0.18135851973902553</v>
      </c>
      <c r="AI97" s="85">
        <f>AI49/'UK Pop by Age'!$G11*52</f>
        <v>0.18409945454616444</v>
      </c>
      <c r="AJ97" s="85">
        <f>AJ49/'UK Pop by Age'!$G11*52</f>
        <v>0.1674508134953947</v>
      </c>
      <c r="AK97" s="85">
        <f>AK49/'UK Pop by Age'!$G11*52</f>
        <v>0.14349301295892111</v>
      </c>
      <c r="AL97" s="85">
        <f>AL49/'UK Pop by Age'!$G11*52</f>
        <v>0.18942905000449012</v>
      </c>
      <c r="AM97" s="85">
        <f>AM49/'UK Pop by Age'!$G11*52</f>
        <v>0.18115548753108932</v>
      </c>
      <c r="AN97" s="86">
        <f>AN49/'UK Pop by Age'!$G11*52</f>
        <v>0.1831350515584674</v>
      </c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7"/>
    </row>
    <row r="98" spans="1:53" s="17" customFormat="1" x14ac:dyDescent="0.25">
      <c r="A98" s="74" t="s">
        <v>65</v>
      </c>
      <c r="B98" s="76"/>
      <c r="C98" s="76"/>
      <c r="D98" s="76"/>
      <c r="E98" s="193">
        <f>E50/'UK Pop by Age'!$G12*52</f>
        <v>9.3597830975093877E-3</v>
      </c>
      <c r="F98" s="193">
        <f>F50/'UK Pop by Age'!$G12*52</f>
        <v>9.1694761940672408E-3</v>
      </c>
      <c r="G98" s="193">
        <f>G50/'UK Pop by Age'!$G12*52</f>
        <v>8.673572727836254E-3</v>
      </c>
      <c r="H98" s="193">
        <f>H50/'UK Pop by Age'!$G12*52</f>
        <v>8.6451451406000818E-3</v>
      </c>
      <c r="I98" s="193">
        <f>I50/'UK Pop by Age'!$G12*52</f>
        <v>8.5598623788915688E-3</v>
      </c>
      <c r="J98" s="193">
        <f>J50/'UK Pop by Age'!$G12*52</f>
        <v>8.5401209988664496E-3</v>
      </c>
      <c r="K98" s="193">
        <f>K50/'UK Pop by Age'!$G12*52</f>
        <v>8.6009244493438167E-3</v>
      </c>
      <c r="L98" s="193">
        <f>L50/'UK Pop by Age'!$G12*52</f>
        <v>8.6996313494694111E-3</v>
      </c>
      <c r="M98" s="193">
        <f>M50/'UK Pop by Age'!$G12*52</f>
        <v>8.406669269896647E-3</v>
      </c>
      <c r="N98" s="193">
        <f>N50/'UK Pop by Age'!$G12*52</f>
        <v>8.7983382495950054E-3</v>
      </c>
      <c r="O98" s="193">
        <f>O50/'UK Pop by Age'!$G12*52</f>
        <v>1.2940079778864957E-2</v>
      </c>
      <c r="P98" s="193">
        <f>P50/'UK Pop by Age'!$G12*52</f>
        <v>1.4621255701804085E-2</v>
      </c>
      <c r="Q98" s="193">
        <f>Q50/'UK Pop by Age'!$G12*52</f>
        <v>1.7649583397657331E-2</v>
      </c>
      <c r="R98" s="193">
        <f>R50/'UK Pop by Age'!$G12*52</f>
        <v>1.7370045456501646E-2</v>
      </c>
      <c r="S98" s="193">
        <f>S50/'UK Pop by Age'!$G12*52</f>
        <v>1.4176679823638409E-2</v>
      </c>
      <c r="T98" s="193">
        <f>T50/'UK Pop by Age'!$G12*52</f>
        <v>9.9946658791172129E-3</v>
      </c>
      <c r="U98" s="193">
        <f>U50/'UK Pop by Age'!$G12*52</f>
        <v>1.1507645244242328E-2</v>
      </c>
      <c r="V98" s="193">
        <f>V50/'UK Pop by Age'!$G12*52</f>
        <v>9.7032831099464582E-3</v>
      </c>
      <c r="W98" s="193">
        <f>W50/'UK Pop by Age'!$G12*52</f>
        <v>7.7575726946707349E-3</v>
      </c>
      <c r="X98" s="193">
        <f>X50/'UK Pop by Age'!$G12*52</f>
        <v>8.4564175475599461E-3</v>
      </c>
      <c r="Y98" s="193">
        <f>Y50/'UK Pop by Age'!$G12*52</f>
        <v>7.8776002852234579E-3</v>
      </c>
      <c r="Z98" s="193">
        <f>Z50/'UK Pop by Age'!$G12*52</f>
        <v>7.3745899221834277E-3</v>
      </c>
      <c r="AA98" s="193">
        <f>AA50/'UK Pop by Age'!$G12*52</f>
        <v>7.0903140498217157E-3</v>
      </c>
      <c r="AB98" s="193">
        <f>AB50/'UK Pop by Age'!$G12*52</f>
        <v>7.2174485371834813E-3</v>
      </c>
      <c r="AC98" s="193">
        <f>AC50/'UK Pop by Age'!$G12*52</f>
        <v>6.8621036967313415E-3</v>
      </c>
      <c r="AD98" s="193">
        <f>AD50/'UK Pop by Age'!$G12*52</f>
        <v>6.9671278384649737E-3</v>
      </c>
      <c r="AE98" s="193">
        <f>AE50/'UK Pop by Age'!$G12*52</f>
        <v>7.0208243921332965E-3</v>
      </c>
      <c r="AF98" s="193">
        <f>AF50/'UK Pop by Age'!$G12*52</f>
        <v>7.0642554281885586E-3</v>
      </c>
      <c r="AG98" s="193">
        <f>AG50/'UK Pop by Age'!$G12*52</f>
        <v>7.0634657729875538E-3</v>
      </c>
      <c r="AH98" s="193">
        <f>AH50/'UK Pop by Age'!$G12*52</f>
        <v>7.4164416478366803E-3</v>
      </c>
      <c r="AI98" s="193">
        <f>AI50/'UK Pop by Age'!$G12*52</f>
        <v>7.6051692408768178E-3</v>
      </c>
      <c r="AJ98" s="193">
        <f>AJ50/'UK Pop by Age'!$G12*52</f>
        <v>7.1321657754749674E-3</v>
      </c>
      <c r="AK98" s="193">
        <f>AK50/'UK Pop by Age'!$G12*52</f>
        <v>6.111141600575817E-3</v>
      </c>
      <c r="AL98" s="193">
        <f>AL50/'UK Pop by Age'!$G12*52</f>
        <v>7.7473071770576734E-3</v>
      </c>
      <c r="AM98" s="193">
        <f>AM50/'UK Pop by Age'!$G12*52</f>
        <v>7.5190968239672983E-3</v>
      </c>
      <c r="AN98" s="193">
        <f>AN50/'UK Pop by Age'!$G12*52</f>
        <v>7.607538206479832E-3</v>
      </c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7"/>
    </row>
    <row r="99" spans="1:53" s="30" customFormat="1" x14ac:dyDescent="0.25">
      <c r="A99" s="29"/>
      <c r="B99" s="43"/>
      <c r="C99" s="43"/>
      <c r="D99" s="43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</row>
    <row r="100" spans="1:53" s="30" customFormat="1" ht="18.75" x14ac:dyDescent="0.3">
      <c r="A100" s="13" t="s">
        <v>66</v>
      </c>
      <c r="B100" s="43"/>
      <c r="C100" s="43"/>
      <c r="D100" s="43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</row>
    <row r="101" spans="1:53" s="30" customFormat="1" x14ac:dyDescent="0.25">
      <c r="A101" s="33" t="s">
        <v>50</v>
      </c>
      <c r="B101" s="16">
        <v>1</v>
      </c>
      <c r="C101" s="16">
        <v>2</v>
      </c>
      <c r="D101" s="16">
        <v>3</v>
      </c>
      <c r="E101" s="16">
        <v>4</v>
      </c>
      <c r="F101" s="16">
        <v>5</v>
      </c>
      <c r="G101" s="16">
        <v>6</v>
      </c>
      <c r="H101" s="16">
        <v>7</v>
      </c>
      <c r="I101" s="16">
        <v>8</v>
      </c>
      <c r="J101" s="16">
        <v>9</v>
      </c>
      <c r="K101" s="16">
        <v>10</v>
      </c>
      <c r="L101" s="16">
        <v>11</v>
      </c>
      <c r="M101" s="16">
        <v>12</v>
      </c>
      <c r="N101" s="16">
        <v>13</v>
      </c>
      <c r="O101" s="16">
        <v>14</v>
      </c>
      <c r="P101" s="16">
        <v>15</v>
      </c>
      <c r="Q101" s="16">
        <v>16</v>
      </c>
      <c r="R101" s="16">
        <v>17</v>
      </c>
      <c r="S101" s="16">
        <v>18</v>
      </c>
      <c r="T101" s="16">
        <v>19</v>
      </c>
      <c r="U101" s="16">
        <v>20</v>
      </c>
      <c r="V101" s="16">
        <v>21</v>
      </c>
      <c r="W101" s="16">
        <v>22</v>
      </c>
      <c r="X101" s="16">
        <v>23</v>
      </c>
      <c r="Y101" s="16">
        <v>24</v>
      </c>
      <c r="Z101" s="16">
        <v>25</v>
      </c>
      <c r="AA101" s="16">
        <v>26</v>
      </c>
      <c r="AB101" s="16">
        <v>27</v>
      </c>
      <c r="AC101" s="16">
        <v>28</v>
      </c>
      <c r="AD101" s="16">
        <v>29</v>
      </c>
      <c r="AE101" s="16">
        <v>30</v>
      </c>
      <c r="AF101" s="16">
        <v>31</v>
      </c>
      <c r="AG101" s="16">
        <v>32</v>
      </c>
      <c r="AH101" s="16">
        <v>33</v>
      </c>
      <c r="AI101" s="16">
        <v>34</v>
      </c>
      <c r="AJ101" s="16">
        <v>35</v>
      </c>
      <c r="AK101" s="16">
        <v>36</v>
      </c>
      <c r="AL101" s="16">
        <v>37</v>
      </c>
      <c r="AM101" s="16">
        <v>38</v>
      </c>
      <c r="AN101" s="16">
        <v>39</v>
      </c>
      <c r="AO101" s="16">
        <v>40</v>
      </c>
      <c r="AP101" s="16">
        <v>41</v>
      </c>
      <c r="AQ101" s="16">
        <v>42</v>
      </c>
      <c r="AR101" s="16">
        <v>43</v>
      </c>
      <c r="AS101" s="16">
        <v>44</v>
      </c>
      <c r="AT101" s="16">
        <v>45</v>
      </c>
      <c r="AU101" s="16">
        <v>46</v>
      </c>
      <c r="AV101" s="16">
        <v>47</v>
      </c>
      <c r="AW101" s="16">
        <v>48</v>
      </c>
      <c r="AX101" s="16">
        <v>49</v>
      </c>
      <c r="AY101" s="16">
        <v>50</v>
      </c>
      <c r="AZ101" s="16">
        <v>51</v>
      </c>
      <c r="BA101" s="16">
        <v>52</v>
      </c>
    </row>
    <row r="102" spans="1:53" s="30" customFormat="1" x14ac:dyDescent="0.25">
      <c r="A102" s="31" t="s">
        <v>52</v>
      </c>
      <c r="B102" s="36">
        <v>43833</v>
      </c>
      <c r="C102" s="36">
        <v>43840</v>
      </c>
      <c r="D102" s="36">
        <v>43847</v>
      </c>
      <c r="E102" s="36">
        <v>43854</v>
      </c>
      <c r="F102" s="36">
        <v>43861</v>
      </c>
      <c r="G102" s="36">
        <v>43868</v>
      </c>
      <c r="H102" s="36">
        <v>43875</v>
      </c>
      <c r="I102" s="36">
        <v>43882</v>
      </c>
      <c r="J102" s="36">
        <v>43889</v>
      </c>
      <c r="K102" s="36">
        <v>43896</v>
      </c>
      <c r="L102" s="36">
        <v>43903</v>
      </c>
      <c r="M102" s="36">
        <v>43910</v>
      </c>
      <c r="N102" s="36">
        <v>43917</v>
      </c>
      <c r="O102" s="36">
        <v>43924</v>
      </c>
      <c r="P102" s="35">
        <v>43931</v>
      </c>
      <c r="Q102" s="35">
        <v>43938</v>
      </c>
      <c r="R102" s="35">
        <v>43945</v>
      </c>
      <c r="S102" s="35">
        <v>43952</v>
      </c>
      <c r="T102" s="35">
        <v>43959</v>
      </c>
      <c r="U102" s="35">
        <v>43966</v>
      </c>
      <c r="V102" s="35">
        <v>43973</v>
      </c>
      <c r="W102" s="35">
        <v>43980</v>
      </c>
      <c r="X102" s="35">
        <v>43987</v>
      </c>
      <c r="Y102" s="35">
        <v>43994</v>
      </c>
      <c r="Z102" s="35">
        <v>44001</v>
      </c>
      <c r="AA102" s="35">
        <v>44008</v>
      </c>
      <c r="AB102" s="35">
        <v>44015</v>
      </c>
      <c r="AC102" s="35">
        <v>44022</v>
      </c>
      <c r="AD102" s="35">
        <v>44029</v>
      </c>
      <c r="AE102" s="35">
        <v>44036</v>
      </c>
      <c r="AF102" s="35">
        <v>44043</v>
      </c>
      <c r="AG102" s="35">
        <v>44050</v>
      </c>
      <c r="AH102" s="35">
        <v>44057</v>
      </c>
      <c r="AI102" s="35">
        <v>44064</v>
      </c>
      <c r="AJ102" s="35">
        <v>44071</v>
      </c>
      <c r="AK102" s="35">
        <v>44078</v>
      </c>
      <c r="AL102" s="35">
        <v>44085</v>
      </c>
      <c r="AM102" s="35">
        <v>44092</v>
      </c>
      <c r="AN102" s="35">
        <v>44099</v>
      </c>
      <c r="AO102" s="35">
        <v>44106</v>
      </c>
      <c r="AP102" s="35">
        <v>44113</v>
      </c>
      <c r="AQ102" s="35">
        <v>44120</v>
      </c>
      <c r="AR102" s="35">
        <v>44127</v>
      </c>
      <c r="AS102" s="35">
        <v>44134</v>
      </c>
      <c r="AT102" s="35">
        <v>44141</v>
      </c>
      <c r="AU102" s="35">
        <v>44148</v>
      </c>
      <c r="AV102" s="35">
        <v>44155</v>
      </c>
      <c r="AW102" s="35">
        <v>44162</v>
      </c>
      <c r="AX102" s="35">
        <v>44169</v>
      </c>
      <c r="AY102" s="35">
        <v>44176</v>
      </c>
      <c r="AZ102" s="35">
        <v>44183</v>
      </c>
      <c r="BA102" s="35">
        <v>44190</v>
      </c>
    </row>
    <row r="103" spans="1:53" s="30" customFormat="1" ht="26.25" x14ac:dyDescent="0.25">
      <c r="A103" s="29" t="s">
        <v>43</v>
      </c>
      <c r="B103" s="37">
        <v>52</v>
      </c>
      <c r="C103" s="37">
        <v>73</v>
      </c>
      <c r="D103" s="37">
        <v>59</v>
      </c>
      <c r="E103" s="37">
        <v>50</v>
      </c>
      <c r="F103" s="37">
        <v>41</v>
      </c>
      <c r="G103" s="37">
        <v>45</v>
      </c>
      <c r="H103" s="37">
        <v>48</v>
      </c>
      <c r="I103" s="37">
        <v>26</v>
      </c>
      <c r="J103" s="37">
        <v>45</v>
      </c>
      <c r="K103" s="37">
        <v>47</v>
      </c>
      <c r="L103" s="37">
        <v>47</v>
      </c>
      <c r="M103" s="37">
        <v>46</v>
      </c>
      <c r="N103" s="37">
        <v>43</v>
      </c>
      <c r="O103" s="37">
        <v>46</v>
      </c>
      <c r="P103" s="37">
        <v>36</v>
      </c>
      <c r="Q103" s="37">
        <v>54</v>
      </c>
      <c r="R103" s="37">
        <v>57</v>
      </c>
      <c r="S103" s="37">
        <v>51</v>
      </c>
      <c r="T103" s="37">
        <v>48</v>
      </c>
      <c r="U103" s="32">
        <v>52</v>
      </c>
      <c r="V103" s="32">
        <v>60</v>
      </c>
      <c r="W103" s="32">
        <v>46</v>
      </c>
      <c r="X103" s="37">
        <v>46</v>
      </c>
      <c r="Y103" s="37">
        <v>60</v>
      </c>
      <c r="Z103" s="37">
        <v>55</v>
      </c>
      <c r="AA103" s="37">
        <v>43</v>
      </c>
      <c r="AB103" s="37">
        <v>50</v>
      </c>
      <c r="AC103" s="37">
        <v>48</v>
      </c>
      <c r="AD103" s="37">
        <v>45</v>
      </c>
      <c r="AE103" s="37">
        <v>59</v>
      </c>
      <c r="AF103" s="37">
        <v>62</v>
      </c>
      <c r="AG103" s="37">
        <v>59</v>
      </c>
      <c r="AH103" s="37">
        <v>64</v>
      </c>
      <c r="AI103" s="37">
        <v>44</v>
      </c>
      <c r="AJ103" s="37">
        <v>51</v>
      </c>
      <c r="AK103" s="37">
        <v>45</v>
      </c>
      <c r="AL103" s="37">
        <v>55</v>
      </c>
      <c r="AM103" s="32">
        <v>69</v>
      </c>
      <c r="AN103" s="37">
        <v>50</v>
      </c>
      <c r="AO103" s="37">
        <v>40</v>
      </c>
      <c r="AP103" s="37">
        <v>47</v>
      </c>
      <c r="AQ103" s="37">
        <v>43</v>
      </c>
      <c r="AR103" s="37">
        <v>65</v>
      </c>
      <c r="AS103" s="37">
        <v>46</v>
      </c>
      <c r="AT103" s="37">
        <v>44</v>
      </c>
      <c r="AU103" s="37">
        <v>47</v>
      </c>
      <c r="AV103" s="37">
        <v>62</v>
      </c>
      <c r="AW103" s="37">
        <v>58</v>
      </c>
      <c r="AX103" s="37">
        <v>45</v>
      </c>
      <c r="AY103" s="37">
        <v>51</v>
      </c>
      <c r="AZ103" s="37">
        <v>41</v>
      </c>
      <c r="BA103" s="37">
        <v>22</v>
      </c>
    </row>
    <row r="104" spans="1:53" s="30" customFormat="1" x14ac:dyDescent="0.25">
      <c r="A104" s="27" t="s">
        <v>44</v>
      </c>
      <c r="B104" s="37">
        <v>18</v>
      </c>
      <c r="C104" s="37">
        <v>17</v>
      </c>
      <c r="D104" s="37">
        <v>22</v>
      </c>
      <c r="E104" s="37">
        <v>25</v>
      </c>
      <c r="F104" s="37">
        <v>14</v>
      </c>
      <c r="G104" s="37">
        <v>23</v>
      </c>
      <c r="H104" s="37">
        <v>17</v>
      </c>
      <c r="I104" s="37">
        <v>13</v>
      </c>
      <c r="J104" s="37">
        <v>11</v>
      </c>
      <c r="K104" s="37">
        <v>27</v>
      </c>
      <c r="L104" s="37">
        <v>17</v>
      </c>
      <c r="M104" s="37">
        <v>15</v>
      </c>
      <c r="N104" s="37">
        <v>20</v>
      </c>
      <c r="O104" s="37">
        <v>22</v>
      </c>
      <c r="P104" s="37">
        <v>25</v>
      </c>
      <c r="Q104" s="37">
        <v>21</v>
      </c>
      <c r="R104" s="37">
        <v>12</v>
      </c>
      <c r="S104" s="37">
        <v>21</v>
      </c>
      <c r="T104" s="37">
        <v>21</v>
      </c>
      <c r="U104" s="32">
        <v>24</v>
      </c>
      <c r="V104" s="32">
        <v>13</v>
      </c>
      <c r="W104" s="32">
        <v>18</v>
      </c>
      <c r="X104" s="37">
        <v>19</v>
      </c>
      <c r="Y104" s="37">
        <v>17</v>
      </c>
      <c r="Z104" s="37">
        <v>21</v>
      </c>
      <c r="AA104" s="37">
        <v>22</v>
      </c>
      <c r="AB104" s="37">
        <v>23</v>
      </c>
      <c r="AC104" s="37">
        <v>21</v>
      </c>
      <c r="AD104" s="37">
        <v>15</v>
      </c>
      <c r="AE104" s="37">
        <v>13</v>
      </c>
      <c r="AF104" s="37">
        <v>18</v>
      </c>
      <c r="AG104" s="37">
        <v>18</v>
      </c>
      <c r="AH104" s="37">
        <v>11</v>
      </c>
      <c r="AI104" s="37">
        <v>22</v>
      </c>
      <c r="AJ104" s="37">
        <v>11</v>
      </c>
      <c r="AK104" s="37">
        <v>20</v>
      </c>
      <c r="AL104" s="37">
        <v>18</v>
      </c>
      <c r="AM104" s="32">
        <v>18</v>
      </c>
      <c r="AN104" s="37">
        <v>10</v>
      </c>
      <c r="AO104" s="37">
        <v>17</v>
      </c>
      <c r="AP104" s="37">
        <v>20</v>
      </c>
      <c r="AQ104" s="37">
        <v>18</v>
      </c>
      <c r="AR104" s="37">
        <v>24</v>
      </c>
      <c r="AS104" s="37">
        <v>24</v>
      </c>
      <c r="AT104" s="37">
        <v>12</v>
      </c>
      <c r="AU104" s="37">
        <v>29</v>
      </c>
      <c r="AV104" s="37">
        <v>22</v>
      </c>
      <c r="AW104" s="37">
        <v>20</v>
      </c>
      <c r="AX104" s="37">
        <v>15</v>
      </c>
      <c r="AY104" s="37">
        <v>13</v>
      </c>
      <c r="AZ104" s="37">
        <v>23</v>
      </c>
      <c r="BA104" s="37">
        <v>11</v>
      </c>
    </row>
    <row r="105" spans="1:53" s="30" customFormat="1" x14ac:dyDescent="0.25">
      <c r="A105" s="27" t="s">
        <v>45</v>
      </c>
      <c r="B105" s="37">
        <v>208</v>
      </c>
      <c r="C105" s="37">
        <v>302</v>
      </c>
      <c r="D105" s="37">
        <v>286</v>
      </c>
      <c r="E105" s="37">
        <v>298</v>
      </c>
      <c r="F105" s="37">
        <v>339</v>
      </c>
      <c r="G105" s="37">
        <v>293</v>
      </c>
      <c r="H105" s="37">
        <v>318</v>
      </c>
      <c r="I105" s="37">
        <v>294</v>
      </c>
      <c r="J105" s="37">
        <v>254</v>
      </c>
      <c r="K105" s="37">
        <v>287</v>
      </c>
      <c r="L105" s="37">
        <v>329</v>
      </c>
      <c r="M105" s="37">
        <v>278</v>
      </c>
      <c r="N105" s="37">
        <v>261</v>
      </c>
      <c r="O105" s="37">
        <v>260</v>
      </c>
      <c r="P105" s="37">
        <v>337</v>
      </c>
      <c r="Q105" s="37">
        <v>301</v>
      </c>
      <c r="R105" s="37">
        <v>340</v>
      </c>
      <c r="S105" s="37">
        <v>308</v>
      </c>
      <c r="T105" s="37">
        <v>247</v>
      </c>
      <c r="U105" s="32">
        <v>300</v>
      </c>
      <c r="V105" s="32">
        <v>294</v>
      </c>
      <c r="W105" s="32">
        <v>250</v>
      </c>
      <c r="X105" s="37">
        <v>298</v>
      </c>
      <c r="Y105" s="37">
        <v>286</v>
      </c>
      <c r="Z105" s="37">
        <v>308</v>
      </c>
      <c r="AA105" s="37">
        <v>306</v>
      </c>
      <c r="AB105" s="37">
        <v>286</v>
      </c>
      <c r="AC105" s="37">
        <v>304</v>
      </c>
      <c r="AD105" s="37">
        <v>304</v>
      </c>
      <c r="AE105" s="37">
        <v>291</v>
      </c>
      <c r="AF105" s="37">
        <v>286</v>
      </c>
      <c r="AG105" s="37">
        <v>328</v>
      </c>
      <c r="AH105" s="37">
        <v>253</v>
      </c>
      <c r="AI105" s="37">
        <v>250</v>
      </c>
      <c r="AJ105" s="37">
        <v>233</v>
      </c>
      <c r="AK105" s="37">
        <v>323</v>
      </c>
      <c r="AL105" s="37">
        <v>275</v>
      </c>
      <c r="AM105" s="32">
        <v>292</v>
      </c>
      <c r="AN105" s="37">
        <v>270</v>
      </c>
      <c r="AO105" s="37">
        <v>287</v>
      </c>
      <c r="AP105" s="37">
        <v>328</v>
      </c>
      <c r="AQ105" s="37">
        <v>301</v>
      </c>
      <c r="AR105" s="37">
        <v>309</v>
      </c>
      <c r="AS105" s="37">
        <v>289</v>
      </c>
      <c r="AT105" s="37">
        <v>308</v>
      </c>
      <c r="AU105" s="37">
        <v>292</v>
      </c>
      <c r="AV105" s="37">
        <v>312</v>
      </c>
      <c r="AW105" s="37">
        <v>317</v>
      </c>
      <c r="AX105" s="37">
        <v>326</v>
      </c>
      <c r="AY105" s="37">
        <v>295</v>
      </c>
      <c r="AZ105" s="37">
        <v>333</v>
      </c>
      <c r="BA105" s="37">
        <v>166</v>
      </c>
    </row>
    <row r="106" spans="1:53" s="30" customFormat="1" x14ac:dyDescent="0.25">
      <c r="A106" s="27" t="s">
        <v>46</v>
      </c>
      <c r="B106" s="37">
        <v>1290</v>
      </c>
      <c r="C106" s="37">
        <v>1561</v>
      </c>
      <c r="D106" s="37">
        <v>1507</v>
      </c>
      <c r="E106" s="37">
        <v>1459</v>
      </c>
      <c r="F106" s="37">
        <v>1404</v>
      </c>
      <c r="G106" s="37">
        <v>1347</v>
      </c>
      <c r="H106" s="37">
        <v>1377</v>
      </c>
      <c r="I106" s="37">
        <v>1378</v>
      </c>
      <c r="J106" s="37">
        <v>1229</v>
      </c>
      <c r="K106" s="37">
        <v>1362</v>
      </c>
      <c r="L106" s="37">
        <v>1316</v>
      </c>
      <c r="M106" s="37">
        <v>1349</v>
      </c>
      <c r="N106" s="37">
        <v>1065</v>
      </c>
      <c r="O106" s="37">
        <v>1229</v>
      </c>
      <c r="P106" s="37">
        <v>1382</v>
      </c>
      <c r="Q106" s="37">
        <v>1386</v>
      </c>
      <c r="R106" s="37">
        <v>1213</v>
      </c>
      <c r="S106" s="37">
        <v>1363</v>
      </c>
      <c r="T106" s="37">
        <v>1115</v>
      </c>
      <c r="U106" s="32">
        <v>1330</v>
      </c>
      <c r="V106" s="32">
        <v>1258</v>
      </c>
      <c r="W106" s="32">
        <v>998</v>
      </c>
      <c r="X106" s="37">
        <v>1195</v>
      </c>
      <c r="Y106" s="37">
        <v>1199</v>
      </c>
      <c r="Z106" s="37">
        <v>1161</v>
      </c>
      <c r="AA106" s="37">
        <v>1184</v>
      </c>
      <c r="AB106" s="37">
        <v>1150</v>
      </c>
      <c r="AC106" s="37">
        <v>1140</v>
      </c>
      <c r="AD106" s="37">
        <v>1166</v>
      </c>
      <c r="AE106" s="37">
        <v>1193</v>
      </c>
      <c r="AF106" s="37">
        <v>1155</v>
      </c>
      <c r="AG106" s="37">
        <v>1175</v>
      </c>
      <c r="AH106" s="37">
        <v>1130</v>
      </c>
      <c r="AI106" s="37">
        <v>1083</v>
      </c>
      <c r="AJ106" s="37">
        <v>1017</v>
      </c>
      <c r="AK106" s="37">
        <v>1196</v>
      </c>
      <c r="AL106" s="37">
        <v>1180</v>
      </c>
      <c r="AM106" s="32">
        <v>1171</v>
      </c>
      <c r="AN106" s="37">
        <v>1083</v>
      </c>
      <c r="AO106" s="37">
        <v>1200</v>
      </c>
      <c r="AP106" s="37">
        <v>1212</v>
      </c>
      <c r="AQ106" s="37">
        <v>1209</v>
      </c>
      <c r="AR106" s="37">
        <v>1200</v>
      </c>
      <c r="AS106" s="37">
        <v>1151</v>
      </c>
      <c r="AT106" s="37">
        <v>1157</v>
      </c>
      <c r="AU106" s="37">
        <v>1238</v>
      </c>
      <c r="AV106" s="37">
        <v>1223</v>
      </c>
      <c r="AW106" s="37">
        <v>1246</v>
      </c>
      <c r="AX106" s="37">
        <v>1218</v>
      </c>
      <c r="AY106" s="37">
        <v>1265</v>
      </c>
      <c r="AZ106" s="37">
        <v>1306</v>
      </c>
      <c r="BA106" s="37">
        <v>792</v>
      </c>
    </row>
    <row r="107" spans="1:53" s="30" customFormat="1" x14ac:dyDescent="0.25">
      <c r="A107" s="27" t="s">
        <v>47</v>
      </c>
      <c r="B107" s="37">
        <v>1976</v>
      </c>
      <c r="C107" s="37">
        <v>2321</v>
      </c>
      <c r="D107" s="37">
        <v>2191</v>
      </c>
      <c r="E107" s="37">
        <v>2157</v>
      </c>
      <c r="F107" s="37">
        <v>1988</v>
      </c>
      <c r="G107" s="37">
        <v>2032</v>
      </c>
      <c r="H107" s="37">
        <v>1953</v>
      </c>
      <c r="I107" s="37">
        <v>1896</v>
      </c>
      <c r="J107" s="37">
        <v>1728</v>
      </c>
      <c r="K107" s="37">
        <v>2019</v>
      </c>
      <c r="L107" s="37">
        <v>1989</v>
      </c>
      <c r="M107" s="37">
        <v>1917</v>
      </c>
      <c r="N107" s="37">
        <v>1586</v>
      </c>
      <c r="O107" s="37">
        <v>1764</v>
      </c>
      <c r="P107" s="37">
        <v>2053</v>
      </c>
      <c r="Q107" s="37">
        <v>1880</v>
      </c>
      <c r="R107" s="37">
        <v>1707</v>
      </c>
      <c r="S107" s="37">
        <v>1725</v>
      </c>
      <c r="T107" s="37">
        <v>1437</v>
      </c>
      <c r="U107" s="32">
        <v>1760</v>
      </c>
      <c r="V107" s="32">
        <v>1659</v>
      </c>
      <c r="W107" s="32">
        <v>1431</v>
      </c>
      <c r="X107" s="37">
        <v>1700</v>
      </c>
      <c r="Y107" s="37">
        <v>1607</v>
      </c>
      <c r="Z107" s="37">
        <v>1613</v>
      </c>
      <c r="AA107" s="37">
        <v>1652</v>
      </c>
      <c r="AB107" s="37">
        <v>1548</v>
      </c>
      <c r="AC107" s="37">
        <v>1600</v>
      </c>
      <c r="AD107" s="37">
        <v>1577</v>
      </c>
      <c r="AE107" s="37">
        <v>1566</v>
      </c>
      <c r="AF107" s="37">
        <v>1536</v>
      </c>
      <c r="AG107" s="37">
        <v>1608</v>
      </c>
      <c r="AH107" s="37">
        <v>1558</v>
      </c>
      <c r="AI107" s="37">
        <v>1601</v>
      </c>
      <c r="AJ107" s="37">
        <v>1442</v>
      </c>
      <c r="AK107" s="37">
        <v>1621</v>
      </c>
      <c r="AL107" s="37">
        <v>1600</v>
      </c>
      <c r="AM107" s="32">
        <v>1623</v>
      </c>
      <c r="AN107" s="37">
        <v>1607</v>
      </c>
      <c r="AO107" s="37">
        <v>1627</v>
      </c>
      <c r="AP107" s="37">
        <v>1607</v>
      </c>
      <c r="AQ107" s="37">
        <v>1654</v>
      </c>
      <c r="AR107" s="37">
        <v>1657</v>
      </c>
      <c r="AS107" s="37">
        <v>1569</v>
      </c>
      <c r="AT107" s="37">
        <v>1666</v>
      </c>
      <c r="AU107" s="37">
        <v>1716</v>
      </c>
      <c r="AV107" s="37">
        <v>1700</v>
      </c>
      <c r="AW107" s="37">
        <v>1658</v>
      </c>
      <c r="AX107" s="37">
        <v>1696</v>
      </c>
      <c r="AY107" s="37">
        <v>1814</v>
      </c>
      <c r="AZ107" s="37">
        <v>1867</v>
      </c>
      <c r="BA107" s="37">
        <v>1205</v>
      </c>
    </row>
    <row r="108" spans="1:53" s="30" customFormat="1" x14ac:dyDescent="0.25">
      <c r="A108" s="27" t="s">
        <v>48</v>
      </c>
      <c r="B108" s="37">
        <v>3612</v>
      </c>
      <c r="C108" s="37">
        <v>4155</v>
      </c>
      <c r="D108" s="37">
        <v>3866</v>
      </c>
      <c r="E108" s="37">
        <v>3824</v>
      </c>
      <c r="F108" s="37">
        <v>3661</v>
      </c>
      <c r="G108" s="37">
        <v>3376</v>
      </c>
      <c r="H108" s="37">
        <v>3492</v>
      </c>
      <c r="I108" s="37">
        <v>3398</v>
      </c>
      <c r="J108" s="37">
        <v>3028</v>
      </c>
      <c r="K108" s="37">
        <v>3691</v>
      </c>
      <c r="L108" s="37">
        <v>3594</v>
      </c>
      <c r="M108" s="37">
        <v>3342</v>
      </c>
      <c r="N108" s="37">
        <v>2884</v>
      </c>
      <c r="O108" s="37">
        <v>3013</v>
      </c>
      <c r="P108" s="37">
        <v>3442</v>
      </c>
      <c r="Q108" s="37">
        <v>3109</v>
      </c>
      <c r="R108" s="37">
        <v>2906</v>
      </c>
      <c r="S108" s="37">
        <v>2907</v>
      </c>
      <c r="T108" s="37">
        <v>2384</v>
      </c>
      <c r="U108" s="32">
        <v>2791</v>
      </c>
      <c r="V108" s="32">
        <v>2687</v>
      </c>
      <c r="W108" s="32">
        <v>2330</v>
      </c>
      <c r="X108" s="37">
        <v>2881</v>
      </c>
      <c r="Y108" s="37">
        <v>2670</v>
      </c>
      <c r="Z108" s="37">
        <v>2550</v>
      </c>
      <c r="AA108" s="37">
        <v>2508</v>
      </c>
      <c r="AB108" s="37">
        <v>2611</v>
      </c>
      <c r="AC108" s="37">
        <v>2633</v>
      </c>
      <c r="AD108" s="37">
        <v>2484</v>
      </c>
      <c r="AE108" s="37">
        <v>2628</v>
      </c>
      <c r="AF108" s="37">
        <v>2620</v>
      </c>
      <c r="AG108" s="37">
        <v>2563</v>
      </c>
      <c r="AH108" s="37">
        <v>2489</v>
      </c>
      <c r="AI108" s="37">
        <v>2560</v>
      </c>
      <c r="AJ108" s="37">
        <v>2150</v>
      </c>
      <c r="AK108" s="37">
        <v>2638</v>
      </c>
      <c r="AL108" s="37">
        <v>2576</v>
      </c>
      <c r="AM108" s="32">
        <v>2601</v>
      </c>
      <c r="AN108" s="37">
        <v>2629</v>
      </c>
      <c r="AO108" s="37">
        <v>2696</v>
      </c>
      <c r="AP108" s="37">
        <v>2741</v>
      </c>
      <c r="AQ108" s="37">
        <v>2769</v>
      </c>
      <c r="AR108" s="37">
        <v>2642</v>
      </c>
      <c r="AS108" s="37">
        <v>2700</v>
      </c>
      <c r="AT108" s="37">
        <v>2949</v>
      </c>
      <c r="AU108" s="37">
        <v>2819</v>
      </c>
      <c r="AV108" s="37">
        <v>2766</v>
      </c>
      <c r="AW108" s="37">
        <v>2829</v>
      </c>
      <c r="AX108" s="37">
        <v>2965</v>
      </c>
      <c r="AY108" s="37">
        <v>2962</v>
      </c>
      <c r="AZ108" s="37">
        <v>3136</v>
      </c>
      <c r="BA108" s="37">
        <v>2013</v>
      </c>
    </row>
    <row r="109" spans="1:53" s="30" customFormat="1" x14ac:dyDescent="0.25">
      <c r="A109" s="29" t="s">
        <v>49</v>
      </c>
      <c r="B109" s="37">
        <v>5565</v>
      </c>
      <c r="C109" s="37">
        <v>6621</v>
      </c>
      <c r="D109" s="37">
        <v>6325</v>
      </c>
      <c r="E109" s="37">
        <v>6122</v>
      </c>
      <c r="F109" s="37">
        <v>5838</v>
      </c>
      <c r="G109" s="37">
        <v>5374</v>
      </c>
      <c r="H109" s="37">
        <v>5041</v>
      </c>
      <c r="I109" s="37">
        <v>5137</v>
      </c>
      <c r="J109" s="37">
        <v>4559</v>
      </c>
      <c r="K109" s="37">
        <v>5564</v>
      </c>
      <c r="L109" s="37">
        <v>5496</v>
      </c>
      <c r="M109" s="37">
        <v>4966</v>
      </c>
      <c r="N109" s="37">
        <v>4082</v>
      </c>
      <c r="O109" s="37">
        <v>4460</v>
      </c>
      <c r="P109" s="37">
        <v>5026</v>
      </c>
      <c r="Q109" s="37">
        <v>4472</v>
      </c>
      <c r="R109" s="37">
        <v>4071</v>
      </c>
      <c r="S109" s="37">
        <v>3778</v>
      </c>
      <c r="T109" s="37">
        <v>3372</v>
      </c>
      <c r="U109" s="32">
        <v>3884</v>
      </c>
      <c r="V109" s="32">
        <v>3665</v>
      </c>
      <c r="W109" s="32">
        <v>3074</v>
      </c>
      <c r="X109" s="37">
        <v>3811</v>
      </c>
      <c r="Y109" s="37">
        <v>3504</v>
      </c>
      <c r="Z109" s="37">
        <v>3548</v>
      </c>
      <c r="AA109" s="37">
        <v>3497</v>
      </c>
      <c r="AB109" s="37">
        <v>3590</v>
      </c>
      <c r="AC109" s="37">
        <v>3547</v>
      </c>
      <c r="AD109" s="37">
        <v>3536</v>
      </c>
      <c r="AE109" s="37">
        <v>3391</v>
      </c>
      <c r="AF109" s="37">
        <v>3484</v>
      </c>
      <c r="AG109" s="37">
        <v>3568</v>
      </c>
      <c r="AH109" s="37">
        <v>3325</v>
      </c>
      <c r="AI109" s="37">
        <v>3418</v>
      </c>
      <c r="AJ109" s="37">
        <v>2961</v>
      </c>
      <c r="AK109" s="37">
        <v>3602</v>
      </c>
      <c r="AL109" s="37">
        <v>3487</v>
      </c>
      <c r="AM109" s="32">
        <v>3531</v>
      </c>
      <c r="AN109" s="37">
        <v>3501</v>
      </c>
      <c r="AO109" s="37">
        <v>3636</v>
      </c>
      <c r="AP109" s="37">
        <v>3694</v>
      </c>
      <c r="AQ109" s="37">
        <v>3870</v>
      </c>
      <c r="AR109" s="37">
        <v>3706</v>
      </c>
      <c r="AS109" s="37">
        <v>3750</v>
      </c>
      <c r="AT109" s="37">
        <v>4015</v>
      </c>
      <c r="AU109" s="37">
        <v>4052</v>
      </c>
      <c r="AV109" s="37">
        <v>3872</v>
      </c>
      <c r="AW109" s="37">
        <v>3905</v>
      </c>
      <c r="AX109" s="37">
        <v>4022</v>
      </c>
      <c r="AY109" s="37">
        <v>4150</v>
      </c>
      <c r="AZ109" s="37">
        <v>4410</v>
      </c>
      <c r="BA109" s="37">
        <v>2922</v>
      </c>
    </row>
    <row r="110" spans="1:53" s="30" customFormat="1" x14ac:dyDescent="0.25">
      <c r="A110" s="29" t="s">
        <v>65</v>
      </c>
      <c r="B110" s="37"/>
      <c r="C110" s="37"/>
      <c r="D110" s="37"/>
      <c r="E110" s="37">
        <f>SUM(E103:E109)</f>
        <v>13935</v>
      </c>
      <c r="F110" s="37">
        <f t="shared" ref="F110:BA110" si="400">SUM(F103:F109)</f>
        <v>13285</v>
      </c>
      <c r="G110" s="37">
        <f t="shared" si="400"/>
        <v>12490</v>
      </c>
      <c r="H110" s="37">
        <f t="shared" si="400"/>
        <v>12246</v>
      </c>
      <c r="I110" s="37">
        <f t="shared" si="400"/>
        <v>12142</v>
      </c>
      <c r="J110" s="37">
        <f t="shared" si="400"/>
        <v>10854</v>
      </c>
      <c r="K110" s="37">
        <f t="shared" si="400"/>
        <v>12997</v>
      </c>
      <c r="L110" s="37">
        <f t="shared" si="400"/>
        <v>12788</v>
      </c>
      <c r="M110" s="37">
        <f t="shared" si="400"/>
        <v>11913</v>
      </c>
      <c r="N110" s="37">
        <f t="shared" si="400"/>
        <v>9941</v>
      </c>
      <c r="O110" s="37">
        <f t="shared" si="400"/>
        <v>10794</v>
      </c>
      <c r="P110" s="37">
        <f t="shared" si="400"/>
        <v>12301</v>
      </c>
      <c r="Q110" s="37">
        <f t="shared" si="400"/>
        <v>11223</v>
      </c>
      <c r="R110" s="37">
        <f t="shared" si="400"/>
        <v>10306</v>
      </c>
      <c r="S110" s="37">
        <f t="shared" si="400"/>
        <v>10153</v>
      </c>
      <c r="T110" s="37">
        <f t="shared" si="400"/>
        <v>8624</v>
      </c>
      <c r="U110" s="37">
        <f t="shared" si="400"/>
        <v>10141</v>
      </c>
      <c r="V110" s="37">
        <f t="shared" si="400"/>
        <v>9636</v>
      </c>
      <c r="W110" s="37">
        <f t="shared" si="400"/>
        <v>8147</v>
      </c>
      <c r="X110" s="37">
        <f t="shared" si="400"/>
        <v>9950</v>
      </c>
      <c r="Y110" s="37">
        <f t="shared" si="400"/>
        <v>9343</v>
      </c>
      <c r="Z110" s="37">
        <f t="shared" si="400"/>
        <v>9256</v>
      </c>
      <c r="AA110" s="37">
        <f t="shared" si="400"/>
        <v>9212</v>
      </c>
      <c r="AB110" s="37">
        <f t="shared" si="400"/>
        <v>9258</v>
      </c>
      <c r="AC110" s="37">
        <f t="shared" si="400"/>
        <v>9293</v>
      </c>
      <c r="AD110" s="37">
        <f t="shared" si="400"/>
        <v>9127</v>
      </c>
      <c r="AE110" s="37">
        <f t="shared" si="400"/>
        <v>9141</v>
      </c>
      <c r="AF110" s="37">
        <f t="shared" si="400"/>
        <v>9161</v>
      </c>
      <c r="AG110" s="37">
        <f t="shared" si="400"/>
        <v>9319</v>
      </c>
      <c r="AH110" s="37">
        <f t="shared" si="400"/>
        <v>8830</v>
      </c>
      <c r="AI110" s="37">
        <f t="shared" si="400"/>
        <v>8978</v>
      </c>
      <c r="AJ110" s="37">
        <f t="shared" si="400"/>
        <v>7865</v>
      </c>
      <c r="AK110" s="37">
        <f t="shared" si="400"/>
        <v>9445</v>
      </c>
      <c r="AL110" s="37">
        <f t="shared" si="400"/>
        <v>9191</v>
      </c>
      <c r="AM110" s="37">
        <f t="shared" si="400"/>
        <v>9305</v>
      </c>
      <c r="AN110" s="37">
        <f t="shared" si="400"/>
        <v>9150</v>
      </c>
      <c r="AO110" s="37">
        <f t="shared" si="400"/>
        <v>9503</v>
      </c>
      <c r="AP110" s="37">
        <f t="shared" si="400"/>
        <v>9649</v>
      </c>
      <c r="AQ110" s="37">
        <f t="shared" si="400"/>
        <v>9864</v>
      </c>
      <c r="AR110" s="37">
        <f t="shared" si="400"/>
        <v>9603</v>
      </c>
      <c r="AS110" s="37">
        <f t="shared" si="400"/>
        <v>9529</v>
      </c>
      <c r="AT110" s="37">
        <f t="shared" si="400"/>
        <v>10151</v>
      </c>
      <c r="AU110" s="37">
        <f t="shared" si="400"/>
        <v>10193</v>
      </c>
      <c r="AV110" s="37">
        <f t="shared" si="400"/>
        <v>9957</v>
      </c>
      <c r="AW110" s="37">
        <f t="shared" si="400"/>
        <v>10033</v>
      </c>
      <c r="AX110" s="37">
        <f t="shared" si="400"/>
        <v>10287</v>
      </c>
      <c r="AY110" s="37">
        <f t="shared" si="400"/>
        <v>10550</v>
      </c>
      <c r="AZ110" s="37">
        <f t="shared" si="400"/>
        <v>11116</v>
      </c>
      <c r="BA110" s="37">
        <f t="shared" si="400"/>
        <v>7131</v>
      </c>
    </row>
    <row r="111" spans="1:53" s="30" customFormat="1" x14ac:dyDescent="0.25">
      <c r="A111" s="28"/>
    </row>
    <row r="112" spans="1:53" s="17" customFormat="1" ht="18.75" x14ac:dyDescent="0.3">
      <c r="A112" s="13" t="s">
        <v>62</v>
      </c>
      <c r="BA112" s="34"/>
    </row>
    <row r="113" spans="1:53" s="30" customFormat="1" x14ac:dyDescent="0.25">
      <c r="A113" s="33" t="s">
        <v>50</v>
      </c>
      <c r="B113" s="16">
        <v>1</v>
      </c>
      <c r="C113" s="16">
        <v>2</v>
      </c>
      <c r="D113" s="16">
        <v>3</v>
      </c>
      <c r="E113" s="16">
        <v>4</v>
      </c>
      <c r="F113" s="16">
        <v>5</v>
      </c>
      <c r="G113" s="16">
        <v>6</v>
      </c>
      <c r="H113" s="16">
        <v>7</v>
      </c>
      <c r="I113" s="16">
        <v>8</v>
      </c>
      <c r="J113" s="16">
        <v>9</v>
      </c>
      <c r="K113" s="16">
        <v>10</v>
      </c>
      <c r="L113" s="16">
        <v>11</v>
      </c>
      <c r="M113" s="16">
        <v>12</v>
      </c>
      <c r="N113" s="16">
        <v>13</v>
      </c>
      <c r="O113" s="16">
        <v>14</v>
      </c>
      <c r="P113" s="16">
        <v>15</v>
      </c>
      <c r="Q113" s="16">
        <v>16</v>
      </c>
      <c r="R113" s="16">
        <v>17</v>
      </c>
      <c r="S113" s="16">
        <v>18</v>
      </c>
      <c r="T113" s="16">
        <v>19</v>
      </c>
      <c r="U113" s="16">
        <v>20</v>
      </c>
      <c r="V113" s="16">
        <v>21</v>
      </c>
      <c r="W113" s="16">
        <v>22</v>
      </c>
      <c r="X113" s="16">
        <v>23</v>
      </c>
      <c r="Y113" s="16">
        <v>24</v>
      </c>
      <c r="Z113" s="16">
        <v>25</v>
      </c>
      <c r="AA113" s="16">
        <v>26</v>
      </c>
      <c r="AB113" s="16">
        <v>27</v>
      </c>
      <c r="AC113" s="16">
        <v>28</v>
      </c>
      <c r="AD113" s="16">
        <v>29</v>
      </c>
      <c r="AE113" s="16">
        <v>30</v>
      </c>
      <c r="AF113" s="16">
        <v>31</v>
      </c>
      <c r="AG113" s="16">
        <v>32</v>
      </c>
      <c r="AH113" s="16">
        <v>33</v>
      </c>
      <c r="AI113" s="16">
        <v>34</v>
      </c>
      <c r="AJ113" s="16">
        <v>35</v>
      </c>
      <c r="AK113" s="16">
        <v>36</v>
      </c>
      <c r="AL113" s="16">
        <v>37</v>
      </c>
      <c r="AM113" s="16">
        <v>38</v>
      </c>
      <c r="AN113" s="16">
        <v>39</v>
      </c>
      <c r="AO113" s="16">
        <v>40</v>
      </c>
      <c r="AP113" s="16">
        <v>41</v>
      </c>
      <c r="AQ113" s="16">
        <v>42</v>
      </c>
      <c r="AR113" s="16">
        <v>43</v>
      </c>
      <c r="AS113" s="16">
        <v>44</v>
      </c>
      <c r="AT113" s="16">
        <v>45</v>
      </c>
      <c r="AU113" s="16">
        <v>46</v>
      </c>
      <c r="AV113" s="16">
        <v>47</v>
      </c>
      <c r="AW113" s="16">
        <v>48</v>
      </c>
      <c r="AX113" s="16">
        <v>49</v>
      </c>
      <c r="AY113" s="16">
        <v>50</v>
      </c>
      <c r="AZ113" s="16">
        <v>51</v>
      </c>
      <c r="BA113" s="15">
        <v>52</v>
      </c>
    </row>
    <row r="114" spans="1:53" s="30" customFormat="1" x14ac:dyDescent="0.25">
      <c r="A114" s="31" t="s">
        <v>52</v>
      </c>
      <c r="B114" s="36">
        <v>43833</v>
      </c>
      <c r="C114" s="36">
        <v>43840</v>
      </c>
      <c r="D114" s="36">
        <v>43847</v>
      </c>
      <c r="E114" s="36">
        <v>43854</v>
      </c>
      <c r="F114" s="36">
        <v>43861</v>
      </c>
      <c r="G114" s="36">
        <v>43868</v>
      </c>
      <c r="H114" s="36">
        <v>43875</v>
      </c>
      <c r="I114" s="36">
        <v>43882</v>
      </c>
      <c r="J114" s="36">
        <v>43889</v>
      </c>
      <c r="K114" s="36">
        <v>43896</v>
      </c>
      <c r="L114" s="36">
        <v>43903</v>
      </c>
      <c r="M114" s="36">
        <v>43910</v>
      </c>
      <c r="N114" s="36">
        <v>43917</v>
      </c>
      <c r="O114" s="36">
        <v>43924</v>
      </c>
      <c r="P114" s="35">
        <v>43931</v>
      </c>
      <c r="Q114" s="35">
        <v>43938</v>
      </c>
      <c r="R114" s="35">
        <v>43945</v>
      </c>
      <c r="S114" s="35">
        <v>43952</v>
      </c>
      <c r="T114" s="35">
        <v>43959</v>
      </c>
      <c r="U114" s="35">
        <v>43966</v>
      </c>
      <c r="V114" s="35">
        <v>43973</v>
      </c>
      <c r="W114" s="35">
        <v>43980</v>
      </c>
      <c r="X114" s="35">
        <v>43987</v>
      </c>
      <c r="Y114" s="35">
        <v>43994</v>
      </c>
      <c r="Z114" s="35">
        <v>44001</v>
      </c>
      <c r="AA114" s="35">
        <v>44008</v>
      </c>
      <c r="AB114" s="35">
        <v>44015</v>
      </c>
      <c r="AC114" s="35">
        <v>44022</v>
      </c>
      <c r="AD114" s="35">
        <v>44029</v>
      </c>
      <c r="AE114" s="35">
        <v>44036</v>
      </c>
      <c r="AF114" s="35">
        <v>44043</v>
      </c>
      <c r="AG114" s="35">
        <v>44050</v>
      </c>
      <c r="AH114" s="35">
        <v>44057</v>
      </c>
      <c r="AI114" s="35">
        <v>44064</v>
      </c>
      <c r="AJ114" s="35">
        <v>44071</v>
      </c>
      <c r="AK114" s="35">
        <v>44078</v>
      </c>
      <c r="AL114" s="35">
        <v>44085</v>
      </c>
      <c r="AM114" s="35">
        <v>44092</v>
      </c>
      <c r="AN114" s="35">
        <v>44099</v>
      </c>
      <c r="AO114" s="35">
        <v>44106</v>
      </c>
      <c r="AP114" s="35">
        <v>44113</v>
      </c>
      <c r="AQ114" s="35">
        <v>44120</v>
      </c>
      <c r="AR114" s="35">
        <v>44127</v>
      </c>
      <c r="AS114" s="35">
        <v>44134</v>
      </c>
      <c r="AT114" s="35">
        <v>44141</v>
      </c>
      <c r="AU114" s="35">
        <v>44148</v>
      </c>
      <c r="AV114" s="35">
        <v>44155</v>
      </c>
      <c r="AW114" s="35">
        <v>44162</v>
      </c>
      <c r="AX114" s="35">
        <v>44169</v>
      </c>
      <c r="AY114" s="35">
        <v>44176</v>
      </c>
      <c r="AZ114" s="35">
        <v>44183</v>
      </c>
      <c r="BA114" s="14">
        <v>44190</v>
      </c>
    </row>
    <row r="115" spans="1:53" s="30" customFormat="1" x14ac:dyDescent="0.25">
      <c r="A115" s="27" t="s">
        <v>51</v>
      </c>
      <c r="B115" s="37">
        <v>52</v>
      </c>
      <c r="C115" s="37">
        <v>73</v>
      </c>
      <c r="D115" s="37">
        <v>59</v>
      </c>
      <c r="E115" s="43">
        <f t="shared" ref="E115:AJ115" si="401">E30-E103</f>
        <v>-8</v>
      </c>
      <c r="F115" s="43">
        <f t="shared" si="401"/>
        <v>16</v>
      </c>
      <c r="G115" s="43">
        <f t="shared" si="401"/>
        <v>9</v>
      </c>
      <c r="H115" s="43">
        <f t="shared" si="401"/>
        <v>1</v>
      </c>
      <c r="I115" s="43">
        <f t="shared" si="401"/>
        <v>33</v>
      </c>
      <c r="J115" s="43">
        <f t="shared" si="401"/>
        <v>7</v>
      </c>
      <c r="K115" s="43">
        <f t="shared" si="401"/>
        <v>-2</v>
      </c>
      <c r="L115" s="43">
        <f t="shared" si="401"/>
        <v>10</v>
      </c>
      <c r="M115" s="43">
        <f t="shared" si="401"/>
        <v>3</v>
      </c>
      <c r="N115" s="43">
        <f t="shared" si="401"/>
        <v>2</v>
      </c>
      <c r="O115" s="43">
        <f t="shared" si="401"/>
        <v>-5</v>
      </c>
      <c r="P115" s="43">
        <f t="shared" si="401"/>
        <v>11</v>
      </c>
      <c r="Q115" s="43">
        <f t="shared" ref="Q115:Q121" si="402">Q30-Q103</f>
        <v>-6</v>
      </c>
      <c r="R115" s="43">
        <f t="shared" si="401"/>
        <v>-23</v>
      </c>
      <c r="S115" s="43">
        <f t="shared" si="401"/>
        <v>-5</v>
      </c>
      <c r="T115" s="43">
        <f t="shared" si="401"/>
        <v>8</v>
      </c>
      <c r="U115" s="43">
        <f t="shared" si="401"/>
        <v>-8</v>
      </c>
      <c r="V115" s="43">
        <f t="shared" si="401"/>
        <v>-9</v>
      </c>
      <c r="W115" s="43">
        <f t="shared" si="401"/>
        <v>-1</v>
      </c>
      <c r="X115" s="43">
        <f t="shared" si="401"/>
        <v>2</v>
      </c>
      <c r="Y115" s="43">
        <f t="shared" si="401"/>
        <v>-14</v>
      </c>
      <c r="Z115" s="43">
        <f t="shared" si="401"/>
        <v>-9</v>
      </c>
      <c r="AA115" s="43">
        <f t="shared" si="401"/>
        <v>-4</v>
      </c>
      <c r="AB115" s="43">
        <f t="shared" si="401"/>
        <v>-17</v>
      </c>
      <c r="AC115" s="43">
        <f t="shared" si="401"/>
        <v>-4</v>
      </c>
      <c r="AD115" s="43">
        <f t="shared" si="401"/>
        <v>0</v>
      </c>
      <c r="AE115" s="43">
        <f t="shared" si="401"/>
        <v>-2</v>
      </c>
      <c r="AF115" s="43">
        <f t="shared" si="401"/>
        <v>-5</v>
      </c>
      <c r="AG115" s="43">
        <f t="shared" si="401"/>
        <v>-2</v>
      </c>
      <c r="AH115" s="43">
        <f t="shared" si="401"/>
        <v>-10</v>
      </c>
      <c r="AI115" s="43">
        <f t="shared" si="401"/>
        <v>3</v>
      </c>
      <c r="AJ115" s="43">
        <f t="shared" si="401"/>
        <v>-6</v>
      </c>
      <c r="AK115" s="43">
        <f t="shared" ref="AK115:BA115" si="403">AK30-AK103</f>
        <v>9</v>
      </c>
      <c r="AL115" s="43">
        <f t="shared" si="403"/>
        <v>5</v>
      </c>
      <c r="AM115" s="43">
        <f t="shared" si="403"/>
        <v>-24</v>
      </c>
      <c r="AN115" s="43">
        <f t="shared" si="403"/>
        <v>5</v>
      </c>
      <c r="AO115" s="43">
        <f t="shared" si="403"/>
        <v>28</v>
      </c>
      <c r="AP115" s="43">
        <f t="shared" si="403"/>
        <v>-1</v>
      </c>
      <c r="AQ115" s="43">
        <f t="shared" si="403"/>
        <v>11</v>
      </c>
      <c r="AR115" s="43">
        <f t="shared" si="403"/>
        <v>-16</v>
      </c>
      <c r="AS115" s="43">
        <f t="shared" si="403"/>
        <v>-1</v>
      </c>
      <c r="AT115" s="43">
        <f t="shared" si="403"/>
        <v>8</v>
      </c>
      <c r="AU115" s="43">
        <f t="shared" si="403"/>
        <v>-1</v>
      </c>
      <c r="AV115" s="43">
        <f t="shared" si="403"/>
        <v>-5</v>
      </c>
      <c r="AW115" s="43">
        <f t="shared" si="403"/>
        <v>-2</v>
      </c>
      <c r="AX115" s="43">
        <f t="shared" si="403"/>
        <v>5</v>
      </c>
      <c r="AY115" s="43">
        <f t="shared" si="403"/>
        <v>1</v>
      </c>
      <c r="AZ115" s="43">
        <f t="shared" si="403"/>
        <v>12</v>
      </c>
      <c r="BA115" s="44">
        <f t="shared" si="403"/>
        <v>12</v>
      </c>
    </row>
    <row r="116" spans="1:53" s="30" customFormat="1" x14ac:dyDescent="0.25">
      <c r="A116" s="27" t="s">
        <v>44</v>
      </c>
      <c r="B116" s="43">
        <f t="shared" ref="B116:D121" si="404">B31-B104</f>
        <v>-3</v>
      </c>
      <c r="C116" s="43">
        <f t="shared" si="404"/>
        <v>3</v>
      </c>
      <c r="D116" s="43">
        <f t="shared" si="404"/>
        <v>7</v>
      </c>
      <c r="E116" s="43">
        <f t="shared" ref="E116:AJ116" si="405">E31-E104</f>
        <v>-3</v>
      </c>
      <c r="F116" s="43">
        <f t="shared" si="405"/>
        <v>1</v>
      </c>
      <c r="G116" s="43">
        <f t="shared" si="405"/>
        <v>2</v>
      </c>
      <c r="H116" s="43">
        <f t="shared" si="405"/>
        <v>0</v>
      </c>
      <c r="I116" s="43">
        <f t="shared" si="405"/>
        <v>17</v>
      </c>
      <c r="J116" s="43">
        <f t="shared" si="405"/>
        <v>9</v>
      </c>
      <c r="K116" s="43">
        <f t="shared" si="405"/>
        <v>-11</v>
      </c>
      <c r="L116" s="43">
        <f t="shared" si="405"/>
        <v>7</v>
      </c>
      <c r="M116" s="43">
        <f t="shared" si="405"/>
        <v>9</v>
      </c>
      <c r="N116" s="43">
        <f t="shared" si="405"/>
        <v>-3</v>
      </c>
      <c r="O116" s="43">
        <f t="shared" si="405"/>
        <v>-9</v>
      </c>
      <c r="P116" s="43">
        <f t="shared" si="405"/>
        <v>-2</v>
      </c>
      <c r="Q116" s="43">
        <f t="shared" si="402"/>
        <v>0</v>
      </c>
      <c r="R116" s="43">
        <f t="shared" si="405"/>
        <v>6</v>
      </c>
      <c r="S116" s="43">
        <f t="shared" si="405"/>
        <v>-3</v>
      </c>
      <c r="T116" s="43">
        <f t="shared" si="405"/>
        <v>-4</v>
      </c>
      <c r="U116" s="43">
        <f t="shared" si="405"/>
        <v>-10</v>
      </c>
      <c r="V116" s="43">
        <f t="shared" si="405"/>
        <v>8</v>
      </c>
      <c r="W116" s="43">
        <f t="shared" si="405"/>
        <v>-2</v>
      </c>
      <c r="X116" s="43">
        <f t="shared" si="405"/>
        <v>-1</v>
      </c>
      <c r="Y116" s="43">
        <f t="shared" si="405"/>
        <v>1</v>
      </c>
      <c r="Z116" s="43">
        <f t="shared" si="405"/>
        <v>-1</v>
      </c>
      <c r="AA116" s="43">
        <f t="shared" si="405"/>
        <v>-1</v>
      </c>
      <c r="AB116" s="43">
        <f t="shared" si="405"/>
        <v>3</v>
      </c>
      <c r="AC116" s="43">
        <f t="shared" si="405"/>
        <v>-5</v>
      </c>
      <c r="AD116" s="43">
        <f t="shared" si="405"/>
        <v>-1</v>
      </c>
      <c r="AE116" s="43">
        <f t="shared" si="405"/>
        <v>1</v>
      </c>
      <c r="AF116" s="43">
        <f t="shared" si="405"/>
        <v>-7</v>
      </c>
      <c r="AG116" s="43">
        <f t="shared" si="405"/>
        <v>-6</v>
      </c>
      <c r="AH116" s="43">
        <f t="shared" si="405"/>
        <v>13</v>
      </c>
      <c r="AI116" s="43">
        <f t="shared" si="405"/>
        <v>-14</v>
      </c>
      <c r="AJ116" s="43">
        <f t="shared" si="405"/>
        <v>5</v>
      </c>
      <c r="AK116" s="43">
        <f t="shared" ref="AK116:BA116" si="406">AK31-AK104</f>
        <v>-1</v>
      </c>
      <c r="AL116" s="43">
        <f t="shared" si="406"/>
        <v>-6</v>
      </c>
      <c r="AM116" s="43">
        <f t="shared" si="406"/>
        <v>0</v>
      </c>
      <c r="AN116" s="43">
        <f t="shared" si="406"/>
        <v>4</v>
      </c>
      <c r="AO116" s="43">
        <f t="shared" si="406"/>
        <v>-2</v>
      </c>
      <c r="AP116" s="43">
        <f t="shared" si="406"/>
        <v>-4</v>
      </c>
      <c r="AQ116" s="43">
        <f t="shared" si="406"/>
        <v>-4</v>
      </c>
      <c r="AR116" s="43">
        <f t="shared" si="406"/>
        <v>-10</v>
      </c>
      <c r="AS116" s="43">
        <f t="shared" si="406"/>
        <v>-5</v>
      </c>
      <c r="AT116" s="43">
        <f t="shared" si="406"/>
        <v>-5</v>
      </c>
      <c r="AU116" s="43">
        <f t="shared" si="406"/>
        <v>-10</v>
      </c>
      <c r="AV116" s="43">
        <f t="shared" si="406"/>
        <v>-3</v>
      </c>
      <c r="AW116" s="43">
        <f t="shared" si="406"/>
        <v>-6</v>
      </c>
      <c r="AX116" s="43">
        <f t="shared" si="406"/>
        <v>2</v>
      </c>
      <c r="AY116" s="43">
        <f t="shared" si="406"/>
        <v>19</v>
      </c>
      <c r="AZ116" s="43">
        <f t="shared" si="406"/>
        <v>-4</v>
      </c>
      <c r="BA116" s="44">
        <f t="shared" si="406"/>
        <v>2</v>
      </c>
    </row>
    <row r="117" spans="1:53" s="30" customFormat="1" x14ac:dyDescent="0.25">
      <c r="A117" s="27" t="s">
        <v>45</v>
      </c>
      <c r="B117" s="43">
        <f t="shared" si="404"/>
        <v>7</v>
      </c>
      <c r="C117" s="43">
        <f t="shared" si="404"/>
        <v>-22</v>
      </c>
      <c r="D117" s="43">
        <f t="shared" si="404"/>
        <v>33</v>
      </c>
      <c r="E117" s="43">
        <f t="shared" ref="E117:AJ117" si="407">E32-E105</f>
        <v>41</v>
      </c>
      <c r="F117" s="43">
        <f t="shared" si="407"/>
        <v>-32</v>
      </c>
      <c r="G117" s="43">
        <f t="shared" si="407"/>
        <v>-26</v>
      </c>
      <c r="H117" s="43">
        <f t="shared" si="407"/>
        <v>-13</v>
      </c>
      <c r="I117" s="43">
        <f t="shared" si="407"/>
        <v>-18</v>
      </c>
      <c r="J117" s="43">
        <f t="shared" si="407"/>
        <v>34</v>
      </c>
      <c r="K117" s="43">
        <f t="shared" si="407"/>
        <v>16</v>
      </c>
      <c r="L117" s="43">
        <f t="shared" si="407"/>
        <v>-30</v>
      </c>
      <c r="M117" s="43">
        <f t="shared" si="407"/>
        <v>15</v>
      </c>
      <c r="N117" s="43">
        <f t="shared" si="407"/>
        <v>28</v>
      </c>
      <c r="O117" s="43">
        <f t="shared" si="407"/>
        <v>36</v>
      </c>
      <c r="P117" s="43">
        <f t="shared" si="407"/>
        <v>-49</v>
      </c>
      <c r="Q117" s="43">
        <f t="shared" si="402"/>
        <v>-50</v>
      </c>
      <c r="R117" s="43">
        <f t="shared" si="407"/>
        <v>-67</v>
      </c>
      <c r="S117" s="43">
        <f t="shared" si="407"/>
        <v>-11</v>
      </c>
      <c r="T117" s="43">
        <f t="shared" si="407"/>
        <v>15</v>
      </c>
      <c r="U117" s="43">
        <f t="shared" si="407"/>
        <v>4</v>
      </c>
      <c r="V117" s="43">
        <f t="shared" si="407"/>
        <v>15</v>
      </c>
      <c r="W117" s="43">
        <f t="shared" si="407"/>
        <v>-11</v>
      </c>
      <c r="X117" s="43">
        <f t="shared" si="407"/>
        <v>8</v>
      </c>
      <c r="Y117" s="43">
        <f t="shared" si="407"/>
        <v>12</v>
      </c>
      <c r="Z117" s="43">
        <f t="shared" si="407"/>
        <v>-29</v>
      </c>
      <c r="AA117" s="43">
        <f t="shared" si="407"/>
        <v>-33</v>
      </c>
      <c r="AB117" s="43">
        <f t="shared" si="407"/>
        <v>-31</v>
      </c>
      <c r="AC117" s="43">
        <f t="shared" si="407"/>
        <v>-45</v>
      </c>
      <c r="AD117" s="43">
        <f t="shared" si="407"/>
        <v>-25</v>
      </c>
      <c r="AE117" s="43">
        <f t="shared" si="407"/>
        <v>-24</v>
      </c>
      <c r="AF117" s="43">
        <f t="shared" si="407"/>
        <v>-21</v>
      </c>
      <c r="AG117" s="43">
        <f t="shared" si="407"/>
        <v>-83</v>
      </c>
      <c r="AH117" s="43">
        <f t="shared" si="407"/>
        <v>24</v>
      </c>
      <c r="AI117" s="43">
        <f t="shared" si="407"/>
        <v>14</v>
      </c>
      <c r="AJ117" s="43">
        <f t="shared" si="407"/>
        <v>-9</v>
      </c>
      <c r="AK117" s="43">
        <f t="shared" ref="AK117:BA117" si="408">AK32-AK105</f>
        <v>-55</v>
      </c>
      <c r="AL117" s="43">
        <f t="shared" si="408"/>
        <v>22</v>
      </c>
      <c r="AM117" s="43">
        <f t="shared" si="408"/>
        <v>-28</v>
      </c>
      <c r="AN117" s="43">
        <f t="shared" si="408"/>
        <v>-1</v>
      </c>
      <c r="AO117" s="43">
        <f t="shared" si="408"/>
        <v>38</v>
      </c>
      <c r="AP117" s="43">
        <f t="shared" si="408"/>
        <v>-26</v>
      </c>
      <c r="AQ117" s="43">
        <f t="shared" si="408"/>
        <v>2</v>
      </c>
      <c r="AR117" s="43">
        <f t="shared" si="408"/>
        <v>-28</v>
      </c>
      <c r="AS117" s="43">
        <f t="shared" si="408"/>
        <v>0</v>
      </c>
      <c r="AT117" s="43">
        <f t="shared" si="408"/>
        <v>6</v>
      </c>
      <c r="AU117" s="43">
        <f t="shared" si="408"/>
        <v>-21</v>
      </c>
      <c r="AV117" s="43">
        <f t="shared" si="408"/>
        <v>-29</v>
      </c>
      <c r="AW117" s="43">
        <f t="shared" si="408"/>
        <v>-5</v>
      </c>
      <c r="AX117" s="43">
        <f t="shared" si="408"/>
        <v>-11</v>
      </c>
      <c r="AY117" s="43">
        <f t="shared" si="408"/>
        <v>20</v>
      </c>
      <c r="AZ117" s="43">
        <f t="shared" si="408"/>
        <v>35</v>
      </c>
      <c r="BA117" s="44">
        <f t="shared" si="408"/>
        <v>-18</v>
      </c>
    </row>
    <row r="118" spans="1:53" s="30" customFormat="1" x14ac:dyDescent="0.25">
      <c r="A118" s="27" t="s">
        <v>46</v>
      </c>
      <c r="B118" s="43">
        <f t="shared" si="404"/>
        <v>-91</v>
      </c>
      <c r="C118" s="43">
        <f t="shared" si="404"/>
        <v>-142</v>
      </c>
      <c r="D118" s="43">
        <f t="shared" si="404"/>
        <v>-134</v>
      </c>
      <c r="E118" s="43">
        <f t="shared" ref="E118:AJ118" si="409">E33-E106</f>
        <v>-21</v>
      </c>
      <c r="F118" s="43">
        <f t="shared" si="409"/>
        <v>-37</v>
      </c>
      <c r="G118" s="43">
        <f t="shared" si="409"/>
        <v>40</v>
      </c>
      <c r="H118" s="43">
        <f t="shared" si="409"/>
        <v>-5</v>
      </c>
      <c r="I118" s="43">
        <f t="shared" si="409"/>
        <v>17</v>
      </c>
      <c r="J118" s="43">
        <f t="shared" si="409"/>
        <v>35</v>
      </c>
      <c r="K118" s="43">
        <f t="shared" si="409"/>
        <v>-20</v>
      </c>
      <c r="L118" s="43">
        <f t="shared" si="409"/>
        <v>-5</v>
      </c>
      <c r="M118" s="43">
        <f t="shared" si="409"/>
        <v>-100</v>
      </c>
      <c r="N118" s="43">
        <f t="shared" si="409"/>
        <v>157</v>
      </c>
      <c r="O118" s="43">
        <f t="shared" si="409"/>
        <v>3</v>
      </c>
      <c r="P118" s="43">
        <f t="shared" si="409"/>
        <v>-117</v>
      </c>
      <c r="Q118" s="43">
        <f t="shared" si="402"/>
        <v>-286</v>
      </c>
      <c r="R118" s="43">
        <f t="shared" si="409"/>
        <v>-6</v>
      </c>
      <c r="S118" s="43">
        <f t="shared" si="409"/>
        <v>-29</v>
      </c>
      <c r="T118" s="43">
        <f t="shared" si="409"/>
        <v>-21</v>
      </c>
      <c r="U118" s="43">
        <f t="shared" si="409"/>
        <v>-56</v>
      </c>
      <c r="V118" s="43">
        <f t="shared" si="409"/>
        <v>4</v>
      </c>
      <c r="W118" s="43">
        <f t="shared" si="409"/>
        <v>-7</v>
      </c>
      <c r="X118" s="43">
        <f t="shared" si="409"/>
        <v>28</v>
      </c>
      <c r="Y118" s="43">
        <f t="shared" si="409"/>
        <v>-50</v>
      </c>
      <c r="Z118" s="43">
        <f t="shared" si="409"/>
        <v>-11</v>
      </c>
      <c r="AA118" s="43">
        <f t="shared" si="409"/>
        <v>30</v>
      </c>
      <c r="AB118" s="43">
        <f t="shared" si="409"/>
        <v>-38</v>
      </c>
      <c r="AC118" s="43">
        <f t="shared" si="409"/>
        <v>0</v>
      </c>
      <c r="AD118" s="43">
        <f t="shared" si="409"/>
        <v>-30</v>
      </c>
      <c r="AE118" s="43">
        <f t="shared" si="409"/>
        <v>-76</v>
      </c>
      <c r="AF118" s="43">
        <f t="shared" si="409"/>
        <v>-32</v>
      </c>
      <c r="AG118" s="43">
        <f t="shared" si="409"/>
        <v>-80</v>
      </c>
      <c r="AH118" s="43">
        <f t="shared" si="409"/>
        <v>114</v>
      </c>
      <c r="AI118" s="43">
        <f t="shared" si="409"/>
        <v>44</v>
      </c>
      <c r="AJ118" s="43">
        <f t="shared" si="409"/>
        <v>9</v>
      </c>
      <c r="AK118" s="43">
        <f t="shared" ref="AK118:BA118" si="410">AK33-AK106</f>
        <v>3</v>
      </c>
      <c r="AL118" s="43">
        <f t="shared" si="410"/>
        <v>-11</v>
      </c>
      <c r="AM118" s="43">
        <f t="shared" si="410"/>
        <v>3</v>
      </c>
      <c r="AN118" s="43">
        <f t="shared" si="410"/>
        <v>114</v>
      </c>
      <c r="AO118" s="43">
        <f t="shared" si="410"/>
        <v>-11</v>
      </c>
      <c r="AP118" s="43">
        <f t="shared" si="410"/>
        <v>-75</v>
      </c>
      <c r="AQ118" s="43">
        <f t="shared" si="410"/>
        <v>-55</v>
      </c>
      <c r="AR118" s="43">
        <f t="shared" si="410"/>
        <v>-2</v>
      </c>
      <c r="AS118" s="43">
        <f t="shared" si="410"/>
        <v>45</v>
      </c>
      <c r="AT118" s="43">
        <f t="shared" si="410"/>
        <v>79</v>
      </c>
      <c r="AU118" s="43">
        <f t="shared" si="410"/>
        <v>16</v>
      </c>
      <c r="AV118" s="43">
        <f t="shared" si="410"/>
        <v>2</v>
      </c>
      <c r="AW118" s="43">
        <f t="shared" si="410"/>
        <v>-9</v>
      </c>
      <c r="AX118" s="43">
        <f t="shared" si="410"/>
        <v>57</v>
      </c>
      <c r="AY118" s="43">
        <f t="shared" si="410"/>
        <v>48</v>
      </c>
      <c r="AZ118" s="43">
        <f t="shared" si="410"/>
        <v>10</v>
      </c>
      <c r="BA118" s="44">
        <f t="shared" si="410"/>
        <v>-19</v>
      </c>
    </row>
    <row r="119" spans="1:53" s="30" customFormat="1" x14ac:dyDescent="0.25">
      <c r="A119" s="27" t="s">
        <v>47</v>
      </c>
      <c r="B119" s="43">
        <f t="shared" si="404"/>
        <v>-210</v>
      </c>
      <c r="C119" s="43">
        <f t="shared" si="404"/>
        <v>-142</v>
      </c>
      <c r="D119" s="43">
        <f t="shared" si="404"/>
        <v>-187</v>
      </c>
      <c r="E119" s="43">
        <f t="shared" ref="E119:AJ119" si="411">E34-E107</f>
        <v>-221</v>
      </c>
      <c r="F119" s="43">
        <f t="shared" si="411"/>
        <v>-136</v>
      </c>
      <c r="G119" s="43">
        <f t="shared" si="411"/>
        <v>-77</v>
      </c>
      <c r="H119" s="43">
        <f t="shared" si="411"/>
        <v>-42</v>
      </c>
      <c r="I119" s="43">
        <f t="shared" si="411"/>
        <v>-72</v>
      </c>
      <c r="J119" s="43">
        <f t="shared" si="411"/>
        <v>98</v>
      </c>
      <c r="K119" s="43">
        <f t="shared" si="411"/>
        <v>-162</v>
      </c>
      <c r="L119" s="43">
        <f t="shared" si="411"/>
        <v>-271</v>
      </c>
      <c r="M119" s="43">
        <f t="shared" si="411"/>
        <v>-204</v>
      </c>
      <c r="N119" s="43">
        <f t="shared" si="411"/>
        <v>57</v>
      </c>
      <c r="O119" s="43">
        <f t="shared" si="411"/>
        <v>-150</v>
      </c>
      <c r="P119" s="43">
        <f t="shared" si="411"/>
        <v>-341</v>
      </c>
      <c r="Q119" s="43">
        <f t="shared" si="402"/>
        <v>-434</v>
      </c>
      <c r="R119" s="43">
        <f t="shared" si="411"/>
        <v>23</v>
      </c>
      <c r="S119" s="43">
        <f t="shared" si="411"/>
        <v>144</v>
      </c>
      <c r="T119" s="43">
        <f t="shared" si="411"/>
        <v>76</v>
      </c>
      <c r="U119" s="43">
        <f t="shared" si="411"/>
        <v>-110</v>
      </c>
      <c r="V119" s="43">
        <f t="shared" si="411"/>
        <v>106</v>
      </c>
      <c r="W119" s="43">
        <f t="shared" si="411"/>
        <v>-49</v>
      </c>
      <c r="X119" s="43">
        <f t="shared" si="411"/>
        <v>41</v>
      </c>
      <c r="Y119" s="43">
        <f t="shared" si="411"/>
        <v>51</v>
      </c>
      <c r="Z119" s="43">
        <f t="shared" si="411"/>
        <v>12</v>
      </c>
      <c r="AA119" s="43">
        <f t="shared" si="411"/>
        <v>-47</v>
      </c>
      <c r="AB119" s="43">
        <f t="shared" si="411"/>
        <v>13</v>
      </c>
      <c r="AC119" s="43">
        <f t="shared" si="411"/>
        <v>-36</v>
      </c>
      <c r="AD119" s="43">
        <f t="shared" si="411"/>
        <v>-77</v>
      </c>
      <c r="AE119" s="43">
        <f t="shared" si="411"/>
        <v>32</v>
      </c>
      <c r="AF119" s="43">
        <f t="shared" si="411"/>
        <v>61</v>
      </c>
      <c r="AG119" s="43">
        <f t="shared" si="411"/>
        <v>-30</v>
      </c>
      <c r="AH119" s="43">
        <f t="shared" si="411"/>
        <v>15</v>
      </c>
      <c r="AI119" s="43">
        <f t="shared" si="411"/>
        <v>-19</v>
      </c>
      <c r="AJ119" s="43">
        <f t="shared" si="411"/>
        <v>-23</v>
      </c>
      <c r="AK119" s="43">
        <f t="shared" ref="AK119:BA119" si="412">AK34-AK107</f>
        <v>22</v>
      </c>
      <c r="AL119" s="43">
        <f t="shared" si="412"/>
        <v>17</v>
      </c>
      <c r="AM119" s="43">
        <f t="shared" si="412"/>
        <v>-31</v>
      </c>
      <c r="AN119" s="43">
        <f t="shared" si="412"/>
        <v>-60</v>
      </c>
      <c r="AO119" s="43">
        <f t="shared" si="412"/>
        <v>38</v>
      </c>
      <c r="AP119" s="43">
        <f t="shared" si="412"/>
        <v>-12</v>
      </c>
      <c r="AQ119" s="43">
        <f t="shared" si="412"/>
        <v>-26</v>
      </c>
      <c r="AR119" s="43">
        <f t="shared" si="412"/>
        <v>6</v>
      </c>
      <c r="AS119" s="43">
        <f t="shared" si="412"/>
        <v>94</v>
      </c>
      <c r="AT119" s="43">
        <f t="shared" si="412"/>
        <v>10</v>
      </c>
      <c r="AU119" s="43">
        <f t="shared" si="412"/>
        <v>-43</v>
      </c>
      <c r="AV119" s="43">
        <f t="shared" si="412"/>
        <v>43</v>
      </c>
      <c r="AW119" s="43">
        <f t="shared" si="412"/>
        <v>93</v>
      </c>
      <c r="AX119" s="43">
        <f t="shared" si="412"/>
        <v>-7</v>
      </c>
      <c r="AY119" s="43">
        <f t="shared" si="412"/>
        <v>-21</v>
      </c>
      <c r="AZ119" s="43">
        <f t="shared" si="412"/>
        <v>36</v>
      </c>
      <c r="BA119" s="44">
        <f t="shared" si="412"/>
        <v>-20</v>
      </c>
    </row>
    <row r="120" spans="1:53" s="30" customFormat="1" x14ac:dyDescent="0.25">
      <c r="A120" s="27" t="s">
        <v>48</v>
      </c>
      <c r="B120" s="43">
        <f t="shared" si="404"/>
        <v>-534</v>
      </c>
      <c r="C120" s="43">
        <f t="shared" si="404"/>
        <v>-565</v>
      </c>
      <c r="D120" s="43">
        <f t="shared" si="404"/>
        <v>-452</v>
      </c>
      <c r="E120" s="43">
        <f t="shared" ref="E120:AJ120" si="413">E35-E108</f>
        <v>-558</v>
      </c>
      <c r="F120" s="43">
        <f t="shared" si="413"/>
        <v>-535</v>
      </c>
      <c r="G120" s="43">
        <f t="shared" si="413"/>
        <v>-125</v>
      </c>
      <c r="H120" s="43">
        <f t="shared" si="413"/>
        <v>-100</v>
      </c>
      <c r="I120" s="43">
        <f t="shared" si="413"/>
        <v>-229</v>
      </c>
      <c r="J120" s="43">
        <f t="shared" si="413"/>
        <v>89</v>
      </c>
      <c r="K120" s="43">
        <f t="shared" si="413"/>
        <v>-649</v>
      </c>
      <c r="L120" s="43">
        <f t="shared" si="413"/>
        <v>-661</v>
      </c>
      <c r="M120" s="43">
        <f t="shared" si="413"/>
        <v>-394</v>
      </c>
      <c r="N120" s="43">
        <f t="shared" si="413"/>
        <v>-90</v>
      </c>
      <c r="O120" s="43">
        <f t="shared" si="413"/>
        <v>-76</v>
      </c>
      <c r="P120" s="43">
        <f t="shared" si="413"/>
        <v>-535</v>
      </c>
      <c r="Q120" s="43">
        <f t="shared" si="402"/>
        <v>-562</v>
      </c>
      <c r="R120" s="43">
        <f t="shared" si="413"/>
        <v>-95</v>
      </c>
      <c r="S120" s="43">
        <f t="shared" si="413"/>
        <v>300</v>
      </c>
      <c r="T120" s="43">
        <f t="shared" si="413"/>
        <v>195</v>
      </c>
      <c r="U120" s="43">
        <f t="shared" si="413"/>
        <v>73</v>
      </c>
      <c r="V120" s="43">
        <f t="shared" si="413"/>
        <v>259</v>
      </c>
      <c r="W120" s="43">
        <f t="shared" si="413"/>
        <v>73</v>
      </c>
      <c r="X120" s="43">
        <f t="shared" si="413"/>
        <v>-35</v>
      </c>
      <c r="Y120" s="43">
        <f t="shared" si="413"/>
        <v>2</v>
      </c>
      <c r="Z120" s="43">
        <f t="shared" si="413"/>
        <v>161</v>
      </c>
      <c r="AA120" s="43">
        <f t="shared" si="413"/>
        <v>184</v>
      </c>
      <c r="AB120" s="43">
        <f t="shared" si="413"/>
        <v>39</v>
      </c>
      <c r="AC120" s="43">
        <f t="shared" si="413"/>
        <v>-17</v>
      </c>
      <c r="AD120" s="43">
        <f t="shared" si="413"/>
        <v>126</v>
      </c>
      <c r="AE120" s="43">
        <f t="shared" si="413"/>
        <v>-48</v>
      </c>
      <c r="AF120" s="43">
        <f t="shared" si="413"/>
        <v>44</v>
      </c>
      <c r="AG120" s="43">
        <f t="shared" si="413"/>
        <v>12</v>
      </c>
      <c r="AH120" s="43">
        <f t="shared" si="413"/>
        <v>41</v>
      </c>
      <c r="AI120" s="43">
        <f t="shared" si="413"/>
        <v>-81</v>
      </c>
      <c r="AJ120" s="43">
        <f t="shared" si="413"/>
        <v>169</v>
      </c>
      <c r="AK120" s="43">
        <f t="shared" ref="AK120:BA120" si="414">AK35-AK108</f>
        <v>137</v>
      </c>
      <c r="AL120" s="43">
        <f t="shared" si="414"/>
        <v>78</v>
      </c>
      <c r="AM120" s="43">
        <f t="shared" si="414"/>
        <v>94</v>
      </c>
      <c r="AN120" s="43">
        <f t="shared" si="414"/>
        <v>131</v>
      </c>
      <c r="AO120" s="43">
        <f t="shared" si="414"/>
        <v>84</v>
      </c>
      <c r="AP120" s="43">
        <f t="shared" si="414"/>
        <v>128</v>
      </c>
      <c r="AQ120" s="43">
        <f t="shared" si="414"/>
        <v>151</v>
      </c>
      <c r="AR120" s="43">
        <f t="shared" si="414"/>
        <v>157</v>
      </c>
      <c r="AS120" s="43">
        <f t="shared" si="414"/>
        <v>238</v>
      </c>
      <c r="AT120" s="43">
        <f t="shared" si="414"/>
        <v>49</v>
      </c>
      <c r="AU120" s="43">
        <f t="shared" si="414"/>
        <v>251</v>
      </c>
      <c r="AV120" s="43">
        <f t="shared" si="414"/>
        <v>397</v>
      </c>
      <c r="AW120" s="43">
        <f t="shared" si="414"/>
        <v>313</v>
      </c>
      <c r="AX120" s="43">
        <f t="shared" si="414"/>
        <v>113</v>
      </c>
      <c r="AY120" s="43">
        <f t="shared" si="414"/>
        <v>253</v>
      </c>
      <c r="AZ120" s="43">
        <f t="shared" si="414"/>
        <v>163</v>
      </c>
      <c r="BA120" s="44">
        <f t="shared" si="414"/>
        <v>218</v>
      </c>
    </row>
    <row r="121" spans="1:53" s="51" customFormat="1" x14ac:dyDescent="0.25">
      <c r="A121" s="45" t="s">
        <v>49</v>
      </c>
      <c r="B121" s="46">
        <f t="shared" si="404"/>
        <v>-926</v>
      </c>
      <c r="C121" s="46">
        <f t="shared" si="404"/>
        <v>-1550</v>
      </c>
      <c r="D121" s="46">
        <f t="shared" si="404"/>
        <v>-1663</v>
      </c>
      <c r="E121" s="46">
        <f t="shared" ref="E121:AJ121" si="415">E36-E109</f>
        <v>-1425</v>
      </c>
      <c r="F121" s="46">
        <f t="shared" si="415"/>
        <v>-1265</v>
      </c>
      <c r="G121" s="46">
        <f t="shared" si="415"/>
        <v>-653</v>
      </c>
      <c r="H121" s="46">
        <f t="shared" si="415"/>
        <v>-263</v>
      </c>
      <c r="I121" s="46">
        <f t="shared" si="415"/>
        <v>-595</v>
      </c>
      <c r="J121" s="46">
        <f t="shared" si="415"/>
        <v>-82</v>
      </c>
      <c r="K121" s="46">
        <f t="shared" si="415"/>
        <v>-1271</v>
      </c>
      <c r="L121" s="46">
        <f t="shared" si="415"/>
        <v>-1271</v>
      </c>
      <c r="M121" s="46">
        <f t="shared" si="415"/>
        <v>-840</v>
      </c>
      <c r="N121" s="46">
        <f t="shared" si="415"/>
        <v>-225</v>
      </c>
      <c r="O121" s="46">
        <f t="shared" si="415"/>
        <v>-467</v>
      </c>
      <c r="P121" s="46">
        <f t="shared" si="415"/>
        <v>-977</v>
      </c>
      <c r="Q121" s="46">
        <f t="shared" si="402"/>
        <v>-860</v>
      </c>
      <c r="R121" s="46">
        <f t="shared" si="415"/>
        <v>-85</v>
      </c>
      <c r="S121" s="46">
        <f t="shared" si="415"/>
        <v>658</v>
      </c>
      <c r="T121" s="46">
        <f t="shared" si="415"/>
        <v>162</v>
      </c>
      <c r="U121" s="46">
        <f t="shared" si="415"/>
        <v>238</v>
      </c>
      <c r="V121" s="46">
        <f t="shared" si="415"/>
        <v>265</v>
      </c>
      <c r="W121" s="46">
        <f t="shared" si="415"/>
        <v>110</v>
      </c>
      <c r="X121" s="46">
        <f t="shared" si="415"/>
        <v>147</v>
      </c>
      <c r="Y121" s="46">
        <f t="shared" si="415"/>
        <v>100</v>
      </c>
      <c r="Z121" s="46">
        <f t="shared" si="415"/>
        <v>79</v>
      </c>
      <c r="AA121" s="46">
        <f t="shared" si="415"/>
        <v>170</v>
      </c>
      <c r="AB121" s="46">
        <f t="shared" si="415"/>
        <v>-165</v>
      </c>
      <c r="AC121" s="46">
        <f t="shared" si="415"/>
        <v>-7</v>
      </c>
      <c r="AD121" s="46">
        <f t="shared" si="415"/>
        <v>-40</v>
      </c>
      <c r="AE121" s="46">
        <f t="shared" si="415"/>
        <v>88</v>
      </c>
      <c r="AF121" s="46">
        <f t="shared" si="415"/>
        <v>70</v>
      </c>
      <c r="AG121" s="46">
        <f t="shared" si="415"/>
        <v>-8</v>
      </c>
      <c r="AH121" s="46">
        <f t="shared" si="415"/>
        <v>66</v>
      </c>
      <c r="AI121" s="46">
        <f t="shared" si="415"/>
        <v>69</v>
      </c>
      <c r="AJ121" s="46">
        <f t="shared" si="415"/>
        <v>232</v>
      </c>
      <c r="AK121" s="46">
        <f t="shared" ref="AK121:BA121" si="416">AK36-AK109</f>
        <v>135</v>
      </c>
      <c r="AL121" s="46">
        <f t="shared" si="416"/>
        <v>217</v>
      </c>
      <c r="AM121" s="46">
        <f t="shared" si="416"/>
        <v>121</v>
      </c>
      <c r="AN121" s="46">
        <f t="shared" si="416"/>
        <v>174</v>
      </c>
      <c r="AO121" s="46">
        <f t="shared" si="416"/>
        <v>121</v>
      </c>
      <c r="AP121" s="46">
        <f t="shared" si="416"/>
        <v>314</v>
      </c>
      <c r="AQ121" s="46">
        <f t="shared" si="416"/>
        <v>213</v>
      </c>
      <c r="AR121" s="46">
        <f t="shared" si="416"/>
        <v>311</v>
      </c>
      <c r="AS121" s="46">
        <f t="shared" si="416"/>
        <v>264</v>
      </c>
      <c r="AT121" s="46">
        <f t="shared" si="416"/>
        <v>399</v>
      </c>
      <c r="AU121" s="46">
        <f t="shared" si="416"/>
        <v>265</v>
      </c>
      <c r="AV121" s="46">
        <f t="shared" si="416"/>
        <v>520</v>
      </c>
      <c r="AW121" s="46">
        <f t="shared" si="416"/>
        <v>541</v>
      </c>
      <c r="AX121" s="46">
        <f t="shared" si="416"/>
        <v>370</v>
      </c>
      <c r="AY121" s="46">
        <f t="shared" si="416"/>
        <v>318</v>
      </c>
      <c r="AZ121" s="46">
        <f t="shared" si="416"/>
        <v>558</v>
      </c>
      <c r="BA121" s="47">
        <f t="shared" si="416"/>
        <v>227</v>
      </c>
    </row>
    <row r="122" spans="1:53" s="30" customFormat="1" x14ac:dyDescent="0.25">
      <c r="A122" s="74" t="s">
        <v>65</v>
      </c>
      <c r="B122" s="76"/>
      <c r="C122" s="76"/>
      <c r="D122" s="76"/>
      <c r="E122" s="76">
        <f>SUM(E115:E121)</f>
        <v>-2195</v>
      </c>
      <c r="F122" s="76">
        <f t="shared" ref="F122:BA122" si="417">SUM(F115:F121)</f>
        <v>-1988</v>
      </c>
      <c r="G122" s="76">
        <f t="shared" si="417"/>
        <v>-830</v>
      </c>
      <c r="H122" s="76">
        <f t="shared" si="417"/>
        <v>-422</v>
      </c>
      <c r="I122" s="76">
        <f t="shared" si="417"/>
        <v>-847</v>
      </c>
      <c r="J122" s="76">
        <f t="shared" si="417"/>
        <v>190</v>
      </c>
      <c r="K122" s="76">
        <f t="shared" si="417"/>
        <v>-2099</v>
      </c>
      <c r="L122" s="76">
        <f t="shared" si="417"/>
        <v>-2221</v>
      </c>
      <c r="M122" s="76">
        <f t="shared" si="417"/>
        <v>-1511</v>
      </c>
      <c r="N122" s="76">
        <f t="shared" si="417"/>
        <v>-74</v>
      </c>
      <c r="O122" s="76">
        <f t="shared" si="417"/>
        <v>-668</v>
      </c>
      <c r="P122" s="76">
        <f t="shared" si="417"/>
        <v>-2010</v>
      </c>
      <c r="Q122" s="76">
        <f t="shared" si="417"/>
        <v>-2198</v>
      </c>
      <c r="R122" s="76">
        <f t="shared" si="417"/>
        <v>-247</v>
      </c>
      <c r="S122" s="76">
        <f t="shared" si="417"/>
        <v>1054</v>
      </c>
      <c r="T122" s="76">
        <f t="shared" si="417"/>
        <v>431</v>
      </c>
      <c r="U122" s="76">
        <f t="shared" si="417"/>
        <v>131</v>
      </c>
      <c r="V122" s="76">
        <f t="shared" si="417"/>
        <v>648</v>
      </c>
      <c r="W122" s="76">
        <f t="shared" si="417"/>
        <v>113</v>
      </c>
      <c r="X122" s="76">
        <f t="shared" si="417"/>
        <v>190</v>
      </c>
      <c r="Y122" s="76">
        <f t="shared" si="417"/>
        <v>102</v>
      </c>
      <c r="Z122" s="76">
        <f t="shared" si="417"/>
        <v>202</v>
      </c>
      <c r="AA122" s="76">
        <f t="shared" si="417"/>
        <v>299</v>
      </c>
      <c r="AB122" s="76">
        <f t="shared" si="417"/>
        <v>-196</v>
      </c>
      <c r="AC122" s="76">
        <f t="shared" si="417"/>
        <v>-114</v>
      </c>
      <c r="AD122" s="76">
        <f t="shared" si="417"/>
        <v>-47</v>
      </c>
      <c r="AE122" s="76">
        <f t="shared" si="417"/>
        <v>-29</v>
      </c>
      <c r="AF122" s="76">
        <f t="shared" si="417"/>
        <v>110</v>
      </c>
      <c r="AG122" s="76">
        <f t="shared" si="417"/>
        <v>-197</v>
      </c>
      <c r="AH122" s="76">
        <f t="shared" si="417"/>
        <v>263</v>
      </c>
      <c r="AI122" s="76">
        <f t="shared" si="417"/>
        <v>16</v>
      </c>
      <c r="AJ122" s="76">
        <f t="shared" si="417"/>
        <v>377</v>
      </c>
      <c r="AK122" s="76">
        <f t="shared" si="417"/>
        <v>250</v>
      </c>
      <c r="AL122" s="76">
        <f t="shared" si="417"/>
        <v>322</v>
      </c>
      <c r="AM122" s="76">
        <f t="shared" si="417"/>
        <v>135</v>
      </c>
      <c r="AN122" s="76">
        <f t="shared" si="417"/>
        <v>367</v>
      </c>
      <c r="AO122" s="76">
        <f t="shared" si="417"/>
        <v>296</v>
      </c>
      <c r="AP122" s="76">
        <f t="shared" si="417"/>
        <v>324</v>
      </c>
      <c r="AQ122" s="76">
        <f t="shared" si="417"/>
        <v>292</v>
      </c>
      <c r="AR122" s="76">
        <f t="shared" si="417"/>
        <v>418</v>
      </c>
      <c r="AS122" s="76">
        <f t="shared" si="417"/>
        <v>635</v>
      </c>
      <c r="AT122" s="76">
        <f t="shared" si="417"/>
        <v>546</v>
      </c>
      <c r="AU122" s="76">
        <f t="shared" si="417"/>
        <v>457</v>
      </c>
      <c r="AV122" s="76">
        <f t="shared" si="417"/>
        <v>925</v>
      </c>
      <c r="AW122" s="76">
        <f t="shared" si="417"/>
        <v>925</v>
      </c>
      <c r="AX122" s="76">
        <f t="shared" si="417"/>
        <v>529</v>
      </c>
      <c r="AY122" s="76">
        <f t="shared" si="417"/>
        <v>638</v>
      </c>
      <c r="AZ122" s="76">
        <f t="shared" si="417"/>
        <v>810</v>
      </c>
      <c r="BA122" s="77">
        <f t="shared" si="417"/>
        <v>402</v>
      </c>
    </row>
    <row r="123" spans="1:53" s="30" customFormat="1" x14ac:dyDescent="0.25">
      <c r="A123" s="29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</row>
    <row r="124" spans="1:53" s="30" customFormat="1" ht="18.75" x14ac:dyDescent="0.3">
      <c r="A124" s="13" t="s">
        <v>100</v>
      </c>
      <c r="B124" s="79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34"/>
    </row>
    <row r="125" spans="1:53" s="30" customFormat="1" x14ac:dyDescent="0.25">
      <c r="A125" s="33" t="s">
        <v>50</v>
      </c>
      <c r="B125" s="16">
        <v>1</v>
      </c>
      <c r="C125" s="16">
        <v>2</v>
      </c>
      <c r="D125" s="16">
        <v>3</v>
      </c>
      <c r="E125" s="16">
        <v>4</v>
      </c>
      <c r="F125" s="16">
        <v>5</v>
      </c>
      <c r="G125" s="16">
        <v>6</v>
      </c>
      <c r="H125" s="16">
        <v>7</v>
      </c>
      <c r="I125" s="16">
        <v>8</v>
      </c>
      <c r="J125" s="16">
        <v>9</v>
      </c>
      <c r="K125" s="16">
        <v>10</v>
      </c>
      <c r="L125" s="16">
        <v>11</v>
      </c>
      <c r="M125" s="16">
        <v>12</v>
      </c>
      <c r="N125" s="16">
        <v>13</v>
      </c>
      <c r="O125" s="16">
        <v>14</v>
      </c>
      <c r="P125" s="16">
        <v>15</v>
      </c>
      <c r="Q125" s="16">
        <v>16</v>
      </c>
      <c r="R125" s="16">
        <v>17</v>
      </c>
      <c r="S125" s="16">
        <v>18</v>
      </c>
      <c r="T125" s="16">
        <v>19</v>
      </c>
      <c r="U125" s="16">
        <v>20</v>
      </c>
      <c r="V125" s="16">
        <v>21</v>
      </c>
      <c r="W125" s="16">
        <v>22</v>
      </c>
      <c r="X125" s="16">
        <v>23</v>
      </c>
      <c r="Y125" s="16">
        <v>24</v>
      </c>
      <c r="Z125" s="16">
        <v>25</v>
      </c>
      <c r="AA125" s="16">
        <v>26</v>
      </c>
      <c r="AB125" s="16">
        <v>27</v>
      </c>
      <c r="AC125" s="16">
        <v>28</v>
      </c>
      <c r="AD125" s="16">
        <v>29</v>
      </c>
      <c r="AE125" s="16">
        <v>30</v>
      </c>
      <c r="AF125" s="16">
        <v>31</v>
      </c>
      <c r="AG125" s="16">
        <v>32</v>
      </c>
      <c r="AH125" s="16">
        <v>33</v>
      </c>
      <c r="AI125" s="16">
        <v>34</v>
      </c>
      <c r="AJ125" s="16">
        <v>35</v>
      </c>
      <c r="AK125" s="16">
        <v>36</v>
      </c>
      <c r="AL125" s="16">
        <v>37</v>
      </c>
      <c r="AM125" s="16">
        <v>38</v>
      </c>
      <c r="AN125" s="16">
        <v>39</v>
      </c>
      <c r="AO125" s="16">
        <v>40</v>
      </c>
      <c r="AP125" s="16">
        <v>41</v>
      </c>
      <c r="AQ125" s="16">
        <v>42</v>
      </c>
      <c r="AR125" s="16">
        <v>43</v>
      </c>
      <c r="AS125" s="16">
        <v>44</v>
      </c>
      <c r="AT125" s="16">
        <v>45</v>
      </c>
      <c r="AU125" s="16">
        <v>46</v>
      </c>
      <c r="AV125" s="16">
        <v>47</v>
      </c>
      <c r="AW125" s="16">
        <v>48</v>
      </c>
      <c r="AX125" s="16">
        <v>49</v>
      </c>
      <c r="AY125" s="16">
        <v>50</v>
      </c>
      <c r="AZ125" s="16">
        <v>51</v>
      </c>
      <c r="BA125" s="15">
        <v>52</v>
      </c>
    </row>
    <row r="126" spans="1:53" s="30" customFormat="1" x14ac:dyDescent="0.25">
      <c r="A126" s="31" t="s">
        <v>52</v>
      </c>
      <c r="B126" s="36">
        <v>43833</v>
      </c>
      <c r="C126" s="36">
        <v>43840</v>
      </c>
      <c r="D126" s="36">
        <v>43847</v>
      </c>
      <c r="E126" s="36">
        <v>43854</v>
      </c>
      <c r="F126" s="36">
        <v>43861</v>
      </c>
      <c r="G126" s="36">
        <v>43868</v>
      </c>
      <c r="H126" s="36">
        <v>43875</v>
      </c>
      <c r="I126" s="36">
        <v>43882</v>
      </c>
      <c r="J126" s="36">
        <v>43889</v>
      </c>
      <c r="K126" s="36">
        <v>43896</v>
      </c>
      <c r="L126" s="36">
        <v>43903</v>
      </c>
      <c r="M126" s="36">
        <v>43910</v>
      </c>
      <c r="N126" s="36">
        <v>43917</v>
      </c>
      <c r="O126" s="36">
        <v>43924</v>
      </c>
      <c r="P126" s="35">
        <v>43931</v>
      </c>
      <c r="Q126" s="35">
        <v>43938</v>
      </c>
      <c r="R126" s="35">
        <v>43945</v>
      </c>
      <c r="S126" s="35">
        <v>43952</v>
      </c>
      <c r="T126" s="35">
        <v>43959</v>
      </c>
      <c r="U126" s="35">
        <v>43966</v>
      </c>
      <c r="V126" s="35">
        <v>43973</v>
      </c>
      <c r="W126" s="35">
        <v>43980</v>
      </c>
      <c r="X126" s="35">
        <v>43987</v>
      </c>
      <c r="Y126" s="35">
        <v>43994</v>
      </c>
      <c r="Z126" s="35">
        <v>44001</v>
      </c>
      <c r="AA126" s="35">
        <v>44008</v>
      </c>
      <c r="AB126" s="35">
        <v>44015</v>
      </c>
      <c r="AC126" s="35">
        <v>44022</v>
      </c>
      <c r="AD126" s="35">
        <v>44029</v>
      </c>
      <c r="AE126" s="35">
        <v>44036</v>
      </c>
      <c r="AF126" s="35">
        <v>44043</v>
      </c>
      <c r="AG126" s="35">
        <v>44050</v>
      </c>
      <c r="AH126" s="35">
        <v>44057</v>
      </c>
      <c r="AI126" s="35">
        <v>44064</v>
      </c>
      <c r="AJ126" s="35">
        <v>44071</v>
      </c>
      <c r="AK126" s="35">
        <v>44078</v>
      </c>
      <c r="AL126" s="35">
        <v>44085</v>
      </c>
      <c r="AM126" s="35">
        <v>44092</v>
      </c>
      <c r="AN126" s="35">
        <v>44099</v>
      </c>
      <c r="AO126" s="35">
        <v>44106</v>
      </c>
      <c r="AP126" s="35">
        <v>44113</v>
      </c>
      <c r="AQ126" s="35">
        <v>44120</v>
      </c>
      <c r="AR126" s="35">
        <v>44127</v>
      </c>
      <c r="AS126" s="35">
        <v>44134</v>
      </c>
      <c r="AT126" s="35">
        <v>44141</v>
      </c>
      <c r="AU126" s="35">
        <v>44148</v>
      </c>
      <c r="AV126" s="35">
        <v>44155</v>
      </c>
      <c r="AW126" s="35">
        <v>44162</v>
      </c>
      <c r="AX126" s="35">
        <v>44169</v>
      </c>
      <c r="AY126" s="35">
        <v>44176</v>
      </c>
      <c r="AZ126" s="35">
        <v>44183</v>
      </c>
      <c r="BA126" s="14">
        <v>44190</v>
      </c>
    </row>
    <row r="127" spans="1:53" s="30" customFormat="1" x14ac:dyDescent="0.25">
      <c r="A127" s="67" t="s">
        <v>51</v>
      </c>
      <c r="B127" s="68">
        <f t="shared" ref="B127:AG127" si="418">B115/((B103+B30)/2)</f>
        <v>1.0947368421052632</v>
      </c>
      <c r="C127" s="68">
        <f t="shared" si="418"/>
        <v>1.1869918699186992</v>
      </c>
      <c r="D127" s="68">
        <f t="shared" si="418"/>
        <v>1</v>
      </c>
      <c r="E127" s="68">
        <f t="shared" si="418"/>
        <v>-0.17391304347826086</v>
      </c>
      <c r="F127" s="68">
        <f t="shared" si="418"/>
        <v>0.32653061224489793</v>
      </c>
      <c r="G127" s="68">
        <f t="shared" si="418"/>
        <v>0.18181818181818182</v>
      </c>
      <c r="H127" s="68">
        <f t="shared" si="418"/>
        <v>2.0618556701030927E-2</v>
      </c>
      <c r="I127" s="68">
        <f t="shared" si="418"/>
        <v>0.77647058823529413</v>
      </c>
      <c r="J127" s="68">
        <f t="shared" si="418"/>
        <v>0.14432989690721648</v>
      </c>
      <c r="K127" s="68">
        <f t="shared" si="418"/>
        <v>-4.3478260869565216E-2</v>
      </c>
      <c r="L127" s="68">
        <f t="shared" si="418"/>
        <v>0.19230769230769232</v>
      </c>
      <c r="M127" s="68">
        <f t="shared" si="418"/>
        <v>6.3157894736842107E-2</v>
      </c>
      <c r="N127" s="68">
        <f t="shared" si="418"/>
        <v>4.5454545454545456E-2</v>
      </c>
      <c r="O127" s="68">
        <f t="shared" si="418"/>
        <v>-0.11494252873563218</v>
      </c>
      <c r="P127" s="68">
        <f t="shared" si="418"/>
        <v>0.26506024096385544</v>
      </c>
      <c r="Q127" s="68">
        <f t="shared" ref="Q127:Q134" si="419">Q115/((Q103+Q30)/2)</f>
        <v>-0.11764705882352941</v>
      </c>
      <c r="R127" s="68">
        <f t="shared" si="418"/>
        <v>-0.50549450549450547</v>
      </c>
      <c r="S127" s="68">
        <f t="shared" si="418"/>
        <v>-0.10309278350515463</v>
      </c>
      <c r="T127" s="68">
        <f t="shared" si="418"/>
        <v>0.15384615384615385</v>
      </c>
      <c r="U127" s="68">
        <f t="shared" si="418"/>
        <v>-0.16666666666666666</v>
      </c>
      <c r="V127" s="68">
        <f t="shared" si="418"/>
        <v>-0.16216216216216217</v>
      </c>
      <c r="W127" s="68">
        <f t="shared" si="418"/>
        <v>-2.197802197802198E-2</v>
      </c>
      <c r="X127" s="68">
        <f t="shared" si="418"/>
        <v>4.2553191489361701E-2</v>
      </c>
      <c r="Y127" s="68">
        <f t="shared" si="418"/>
        <v>-0.26415094339622641</v>
      </c>
      <c r="Z127" s="68">
        <f t="shared" si="418"/>
        <v>-0.17821782178217821</v>
      </c>
      <c r="AA127" s="68">
        <f t="shared" si="418"/>
        <v>-9.7560975609756101E-2</v>
      </c>
      <c r="AB127" s="68">
        <f t="shared" si="418"/>
        <v>-0.40963855421686746</v>
      </c>
      <c r="AC127" s="68">
        <f t="shared" si="418"/>
        <v>-8.6956521739130432E-2</v>
      </c>
      <c r="AD127" s="68">
        <f t="shared" si="418"/>
        <v>0</v>
      </c>
      <c r="AE127" s="68">
        <f t="shared" si="418"/>
        <v>-3.4482758620689655E-2</v>
      </c>
      <c r="AF127" s="68">
        <f t="shared" si="418"/>
        <v>-8.4033613445378158E-2</v>
      </c>
      <c r="AG127" s="68">
        <f t="shared" si="418"/>
        <v>-3.4482758620689655E-2</v>
      </c>
      <c r="AH127" s="68">
        <f t="shared" ref="AH127:BA127" si="420">AH115/((AH103+AH30)/2)</f>
        <v>-0.16949152542372881</v>
      </c>
      <c r="AI127" s="68">
        <f t="shared" si="420"/>
        <v>6.5934065934065936E-2</v>
      </c>
      <c r="AJ127" s="68">
        <f t="shared" si="420"/>
        <v>-0.125</v>
      </c>
      <c r="AK127" s="68">
        <f t="shared" si="420"/>
        <v>0.18181818181818182</v>
      </c>
      <c r="AL127" s="68">
        <f t="shared" si="420"/>
        <v>8.6956521739130432E-2</v>
      </c>
      <c r="AM127" s="68">
        <f t="shared" si="420"/>
        <v>-0.42105263157894735</v>
      </c>
      <c r="AN127" s="68">
        <f t="shared" si="420"/>
        <v>9.5238095238095233E-2</v>
      </c>
      <c r="AO127" s="68">
        <f t="shared" si="420"/>
        <v>0.51851851851851849</v>
      </c>
      <c r="AP127" s="68">
        <f t="shared" si="420"/>
        <v>-2.1505376344086023E-2</v>
      </c>
      <c r="AQ127" s="68">
        <f t="shared" si="420"/>
        <v>0.22680412371134021</v>
      </c>
      <c r="AR127" s="68">
        <f t="shared" si="420"/>
        <v>-0.2807017543859649</v>
      </c>
      <c r="AS127" s="68">
        <f t="shared" si="420"/>
        <v>-2.197802197802198E-2</v>
      </c>
      <c r="AT127" s="68">
        <f t="shared" si="420"/>
        <v>0.16666666666666666</v>
      </c>
      <c r="AU127" s="68">
        <f t="shared" si="420"/>
        <v>-2.1505376344086023E-2</v>
      </c>
      <c r="AV127" s="68">
        <f t="shared" si="420"/>
        <v>-8.4033613445378158E-2</v>
      </c>
      <c r="AW127" s="68">
        <f t="shared" si="420"/>
        <v>-3.5087719298245612E-2</v>
      </c>
      <c r="AX127" s="68">
        <f t="shared" si="420"/>
        <v>0.10526315789473684</v>
      </c>
      <c r="AY127" s="68">
        <f t="shared" si="420"/>
        <v>1.9417475728155338E-2</v>
      </c>
      <c r="AZ127" s="68">
        <f t="shared" si="420"/>
        <v>0.25531914893617019</v>
      </c>
      <c r="BA127" s="69">
        <f t="shared" si="420"/>
        <v>0.42857142857142855</v>
      </c>
    </row>
    <row r="128" spans="1:53" s="30" customFormat="1" x14ac:dyDescent="0.25">
      <c r="A128" s="27" t="s">
        <v>44</v>
      </c>
      <c r="B128" s="49">
        <f t="shared" ref="B128:AG128" si="421">B116/((B104+B31)/2)</f>
        <v>-0.18181818181818182</v>
      </c>
      <c r="C128" s="49">
        <f t="shared" si="421"/>
        <v>0.16216216216216217</v>
      </c>
      <c r="D128" s="49">
        <f t="shared" si="421"/>
        <v>0.27450980392156865</v>
      </c>
      <c r="E128" s="49">
        <f t="shared" si="421"/>
        <v>-0.1276595744680851</v>
      </c>
      <c r="F128" s="49">
        <f t="shared" si="421"/>
        <v>6.8965517241379309E-2</v>
      </c>
      <c r="G128" s="49">
        <f t="shared" si="421"/>
        <v>8.3333333333333329E-2</v>
      </c>
      <c r="H128" s="49">
        <f t="shared" si="421"/>
        <v>0</v>
      </c>
      <c r="I128" s="49">
        <f t="shared" si="421"/>
        <v>0.79069767441860461</v>
      </c>
      <c r="J128" s="49">
        <f t="shared" si="421"/>
        <v>0.58064516129032262</v>
      </c>
      <c r="K128" s="49">
        <f t="shared" si="421"/>
        <v>-0.51162790697674421</v>
      </c>
      <c r="L128" s="49">
        <f t="shared" si="421"/>
        <v>0.34146341463414637</v>
      </c>
      <c r="M128" s="49">
        <f t="shared" si="421"/>
        <v>0.46153846153846156</v>
      </c>
      <c r="N128" s="49">
        <f t="shared" si="421"/>
        <v>-0.16216216216216217</v>
      </c>
      <c r="O128" s="49">
        <f t="shared" si="421"/>
        <v>-0.51428571428571423</v>
      </c>
      <c r="P128" s="49">
        <f t="shared" si="421"/>
        <v>-8.3333333333333329E-2</v>
      </c>
      <c r="Q128" s="49">
        <f t="shared" si="419"/>
        <v>0</v>
      </c>
      <c r="R128" s="49">
        <f t="shared" si="421"/>
        <v>0.4</v>
      </c>
      <c r="S128" s="49">
        <f t="shared" si="421"/>
        <v>-0.15384615384615385</v>
      </c>
      <c r="T128" s="49">
        <f t="shared" si="421"/>
        <v>-0.21052631578947367</v>
      </c>
      <c r="U128" s="49">
        <f t="shared" si="421"/>
        <v>-0.52631578947368418</v>
      </c>
      <c r="V128" s="49">
        <f t="shared" si="421"/>
        <v>0.47058823529411764</v>
      </c>
      <c r="W128" s="49">
        <f t="shared" si="421"/>
        <v>-0.11764705882352941</v>
      </c>
      <c r="X128" s="49">
        <f t="shared" si="421"/>
        <v>-5.4054054054054057E-2</v>
      </c>
      <c r="Y128" s="49">
        <f t="shared" si="421"/>
        <v>5.7142857142857141E-2</v>
      </c>
      <c r="Z128" s="49">
        <f t="shared" si="421"/>
        <v>-4.878048780487805E-2</v>
      </c>
      <c r="AA128" s="49">
        <f t="shared" si="421"/>
        <v>-4.6511627906976744E-2</v>
      </c>
      <c r="AB128" s="49">
        <f t="shared" si="421"/>
        <v>0.12244897959183673</v>
      </c>
      <c r="AC128" s="49">
        <f t="shared" si="421"/>
        <v>-0.27027027027027029</v>
      </c>
      <c r="AD128" s="49">
        <f t="shared" si="421"/>
        <v>-6.8965517241379309E-2</v>
      </c>
      <c r="AE128" s="49">
        <f t="shared" si="421"/>
        <v>7.407407407407407E-2</v>
      </c>
      <c r="AF128" s="49">
        <f t="shared" si="421"/>
        <v>-0.48275862068965519</v>
      </c>
      <c r="AG128" s="49">
        <f t="shared" si="421"/>
        <v>-0.4</v>
      </c>
      <c r="AH128" s="49">
        <f t="shared" ref="AH128:BA128" si="422">AH116/((AH104+AH31)/2)</f>
        <v>0.74285714285714288</v>
      </c>
      <c r="AI128" s="49">
        <f t="shared" si="422"/>
        <v>-0.93333333333333335</v>
      </c>
      <c r="AJ128" s="49">
        <f t="shared" si="422"/>
        <v>0.37037037037037035</v>
      </c>
      <c r="AK128" s="49">
        <f t="shared" si="422"/>
        <v>-5.128205128205128E-2</v>
      </c>
      <c r="AL128" s="49">
        <f t="shared" si="422"/>
        <v>-0.4</v>
      </c>
      <c r="AM128" s="49">
        <f t="shared" si="422"/>
        <v>0</v>
      </c>
      <c r="AN128" s="49">
        <f t="shared" si="422"/>
        <v>0.33333333333333331</v>
      </c>
      <c r="AO128" s="49">
        <f t="shared" si="422"/>
        <v>-0.125</v>
      </c>
      <c r="AP128" s="49">
        <f t="shared" si="422"/>
        <v>-0.22222222222222221</v>
      </c>
      <c r="AQ128" s="49">
        <f t="shared" si="422"/>
        <v>-0.25</v>
      </c>
      <c r="AR128" s="49">
        <f t="shared" si="422"/>
        <v>-0.52631578947368418</v>
      </c>
      <c r="AS128" s="49">
        <f t="shared" si="422"/>
        <v>-0.23255813953488372</v>
      </c>
      <c r="AT128" s="49">
        <f t="shared" si="422"/>
        <v>-0.52631578947368418</v>
      </c>
      <c r="AU128" s="49">
        <f t="shared" si="422"/>
        <v>-0.41666666666666669</v>
      </c>
      <c r="AV128" s="49">
        <f t="shared" si="422"/>
        <v>-0.14634146341463414</v>
      </c>
      <c r="AW128" s="49">
        <f t="shared" si="422"/>
        <v>-0.35294117647058826</v>
      </c>
      <c r="AX128" s="49">
        <f t="shared" si="422"/>
        <v>0.125</v>
      </c>
      <c r="AY128" s="49">
        <f t="shared" si="422"/>
        <v>0.84444444444444444</v>
      </c>
      <c r="AZ128" s="49">
        <f t="shared" si="422"/>
        <v>-0.19047619047619047</v>
      </c>
      <c r="BA128" s="70">
        <f t="shared" si="422"/>
        <v>0.16666666666666666</v>
      </c>
    </row>
    <row r="129" spans="1:53" s="30" customFormat="1" x14ac:dyDescent="0.25">
      <c r="A129" s="27" t="s">
        <v>45</v>
      </c>
      <c r="B129" s="49">
        <f t="shared" ref="B129:AG129" si="423">B117/((B105+B32)/2)</f>
        <v>3.309692671394799E-2</v>
      </c>
      <c r="C129" s="49">
        <f t="shared" si="423"/>
        <v>-7.560137457044673E-2</v>
      </c>
      <c r="D129" s="49">
        <f t="shared" si="423"/>
        <v>0.10909090909090909</v>
      </c>
      <c r="E129" s="49">
        <f t="shared" si="423"/>
        <v>0.12872841444270017</v>
      </c>
      <c r="F129" s="49">
        <f t="shared" si="423"/>
        <v>-9.9071207430340563E-2</v>
      </c>
      <c r="G129" s="49">
        <f t="shared" si="423"/>
        <v>-9.285714285714286E-2</v>
      </c>
      <c r="H129" s="49">
        <f t="shared" si="423"/>
        <v>-4.1733547351524881E-2</v>
      </c>
      <c r="I129" s="49">
        <f t="shared" si="423"/>
        <v>-6.3157894736842107E-2</v>
      </c>
      <c r="J129" s="49">
        <f t="shared" si="423"/>
        <v>0.12546125461254612</v>
      </c>
      <c r="K129" s="49">
        <f t="shared" si="423"/>
        <v>5.4237288135593219E-2</v>
      </c>
      <c r="L129" s="49">
        <f t="shared" si="423"/>
        <v>-9.5541401273885357E-2</v>
      </c>
      <c r="M129" s="49">
        <f t="shared" si="423"/>
        <v>5.2539404553415062E-2</v>
      </c>
      <c r="N129" s="49">
        <f t="shared" si="423"/>
        <v>0.10181818181818182</v>
      </c>
      <c r="O129" s="49">
        <f t="shared" si="423"/>
        <v>0.12949640287769784</v>
      </c>
      <c r="P129" s="49">
        <f t="shared" si="423"/>
        <v>-0.15679999999999999</v>
      </c>
      <c r="Q129" s="49">
        <f t="shared" si="419"/>
        <v>-0.18115942028985507</v>
      </c>
      <c r="R129" s="49">
        <f t="shared" si="423"/>
        <v>-0.21859706362153344</v>
      </c>
      <c r="S129" s="49">
        <f t="shared" si="423"/>
        <v>-3.6363636363636362E-2</v>
      </c>
      <c r="T129" s="49">
        <f t="shared" si="423"/>
        <v>5.8939096267190572E-2</v>
      </c>
      <c r="U129" s="49">
        <f t="shared" si="423"/>
        <v>1.3245033112582781E-2</v>
      </c>
      <c r="V129" s="49">
        <f t="shared" si="423"/>
        <v>4.975124378109453E-2</v>
      </c>
      <c r="W129" s="49">
        <f t="shared" si="423"/>
        <v>-4.4989775051124746E-2</v>
      </c>
      <c r="X129" s="49">
        <f t="shared" si="423"/>
        <v>2.6490066225165563E-2</v>
      </c>
      <c r="Y129" s="49">
        <f t="shared" si="423"/>
        <v>4.1095890410958902E-2</v>
      </c>
      <c r="Z129" s="49">
        <f t="shared" si="423"/>
        <v>-9.8807495741056212E-2</v>
      </c>
      <c r="AA129" s="49">
        <f t="shared" si="423"/>
        <v>-0.11398963730569948</v>
      </c>
      <c r="AB129" s="49">
        <f t="shared" si="423"/>
        <v>-0.11460258780036968</v>
      </c>
      <c r="AC129" s="49">
        <f t="shared" si="423"/>
        <v>-0.15985790408525755</v>
      </c>
      <c r="AD129" s="49">
        <f t="shared" si="423"/>
        <v>-8.5763293310463118E-2</v>
      </c>
      <c r="AE129" s="49">
        <f t="shared" si="423"/>
        <v>-8.6021505376344093E-2</v>
      </c>
      <c r="AF129" s="49">
        <f t="shared" si="423"/>
        <v>-7.6225045372050812E-2</v>
      </c>
      <c r="AG129" s="49">
        <f t="shared" si="423"/>
        <v>-0.28970331588132636</v>
      </c>
      <c r="AH129" s="49">
        <f t="shared" ref="AH129:BA129" si="424">AH117/((AH105+AH32)/2)</f>
        <v>9.056603773584905E-2</v>
      </c>
      <c r="AI129" s="49">
        <f t="shared" si="424"/>
        <v>5.4474708171206226E-2</v>
      </c>
      <c r="AJ129" s="49">
        <f t="shared" si="424"/>
        <v>-3.9387308533916851E-2</v>
      </c>
      <c r="AK129" s="49">
        <f t="shared" si="424"/>
        <v>-0.18612521150592218</v>
      </c>
      <c r="AL129" s="49">
        <f t="shared" si="424"/>
        <v>7.6923076923076927E-2</v>
      </c>
      <c r="AM129" s="49">
        <f t="shared" si="424"/>
        <v>-0.10071942446043165</v>
      </c>
      <c r="AN129" s="49">
        <f t="shared" si="424"/>
        <v>-3.7105751391465678E-3</v>
      </c>
      <c r="AO129" s="49">
        <f t="shared" si="424"/>
        <v>0.12418300653594772</v>
      </c>
      <c r="AP129" s="49">
        <f t="shared" si="424"/>
        <v>-8.2539682539682538E-2</v>
      </c>
      <c r="AQ129" s="49">
        <f t="shared" si="424"/>
        <v>6.6225165562913907E-3</v>
      </c>
      <c r="AR129" s="49">
        <f t="shared" si="424"/>
        <v>-9.4915254237288138E-2</v>
      </c>
      <c r="AS129" s="49">
        <f t="shared" si="424"/>
        <v>0</v>
      </c>
      <c r="AT129" s="49">
        <f t="shared" si="424"/>
        <v>1.9292604501607719E-2</v>
      </c>
      <c r="AU129" s="49">
        <f t="shared" si="424"/>
        <v>-7.460035523978685E-2</v>
      </c>
      <c r="AV129" s="49">
        <f t="shared" si="424"/>
        <v>-9.7478991596638656E-2</v>
      </c>
      <c r="AW129" s="49">
        <f t="shared" si="424"/>
        <v>-1.5898251192368838E-2</v>
      </c>
      <c r="AX129" s="49">
        <f t="shared" si="424"/>
        <v>-3.4321372854914198E-2</v>
      </c>
      <c r="AY129" s="49">
        <f t="shared" si="424"/>
        <v>6.5573770491803282E-2</v>
      </c>
      <c r="AZ129" s="49">
        <f t="shared" si="424"/>
        <v>9.9857346647646214E-2</v>
      </c>
      <c r="BA129" s="70">
        <f t="shared" si="424"/>
        <v>-0.11464968152866242</v>
      </c>
    </row>
    <row r="130" spans="1:53" s="30" customFormat="1" x14ac:dyDescent="0.25">
      <c r="A130" s="27" t="s">
        <v>46</v>
      </c>
      <c r="B130" s="49">
        <f t="shared" ref="B130:AG130" si="425">B118/((B106+B33)/2)</f>
        <v>-7.3121735636801924E-2</v>
      </c>
      <c r="C130" s="49">
        <f t="shared" si="425"/>
        <v>-9.5302013422818799E-2</v>
      </c>
      <c r="D130" s="49">
        <f t="shared" si="425"/>
        <v>-9.3055555555555558E-2</v>
      </c>
      <c r="E130" s="49">
        <f t="shared" si="425"/>
        <v>-1.4497756299620296E-2</v>
      </c>
      <c r="F130" s="49">
        <f t="shared" si="425"/>
        <v>-2.67051605918441E-2</v>
      </c>
      <c r="G130" s="49">
        <f t="shared" si="425"/>
        <v>2.9261155815654718E-2</v>
      </c>
      <c r="H130" s="49">
        <f t="shared" si="425"/>
        <v>-3.6376864314296106E-3</v>
      </c>
      <c r="I130" s="49">
        <f t="shared" si="425"/>
        <v>1.2261089073205915E-2</v>
      </c>
      <c r="J130" s="49">
        <f t="shared" si="425"/>
        <v>2.807862013638187E-2</v>
      </c>
      <c r="K130" s="49">
        <f t="shared" si="425"/>
        <v>-1.4792899408284023E-2</v>
      </c>
      <c r="L130" s="49">
        <f t="shared" si="425"/>
        <v>-3.806623524933384E-3</v>
      </c>
      <c r="M130" s="49">
        <f t="shared" si="425"/>
        <v>-7.6982294072363358E-2</v>
      </c>
      <c r="N130" s="49">
        <f t="shared" si="425"/>
        <v>0.13729777000437254</v>
      </c>
      <c r="O130" s="49">
        <f t="shared" si="425"/>
        <v>2.4380333197887038E-3</v>
      </c>
      <c r="P130" s="49">
        <f t="shared" si="425"/>
        <v>-8.8401964488099741E-2</v>
      </c>
      <c r="Q130" s="49">
        <f t="shared" si="419"/>
        <v>-0.23008849557522124</v>
      </c>
      <c r="R130" s="49">
        <f t="shared" si="425"/>
        <v>-4.9586776859504135E-3</v>
      </c>
      <c r="S130" s="49">
        <f t="shared" si="425"/>
        <v>-2.1505376344086023E-2</v>
      </c>
      <c r="T130" s="49">
        <f t="shared" si="425"/>
        <v>-1.9013128112267994E-2</v>
      </c>
      <c r="U130" s="49">
        <f t="shared" si="425"/>
        <v>-4.3010752688172046E-2</v>
      </c>
      <c r="V130" s="49">
        <f t="shared" si="425"/>
        <v>3.1746031746031746E-3</v>
      </c>
      <c r="W130" s="49">
        <f t="shared" si="425"/>
        <v>-7.0387129210658624E-3</v>
      </c>
      <c r="X130" s="49">
        <f t="shared" si="425"/>
        <v>2.3159636062861869E-2</v>
      </c>
      <c r="Y130" s="49">
        <f t="shared" si="425"/>
        <v>-4.2589437819420782E-2</v>
      </c>
      <c r="Z130" s="49">
        <f t="shared" si="425"/>
        <v>-9.5196884465599315E-3</v>
      </c>
      <c r="AA130" s="49">
        <f t="shared" si="425"/>
        <v>2.5020850708924104E-2</v>
      </c>
      <c r="AB130" s="49">
        <f t="shared" si="425"/>
        <v>-3.3598585322723251E-2</v>
      </c>
      <c r="AC130" s="49">
        <f t="shared" si="425"/>
        <v>0</v>
      </c>
      <c r="AD130" s="49">
        <f t="shared" si="425"/>
        <v>-2.6064291920069503E-2</v>
      </c>
      <c r="AE130" s="49">
        <f t="shared" si="425"/>
        <v>-6.5800865800865804E-2</v>
      </c>
      <c r="AF130" s="49">
        <f t="shared" si="425"/>
        <v>-2.8094820017559263E-2</v>
      </c>
      <c r="AG130" s="49">
        <f t="shared" si="425"/>
        <v>-7.0484581497797363E-2</v>
      </c>
      <c r="AH130" s="49">
        <f t="shared" ref="AH130:BA130" si="426">AH118/((AH106+AH33)/2)</f>
        <v>9.6040438079191243E-2</v>
      </c>
      <c r="AI130" s="49">
        <f t="shared" si="426"/>
        <v>3.9819004524886875E-2</v>
      </c>
      <c r="AJ130" s="49">
        <f t="shared" si="426"/>
        <v>8.8105726872246704E-3</v>
      </c>
      <c r="AK130" s="49">
        <f t="shared" si="426"/>
        <v>2.5052192066805845E-3</v>
      </c>
      <c r="AL130" s="49">
        <f t="shared" si="426"/>
        <v>-9.3656875266070663E-3</v>
      </c>
      <c r="AM130" s="49">
        <f t="shared" si="426"/>
        <v>2.5586353944562902E-3</v>
      </c>
      <c r="AN130" s="49">
        <f t="shared" si="426"/>
        <v>0.1</v>
      </c>
      <c r="AO130" s="49">
        <f t="shared" si="426"/>
        <v>-9.2088740058601931E-3</v>
      </c>
      <c r="AP130" s="49">
        <f t="shared" si="426"/>
        <v>-6.3856960408684549E-2</v>
      </c>
      <c r="AQ130" s="49">
        <f t="shared" si="426"/>
        <v>-4.6550994498518829E-2</v>
      </c>
      <c r="AR130" s="49">
        <f t="shared" si="426"/>
        <v>-1.6680567139282735E-3</v>
      </c>
      <c r="AS130" s="49">
        <f t="shared" si="426"/>
        <v>3.8346825734980827E-2</v>
      </c>
      <c r="AT130" s="49">
        <f t="shared" si="426"/>
        <v>6.6025908900961133E-2</v>
      </c>
      <c r="AU130" s="49">
        <f t="shared" si="426"/>
        <v>1.2841091492776886E-2</v>
      </c>
      <c r="AV130" s="49">
        <f t="shared" si="426"/>
        <v>1.6339869281045752E-3</v>
      </c>
      <c r="AW130" s="49">
        <f t="shared" si="426"/>
        <v>-7.2492952074103903E-3</v>
      </c>
      <c r="AX130" s="49">
        <f t="shared" si="426"/>
        <v>4.5728038507821901E-2</v>
      </c>
      <c r="AY130" s="49">
        <f t="shared" si="426"/>
        <v>3.7238169123351435E-2</v>
      </c>
      <c r="AZ130" s="49">
        <f t="shared" si="426"/>
        <v>7.6277650648360028E-3</v>
      </c>
      <c r="BA130" s="70">
        <f t="shared" si="426"/>
        <v>-2.428115015974441E-2</v>
      </c>
    </row>
    <row r="131" spans="1:53" s="30" customFormat="1" x14ac:dyDescent="0.25">
      <c r="A131" s="27" t="s">
        <v>47</v>
      </c>
      <c r="B131" s="49">
        <f t="shared" ref="B131:AG131" si="427">B119/((B107+B34)/2)</f>
        <v>-0.1122394441475147</v>
      </c>
      <c r="C131" s="49">
        <f t="shared" si="427"/>
        <v>-6.3111111111111118E-2</v>
      </c>
      <c r="D131" s="49">
        <f t="shared" si="427"/>
        <v>-8.9153754469606675E-2</v>
      </c>
      <c r="E131" s="49">
        <f t="shared" si="427"/>
        <v>-0.1079892499389201</v>
      </c>
      <c r="F131" s="49">
        <f t="shared" si="427"/>
        <v>-7.0833333333333331E-2</v>
      </c>
      <c r="G131" s="49">
        <f t="shared" si="427"/>
        <v>-3.8625532982192123E-2</v>
      </c>
      <c r="H131" s="49">
        <f t="shared" si="427"/>
        <v>-2.1739130434782608E-2</v>
      </c>
      <c r="I131" s="49">
        <f t="shared" si="427"/>
        <v>-3.870967741935484E-2</v>
      </c>
      <c r="J131" s="49">
        <f t="shared" si="427"/>
        <v>5.5149127743387732E-2</v>
      </c>
      <c r="K131" s="49">
        <f t="shared" si="427"/>
        <v>-8.3591331269349839E-2</v>
      </c>
      <c r="L131" s="49">
        <f t="shared" si="427"/>
        <v>-0.14620987321284057</v>
      </c>
      <c r="M131" s="49">
        <f t="shared" si="427"/>
        <v>-0.11239669421487604</v>
      </c>
      <c r="N131" s="49">
        <f t="shared" si="427"/>
        <v>3.5305048002477545E-2</v>
      </c>
      <c r="O131" s="49">
        <f t="shared" si="427"/>
        <v>-8.8809946714031973E-2</v>
      </c>
      <c r="P131" s="49">
        <f t="shared" si="427"/>
        <v>-0.18114209827357239</v>
      </c>
      <c r="Q131" s="49">
        <f t="shared" si="419"/>
        <v>-0.26097414311485267</v>
      </c>
      <c r="R131" s="49">
        <f t="shared" si="427"/>
        <v>1.338376491125982E-2</v>
      </c>
      <c r="S131" s="49">
        <f t="shared" si="427"/>
        <v>8.0133555926544239E-2</v>
      </c>
      <c r="T131" s="49">
        <f t="shared" si="427"/>
        <v>5.1525423728813559E-2</v>
      </c>
      <c r="U131" s="49">
        <f t="shared" si="427"/>
        <v>-6.4516129032258063E-2</v>
      </c>
      <c r="V131" s="49">
        <f t="shared" si="427"/>
        <v>6.191588785046729E-2</v>
      </c>
      <c r="W131" s="49">
        <f t="shared" si="427"/>
        <v>-3.4838250977603978E-2</v>
      </c>
      <c r="X131" s="49">
        <f t="shared" si="427"/>
        <v>2.3830281894798022E-2</v>
      </c>
      <c r="Y131" s="49">
        <f t="shared" si="427"/>
        <v>3.124042879019908E-2</v>
      </c>
      <c r="Z131" s="49">
        <f t="shared" si="427"/>
        <v>7.4119827053736875E-3</v>
      </c>
      <c r="AA131" s="49">
        <f t="shared" si="427"/>
        <v>-2.8860914952410194E-2</v>
      </c>
      <c r="AB131" s="49">
        <f t="shared" si="427"/>
        <v>8.362817626246381E-3</v>
      </c>
      <c r="AC131" s="49">
        <f t="shared" si="427"/>
        <v>-2.2756005056890013E-2</v>
      </c>
      <c r="AD131" s="49">
        <f t="shared" si="427"/>
        <v>-5.0048748781280468E-2</v>
      </c>
      <c r="AE131" s="49">
        <f t="shared" si="427"/>
        <v>2.0227560050568902E-2</v>
      </c>
      <c r="AF131" s="49">
        <f t="shared" si="427"/>
        <v>3.8940312799233961E-2</v>
      </c>
      <c r="AG131" s="49">
        <f t="shared" si="427"/>
        <v>-1.8832391713747645E-2</v>
      </c>
      <c r="AH131" s="49">
        <f t="shared" ref="AH131:BA131" si="428">AH119/((AH107+AH34)/2)</f>
        <v>9.5816033216224849E-3</v>
      </c>
      <c r="AI131" s="49">
        <f t="shared" si="428"/>
        <v>-1.1938422871504869E-2</v>
      </c>
      <c r="AJ131" s="49">
        <f t="shared" si="428"/>
        <v>-1.6078294302691365E-2</v>
      </c>
      <c r="AK131" s="49">
        <f t="shared" si="428"/>
        <v>1.3480392156862746E-2</v>
      </c>
      <c r="AL131" s="49">
        <f t="shared" si="428"/>
        <v>1.0568852968604289E-2</v>
      </c>
      <c r="AM131" s="49">
        <f t="shared" si="428"/>
        <v>-1.9284603421461897E-2</v>
      </c>
      <c r="AN131" s="49">
        <f t="shared" si="428"/>
        <v>-3.8046924540266328E-2</v>
      </c>
      <c r="AO131" s="49">
        <f t="shared" si="428"/>
        <v>2.3086269744835967E-2</v>
      </c>
      <c r="AP131" s="49">
        <f t="shared" si="428"/>
        <v>-7.4953154278575894E-3</v>
      </c>
      <c r="AQ131" s="49">
        <f t="shared" si="428"/>
        <v>-1.5843997562461912E-2</v>
      </c>
      <c r="AR131" s="49">
        <f t="shared" si="428"/>
        <v>3.6144578313253013E-3</v>
      </c>
      <c r="AS131" s="49">
        <f t="shared" si="428"/>
        <v>5.8168316831683171E-2</v>
      </c>
      <c r="AT131" s="49">
        <f t="shared" si="428"/>
        <v>5.9844404548174742E-3</v>
      </c>
      <c r="AU131" s="49">
        <f t="shared" si="428"/>
        <v>-2.5376217173207437E-2</v>
      </c>
      <c r="AV131" s="49">
        <f t="shared" si="428"/>
        <v>2.4978216671507406E-2</v>
      </c>
      <c r="AW131" s="49">
        <f t="shared" si="428"/>
        <v>5.4561454972132592E-2</v>
      </c>
      <c r="AX131" s="49">
        <f t="shared" si="428"/>
        <v>-4.13589364844904E-3</v>
      </c>
      <c r="AY131" s="49">
        <f t="shared" si="428"/>
        <v>-1.1644025505960632E-2</v>
      </c>
      <c r="AZ131" s="49">
        <f t="shared" si="428"/>
        <v>1.9098143236074269E-2</v>
      </c>
      <c r="BA131" s="70">
        <f t="shared" si="428"/>
        <v>-1.6736401673640166E-2</v>
      </c>
    </row>
    <row r="132" spans="1:53" s="30" customFormat="1" x14ac:dyDescent="0.25">
      <c r="A132" s="27" t="s">
        <v>48</v>
      </c>
      <c r="B132" s="49">
        <f t="shared" ref="B132:AG132" si="429">B120/((B108+B35)/2)</f>
        <v>-0.15964125560538117</v>
      </c>
      <c r="C132" s="49">
        <f t="shared" si="429"/>
        <v>-0.14590058102001291</v>
      </c>
      <c r="D132" s="49">
        <f t="shared" si="429"/>
        <v>-0.12417582417582418</v>
      </c>
      <c r="E132" s="49">
        <f t="shared" si="429"/>
        <v>-0.15740479548660086</v>
      </c>
      <c r="F132" s="49">
        <f t="shared" si="429"/>
        <v>-0.15765433917784</v>
      </c>
      <c r="G132" s="49">
        <f t="shared" si="429"/>
        <v>-3.7724460540214277E-2</v>
      </c>
      <c r="H132" s="49">
        <f t="shared" si="429"/>
        <v>-2.9052876234747241E-2</v>
      </c>
      <c r="I132" s="49">
        <f t="shared" si="429"/>
        <v>-6.9742652657225526E-2</v>
      </c>
      <c r="J132" s="49">
        <f t="shared" si="429"/>
        <v>2.8966639544344995E-2</v>
      </c>
      <c r="K132" s="49">
        <f t="shared" si="429"/>
        <v>-0.1927818208822219</v>
      </c>
      <c r="L132" s="49">
        <f t="shared" si="429"/>
        <v>-0.20254328175271946</v>
      </c>
      <c r="M132" s="49">
        <f t="shared" si="429"/>
        <v>-0.12527821939586645</v>
      </c>
      <c r="N132" s="49">
        <f t="shared" si="429"/>
        <v>-3.170130327580134E-2</v>
      </c>
      <c r="O132" s="49">
        <f t="shared" si="429"/>
        <v>-2.5546218487394957E-2</v>
      </c>
      <c r="P132" s="49">
        <f t="shared" si="429"/>
        <v>-0.16853047724051032</v>
      </c>
      <c r="Q132" s="49">
        <f t="shared" si="419"/>
        <v>-0.19872701555869873</v>
      </c>
      <c r="R132" s="49">
        <f t="shared" si="429"/>
        <v>-3.3234213748469479E-2</v>
      </c>
      <c r="S132" s="49">
        <f t="shared" si="429"/>
        <v>9.8135426889106966E-2</v>
      </c>
      <c r="T132" s="49">
        <f t="shared" si="429"/>
        <v>7.8581503123111018E-2</v>
      </c>
      <c r="U132" s="49">
        <f t="shared" si="429"/>
        <v>2.581786030061892E-2</v>
      </c>
      <c r="V132" s="49">
        <f t="shared" si="429"/>
        <v>9.1958104029824253E-2</v>
      </c>
      <c r="W132" s="49">
        <f t="shared" si="429"/>
        <v>3.0847242763574898E-2</v>
      </c>
      <c r="X132" s="49">
        <f t="shared" si="429"/>
        <v>-1.2222804260520342E-2</v>
      </c>
      <c r="Y132" s="49">
        <f t="shared" si="429"/>
        <v>7.4878322725570952E-4</v>
      </c>
      <c r="Z132" s="49">
        <f t="shared" si="429"/>
        <v>6.1205094088576315E-2</v>
      </c>
      <c r="AA132" s="49">
        <f t="shared" si="429"/>
        <v>7.0769230769230765E-2</v>
      </c>
      <c r="AB132" s="49">
        <f t="shared" si="429"/>
        <v>1.4826078692263827E-2</v>
      </c>
      <c r="AC132" s="49">
        <f t="shared" si="429"/>
        <v>-6.4774242712897692E-3</v>
      </c>
      <c r="AD132" s="49">
        <f t="shared" si="429"/>
        <v>4.9469964664310952E-2</v>
      </c>
      <c r="AE132" s="49">
        <f t="shared" si="429"/>
        <v>-1.8433179723502304E-2</v>
      </c>
      <c r="AF132" s="49">
        <f t="shared" si="429"/>
        <v>1.6654049962149888E-2</v>
      </c>
      <c r="AG132" s="49">
        <f t="shared" si="429"/>
        <v>4.6710782405605293E-3</v>
      </c>
      <c r="AH132" s="49">
        <f t="shared" ref="AH132:BA132" si="430">AH120/((AH108+AH35)/2)</f>
        <v>1.6337915919505879E-2</v>
      </c>
      <c r="AI132" s="49">
        <f t="shared" si="430"/>
        <v>-3.2149235959515778E-2</v>
      </c>
      <c r="AJ132" s="49">
        <f t="shared" si="430"/>
        <v>7.5632132468113678E-2</v>
      </c>
      <c r="AK132" s="49">
        <f t="shared" si="430"/>
        <v>5.0618880472935522E-2</v>
      </c>
      <c r="AL132" s="49">
        <f t="shared" si="430"/>
        <v>2.9827915869980879E-2</v>
      </c>
      <c r="AM132" s="49">
        <f t="shared" si="430"/>
        <v>3.5498489425981876E-2</v>
      </c>
      <c r="AN132" s="49">
        <f t="shared" si="430"/>
        <v>4.8617554277231398E-2</v>
      </c>
      <c r="AO132" s="49">
        <f t="shared" si="430"/>
        <v>3.0679327976625273E-2</v>
      </c>
      <c r="AP132" s="49">
        <f t="shared" si="430"/>
        <v>4.5632798573975043E-2</v>
      </c>
      <c r="AQ132" s="49">
        <f t="shared" si="430"/>
        <v>5.3084900685533488E-2</v>
      </c>
      <c r="AR132" s="49">
        <f t="shared" si="430"/>
        <v>5.7709979783128099E-2</v>
      </c>
      <c r="AS132" s="49">
        <f t="shared" si="430"/>
        <v>8.442710180915218E-2</v>
      </c>
      <c r="AT132" s="49">
        <f t="shared" si="430"/>
        <v>1.6478896922818228E-2</v>
      </c>
      <c r="AU132" s="49">
        <f t="shared" si="430"/>
        <v>8.5243674647648163E-2</v>
      </c>
      <c r="AV132" s="49">
        <f t="shared" si="430"/>
        <v>0.13391803002192612</v>
      </c>
      <c r="AW132" s="49">
        <f t="shared" si="430"/>
        <v>0.10484006029140848</v>
      </c>
      <c r="AX132" s="49">
        <f t="shared" si="430"/>
        <v>3.7398643058083735E-2</v>
      </c>
      <c r="AY132" s="49">
        <f t="shared" si="430"/>
        <v>8.1916788084830827E-2</v>
      </c>
      <c r="AZ132" s="49">
        <f t="shared" si="430"/>
        <v>5.0660450660450662E-2</v>
      </c>
      <c r="BA132" s="70">
        <f t="shared" si="430"/>
        <v>0.10273327049952875</v>
      </c>
    </row>
    <row r="133" spans="1:53" s="51" customFormat="1" x14ac:dyDescent="0.25">
      <c r="A133" s="45" t="s">
        <v>49</v>
      </c>
      <c r="B133" s="50">
        <f t="shared" ref="B133:AG133" si="431">B121/((B109+B36)/2)</f>
        <v>-0.18149745197961584</v>
      </c>
      <c r="C133" s="50">
        <f t="shared" si="431"/>
        <v>-0.26513855627779681</v>
      </c>
      <c r="D133" s="50">
        <f t="shared" si="431"/>
        <v>-0.30272139801583692</v>
      </c>
      <c r="E133" s="50">
        <f t="shared" si="431"/>
        <v>-0.26342545521767263</v>
      </c>
      <c r="F133" s="50">
        <f t="shared" si="431"/>
        <v>-0.24301219863605802</v>
      </c>
      <c r="G133" s="50">
        <f t="shared" si="431"/>
        <v>-0.1293709757305597</v>
      </c>
      <c r="H133" s="50">
        <f t="shared" si="431"/>
        <v>-5.3569609939912416E-2</v>
      </c>
      <c r="I133" s="50">
        <f t="shared" si="431"/>
        <v>-0.1229465853910528</v>
      </c>
      <c r="J133" s="50">
        <f t="shared" si="431"/>
        <v>-1.814962372731297E-2</v>
      </c>
      <c r="K133" s="50">
        <f t="shared" si="431"/>
        <v>-0.25788779547529672</v>
      </c>
      <c r="L133" s="50">
        <f t="shared" si="431"/>
        <v>-0.26149573089188355</v>
      </c>
      <c r="M133" s="50">
        <f t="shared" si="431"/>
        <v>-0.1847778266608007</v>
      </c>
      <c r="N133" s="50">
        <f t="shared" si="431"/>
        <v>-5.6682201788638364E-2</v>
      </c>
      <c r="O133" s="50">
        <f t="shared" si="431"/>
        <v>-0.11049331598249142</v>
      </c>
      <c r="P133" s="50">
        <f t="shared" si="431"/>
        <v>-0.2153168044077135</v>
      </c>
      <c r="Q133" s="50">
        <f t="shared" si="419"/>
        <v>-0.21276595744680851</v>
      </c>
      <c r="R133" s="50">
        <f t="shared" si="431"/>
        <v>-2.1099664887675312E-2</v>
      </c>
      <c r="S133" s="50">
        <f t="shared" si="431"/>
        <v>0.16021426832237642</v>
      </c>
      <c r="T133" s="50">
        <f t="shared" si="431"/>
        <v>4.6915725456125108E-2</v>
      </c>
      <c r="U133" s="50">
        <f t="shared" si="431"/>
        <v>5.945540844366725E-2</v>
      </c>
      <c r="V133" s="50">
        <f t="shared" si="431"/>
        <v>6.9782751810401583E-2</v>
      </c>
      <c r="W133" s="50">
        <f t="shared" si="431"/>
        <v>3.5155001597954622E-2</v>
      </c>
      <c r="X133" s="50">
        <f t="shared" si="431"/>
        <v>3.7842708199253443E-2</v>
      </c>
      <c r="Y133" s="50">
        <f t="shared" si="431"/>
        <v>2.8137310073157007E-2</v>
      </c>
      <c r="Z133" s="50">
        <f t="shared" si="431"/>
        <v>2.2020905923344949E-2</v>
      </c>
      <c r="AA133" s="50">
        <f t="shared" si="431"/>
        <v>4.7459519821328865E-2</v>
      </c>
      <c r="AB133" s="50">
        <f t="shared" si="431"/>
        <v>-4.7042052744119746E-2</v>
      </c>
      <c r="AC133" s="50">
        <f t="shared" si="431"/>
        <v>-1.9754480033864824E-3</v>
      </c>
      <c r="AD133" s="50">
        <f t="shared" si="431"/>
        <v>-1.1376564277588168E-2</v>
      </c>
      <c r="AE133" s="50">
        <f t="shared" si="431"/>
        <v>2.5618631732168849E-2</v>
      </c>
      <c r="AF133" s="50">
        <f t="shared" si="431"/>
        <v>1.9892014776925263E-2</v>
      </c>
      <c r="AG133" s="50">
        <f t="shared" si="431"/>
        <v>-2.2446689113355782E-3</v>
      </c>
      <c r="AH133" s="50">
        <f t="shared" ref="AH133:BA133" si="432">AH121/((AH109+AH36)/2)</f>
        <v>1.9654556283502083E-2</v>
      </c>
      <c r="AI133" s="50">
        <f t="shared" si="432"/>
        <v>1.998551774076756E-2</v>
      </c>
      <c r="AJ133" s="50">
        <f t="shared" si="432"/>
        <v>7.539811504712382E-2</v>
      </c>
      <c r="AK133" s="50">
        <f t="shared" si="432"/>
        <v>3.6789753372394061E-2</v>
      </c>
      <c r="AL133" s="50">
        <f t="shared" si="432"/>
        <v>6.035321930190516E-2</v>
      </c>
      <c r="AM133" s="50">
        <f t="shared" si="432"/>
        <v>3.3690658499234305E-2</v>
      </c>
      <c r="AN133" s="50">
        <f t="shared" si="432"/>
        <v>4.8494983277591976E-2</v>
      </c>
      <c r="AO133" s="50">
        <f t="shared" si="432"/>
        <v>3.2733666982280536E-2</v>
      </c>
      <c r="AP133" s="50">
        <f t="shared" si="432"/>
        <v>8.1537263048558822E-2</v>
      </c>
      <c r="AQ133" s="50">
        <f t="shared" si="432"/>
        <v>5.356469256884195E-2</v>
      </c>
      <c r="AR133" s="50">
        <f t="shared" si="432"/>
        <v>8.0538650783374341E-2</v>
      </c>
      <c r="AS133" s="50">
        <f t="shared" si="432"/>
        <v>6.8006182380216385E-2</v>
      </c>
      <c r="AT133" s="50">
        <f t="shared" si="432"/>
        <v>9.4673152212599365E-2</v>
      </c>
      <c r="AU133" s="50">
        <f t="shared" si="432"/>
        <v>6.3328952085075871E-2</v>
      </c>
      <c r="AV133" s="50">
        <f t="shared" si="432"/>
        <v>0.12584704743465633</v>
      </c>
      <c r="AW133" s="50">
        <f t="shared" si="432"/>
        <v>0.12956532151838104</v>
      </c>
      <c r="AX133" s="50">
        <f t="shared" si="432"/>
        <v>8.7948657000237698E-2</v>
      </c>
      <c r="AY133" s="50">
        <f t="shared" si="432"/>
        <v>7.3799025295892315E-2</v>
      </c>
      <c r="AZ133" s="50">
        <f t="shared" si="432"/>
        <v>0.11900191938579655</v>
      </c>
      <c r="BA133" s="71">
        <f t="shared" si="432"/>
        <v>7.4781749299950587E-2</v>
      </c>
    </row>
    <row r="134" spans="1:53" x14ac:dyDescent="0.25">
      <c r="A134" s="73" t="s">
        <v>65</v>
      </c>
      <c r="B134" s="51"/>
      <c r="C134" s="51"/>
      <c r="D134" s="51"/>
      <c r="E134" s="50">
        <f t="shared" ref="E134:AJ134" si="433">E122/((E110+E37)/2)</f>
        <v>-0.17098344693281403</v>
      </c>
      <c r="F134" s="50">
        <f t="shared" si="433"/>
        <v>-0.16174436579611098</v>
      </c>
      <c r="G134" s="50">
        <f t="shared" si="433"/>
        <v>-6.8737060041407866E-2</v>
      </c>
      <c r="H134" s="50">
        <f t="shared" si="433"/>
        <v>-3.5064395513086828E-2</v>
      </c>
      <c r="I134" s="50">
        <f t="shared" si="433"/>
        <v>-7.2278875282672697E-2</v>
      </c>
      <c r="J134" s="50">
        <f t="shared" si="433"/>
        <v>1.7353182939081193E-2</v>
      </c>
      <c r="K134" s="50">
        <f t="shared" si="433"/>
        <v>-0.17568528980958359</v>
      </c>
      <c r="L134" s="50">
        <f t="shared" si="433"/>
        <v>-0.1901948190965532</v>
      </c>
      <c r="M134" s="50">
        <f t="shared" si="433"/>
        <v>-0.13542460228545822</v>
      </c>
      <c r="N134" s="50">
        <f t="shared" si="433"/>
        <v>-7.4717285945072702E-3</v>
      </c>
      <c r="O134" s="50">
        <f t="shared" si="433"/>
        <v>-6.3862332695984708E-2</v>
      </c>
      <c r="P134" s="50">
        <f t="shared" si="433"/>
        <v>-0.17793909348441928</v>
      </c>
      <c r="Q134" s="50">
        <f t="shared" si="419"/>
        <v>-0.21710786250493877</v>
      </c>
      <c r="R134" s="50">
        <f t="shared" si="433"/>
        <v>-2.4257304198379574E-2</v>
      </c>
      <c r="S134" s="50">
        <f t="shared" si="433"/>
        <v>9.8689138576779023E-2</v>
      </c>
      <c r="T134" s="50">
        <f t="shared" si="433"/>
        <v>4.8758413937439897E-2</v>
      </c>
      <c r="U134" s="50">
        <f t="shared" si="433"/>
        <v>1.2834958114926763E-2</v>
      </c>
      <c r="V134" s="50">
        <f t="shared" si="433"/>
        <v>6.5060240963855417E-2</v>
      </c>
      <c r="W134" s="50">
        <f t="shared" si="433"/>
        <v>1.3774608398854148E-2</v>
      </c>
      <c r="X134" s="50">
        <f t="shared" si="433"/>
        <v>1.8914883026381283E-2</v>
      </c>
      <c r="Y134" s="50">
        <f t="shared" si="433"/>
        <v>1.0857994464551842E-2</v>
      </c>
      <c r="Z134" s="50">
        <f t="shared" si="433"/>
        <v>2.1588115849096933E-2</v>
      </c>
      <c r="AA134" s="50">
        <f t="shared" si="433"/>
        <v>3.1939325962719652E-2</v>
      </c>
      <c r="AB134" s="50">
        <f t="shared" si="433"/>
        <v>-2.1397379912663755E-2</v>
      </c>
      <c r="AC134" s="50">
        <f t="shared" si="433"/>
        <v>-1.2343005630142919E-2</v>
      </c>
      <c r="AD134" s="50">
        <f t="shared" si="433"/>
        <v>-5.1628494535068932E-3</v>
      </c>
      <c r="AE134" s="50">
        <f t="shared" si="433"/>
        <v>-3.1775598531748207E-3</v>
      </c>
      <c r="AF134" s="50">
        <f t="shared" si="433"/>
        <v>1.1935763888888888E-2</v>
      </c>
      <c r="AG134" s="50">
        <f t="shared" si="433"/>
        <v>-2.136543571389838E-2</v>
      </c>
      <c r="AH134" s="50">
        <f t="shared" si="433"/>
        <v>2.9347765441053397E-2</v>
      </c>
      <c r="AI134" s="50">
        <f t="shared" si="433"/>
        <v>1.7805475183618963E-3</v>
      </c>
      <c r="AJ134" s="50">
        <f t="shared" si="433"/>
        <v>4.6811945117029866E-2</v>
      </c>
      <c r="AK134" s="50">
        <f t="shared" ref="AK134:BA134" si="434">AK122/((AK110+AK37)/2)</f>
        <v>2.612330198537095E-2</v>
      </c>
      <c r="AL134" s="50">
        <f t="shared" si="434"/>
        <v>3.4431137724550899E-2</v>
      </c>
      <c r="AM134" s="50">
        <f t="shared" si="434"/>
        <v>1.440384102427314E-2</v>
      </c>
      <c r="AN134" s="50">
        <f t="shared" si="434"/>
        <v>3.9320726415599722E-2</v>
      </c>
      <c r="AO134" s="50">
        <f t="shared" si="434"/>
        <v>3.0670396850067349E-2</v>
      </c>
      <c r="AP134" s="50">
        <f t="shared" si="434"/>
        <v>3.3024156558964429E-2</v>
      </c>
      <c r="AQ134" s="50">
        <f t="shared" si="434"/>
        <v>2.9170829170829173E-2</v>
      </c>
      <c r="AR134" s="50">
        <f t="shared" si="434"/>
        <v>4.2600896860986545E-2</v>
      </c>
      <c r="AS134" s="50">
        <f t="shared" si="434"/>
        <v>6.4489920276240287E-2</v>
      </c>
      <c r="AT134" s="50">
        <f t="shared" si="434"/>
        <v>5.2379125095932462E-2</v>
      </c>
      <c r="AU134" s="50">
        <f t="shared" si="434"/>
        <v>4.3851652833085446E-2</v>
      </c>
      <c r="AV134" s="50">
        <f t="shared" si="434"/>
        <v>8.8775852967992702E-2</v>
      </c>
      <c r="AW134" s="50">
        <f t="shared" si="434"/>
        <v>8.8133009384974509E-2</v>
      </c>
      <c r="AX134" s="50">
        <f t="shared" si="434"/>
        <v>5.0135051888357103E-2</v>
      </c>
      <c r="AY134" s="50">
        <f t="shared" si="434"/>
        <v>5.8699052350722238E-2</v>
      </c>
      <c r="AZ134" s="50">
        <f t="shared" si="434"/>
        <v>7.0306397014148078E-2</v>
      </c>
      <c r="BA134" s="71">
        <f t="shared" si="434"/>
        <v>5.4828150572831427E-2</v>
      </c>
    </row>
    <row r="136" spans="1:53" ht="18.75" x14ac:dyDescent="0.3">
      <c r="A136" s="13" t="s">
        <v>59</v>
      </c>
      <c r="B136" s="17"/>
      <c r="C136" s="17"/>
      <c r="D136" s="17"/>
      <c r="E136" s="17"/>
      <c r="F136" s="17"/>
      <c r="I136" s="17" t="s">
        <v>64</v>
      </c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34"/>
    </row>
    <row r="137" spans="1:53" x14ac:dyDescent="0.25">
      <c r="A137" s="33" t="s">
        <v>50</v>
      </c>
      <c r="B137" s="16">
        <v>1</v>
      </c>
      <c r="C137" s="16">
        <v>2</v>
      </c>
      <c r="D137" s="16">
        <v>3</v>
      </c>
      <c r="E137" s="16">
        <v>4</v>
      </c>
      <c r="F137" s="16">
        <v>5</v>
      </c>
      <c r="G137" s="16">
        <v>6</v>
      </c>
      <c r="H137" s="16">
        <v>7</v>
      </c>
      <c r="I137" s="16">
        <v>8</v>
      </c>
      <c r="J137" s="16">
        <v>9</v>
      </c>
      <c r="K137" s="16">
        <v>10</v>
      </c>
      <c r="L137" s="16">
        <v>11</v>
      </c>
      <c r="M137" s="16">
        <v>12</v>
      </c>
      <c r="N137" s="16">
        <v>13</v>
      </c>
      <c r="O137" s="16">
        <v>14</v>
      </c>
      <c r="P137" s="16">
        <v>15</v>
      </c>
      <c r="Q137" s="16">
        <v>16</v>
      </c>
      <c r="R137" s="16">
        <v>17</v>
      </c>
      <c r="S137" s="16">
        <v>18</v>
      </c>
      <c r="T137" s="16">
        <v>19</v>
      </c>
      <c r="U137" s="16">
        <v>20</v>
      </c>
      <c r="V137" s="16">
        <v>21</v>
      </c>
      <c r="W137" s="16">
        <v>22</v>
      </c>
      <c r="X137" s="16">
        <v>23</v>
      </c>
      <c r="Y137" s="16">
        <v>24</v>
      </c>
      <c r="Z137" s="16">
        <v>25</v>
      </c>
      <c r="AA137" s="16">
        <v>26</v>
      </c>
      <c r="AB137" s="16">
        <v>27</v>
      </c>
      <c r="AC137" s="16">
        <v>28</v>
      </c>
      <c r="AD137" s="16">
        <v>29</v>
      </c>
      <c r="AE137" s="16">
        <v>30</v>
      </c>
      <c r="AF137" s="16">
        <v>31</v>
      </c>
      <c r="AG137" s="16">
        <v>32</v>
      </c>
      <c r="AH137" s="16">
        <v>33</v>
      </c>
      <c r="AI137" s="16">
        <v>34</v>
      </c>
      <c r="AJ137" s="16">
        <v>35</v>
      </c>
      <c r="AK137" s="16">
        <v>36</v>
      </c>
      <c r="AL137" s="16">
        <v>37</v>
      </c>
      <c r="AM137" s="16">
        <v>38</v>
      </c>
      <c r="AN137" s="16">
        <v>39</v>
      </c>
      <c r="AO137" s="16">
        <v>40</v>
      </c>
      <c r="AP137" s="16">
        <v>41</v>
      </c>
      <c r="AQ137" s="16">
        <v>42</v>
      </c>
      <c r="AR137" s="16">
        <v>43</v>
      </c>
      <c r="AS137" s="16">
        <v>44</v>
      </c>
      <c r="AT137" s="16">
        <v>45</v>
      </c>
      <c r="AU137" s="16">
        <v>46</v>
      </c>
      <c r="AV137" s="16">
        <v>47</v>
      </c>
      <c r="AW137" s="16">
        <v>48</v>
      </c>
      <c r="AX137" s="16">
        <v>49</v>
      </c>
      <c r="AY137" s="16">
        <v>50</v>
      </c>
      <c r="AZ137" s="16">
        <v>51</v>
      </c>
      <c r="BA137" s="15">
        <v>52</v>
      </c>
    </row>
    <row r="138" spans="1:53" x14ac:dyDescent="0.25">
      <c r="A138" s="31" t="s">
        <v>52</v>
      </c>
      <c r="B138" s="36">
        <v>43833</v>
      </c>
      <c r="C138" s="36">
        <v>43840</v>
      </c>
      <c r="D138" s="36">
        <v>43847</v>
      </c>
      <c r="E138" s="36">
        <v>43854</v>
      </c>
      <c r="F138" s="36">
        <v>43861</v>
      </c>
      <c r="G138" s="36">
        <v>43868</v>
      </c>
      <c r="H138" s="36">
        <v>43875</v>
      </c>
      <c r="I138" s="36">
        <v>43882</v>
      </c>
      <c r="J138" s="36">
        <v>43889</v>
      </c>
      <c r="K138" s="36">
        <v>43896</v>
      </c>
      <c r="L138" s="36">
        <v>43903</v>
      </c>
      <c r="M138" s="36">
        <v>43910</v>
      </c>
      <c r="N138" s="36">
        <v>43917</v>
      </c>
      <c r="O138" s="36">
        <v>43924</v>
      </c>
      <c r="P138" s="35">
        <v>43931</v>
      </c>
      <c r="Q138" s="35">
        <v>43938</v>
      </c>
      <c r="R138" s="35">
        <v>43945</v>
      </c>
      <c r="S138" s="35">
        <v>43952</v>
      </c>
      <c r="T138" s="35">
        <v>43959</v>
      </c>
      <c r="U138" s="35">
        <v>43966</v>
      </c>
      <c r="V138" s="35">
        <v>43973</v>
      </c>
      <c r="W138" s="35">
        <v>43980</v>
      </c>
      <c r="X138" s="35">
        <v>43987</v>
      </c>
      <c r="Y138" s="35">
        <v>43994</v>
      </c>
      <c r="Z138" s="35">
        <v>44001</v>
      </c>
      <c r="AA138" s="35">
        <v>44008</v>
      </c>
      <c r="AB138" s="35">
        <v>44015</v>
      </c>
      <c r="AC138" s="35">
        <v>44022</v>
      </c>
      <c r="AD138" s="35">
        <v>44029</v>
      </c>
      <c r="AE138" s="35">
        <v>44036</v>
      </c>
      <c r="AF138" s="35">
        <v>44043</v>
      </c>
      <c r="AG138" s="35">
        <v>44050</v>
      </c>
      <c r="AH138" s="35">
        <v>44057</v>
      </c>
      <c r="AI138" s="35">
        <v>44064</v>
      </c>
      <c r="AJ138" s="35">
        <v>44071</v>
      </c>
      <c r="AK138" s="35">
        <v>44078</v>
      </c>
      <c r="AL138" s="35">
        <v>44085</v>
      </c>
      <c r="AM138" s="35">
        <v>44092</v>
      </c>
      <c r="AN138" s="35">
        <v>44099</v>
      </c>
      <c r="AO138" s="35">
        <v>44106</v>
      </c>
      <c r="AP138" s="35">
        <v>44113</v>
      </c>
      <c r="AQ138" s="35">
        <v>44120</v>
      </c>
      <c r="AR138" s="35">
        <v>44127</v>
      </c>
      <c r="AS138" s="35">
        <v>44134</v>
      </c>
      <c r="AT138" s="35">
        <v>44141</v>
      </c>
      <c r="AU138" s="35">
        <v>44148</v>
      </c>
      <c r="AV138" s="35">
        <v>44155</v>
      </c>
      <c r="AW138" s="35">
        <v>44162</v>
      </c>
      <c r="AX138" s="35">
        <v>44169</v>
      </c>
      <c r="AY138" s="35">
        <v>44176</v>
      </c>
      <c r="AZ138" s="35">
        <v>44183</v>
      </c>
      <c r="BA138" s="14">
        <v>44190</v>
      </c>
    </row>
    <row r="139" spans="1:53" x14ac:dyDescent="0.25">
      <c r="A139" s="27" t="s">
        <v>51</v>
      </c>
      <c r="B139" s="64">
        <f>(B115/'UK Pop by Age'!$G5)*52</f>
        <v>3.628249356267519E-3</v>
      </c>
      <c r="C139" s="64">
        <f>(C115/'UK Pop by Age'!$G5)*52</f>
        <v>5.0935039039909404E-3</v>
      </c>
      <c r="D139" s="64">
        <f>(D115/'UK Pop by Age'!$G5)*52</f>
        <v>4.1166675388419928E-3</v>
      </c>
      <c r="E139" s="64">
        <f>(E115/'UK Pop by Age'!$G5)*52</f>
        <v>-5.5819220865654137E-4</v>
      </c>
      <c r="F139" s="64">
        <f>(F115/'UK Pop by Age'!$G5)*52</f>
        <v>1.1163844173130827E-3</v>
      </c>
      <c r="G139" s="64">
        <f>(G115/'UK Pop by Age'!$G5)*52</f>
        <v>6.2796623473860907E-4</v>
      </c>
      <c r="H139" s="64">
        <f>(H115/'UK Pop by Age'!$G5)*52</f>
        <v>6.9774026082067671E-5</v>
      </c>
      <c r="I139" s="64">
        <f>(I115/'UK Pop by Age'!$G5)*52</f>
        <v>2.3025428607082329E-3</v>
      </c>
      <c r="J139" s="64">
        <f>(J115/'UK Pop by Age'!$G5)*52</f>
        <v>4.8841818257447367E-4</v>
      </c>
      <c r="K139" s="64">
        <f>(K115/'UK Pop by Age'!$G5)*52</f>
        <v>-1.3954805216413534E-4</v>
      </c>
      <c r="L139" s="64">
        <f>(L115/'UK Pop by Age'!$G5)*52</f>
        <v>6.9774026082067677E-4</v>
      </c>
      <c r="M139" s="64">
        <f>(M115/'UK Pop by Age'!$G5)*52</f>
        <v>2.0932207824620301E-4</v>
      </c>
      <c r="N139" s="64">
        <f>(N115/'UK Pop by Age'!$G5)*52</f>
        <v>1.3954805216413534E-4</v>
      </c>
      <c r="O139" s="64">
        <f>(O115/'UK Pop by Age'!$G5)*52</f>
        <v>-3.4887013041033838E-4</v>
      </c>
      <c r="P139" s="64">
        <f>(P115/'UK Pop by Age'!$G5)*52</f>
        <v>7.6751428690274436E-4</v>
      </c>
      <c r="Q139" s="64">
        <f>(Q115/'UK Pop by Age'!$G5)*52</f>
        <v>-4.1864415649240603E-4</v>
      </c>
      <c r="R139" s="64">
        <f>(R115/'UK Pop by Age'!$G5)*52</f>
        <v>-1.6048025998875563E-3</v>
      </c>
      <c r="S139" s="64">
        <f>(S115/'UK Pop by Age'!$G5)*52</f>
        <v>-3.4887013041033838E-4</v>
      </c>
      <c r="T139" s="64">
        <f>(T115/'UK Pop by Age'!$G5)*52</f>
        <v>5.5819220865654137E-4</v>
      </c>
      <c r="U139" s="64">
        <f>(U115/'UK Pop by Age'!$G5)*52</f>
        <v>-5.5819220865654137E-4</v>
      </c>
      <c r="V139" s="64">
        <f>(V115/'UK Pop by Age'!$G5)*52</f>
        <v>-6.2796623473860907E-4</v>
      </c>
      <c r="W139" s="64">
        <f>(W115/'UK Pop by Age'!$G5)*52</f>
        <v>-6.9774026082067671E-5</v>
      </c>
      <c r="X139" s="64">
        <f>(X115/'UK Pop by Age'!$G5)*52</f>
        <v>1.3954805216413534E-4</v>
      </c>
      <c r="Y139" s="64">
        <f>(Y115/'UK Pop by Age'!$G5)*52</f>
        <v>-9.7683636514894734E-4</v>
      </c>
      <c r="Z139" s="64">
        <f>(Z115/'UK Pop by Age'!$G5)*52</f>
        <v>-6.2796623473860907E-4</v>
      </c>
      <c r="AA139" s="64">
        <f>(AA115/'UK Pop by Age'!$G5)*52</f>
        <v>-2.7909610432827069E-4</v>
      </c>
      <c r="AB139" s="64">
        <f>(AB115/'UK Pop by Age'!$G5)*52</f>
        <v>-1.1861584433951503E-3</v>
      </c>
      <c r="AC139" s="64">
        <f>(AC115/'UK Pop by Age'!$G5)*52</f>
        <v>-2.7909610432827069E-4</v>
      </c>
      <c r="AD139" s="64">
        <f>(AD115/'UK Pop by Age'!$G5)*52</f>
        <v>0</v>
      </c>
      <c r="AE139" s="64">
        <f>(AE115/'UK Pop by Age'!$G5)*52</f>
        <v>-1.3954805216413534E-4</v>
      </c>
      <c r="AF139" s="64">
        <f>(AF115/'UK Pop by Age'!$G5)*52</f>
        <v>-3.4887013041033838E-4</v>
      </c>
      <c r="AG139" s="64">
        <f>(AG115/'UK Pop by Age'!$G5)*52</f>
        <v>-1.3954805216413534E-4</v>
      </c>
      <c r="AH139" s="64">
        <f>(AH115/'UK Pop by Age'!$G5)*52</f>
        <v>-6.9774026082067677E-4</v>
      </c>
      <c r="AI139" s="64">
        <f>(AI115/'UK Pop by Age'!$G5)*52</f>
        <v>2.0932207824620301E-4</v>
      </c>
      <c r="AJ139" s="64">
        <f>(AJ115/'UK Pop by Age'!$G5)*52</f>
        <v>-4.1864415649240603E-4</v>
      </c>
      <c r="AK139" s="64">
        <f>(AK115/'UK Pop by Age'!$G5)*52</f>
        <v>6.2796623473860907E-4</v>
      </c>
      <c r="AL139" s="64">
        <f>(AL115/'UK Pop by Age'!$G5)*52</f>
        <v>3.4887013041033838E-4</v>
      </c>
      <c r="AM139" s="64">
        <f>(AM115/'UK Pop by Age'!$G5)*52</f>
        <v>-1.6745766259696241E-3</v>
      </c>
      <c r="AN139" s="64">
        <f>(AN115/'UK Pop by Age'!$G5)*52</f>
        <v>3.4887013041033838E-4</v>
      </c>
      <c r="AO139" s="64">
        <f>(AO115/'UK Pop by Age'!$G5)*52</f>
        <v>1.9536727302978947E-3</v>
      </c>
      <c r="AP139" s="64">
        <f>(AP115/'UK Pop by Age'!$G5)*52</f>
        <v>-6.9774026082067671E-5</v>
      </c>
      <c r="AQ139" s="64">
        <f>(AQ115/'UK Pop by Age'!$G5)*52</f>
        <v>7.6751428690274436E-4</v>
      </c>
      <c r="AR139" s="64">
        <f>(AR115/'UK Pop by Age'!$G5)*52</f>
        <v>-1.1163844173130827E-3</v>
      </c>
      <c r="AS139" s="64">
        <f>(AS115/'UK Pop by Age'!$G5)*52</f>
        <v>-6.9774026082067671E-5</v>
      </c>
      <c r="AT139" s="64">
        <f>(AT115/'UK Pop by Age'!$G5)*52</f>
        <v>5.5819220865654137E-4</v>
      </c>
      <c r="AU139" s="64">
        <f>(AU115/'UK Pop by Age'!$G5)*52</f>
        <v>-6.9774026082067671E-5</v>
      </c>
      <c r="AV139" s="64">
        <f>(AV115/'UK Pop by Age'!$G5)*52</f>
        <v>-3.4887013041033838E-4</v>
      </c>
      <c r="AW139" s="64">
        <f>(AW115/'UK Pop by Age'!$G5)*52</f>
        <v>-1.3954805216413534E-4</v>
      </c>
      <c r="AX139" s="64">
        <f>(AX115/'UK Pop by Age'!$G5)*52</f>
        <v>3.4887013041033838E-4</v>
      </c>
      <c r="AY139" s="64">
        <f>(AY115/'UK Pop by Age'!$G5)*52</f>
        <v>6.9774026082067671E-5</v>
      </c>
      <c r="AZ139" s="64">
        <f>(AZ115/'UK Pop by Age'!$G5)*52</f>
        <v>8.3728831298481206E-4</v>
      </c>
      <c r="BA139" s="80">
        <f>(BA115/'UK Pop by Age'!$G5)*52</f>
        <v>8.3728831298481206E-4</v>
      </c>
    </row>
    <row r="140" spans="1:53" x14ac:dyDescent="0.25">
      <c r="A140" s="27" t="s">
        <v>44</v>
      </c>
      <c r="B140" s="64">
        <f>(B116/'UK Pop by Age'!$G6)*52</f>
        <v>-1.3970754375062634E-5</v>
      </c>
      <c r="C140" s="64">
        <f>(C116/'UK Pop by Age'!$G6)*52</f>
        <v>1.3970754375062634E-5</v>
      </c>
      <c r="D140" s="64">
        <f>(D116/'UK Pop by Age'!$G6)*52</f>
        <v>3.2598426875146141E-5</v>
      </c>
      <c r="E140" s="64">
        <f>(E116/'UK Pop by Age'!$G6)*52</f>
        <v>-1.3970754375062634E-5</v>
      </c>
      <c r="F140" s="64">
        <f>(F116/'UK Pop by Age'!$G6)*52</f>
        <v>4.6569181250208783E-6</v>
      </c>
      <c r="G140" s="64">
        <f>(G116/'UK Pop by Age'!$G6)*52</f>
        <v>9.3138362500417567E-6</v>
      </c>
      <c r="H140" s="64">
        <f>(H116/'UK Pop by Age'!$G6)*52</f>
        <v>0</v>
      </c>
      <c r="I140" s="64">
        <f>(I116/'UK Pop by Age'!$G6)*52</f>
        <v>7.9167608125354919E-5</v>
      </c>
      <c r="J140" s="64">
        <f>(J116/'UK Pop by Age'!$G6)*52</f>
        <v>4.1912263125187899E-5</v>
      </c>
      <c r="K140" s="64">
        <f>(K116/'UK Pop by Age'!$G6)*52</f>
        <v>-5.1226099375229658E-5</v>
      </c>
      <c r="L140" s="64">
        <f>(L116/'UK Pop by Age'!$G6)*52</f>
        <v>3.2598426875146141E-5</v>
      </c>
      <c r="M140" s="64">
        <f>(M116/'UK Pop by Age'!$G6)*52</f>
        <v>4.1912263125187899E-5</v>
      </c>
      <c r="N140" s="64">
        <f>(N116/'UK Pop by Age'!$G6)*52</f>
        <v>-1.3970754375062634E-5</v>
      </c>
      <c r="O140" s="64">
        <f>(O116/'UK Pop by Age'!$G6)*52</f>
        <v>-4.1912263125187899E-5</v>
      </c>
      <c r="P140" s="64">
        <f>(P116/'UK Pop by Age'!$G6)*52</f>
        <v>-9.3138362500417567E-6</v>
      </c>
      <c r="Q140" s="64">
        <f>(Q116/'UK Pop by Age'!$G6)*52</f>
        <v>0</v>
      </c>
      <c r="R140" s="64">
        <f>(R116/'UK Pop by Age'!$G6)*52</f>
        <v>2.7941508750125268E-5</v>
      </c>
      <c r="S140" s="64">
        <f>(S116/'UK Pop by Age'!$G6)*52</f>
        <v>-1.3970754375062634E-5</v>
      </c>
      <c r="T140" s="64">
        <f>(T116/'UK Pop by Age'!$G6)*52</f>
        <v>-1.8627672500083513E-5</v>
      </c>
      <c r="U140" s="64">
        <f>(U116/'UK Pop by Age'!$G6)*52</f>
        <v>-4.6569181250208778E-5</v>
      </c>
      <c r="V140" s="64">
        <f>(V116/'UK Pop by Age'!$G6)*52</f>
        <v>3.7255345000167027E-5</v>
      </c>
      <c r="W140" s="64">
        <f>(W116/'UK Pop by Age'!$G6)*52</f>
        <v>-9.3138362500417567E-6</v>
      </c>
      <c r="X140" s="64">
        <f>(X116/'UK Pop by Age'!$G6)*52</f>
        <v>-4.6569181250208783E-6</v>
      </c>
      <c r="Y140" s="64">
        <f>(Y116/'UK Pop by Age'!$G6)*52</f>
        <v>4.6569181250208783E-6</v>
      </c>
      <c r="Z140" s="64">
        <f>(Z116/'UK Pop by Age'!$G6)*52</f>
        <v>-4.6569181250208783E-6</v>
      </c>
      <c r="AA140" s="64">
        <f>(AA116/'UK Pop by Age'!$G6)*52</f>
        <v>-4.6569181250208783E-6</v>
      </c>
      <c r="AB140" s="64">
        <f>(AB116/'UK Pop by Age'!$G6)*52</f>
        <v>1.3970754375062634E-5</v>
      </c>
      <c r="AC140" s="64">
        <f>(AC116/'UK Pop by Age'!$G6)*52</f>
        <v>-2.3284590625104389E-5</v>
      </c>
      <c r="AD140" s="64">
        <f>(AD116/'UK Pop by Age'!$G6)*52</f>
        <v>-4.6569181250208783E-6</v>
      </c>
      <c r="AE140" s="64">
        <f>(AE116/'UK Pop by Age'!$G6)*52</f>
        <v>4.6569181250208783E-6</v>
      </c>
      <c r="AF140" s="64">
        <f>(AF116/'UK Pop by Age'!$G6)*52</f>
        <v>-3.2598426875146141E-5</v>
      </c>
      <c r="AG140" s="64">
        <f>(AG116/'UK Pop by Age'!$G6)*52</f>
        <v>-2.7941508750125268E-5</v>
      </c>
      <c r="AH140" s="64">
        <f>(AH116/'UK Pop by Age'!$G6)*52</f>
        <v>6.0539935625271409E-5</v>
      </c>
      <c r="AI140" s="64">
        <f>(AI116/'UK Pop by Age'!$G6)*52</f>
        <v>-6.5196853750292282E-5</v>
      </c>
      <c r="AJ140" s="64">
        <f>(AJ116/'UK Pop by Age'!$G6)*52</f>
        <v>2.3284590625104389E-5</v>
      </c>
      <c r="AK140" s="64">
        <f>(AK116/'UK Pop by Age'!$G6)*52</f>
        <v>-4.6569181250208783E-6</v>
      </c>
      <c r="AL140" s="64">
        <f>(AL116/'UK Pop by Age'!$G6)*52</f>
        <v>-2.7941508750125268E-5</v>
      </c>
      <c r="AM140" s="64">
        <f>(AM116/'UK Pop by Age'!$G6)*52</f>
        <v>0</v>
      </c>
      <c r="AN140" s="64">
        <f>(AN116/'UK Pop by Age'!$G6)*52</f>
        <v>1.8627672500083513E-5</v>
      </c>
      <c r="AO140" s="64">
        <f>(AO116/'UK Pop by Age'!$G6)*52</f>
        <v>-9.3138362500417567E-6</v>
      </c>
      <c r="AP140" s="64">
        <f>(AP116/'UK Pop by Age'!$G6)*52</f>
        <v>-1.8627672500083513E-5</v>
      </c>
      <c r="AQ140" s="64">
        <f>(AQ116/'UK Pop by Age'!$G6)*52</f>
        <v>-1.8627672500083513E-5</v>
      </c>
      <c r="AR140" s="64">
        <f>(AR116/'UK Pop by Age'!$G6)*52</f>
        <v>-4.6569181250208778E-5</v>
      </c>
      <c r="AS140" s="64">
        <f>(AS116/'UK Pop by Age'!$G6)*52</f>
        <v>-2.3284590625104389E-5</v>
      </c>
      <c r="AT140" s="64">
        <f>(AT116/'UK Pop by Age'!$G6)*52</f>
        <v>-2.3284590625104389E-5</v>
      </c>
      <c r="AU140" s="64">
        <f>(AU116/'UK Pop by Age'!$G6)*52</f>
        <v>-4.6569181250208778E-5</v>
      </c>
      <c r="AV140" s="64">
        <f>(AV116/'UK Pop by Age'!$G6)*52</f>
        <v>-1.3970754375062634E-5</v>
      </c>
      <c r="AW140" s="64">
        <f>(AW116/'UK Pop by Age'!$G6)*52</f>
        <v>-2.7941508750125268E-5</v>
      </c>
      <c r="AX140" s="64">
        <f>(AX116/'UK Pop by Age'!$G6)*52</f>
        <v>9.3138362500417567E-6</v>
      </c>
      <c r="AY140" s="64">
        <f>(AY116/'UK Pop by Age'!$G6)*52</f>
        <v>8.8481444375396678E-5</v>
      </c>
      <c r="AZ140" s="64">
        <f>(AZ116/'UK Pop by Age'!$G6)*52</f>
        <v>-1.8627672500083513E-5</v>
      </c>
      <c r="BA140" s="80">
        <f>(BA116/'UK Pop by Age'!$G6)*52</f>
        <v>9.3138362500417567E-6</v>
      </c>
    </row>
    <row r="141" spans="1:53" x14ac:dyDescent="0.25">
      <c r="A141" s="27" t="s">
        <v>45</v>
      </c>
      <c r="B141" s="64">
        <f>(B117/'UK Pop by Age'!$G7)*52</f>
        <v>1.4438724532261684E-5</v>
      </c>
      <c r="C141" s="64">
        <f>(C117/'UK Pop by Age'!$G7)*52</f>
        <v>-4.5378848529965291E-5</v>
      </c>
      <c r="D141" s="64">
        <f>(D117/'UK Pop by Age'!$G7)*52</f>
        <v>6.8068272794947939E-5</v>
      </c>
      <c r="E141" s="64">
        <f>(E117/'UK Pop by Age'!$G7)*52</f>
        <v>8.4569672260389862E-5</v>
      </c>
      <c r="F141" s="64">
        <f>(F117/'UK Pop by Age'!$G7)*52</f>
        <v>-6.6005597861767691E-5</v>
      </c>
      <c r="G141" s="64">
        <f>(G117/'UK Pop by Age'!$G7)*52</f>
        <v>-5.3629548262686252E-5</v>
      </c>
      <c r="H141" s="64">
        <f>(H117/'UK Pop by Age'!$G7)*52</f>
        <v>-2.6814774131343126E-5</v>
      </c>
      <c r="I141" s="64">
        <f>(I117/'UK Pop by Age'!$G7)*52</f>
        <v>-3.7128148797244329E-5</v>
      </c>
      <c r="J141" s="64">
        <f>(J117/'UK Pop by Age'!$G7)*52</f>
        <v>7.0130947728128188E-5</v>
      </c>
      <c r="K141" s="64">
        <f>(K117/'UK Pop by Age'!$G7)*52</f>
        <v>3.3002798930883845E-5</v>
      </c>
      <c r="L141" s="64">
        <f>(L117/'UK Pop by Age'!$G7)*52</f>
        <v>-6.188024799540722E-5</v>
      </c>
      <c r="M141" s="64">
        <f>(M117/'UK Pop by Age'!$G7)*52</f>
        <v>3.094012399770361E-5</v>
      </c>
      <c r="N141" s="64">
        <f>(N117/'UK Pop by Age'!$G7)*52</f>
        <v>5.7754898129046736E-5</v>
      </c>
      <c r="O141" s="64">
        <f>(O117/'UK Pop by Age'!$G7)*52</f>
        <v>7.4256297594488659E-5</v>
      </c>
      <c r="P141" s="64">
        <f>(P117/'UK Pop by Age'!$G7)*52</f>
        <v>-1.010710717258318E-4</v>
      </c>
      <c r="Q141" s="64">
        <f>(Q117/'UK Pop by Age'!$G7)*52</f>
        <v>-1.0313374665901203E-4</v>
      </c>
      <c r="R141" s="64">
        <f>(R117/'UK Pop by Age'!$G7)*52</f>
        <v>-1.381992205230761E-4</v>
      </c>
      <c r="S141" s="64">
        <f>(S117/'UK Pop by Age'!$G7)*52</f>
        <v>-2.2689424264982645E-5</v>
      </c>
      <c r="T141" s="64">
        <f>(T117/'UK Pop by Age'!$G7)*52</f>
        <v>3.094012399770361E-5</v>
      </c>
      <c r="U141" s="64">
        <f>(U117/'UK Pop by Age'!$G7)*52</f>
        <v>8.2506997327209613E-6</v>
      </c>
      <c r="V141" s="64">
        <f>(V117/'UK Pop by Age'!$G7)*52</f>
        <v>3.094012399770361E-5</v>
      </c>
      <c r="W141" s="64">
        <f>(W117/'UK Pop by Age'!$G7)*52</f>
        <v>-2.2689424264982645E-5</v>
      </c>
      <c r="X141" s="64">
        <f>(X117/'UK Pop by Age'!$G7)*52</f>
        <v>1.6501399465441923E-5</v>
      </c>
      <c r="Y141" s="64">
        <f>(Y117/'UK Pop by Age'!$G7)*52</f>
        <v>2.4752099198162884E-5</v>
      </c>
      <c r="Z141" s="64">
        <f>(Z117/'UK Pop by Age'!$G7)*52</f>
        <v>-5.9817573062226971E-5</v>
      </c>
      <c r="AA141" s="64">
        <f>(AA117/'UK Pop by Age'!$G7)*52</f>
        <v>-6.8068272794947939E-5</v>
      </c>
      <c r="AB141" s="64">
        <f>(AB117/'UK Pop by Age'!$G7)*52</f>
        <v>-6.3942922928587455E-5</v>
      </c>
      <c r="AC141" s="64">
        <f>(AC117/'UK Pop by Age'!$G7)*52</f>
        <v>-9.282037199311083E-5</v>
      </c>
      <c r="AD141" s="64">
        <f>(AD117/'UK Pop by Age'!$G7)*52</f>
        <v>-5.1566873329506017E-5</v>
      </c>
      <c r="AE141" s="64">
        <f>(AE117/'UK Pop by Age'!$G7)*52</f>
        <v>-4.9504198396325768E-5</v>
      </c>
      <c r="AF141" s="64">
        <f>(AF117/'UK Pop by Age'!$G7)*52</f>
        <v>-4.3316173596785055E-5</v>
      </c>
      <c r="AG141" s="64">
        <f>(AG117/'UK Pop by Age'!$G7)*52</f>
        <v>-1.7120201945395995E-4</v>
      </c>
      <c r="AH141" s="64">
        <f>(AH117/'UK Pop by Age'!$G7)*52</f>
        <v>4.9504198396325768E-5</v>
      </c>
      <c r="AI141" s="64">
        <f>(AI117/'UK Pop by Age'!$G7)*52</f>
        <v>2.8877449064523368E-5</v>
      </c>
      <c r="AJ141" s="64">
        <f>(AJ117/'UK Pop by Age'!$G7)*52</f>
        <v>-1.8564074398622165E-5</v>
      </c>
      <c r="AK141" s="64">
        <f>(AK117/'UK Pop by Age'!$G7)*52</f>
        <v>-1.1344712132491322E-4</v>
      </c>
      <c r="AL141" s="64">
        <f>(AL117/'UK Pop by Age'!$G7)*52</f>
        <v>4.5378848529965291E-5</v>
      </c>
      <c r="AM141" s="64">
        <f>(AM117/'UK Pop by Age'!$G7)*52</f>
        <v>-5.7754898129046736E-5</v>
      </c>
      <c r="AN141" s="64">
        <f>(AN117/'UK Pop by Age'!$G7)*52</f>
        <v>-2.0626749331802403E-6</v>
      </c>
      <c r="AO141" s="64">
        <f>(AO117/'UK Pop by Age'!$G7)*52</f>
        <v>7.8381647460849143E-5</v>
      </c>
      <c r="AP141" s="64">
        <f>(AP117/'UK Pop by Age'!$G7)*52</f>
        <v>-5.3629548262686252E-5</v>
      </c>
      <c r="AQ141" s="64">
        <f>(AQ117/'UK Pop by Age'!$G7)*52</f>
        <v>4.1253498663604807E-6</v>
      </c>
      <c r="AR141" s="64">
        <f>(AR117/'UK Pop by Age'!$G7)*52</f>
        <v>-5.7754898129046736E-5</v>
      </c>
      <c r="AS141" s="64">
        <f>(AS117/'UK Pop by Age'!$G7)*52</f>
        <v>0</v>
      </c>
      <c r="AT141" s="64">
        <f>(AT117/'UK Pop by Age'!$G7)*52</f>
        <v>1.2376049599081442E-5</v>
      </c>
      <c r="AU141" s="64">
        <f>(AU117/'UK Pop by Age'!$G7)*52</f>
        <v>-4.3316173596785055E-5</v>
      </c>
      <c r="AV141" s="64">
        <f>(AV117/'UK Pop by Age'!$G7)*52</f>
        <v>-5.9817573062226971E-5</v>
      </c>
      <c r="AW141" s="64">
        <f>(AW117/'UK Pop by Age'!$G7)*52</f>
        <v>-1.0313374665901202E-5</v>
      </c>
      <c r="AX141" s="64">
        <f>(AX117/'UK Pop by Age'!$G7)*52</f>
        <v>-2.2689424264982645E-5</v>
      </c>
      <c r="AY141" s="64">
        <f>(AY117/'UK Pop by Age'!$G7)*52</f>
        <v>4.1253498663604807E-5</v>
      </c>
      <c r="AZ141" s="64">
        <f>(AZ117/'UK Pop by Age'!$G7)*52</f>
        <v>7.219362266130841E-5</v>
      </c>
      <c r="BA141" s="80">
        <f>(BA117/'UK Pop by Age'!$G7)*52</f>
        <v>-3.7128148797244329E-5</v>
      </c>
    </row>
    <row r="142" spans="1:53" x14ac:dyDescent="0.25">
      <c r="A142" s="27" t="s">
        <v>46</v>
      </c>
      <c r="B142" s="64">
        <f>(B118/'UK Pop by Age'!$G8)*52</f>
        <v>-2.759414724171657E-4</v>
      </c>
      <c r="C142" s="64">
        <f>(C118/'UK Pop by Age'!$G8)*52</f>
        <v>-4.305899899256871E-4</v>
      </c>
      <c r="D142" s="64">
        <f>(D118/'UK Pop by Age'!$G8)*52</f>
        <v>-4.0633139894395817E-4</v>
      </c>
      <c r="E142" s="64">
        <f>(E118/'UK Pop by Age'!$G8)*52</f>
        <v>-6.3678801327038222E-5</v>
      </c>
      <c r="F142" s="64">
        <f>(F118/'UK Pop by Age'!$G8)*52</f>
        <v>-1.1219598329049593E-4</v>
      </c>
      <c r="G142" s="64">
        <f>(G118/'UK Pop by Age'!$G8)*52</f>
        <v>1.2129295490864425E-4</v>
      </c>
      <c r="H142" s="64">
        <f>(H118/'UK Pop by Age'!$G8)*52</f>
        <v>-1.5161619363580532E-5</v>
      </c>
      <c r="I142" s="64">
        <f>(I118/'UK Pop by Age'!$G8)*52</f>
        <v>5.1549505836173801E-5</v>
      </c>
      <c r="J142" s="64">
        <f>(J118/'UK Pop by Age'!$G8)*52</f>
        <v>1.061313355450637E-4</v>
      </c>
      <c r="K142" s="64">
        <f>(K118/'UK Pop by Age'!$G8)*52</f>
        <v>-6.0646477454322127E-5</v>
      </c>
      <c r="L142" s="64">
        <f>(L118/'UK Pop by Age'!$G8)*52</f>
        <v>-1.5161619363580532E-5</v>
      </c>
      <c r="M142" s="64">
        <f>(M118/'UK Pop by Age'!$G8)*52</f>
        <v>-3.0323238727161057E-4</v>
      </c>
      <c r="N142" s="64">
        <f>(N118/'UK Pop by Age'!$G8)*52</f>
        <v>4.7607484801642861E-4</v>
      </c>
      <c r="O142" s="64">
        <f>(O118/'UK Pop by Age'!$G8)*52</f>
        <v>9.0969716181483193E-6</v>
      </c>
      <c r="P142" s="64">
        <f>(P118/'UK Pop by Age'!$G8)*52</f>
        <v>-3.5478189310778443E-4</v>
      </c>
      <c r="Q142" s="64">
        <f>(Q118/'UK Pop by Age'!$G8)*52</f>
        <v>-8.6724462759680643E-4</v>
      </c>
      <c r="R142" s="64">
        <f>(R118/'UK Pop by Age'!$G8)*52</f>
        <v>-1.8193943236296639E-5</v>
      </c>
      <c r="S142" s="64">
        <f>(S118/'UK Pop by Age'!$G8)*52</f>
        <v>-8.7937392308767078E-5</v>
      </c>
      <c r="T142" s="64">
        <f>(T118/'UK Pop by Age'!$G8)*52</f>
        <v>-6.3678801327038222E-5</v>
      </c>
      <c r="U142" s="64">
        <f>(U118/'UK Pop by Age'!$G8)*52</f>
        <v>-1.6981013687210195E-4</v>
      </c>
      <c r="V142" s="64">
        <f>(V118/'UK Pop by Age'!$G8)*52</f>
        <v>1.2129295490864425E-5</v>
      </c>
      <c r="W142" s="64">
        <f>(W118/'UK Pop by Age'!$G8)*52</f>
        <v>-2.1226267109012744E-5</v>
      </c>
      <c r="X142" s="64">
        <f>(X118/'UK Pop by Age'!$G8)*52</f>
        <v>8.4905068436050976E-5</v>
      </c>
      <c r="Y142" s="64">
        <f>(Y118/'UK Pop by Age'!$G8)*52</f>
        <v>-1.5161619363580529E-4</v>
      </c>
      <c r="Z142" s="64">
        <f>(Z118/'UK Pop by Age'!$G8)*52</f>
        <v>-3.3355562599877169E-5</v>
      </c>
      <c r="AA142" s="64">
        <f>(AA118/'UK Pop by Age'!$G8)*52</f>
        <v>9.096971618148318E-5</v>
      </c>
      <c r="AB142" s="64">
        <f>(AB118/'UK Pop by Age'!$G8)*52</f>
        <v>-1.1522830716321204E-4</v>
      </c>
      <c r="AC142" s="64">
        <f>(AC118/'UK Pop by Age'!$G8)*52</f>
        <v>0</v>
      </c>
      <c r="AD142" s="64">
        <f>(AD118/'UK Pop by Age'!$G8)*52</f>
        <v>-9.096971618148318E-5</v>
      </c>
      <c r="AE142" s="64">
        <f>(AE118/'UK Pop by Age'!$G8)*52</f>
        <v>-2.3045661432642407E-4</v>
      </c>
      <c r="AF142" s="64">
        <f>(AF118/'UK Pop by Age'!$G8)*52</f>
        <v>-9.7034363926915397E-5</v>
      </c>
      <c r="AG142" s="64">
        <f>(AG118/'UK Pop by Age'!$G8)*52</f>
        <v>-2.4258590981728851E-4</v>
      </c>
      <c r="AH142" s="64">
        <f>(AH118/'UK Pop by Age'!$G8)*52</f>
        <v>3.4568492148963608E-4</v>
      </c>
      <c r="AI142" s="64">
        <f>(AI118/'UK Pop by Age'!$G8)*52</f>
        <v>1.3342225039950867E-4</v>
      </c>
      <c r="AJ142" s="64">
        <f>(AJ118/'UK Pop by Age'!$G8)*52</f>
        <v>2.7290914854444958E-5</v>
      </c>
      <c r="AK142" s="64">
        <f>(AK118/'UK Pop by Age'!$G8)*52</f>
        <v>9.0969716181483193E-6</v>
      </c>
      <c r="AL142" s="64">
        <f>(AL118/'UK Pop by Age'!$G8)*52</f>
        <v>-3.3355562599877169E-5</v>
      </c>
      <c r="AM142" s="64">
        <f>(AM118/'UK Pop by Age'!$G8)*52</f>
        <v>9.0969716181483193E-6</v>
      </c>
      <c r="AN142" s="64">
        <f>(AN118/'UK Pop by Age'!$G8)*52</f>
        <v>3.4568492148963608E-4</v>
      </c>
      <c r="AO142" s="64">
        <f>(AO118/'UK Pop by Age'!$G8)*52</f>
        <v>-3.3355562599877169E-5</v>
      </c>
      <c r="AP142" s="64">
        <f>(AP118/'UK Pop by Age'!$G8)*52</f>
        <v>-2.2742429045370798E-4</v>
      </c>
      <c r="AQ142" s="64">
        <f>(AQ118/'UK Pop by Age'!$G8)*52</f>
        <v>-1.6677781299938584E-4</v>
      </c>
      <c r="AR142" s="64">
        <f>(AR118/'UK Pop by Age'!$G8)*52</f>
        <v>-6.0646477454322123E-6</v>
      </c>
      <c r="AS142" s="64">
        <f>(AS118/'UK Pop by Age'!$G8)*52</f>
        <v>1.3645457427222476E-4</v>
      </c>
      <c r="AT142" s="64">
        <f>(AT118/'UK Pop by Age'!$G8)*52</f>
        <v>2.3955358594457239E-4</v>
      </c>
      <c r="AU142" s="64">
        <f>(AU118/'UK Pop by Age'!$G8)*52</f>
        <v>4.8517181963457699E-5</v>
      </c>
      <c r="AV142" s="64">
        <f>(AV118/'UK Pop by Age'!$G8)*52</f>
        <v>6.0646477454322123E-6</v>
      </c>
      <c r="AW142" s="64">
        <f>(AW118/'UK Pop by Age'!$G8)*52</f>
        <v>-2.7290914854444958E-5</v>
      </c>
      <c r="AX142" s="64">
        <f>(AX118/'UK Pop by Age'!$G8)*52</f>
        <v>1.7284246074481804E-4</v>
      </c>
      <c r="AY142" s="64">
        <f>(AY118/'UK Pop by Age'!$G8)*52</f>
        <v>1.4555154589037311E-4</v>
      </c>
      <c r="AZ142" s="64">
        <f>(AZ118/'UK Pop by Age'!$G8)*52</f>
        <v>3.0323238727161063E-5</v>
      </c>
      <c r="BA142" s="80">
        <f>(BA118/'UK Pop by Age'!$G8)*52</f>
        <v>-5.7614153581606018E-5</v>
      </c>
    </row>
    <row r="143" spans="1:53" x14ac:dyDescent="0.25">
      <c r="A143" s="27" t="s">
        <v>47</v>
      </c>
      <c r="B143" s="64">
        <f>(B119/'UK Pop by Age'!$G9)*52</f>
        <v>-1.6425916184807199E-3</v>
      </c>
      <c r="C143" s="64">
        <f>(C119/'UK Pop by Age'!$G9)*52</f>
        <v>-1.110704808686963E-3</v>
      </c>
      <c r="D143" s="64">
        <f>(D119/'UK Pop by Age'!$G9)*52</f>
        <v>-1.4626887269328318E-3</v>
      </c>
      <c r="E143" s="64">
        <f>(E119/'UK Pop by Age'!$G9)*52</f>
        <v>-1.7286321318297103E-3</v>
      </c>
      <c r="F143" s="64">
        <f>(F119/'UK Pop by Age'!$G9)*52</f>
        <v>-1.063773619587514E-3</v>
      </c>
      <c r="G143" s="64">
        <f>(G119/'UK Pop by Age'!$G9)*52</f>
        <v>-6.0228359344293065E-4</v>
      </c>
      <c r="H143" s="64">
        <f>(H119/'UK Pop by Age'!$G9)*52</f>
        <v>-3.2851832369614403E-4</v>
      </c>
      <c r="I143" s="64">
        <f>(I119/'UK Pop by Age'!$G9)*52</f>
        <v>-5.6317426919338975E-4</v>
      </c>
      <c r="J143" s="64">
        <f>(J119/'UK Pop by Age'!$G9)*52</f>
        <v>7.6654275529100275E-4</v>
      </c>
      <c r="K143" s="64">
        <f>(K119/'UK Pop by Age'!$G9)*52</f>
        <v>-1.2671421056851268E-3</v>
      </c>
      <c r="L143" s="64">
        <f>(L119/'UK Pop by Age'!$G9)*52</f>
        <v>-2.1197253743251198E-3</v>
      </c>
      <c r="M143" s="64">
        <f>(M119/'UK Pop by Age'!$G9)*52</f>
        <v>-1.5956604293812708E-3</v>
      </c>
      <c r="N143" s="64">
        <f>(N119/'UK Pop by Age'!$G9)*52</f>
        <v>4.4584629644476686E-4</v>
      </c>
      <c r="O143" s="64">
        <f>(O119/'UK Pop by Age'!$G9)*52</f>
        <v>-1.1732797274862288E-3</v>
      </c>
      <c r="P143" s="64">
        <f>(P119/'UK Pop by Age'!$G9)*52</f>
        <v>-2.6672559138186929E-3</v>
      </c>
      <c r="Q143" s="64">
        <f>(Q119/'UK Pop by Age'!$G9)*52</f>
        <v>-3.3946893448601545E-3</v>
      </c>
      <c r="R143" s="64">
        <f>(R119/'UK Pop by Age'!$G9)*52</f>
        <v>1.799028915478884E-4</v>
      </c>
      <c r="S143" s="64">
        <f>(S119/'UK Pop by Age'!$G9)*52</f>
        <v>1.1263485383867795E-3</v>
      </c>
      <c r="T143" s="64">
        <f>(T119/'UK Pop by Age'!$G9)*52</f>
        <v>5.9446172859302252E-4</v>
      </c>
      <c r="U143" s="64">
        <f>(U119/'UK Pop by Age'!$G9)*52</f>
        <v>-8.6040513348990106E-4</v>
      </c>
      <c r="V143" s="64">
        <f>(V119/'UK Pop by Age'!$G9)*52</f>
        <v>8.2911767409026829E-4</v>
      </c>
      <c r="W143" s="64">
        <f>(W119/'UK Pop by Age'!$G9)*52</f>
        <v>-3.8327137764550137E-4</v>
      </c>
      <c r="X143" s="64">
        <f>(X119/'UK Pop by Age'!$G9)*52</f>
        <v>3.2069645884623584E-4</v>
      </c>
      <c r="Y143" s="64">
        <f>(Y119/'UK Pop by Age'!$G9)*52</f>
        <v>3.9891510734531771E-4</v>
      </c>
      <c r="Z143" s="64">
        <f>(Z119/'UK Pop by Age'!$G9)*52</f>
        <v>9.3862378198898282E-5</v>
      </c>
      <c r="AA143" s="64">
        <f>(AA119/'UK Pop by Age'!$G9)*52</f>
        <v>-3.6762764794568499E-4</v>
      </c>
      <c r="AB143" s="64">
        <f>(AB119/'UK Pop by Age'!$G9)*52</f>
        <v>1.0168424304880647E-4</v>
      </c>
      <c r="AC143" s="64">
        <f>(AC119/'UK Pop by Age'!$G9)*52</f>
        <v>-2.8158713459669487E-4</v>
      </c>
      <c r="AD143" s="64">
        <f>(AD119/'UK Pop by Age'!$G9)*52</f>
        <v>-6.0228359344293065E-4</v>
      </c>
      <c r="AE143" s="64">
        <f>(AE119/'UK Pop by Age'!$G9)*52</f>
        <v>2.502996751970621E-4</v>
      </c>
      <c r="AF143" s="64">
        <f>(AF119/'UK Pop by Age'!$G9)*52</f>
        <v>4.7713375584439958E-4</v>
      </c>
      <c r="AG143" s="64">
        <f>(AG119/'UK Pop by Age'!$G9)*52</f>
        <v>-2.3465594549724572E-4</v>
      </c>
      <c r="AH143" s="64">
        <f>(AH119/'UK Pop by Age'!$G9)*52</f>
        <v>1.1732797274862286E-4</v>
      </c>
      <c r="AI143" s="64">
        <f>(AI119/'UK Pop by Age'!$G9)*52</f>
        <v>-1.4861543214825563E-4</v>
      </c>
      <c r="AJ143" s="64">
        <f>(AJ119/'UK Pop by Age'!$G9)*52</f>
        <v>-1.799028915478884E-4</v>
      </c>
      <c r="AK143" s="64">
        <f>(AK119/'UK Pop by Age'!$G9)*52</f>
        <v>1.7208102669798021E-4</v>
      </c>
      <c r="AL143" s="64">
        <f>(AL119/'UK Pop by Age'!$G9)*52</f>
        <v>1.3297170244843924E-4</v>
      </c>
      <c r="AM143" s="64">
        <f>(AM119/'UK Pop by Age'!$G9)*52</f>
        <v>-2.4247781034715391E-4</v>
      </c>
      <c r="AN143" s="64">
        <f>(AN119/'UK Pop by Age'!$G9)*52</f>
        <v>-4.6931189099449144E-4</v>
      </c>
      <c r="AO143" s="64">
        <f>(AO119/'UK Pop by Age'!$G9)*52</f>
        <v>2.9723086429651126E-4</v>
      </c>
      <c r="AP143" s="64">
        <f>(AP119/'UK Pop by Age'!$G9)*52</f>
        <v>-9.3862378198898282E-5</v>
      </c>
      <c r="AQ143" s="64">
        <f>(AQ119/'UK Pop by Age'!$G9)*52</f>
        <v>-2.0336848609761295E-4</v>
      </c>
      <c r="AR143" s="64">
        <f>(AR119/'UK Pop by Age'!$G9)*52</f>
        <v>4.6931189099449141E-5</v>
      </c>
      <c r="AS143" s="64">
        <f>(AS119/'UK Pop by Age'!$G9)*52</f>
        <v>7.3525529589136998E-4</v>
      </c>
      <c r="AT143" s="64">
        <f>(AT119/'UK Pop by Age'!$G9)*52</f>
        <v>7.8218648499081911E-5</v>
      </c>
      <c r="AU143" s="64">
        <f>(AU119/'UK Pop by Age'!$G9)*52</f>
        <v>-3.3634018854605217E-4</v>
      </c>
      <c r="AV143" s="64">
        <f>(AV119/'UK Pop by Age'!$G9)*52</f>
        <v>3.3634018854605217E-4</v>
      </c>
      <c r="AW143" s="64">
        <f>(AW119/'UK Pop by Age'!$G9)*52</f>
        <v>7.2743343104146184E-4</v>
      </c>
      <c r="AX143" s="64">
        <f>(AX119/'UK Pop by Age'!$G9)*52</f>
        <v>-5.4753053949357333E-5</v>
      </c>
      <c r="AY143" s="64">
        <f>(AY119/'UK Pop by Age'!$G9)*52</f>
        <v>-1.6425916184807201E-4</v>
      </c>
      <c r="AZ143" s="64">
        <f>(AZ119/'UK Pop by Age'!$G9)*52</f>
        <v>2.8158713459669487E-4</v>
      </c>
      <c r="BA143" s="80">
        <f>(BA119/'UK Pop by Age'!$G9)*52</f>
        <v>-1.5643729699816382E-4</v>
      </c>
    </row>
    <row r="144" spans="1:53" x14ac:dyDescent="0.25">
      <c r="A144" s="27" t="s">
        <v>48</v>
      </c>
      <c r="B144" s="64">
        <f>(B120/'UK Pop by Age'!$G10)*52</f>
        <v>-7.1035452748684199E-3</v>
      </c>
      <c r="C144" s="64">
        <f>(C120/'UK Pop by Age'!$G10)*52</f>
        <v>-7.5159233713495465E-3</v>
      </c>
      <c r="D144" s="64">
        <f>(D120/'UK Pop by Age'!$G10)*52</f>
        <v>-6.0127386970796363E-3</v>
      </c>
      <c r="E144" s="64">
        <f>(E120/'UK Pop by Age'!$G10)*52</f>
        <v>-7.422805736660259E-3</v>
      </c>
      <c r="F144" s="64">
        <f>(F120/'UK Pop by Age'!$G10)*52</f>
        <v>-7.1168477941097475E-3</v>
      </c>
      <c r="G144" s="64">
        <f>(G120/'UK Pop by Age'!$G10)*52</f>
        <v>-1.6628149051658284E-3</v>
      </c>
      <c r="H144" s="64">
        <f>(H120/'UK Pop by Age'!$G10)*52</f>
        <v>-1.3302519241326629E-3</v>
      </c>
      <c r="I144" s="64">
        <f>(I120/'UK Pop by Age'!$G10)*52</f>
        <v>-3.0462769062637981E-3</v>
      </c>
      <c r="J144" s="64">
        <f>(J120/'UK Pop by Age'!$G10)*52</f>
        <v>1.1839242124780699E-3</v>
      </c>
      <c r="K144" s="64">
        <f>(K120/'UK Pop by Age'!$G10)*52</f>
        <v>-8.6333349876209827E-3</v>
      </c>
      <c r="L144" s="64">
        <f>(L120/'UK Pop by Age'!$G10)*52</f>
        <v>-8.7929652185169023E-3</v>
      </c>
      <c r="M144" s="64">
        <f>(M120/'UK Pop by Age'!$G10)*52</f>
        <v>-5.2411925810826919E-3</v>
      </c>
      <c r="N144" s="64">
        <f>(N120/'UK Pop by Age'!$G10)*52</f>
        <v>-1.1972267317193967E-3</v>
      </c>
      <c r="O144" s="64">
        <f>(O120/'UK Pop by Age'!$G10)*52</f>
        <v>-1.0109914623408238E-3</v>
      </c>
      <c r="P144" s="64">
        <f>(P120/'UK Pop by Age'!$G10)*52</f>
        <v>-7.1168477941097475E-3</v>
      </c>
      <c r="Q144" s="64">
        <f>(Q120/'UK Pop by Age'!$G10)*52</f>
        <v>-7.4760158136255661E-3</v>
      </c>
      <c r="R144" s="64">
        <f>(R120/'UK Pop by Age'!$G10)*52</f>
        <v>-1.2637393279260297E-3</v>
      </c>
      <c r="S144" s="64">
        <f>(S120/'UK Pop by Age'!$G10)*52</f>
        <v>3.9907557723979888E-3</v>
      </c>
      <c r="T144" s="64">
        <f>(T120/'UK Pop by Age'!$G10)*52</f>
        <v>2.5939912520586928E-3</v>
      </c>
      <c r="U144" s="64">
        <f>(U120/'UK Pop by Age'!$G10)*52</f>
        <v>9.7108390461684386E-4</v>
      </c>
      <c r="V144" s="64">
        <f>(V120/'UK Pop by Age'!$G10)*52</f>
        <v>3.445352483503597E-3</v>
      </c>
      <c r="W144" s="64">
        <f>(W120/'UK Pop by Age'!$G10)*52</f>
        <v>9.7108390461684386E-4</v>
      </c>
      <c r="X144" s="64">
        <f>(X120/'UK Pop by Age'!$G10)*52</f>
        <v>-4.6558817344643198E-4</v>
      </c>
      <c r="Y144" s="64">
        <f>(Y120/'UK Pop by Age'!$G10)*52</f>
        <v>2.6605038482653255E-5</v>
      </c>
      <c r="Z144" s="64">
        <f>(Z120/'UK Pop by Age'!$G10)*52</f>
        <v>2.1417055978535872E-3</v>
      </c>
      <c r="AA144" s="64">
        <f>(AA120/'UK Pop by Age'!$G10)*52</f>
        <v>2.4476635404040996E-3</v>
      </c>
      <c r="AB144" s="64">
        <f>(AB120/'UK Pop by Age'!$G10)*52</f>
        <v>5.1879825041173855E-4</v>
      </c>
      <c r="AC144" s="64">
        <f>(AC120/'UK Pop by Age'!$G10)*52</f>
        <v>-2.2614282710255271E-4</v>
      </c>
      <c r="AD144" s="64">
        <f>(AD120/'UK Pop by Age'!$G10)*52</f>
        <v>1.6761174244071552E-3</v>
      </c>
      <c r="AE144" s="64">
        <f>(AE120/'UK Pop by Age'!$G10)*52</f>
        <v>-6.3852092358367824E-4</v>
      </c>
      <c r="AF144" s="64">
        <f>(AF120/'UK Pop by Age'!$G10)*52</f>
        <v>5.8531084661837167E-4</v>
      </c>
      <c r="AG144" s="64">
        <f>(AG120/'UK Pop by Age'!$G10)*52</f>
        <v>1.5963023089591956E-4</v>
      </c>
      <c r="AH144" s="64">
        <f>(AH120/'UK Pop by Age'!$G10)*52</f>
        <v>5.4540328889439178E-4</v>
      </c>
      <c r="AI144" s="64">
        <f>(AI120/'UK Pop by Age'!$G10)*52</f>
        <v>-1.077504058547457E-3</v>
      </c>
      <c r="AJ144" s="64">
        <f>(AJ120/'UK Pop by Age'!$G10)*52</f>
        <v>2.2481257517842001E-3</v>
      </c>
      <c r="AK144" s="64">
        <f>(AK120/'UK Pop by Age'!$G10)*52</f>
        <v>1.822445136061748E-3</v>
      </c>
      <c r="AL144" s="64">
        <f>(AL120/'UK Pop by Age'!$G10)*52</f>
        <v>1.0375965008234771E-3</v>
      </c>
      <c r="AM144" s="64">
        <f>(AM120/'UK Pop by Age'!$G10)*52</f>
        <v>1.2504368086847031E-3</v>
      </c>
      <c r="AN144" s="64">
        <f>(AN120/'UK Pop by Age'!$G10)*52</f>
        <v>1.7426300206137882E-3</v>
      </c>
      <c r="AO144" s="64">
        <f>(AO120/'UK Pop by Age'!$G10)*52</f>
        <v>1.1174116162714369E-3</v>
      </c>
      <c r="AP144" s="64">
        <f>(AP120/'UK Pop by Age'!$G10)*52</f>
        <v>1.7027224628898083E-3</v>
      </c>
      <c r="AQ144" s="64">
        <f>(AQ120/'UK Pop by Age'!$G10)*52</f>
        <v>2.0086804054403212E-3</v>
      </c>
      <c r="AR144" s="64">
        <f>(AR120/'UK Pop by Age'!$G10)*52</f>
        <v>2.0884955208882805E-3</v>
      </c>
      <c r="AS144" s="64">
        <f>(AS120/'UK Pop by Age'!$G10)*52</f>
        <v>3.1659995794357377E-3</v>
      </c>
      <c r="AT144" s="64">
        <f>(AT120/'UK Pop by Age'!$G10)*52</f>
        <v>6.518234428250048E-4</v>
      </c>
      <c r="AU144" s="64">
        <f>(AU120/'UK Pop by Age'!$G10)*52</f>
        <v>3.3389323295729841E-3</v>
      </c>
      <c r="AV144" s="64">
        <f>(AV120/'UK Pop by Age'!$G10)*52</f>
        <v>5.2811001388066723E-3</v>
      </c>
      <c r="AW144" s="64">
        <f>(AW120/'UK Pop by Age'!$G10)*52</f>
        <v>4.1636885225352352E-3</v>
      </c>
      <c r="AX144" s="64">
        <f>(AX120/'UK Pop by Age'!$G10)*52</f>
        <v>1.5031846742699091E-3</v>
      </c>
      <c r="AY144" s="64">
        <f>(AY120/'UK Pop by Age'!$G10)*52</f>
        <v>3.3655373680556372E-3</v>
      </c>
      <c r="AZ144" s="64">
        <f>(AZ120/'UK Pop by Age'!$G10)*52</f>
        <v>2.1683106363362403E-3</v>
      </c>
      <c r="BA144" s="80">
        <f>(BA120/'UK Pop by Age'!$G10)*52</f>
        <v>2.8999491946092052E-3</v>
      </c>
    </row>
    <row r="145" spans="1:53" x14ac:dyDescent="0.25">
      <c r="A145" s="45" t="s">
        <v>49</v>
      </c>
      <c r="B145" s="72">
        <f>(B121/'UK Pop by Age'!$G11)*52</f>
        <v>-4.7001956137234159E-2</v>
      </c>
      <c r="C145" s="72">
        <f>(C121/'UK Pop by Age'!$G11)*52</f>
        <v>-7.8674980575283951E-2</v>
      </c>
      <c r="D145" s="72">
        <f>(D121/'UK Pop by Age'!$G11)*52</f>
        <v>-8.4410640449482072E-2</v>
      </c>
      <c r="E145" s="72">
        <f>(E121/'UK Pop by Age'!$G11)*52</f>
        <v>-7.2330224077277183E-2</v>
      </c>
      <c r="F145" s="72">
        <f>(F121/'UK Pop by Age'!$G11)*52</f>
        <v>-6.4208935759828514E-2</v>
      </c>
      <c r="G145" s="72">
        <f>(G121/'UK Pop by Age'!$G11)*52</f>
        <v>-3.3145007945587369E-2</v>
      </c>
      <c r="H145" s="72">
        <f>(H121/'UK Pop by Age'!$G11)*52</f>
        <v>-1.3349367671806243E-2</v>
      </c>
      <c r="I145" s="72">
        <f>(I121/'UK Pop by Age'!$G11)*52</f>
        <v>-3.0201040930512228E-2</v>
      </c>
      <c r="J145" s="72">
        <f>(J121/'UK Pop by Age'!$G11)*52</f>
        <v>-4.1621602626924414E-3</v>
      </c>
      <c r="K145" s="72">
        <f>(K121/'UK Pop by Age'!$G11)*52</f>
        <v>-6.4513484071732838E-2</v>
      </c>
      <c r="L145" s="72">
        <f>(L121/'UK Pop by Age'!$G11)*52</f>
        <v>-6.4513484071732838E-2</v>
      </c>
      <c r="M145" s="72">
        <f>(M121/'UK Pop by Age'!$G11)*52</f>
        <v>-4.2636763666605501E-2</v>
      </c>
      <c r="N145" s="72">
        <f>(N121/'UK Pop by Age'!$G11)*52</f>
        <v>-1.1420561696412186E-2</v>
      </c>
      <c r="O145" s="72">
        <f>(O121/'UK Pop by Age'!$G11)*52</f>
        <v>-2.3704010276553292E-2</v>
      </c>
      <c r="P145" s="72">
        <f>(P121/'UK Pop by Age'!$G11)*52</f>
        <v>-4.9590616788420916E-2</v>
      </c>
      <c r="Q145" s="72">
        <f>(Q121/'UK Pop by Age'!$G11)*52</f>
        <v>-4.365192470628658E-2</v>
      </c>
      <c r="R145" s="72">
        <f>(R121/'UK Pop by Age'!$G11)*52</f>
        <v>-4.314434418644604E-3</v>
      </c>
      <c r="S145" s="72">
        <f>(S121/'UK Pop by Age'!$G11)*52</f>
        <v>3.3398798205507639E-2</v>
      </c>
      <c r="T145" s="72">
        <f>(T121/'UK Pop by Age'!$G11)*52</f>
        <v>8.222804421416775E-3</v>
      </c>
      <c r="U145" s="72">
        <f>(U121/'UK Pop by Age'!$G11)*52</f>
        <v>1.2080416372204892E-2</v>
      </c>
      <c r="V145" s="72">
        <f>(V121/'UK Pop by Age'!$G11)*52</f>
        <v>1.3450883775774353E-2</v>
      </c>
      <c r="W145" s="72">
        <f>(W121/'UK Pop by Age'!$G11)*52</f>
        <v>5.5833857182459581E-3</v>
      </c>
      <c r="X145" s="72">
        <f>(X121/'UK Pop by Age'!$G11)*52</f>
        <v>7.4614336416559618E-3</v>
      </c>
      <c r="Y145" s="72">
        <f>(Y121/'UK Pop by Age'!$G11)*52</f>
        <v>5.0758051984054163E-3</v>
      </c>
      <c r="Z145" s="72">
        <f>(Z121/'UK Pop by Age'!$G11)*52</f>
        <v>4.0098861067402788E-3</v>
      </c>
      <c r="AA145" s="72">
        <f>(AA121/'UK Pop by Age'!$G11)*52</f>
        <v>8.6288688372892081E-3</v>
      </c>
      <c r="AB145" s="72">
        <f>(AB121/'UK Pop by Age'!$G11)*52</f>
        <v>-8.3750785773689367E-3</v>
      </c>
      <c r="AC145" s="72">
        <f>(AC121/'UK Pop by Age'!$G11)*52</f>
        <v>-3.5530636388837918E-4</v>
      </c>
      <c r="AD145" s="72">
        <f>(AD121/'UK Pop by Age'!$G11)*52</f>
        <v>-2.0303220793621663E-3</v>
      </c>
      <c r="AE145" s="72">
        <f>(AE121/'UK Pop by Age'!$G11)*52</f>
        <v>4.4667085745967658E-3</v>
      </c>
      <c r="AF145" s="72">
        <f>(AF121/'UK Pop by Age'!$G11)*52</f>
        <v>3.5530636388837913E-3</v>
      </c>
      <c r="AG145" s="72">
        <f>(AG121/'UK Pop by Age'!$G11)*52</f>
        <v>-4.0606441587243331E-4</v>
      </c>
      <c r="AH145" s="72">
        <f>(AH121/'UK Pop by Age'!$G11)*52</f>
        <v>3.3500314309475748E-3</v>
      </c>
      <c r="AI145" s="72">
        <f>(AI121/'UK Pop by Age'!$G11)*52</f>
        <v>3.502305586899737E-3</v>
      </c>
      <c r="AJ145" s="72">
        <f>(AJ121/'UK Pop by Age'!$G11)*52</f>
        <v>1.1775868060300567E-2</v>
      </c>
      <c r="AK145" s="72">
        <f>(AK121/'UK Pop by Age'!$G11)*52</f>
        <v>6.8523370178473122E-3</v>
      </c>
      <c r="AL145" s="72">
        <f>(AL121/'UK Pop by Age'!$G11)*52</f>
        <v>1.1014497280539754E-2</v>
      </c>
      <c r="AM145" s="72">
        <f>(AM121/'UK Pop by Age'!$G11)*52</f>
        <v>6.1417242900705538E-3</v>
      </c>
      <c r="AN145" s="72">
        <f>(AN121/'UK Pop by Age'!$G11)*52</f>
        <v>8.8319010452254237E-3</v>
      </c>
      <c r="AO145" s="72">
        <f>(AO121/'UK Pop by Age'!$G11)*52</f>
        <v>6.1417242900705538E-3</v>
      </c>
      <c r="AP145" s="72">
        <f>(AP121/'UK Pop by Age'!$G11)*52</f>
        <v>1.5938028322993007E-2</v>
      </c>
      <c r="AQ145" s="72">
        <f>(AQ121/'UK Pop by Age'!$G11)*52</f>
        <v>1.0811465072603537E-2</v>
      </c>
      <c r="AR145" s="72">
        <f>(AR121/'UK Pop by Age'!$G11)*52</f>
        <v>1.5785754167040845E-2</v>
      </c>
      <c r="AS145" s="72">
        <f>(AS121/'UK Pop by Age'!$G11)*52</f>
        <v>1.3400125723790299E-2</v>
      </c>
      <c r="AT145" s="72">
        <f>(AT121/'UK Pop by Age'!$G11)*52</f>
        <v>2.0252462741637611E-2</v>
      </c>
      <c r="AU145" s="72">
        <f>(AU121/'UK Pop by Age'!$G11)*52</f>
        <v>1.3450883775774353E-2</v>
      </c>
      <c r="AV145" s="72">
        <f>(AV121/'UK Pop by Age'!$G11)*52</f>
        <v>2.6394187031708163E-2</v>
      </c>
      <c r="AW145" s="72">
        <f>(AW121/'UK Pop by Age'!$G11)*52</f>
        <v>2.7460106123373303E-2</v>
      </c>
      <c r="AX145" s="72">
        <f>(AX121/'UK Pop by Age'!$G11)*52</f>
        <v>1.8780479234100041E-2</v>
      </c>
      <c r="AY145" s="72">
        <f>(AY121/'UK Pop by Age'!$G11)*52</f>
        <v>1.6141060530929223E-2</v>
      </c>
      <c r="AZ145" s="72">
        <f>(AZ121/'UK Pop by Age'!$G11)*52</f>
        <v>2.8322993007102223E-2</v>
      </c>
      <c r="BA145" s="81">
        <f>(BA121/'UK Pop by Age'!$G11)*52</f>
        <v>1.1522077800380295E-2</v>
      </c>
    </row>
    <row r="146" spans="1:53" x14ac:dyDescent="0.25">
      <c r="A146" s="82" t="s">
        <v>65</v>
      </c>
      <c r="B146" s="83"/>
      <c r="C146" s="83"/>
      <c r="D146" s="83"/>
      <c r="E146" s="78">
        <f>(E122/'UK Pop by Age'!$G12)*52</f>
        <v>-1.7332931662054421E-3</v>
      </c>
      <c r="F146" s="78">
        <f>(F122/'UK Pop by Age'!$G12)*52</f>
        <v>-1.5698345395974574E-3</v>
      </c>
      <c r="G146" s="78">
        <f>(G122/'UK Pop by Age'!$G12)*52</f>
        <v>-6.5541381683394855E-4</v>
      </c>
      <c r="H146" s="78">
        <f>(H122/'UK Pop by Age'!$G12)*52</f>
        <v>-3.3323449482400758E-4</v>
      </c>
      <c r="I146" s="78">
        <f>(I122/'UK Pop by Age'!$G12)*52</f>
        <v>-6.6883795525102935E-4</v>
      </c>
      <c r="J146" s="78">
        <f>(J122/'UK Pop by Age'!$G12)*52</f>
        <v>1.5003448819090389E-4</v>
      </c>
      <c r="K146" s="78">
        <f>(K122/'UK Pop by Age'!$G12)*52</f>
        <v>-1.6574862669089855E-3</v>
      </c>
      <c r="L146" s="78">
        <f>(L122/'UK Pop by Age'!$G12)*52</f>
        <v>-1.7538242014315661E-3</v>
      </c>
      <c r="M146" s="78">
        <f>(M122/'UK Pop by Age'!$G12)*52</f>
        <v>-1.1931690087181883E-3</v>
      </c>
      <c r="N146" s="78">
        <f>(N122/'UK Pop by Age'!$G12)*52</f>
        <v>-5.843448487435203E-5</v>
      </c>
      <c r="O146" s="78">
        <f>(O122/'UK Pop by Age'!$G12)*52</f>
        <v>-5.2748967427117786E-4</v>
      </c>
      <c r="P146" s="78">
        <f>(P122/'UK Pop by Age'!$G12)*52</f>
        <v>-1.5872069540195622E-3</v>
      </c>
      <c r="Q146" s="78">
        <f>(Q122/'UK Pop by Age'!$G12)*52</f>
        <v>-1.7356621318084563E-3</v>
      </c>
      <c r="R146" s="78">
        <f>(R122/'UK Pop by Age'!$G12)*52</f>
        <v>-1.9504483464817505E-4</v>
      </c>
      <c r="S146" s="78">
        <f>(S122/'UK Pop by Age'!$G12)*52</f>
        <v>8.3229658185901415E-4</v>
      </c>
      <c r="T146" s="78">
        <f>(T122/'UK Pop by Age'!$G12)*52</f>
        <v>3.403413916330504E-4</v>
      </c>
      <c r="U146" s="78">
        <f>(U122/'UK Pop by Age'!$G12)*52</f>
        <v>1.034448313316232E-4</v>
      </c>
      <c r="V146" s="78">
        <f>(V122/'UK Pop by Age'!$G12)*52</f>
        <v>5.1169657025108264E-4</v>
      </c>
      <c r="W146" s="78">
        <f>(W122/'UK Pop by Age'!$G12)*52</f>
        <v>8.9231037713537574E-5</v>
      </c>
      <c r="X146" s="78">
        <f>(X122/'UK Pop by Age'!$G12)*52</f>
        <v>1.5003448819090389E-4</v>
      </c>
      <c r="Y146" s="78">
        <f>(Y122/'UK Pop by Age'!$G12)*52</f>
        <v>8.0544830502485244E-5</v>
      </c>
      <c r="Z146" s="78">
        <f>(Z122/'UK Pop by Age'!$G12)*52</f>
        <v>1.5951035060296097E-4</v>
      </c>
      <c r="AA146" s="78">
        <f>(AA122/'UK Pop by Age'!$G12)*52</f>
        <v>2.3610690510042243E-4</v>
      </c>
      <c r="AB146" s="78">
        <f>(AB122/'UK Pop by Age'!$G12)*52</f>
        <v>-1.5477241939693243E-4</v>
      </c>
      <c r="AC146" s="78">
        <f>(AC122/'UK Pop by Age'!$G12)*52</f>
        <v>-9.0020692914542322E-5</v>
      </c>
      <c r="AD146" s="78">
        <f>(AD122/'UK Pop by Age'!$G12)*52</f>
        <v>-3.7113794447223591E-5</v>
      </c>
      <c r="AE146" s="78">
        <f>(AE122/'UK Pop by Age'!$G12)*52</f>
        <v>-2.2900000829137961E-5</v>
      </c>
      <c r="AF146" s="78">
        <f>(AF122/'UK Pop by Age'!$G12)*52</f>
        <v>8.6862072110523291E-5</v>
      </c>
      <c r="AG146" s="78">
        <f>(AG122/'UK Pop by Age'!$G12)*52</f>
        <v>-1.5556207459793719E-4</v>
      </c>
      <c r="AH146" s="78">
        <f>(AH122/'UK Pop by Age'!$G12)*52</f>
        <v>2.0767931786425114E-4</v>
      </c>
      <c r="AI146" s="78">
        <f>(AI122/'UK Pop by Age'!$G12)*52</f>
        <v>1.2634483216076117E-5</v>
      </c>
      <c r="AJ146" s="78">
        <f>(AJ122/'UK Pop by Age'!$G12)*52</f>
        <v>2.9770001077879347E-4</v>
      </c>
      <c r="AK146" s="78">
        <f>(AK122/'UK Pop by Age'!$G12)*52</f>
        <v>1.9741380025118933E-4</v>
      </c>
      <c r="AL146" s="78">
        <f>(AL122/'UK Pop by Age'!$G12)*52</f>
        <v>2.5426897472353185E-4</v>
      </c>
      <c r="AM146" s="78">
        <f>(AM122/'UK Pop by Age'!$G12)*52</f>
        <v>1.0660345213564224E-4</v>
      </c>
      <c r="AN146" s="78">
        <f>(AN122/'UK Pop by Age'!$G12)*52</f>
        <v>2.8980345876874591E-4</v>
      </c>
      <c r="AO146" s="78">
        <f>(AO122/'UK Pop by Age'!$G12)*52</f>
        <v>2.3373793949740812E-4</v>
      </c>
      <c r="AP146" s="78">
        <f>(AP122/'UK Pop by Age'!$G12)*52</f>
        <v>2.5584828512554132E-4</v>
      </c>
      <c r="AQ146" s="78">
        <f>(AQ122/'UK Pop by Age'!$G12)*52</f>
        <v>2.3057931869338913E-4</v>
      </c>
      <c r="AR146" s="78">
        <f>(AR122/'UK Pop by Age'!$G12)*52</f>
        <v>3.3007587401998853E-4</v>
      </c>
      <c r="AS146" s="78">
        <f>(AS122/'UK Pop by Age'!$G12)*52</f>
        <v>5.0143105263802089E-4</v>
      </c>
      <c r="AT146" s="78">
        <f>(AT122/'UK Pop by Age'!$G12)*52</f>
        <v>4.3115173974859751E-4</v>
      </c>
      <c r="AU146" s="78">
        <f>(AU122/'UK Pop by Age'!$G12)*52</f>
        <v>3.6087242685917408E-4</v>
      </c>
      <c r="AV146" s="78">
        <f>(AV122/'UK Pop by Age'!$G12)*52</f>
        <v>7.3043106092940044E-4</v>
      </c>
      <c r="AW146" s="78">
        <f>(AW122/'UK Pop by Age'!$G12)*52</f>
        <v>7.3043106092940044E-4</v>
      </c>
      <c r="AX146" s="78">
        <f>(AX122/'UK Pop by Age'!$G12)*52</f>
        <v>4.177276013315166E-4</v>
      </c>
      <c r="AY146" s="78">
        <f>(AY122/'UK Pop by Age'!$G12)*52</f>
        <v>5.038000182410352E-4</v>
      </c>
      <c r="AZ146" s="78">
        <f>(AZ122/'UK Pop by Age'!$G12)*52</f>
        <v>6.3962071281385344E-4</v>
      </c>
      <c r="BA146" s="84">
        <f>(BA122/'UK Pop by Age'!$G12)*52</f>
        <v>3.1744139080391246E-4</v>
      </c>
    </row>
    <row r="148" spans="1:53" ht="18.75" x14ac:dyDescent="0.3">
      <c r="A148" s="13" t="s">
        <v>74</v>
      </c>
      <c r="B148" s="17"/>
      <c r="C148" s="17"/>
      <c r="D148" s="17"/>
      <c r="E148" s="17"/>
      <c r="F148" s="17"/>
      <c r="G148" s="17"/>
      <c r="H148" s="17"/>
      <c r="I148" s="17" t="s">
        <v>69</v>
      </c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34"/>
    </row>
    <row r="149" spans="1:53" x14ac:dyDescent="0.25">
      <c r="A149" s="126" t="s">
        <v>50</v>
      </c>
      <c r="B149" s="16">
        <v>1</v>
      </c>
      <c r="C149" s="16">
        <v>2</v>
      </c>
      <c r="D149" s="16">
        <v>3</v>
      </c>
      <c r="E149" s="16">
        <v>4</v>
      </c>
      <c r="F149" s="16">
        <v>5</v>
      </c>
      <c r="G149" s="16">
        <v>6</v>
      </c>
      <c r="H149" s="16">
        <v>7</v>
      </c>
      <c r="I149" s="16">
        <v>8</v>
      </c>
      <c r="J149" s="16">
        <v>9</v>
      </c>
      <c r="K149" s="16">
        <v>10</v>
      </c>
      <c r="L149" s="16">
        <v>11</v>
      </c>
      <c r="M149" s="16">
        <v>12</v>
      </c>
      <c r="N149" s="16">
        <v>13</v>
      </c>
      <c r="O149" s="16">
        <v>14</v>
      </c>
      <c r="P149" s="16">
        <v>15</v>
      </c>
      <c r="Q149" s="114">
        <v>16</v>
      </c>
      <c r="R149" s="16">
        <v>17</v>
      </c>
      <c r="S149" s="16">
        <v>18</v>
      </c>
      <c r="T149" s="16">
        <v>19</v>
      </c>
      <c r="U149" s="16">
        <v>20</v>
      </c>
      <c r="V149" s="16">
        <v>21</v>
      </c>
      <c r="W149" s="16">
        <v>22</v>
      </c>
      <c r="X149" s="16">
        <v>23</v>
      </c>
      <c r="Y149" s="16">
        <v>24</v>
      </c>
      <c r="Z149" s="16">
        <v>25</v>
      </c>
      <c r="AA149" s="16">
        <v>26</v>
      </c>
      <c r="AB149" s="16">
        <v>27</v>
      </c>
      <c r="AC149" s="16">
        <v>28</v>
      </c>
      <c r="AD149" s="16">
        <v>29</v>
      </c>
      <c r="AE149" s="16">
        <v>30</v>
      </c>
      <c r="AF149" s="16">
        <v>31</v>
      </c>
      <c r="AG149" s="16">
        <v>32</v>
      </c>
      <c r="AH149" s="16">
        <v>33</v>
      </c>
      <c r="AI149" s="16">
        <v>34</v>
      </c>
      <c r="AJ149" s="16">
        <v>35</v>
      </c>
      <c r="AK149" s="16">
        <v>36</v>
      </c>
      <c r="AL149" s="16">
        <v>37</v>
      </c>
      <c r="AM149" s="16">
        <v>38</v>
      </c>
      <c r="AN149" s="16">
        <v>39</v>
      </c>
      <c r="AO149" s="16">
        <v>40</v>
      </c>
      <c r="AP149" s="16">
        <v>41</v>
      </c>
      <c r="AQ149" s="16">
        <v>42</v>
      </c>
      <c r="AR149" s="16">
        <v>43</v>
      </c>
      <c r="AS149" s="16">
        <v>44</v>
      </c>
      <c r="AT149" s="16">
        <v>45</v>
      </c>
      <c r="AU149" s="16">
        <v>46</v>
      </c>
      <c r="AV149" s="16">
        <v>47</v>
      </c>
      <c r="AW149" s="16">
        <v>48</v>
      </c>
      <c r="AX149" s="16">
        <v>49</v>
      </c>
      <c r="AY149" s="16">
        <v>50</v>
      </c>
      <c r="AZ149" s="16">
        <v>51</v>
      </c>
      <c r="BA149" s="15">
        <v>52</v>
      </c>
    </row>
    <row r="150" spans="1:53" x14ac:dyDescent="0.25">
      <c r="A150" s="126" t="s">
        <v>52</v>
      </c>
      <c r="B150" s="36">
        <v>43833</v>
      </c>
      <c r="C150" s="36">
        <v>43840</v>
      </c>
      <c r="D150" s="36">
        <v>43847</v>
      </c>
      <c r="E150" s="36">
        <v>43854</v>
      </c>
      <c r="F150" s="36">
        <v>43861</v>
      </c>
      <c r="G150" s="36">
        <v>43868</v>
      </c>
      <c r="H150" s="36">
        <v>43875</v>
      </c>
      <c r="I150" s="36">
        <v>43882</v>
      </c>
      <c r="J150" s="36">
        <v>43889</v>
      </c>
      <c r="K150" s="36">
        <v>43896</v>
      </c>
      <c r="L150" s="36">
        <v>43903</v>
      </c>
      <c r="M150" s="36">
        <v>43910</v>
      </c>
      <c r="N150" s="36">
        <v>43917</v>
      </c>
      <c r="O150" s="36">
        <v>43924</v>
      </c>
      <c r="P150" s="36">
        <v>43931</v>
      </c>
      <c r="Q150" s="36">
        <v>43938</v>
      </c>
      <c r="R150" s="35">
        <v>43945</v>
      </c>
      <c r="S150" s="35">
        <v>43952</v>
      </c>
      <c r="T150" s="35">
        <v>43959</v>
      </c>
      <c r="U150" s="35">
        <v>43966</v>
      </c>
      <c r="V150" s="35">
        <v>43973</v>
      </c>
      <c r="W150" s="35">
        <v>43980</v>
      </c>
      <c r="X150" s="35">
        <v>43987</v>
      </c>
      <c r="Y150" s="35">
        <v>43994</v>
      </c>
      <c r="Z150" s="35">
        <v>44001</v>
      </c>
      <c r="AA150" s="35">
        <v>44008</v>
      </c>
      <c r="AB150" s="35">
        <v>44015</v>
      </c>
      <c r="AC150" s="35">
        <v>44022</v>
      </c>
      <c r="AD150" s="35">
        <v>44029</v>
      </c>
      <c r="AE150" s="35">
        <v>44036</v>
      </c>
      <c r="AF150" s="35">
        <v>44043</v>
      </c>
      <c r="AG150" s="35">
        <v>44050</v>
      </c>
      <c r="AH150" s="35">
        <v>44057</v>
      </c>
      <c r="AI150" s="35">
        <v>44064</v>
      </c>
      <c r="AJ150" s="35">
        <v>44071</v>
      </c>
      <c r="AK150" s="35">
        <v>44078</v>
      </c>
      <c r="AL150" s="35">
        <v>44085</v>
      </c>
      <c r="AM150" s="35">
        <v>44092</v>
      </c>
      <c r="AN150" s="35">
        <v>44099</v>
      </c>
      <c r="AO150" s="35">
        <v>44106</v>
      </c>
      <c r="AP150" s="35">
        <v>44113</v>
      </c>
      <c r="AQ150" s="35">
        <v>44120</v>
      </c>
      <c r="AR150" s="35">
        <v>44127</v>
      </c>
      <c r="AS150" s="35">
        <v>44134</v>
      </c>
      <c r="AT150" s="35">
        <v>44141</v>
      </c>
      <c r="AU150" s="35">
        <v>44148</v>
      </c>
      <c r="AV150" s="35">
        <v>44155</v>
      </c>
      <c r="AW150" s="35">
        <v>44162</v>
      </c>
      <c r="AX150" s="35">
        <v>44169</v>
      </c>
      <c r="AY150" s="35">
        <v>44176</v>
      </c>
      <c r="AZ150" s="35">
        <v>44183</v>
      </c>
      <c r="BA150" s="14">
        <v>44190</v>
      </c>
    </row>
    <row r="151" spans="1:53" x14ac:dyDescent="0.25">
      <c r="A151" s="117" t="s">
        <v>51</v>
      </c>
      <c r="B151" s="85">
        <f>B30/'UK Pop by Age'!$G5*52</f>
        <v>3.0002831215289101E-3</v>
      </c>
      <c r="C151" s="85">
        <f>C30/'UK Pop by Age'!$G5*52</f>
        <v>3.4887013041033834E-3</v>
      </c>
      <c r="D151" s="85">
        <f>D30/'UK Pop by Age'!$G5*52</f>
        <v>4.1166675388419928E-3</v>
      </c>
      <c r="E151" s="85">
        <f>E30/'UK Pop by Age'!$G5*52</f>
        <v>2.9305090954468422E-3</v>
      </c>
      <c r="F151" s="85">
        <f>F30/'UK Pop by Age'!$G5*52</f>
        <v>3.9771194866778572E-3</v>
      </c>
      <c r="G151" s="85">
        <f>G30/'UK Pop by Age'!$G5*52</f>
        <v>3.7677974084316546E-3</v>
      </c>
      <c r="H151" s="85">
        <f>H30/'UK Pop by Age'!$G5*52</f>
        <v>3.418927278021316E-3</v>
      </c>
      <c r="I151" s="85">
        <f>I30/'UK Pop by Age'!$G5*52</f>
        <v>4.1166675388419928E-3</v>
      </c>
      <c r="J151" s="85">
        <f>J30/'UK Pop by Age'!$G5*52</f>
        <v>3.628249356267519E-3</v>
      </c>
      <c r="K151" s="85">
        <f>K30/'UK Pop by Age'!$G5*52</f>
        <v>3.1398311736930452E-3</v>
      </c>
      <c r="L151" s="85">
        <f>L30/'UK Pop by Age'!$G5*52</f>
        <v>3.9771194866778572E-3</v>
      </c>
      <c r="M151" s="85">
        <f>M30/'UK Pop by Age'!$G5*52</f>
        <v>3.418927278021316E-3</v>
      </c>
      <c r="N151" s="85">
        <f>N30/'UK Pop by Age'!$G5*52</f>
        <v>3.1398311736930452E-3</v>
      </c>
      <c r="O151" s="85">
        <f>O30/'UK Pop by Age'!$G5*52</f>
        <v>2.8607350693647744E-3</v>
      </c>
      <c r="P151" s="85">
        <f>P30/'UK Pop by Age'!$G5*52</f>
        <v>3.2793792258571804E-3</v>
      </c>
      <c r="Q151" s="85">
        <f>Q30/'UK Pop by Age'!$G5*52</f>
        <v>3.3491532519392482E-3</v>
      </c>
      <c r="R151" s="85">
        <f>R30/'UK Pop by Age'!$G5*52</f>
        <v>2.3723168867903007E-3</v>
      </c>
      <c r="S151" s="85">
        <f>S30/'UK Pop by Age'!$G5*52</f>
        <v>3.2096051997751126E-3</v>
      </c>
      <c r="T151" s="85">
        <f>T30/'UK Pop by Age'!$G5*52</f>
        <v>3.9073454605957894E-3</v>
      </c>
      <c r="U151" s="85">
        <f>U30/'UK Pop by Age'!$G5*52</f>
        <v>3.0700571476109774E-3</v>
      </c>
      <c r="V151" s="85">
        <f>V30/'UK Pop by Age'!$G5*52</f>
        <v>3.5584753301854512E-3</v>
      </c>
      <c r="W151" s="85">
        <f>W30/'UK Pop by Age'!$G5*52</f>
        <v>3.1398311736930452E-3</v>
      </c>
      <c r="X151" s="85">
        <f>X30/'UK Pop by Age'!$G5*52</f>
        <v>3.3491532519392482E-3</v>
      </c>
      <c r="Y151" s="85">
        <f>Y30/'UK Pop by Age'!$G5*52</f>
        <v>3.2096051997751126E-3</v>
      </c>
      <c r="Z151" s="85">
        <f>Z30/'UK Pop by Age'!$G5*52</f>
        <v>3.2096051997751126E-3</v>
      </c>
      <c r="AA151" s="85">
        <f>AA30/'UK Pop by Age'!$G5*52</f>
        <v>2.7211870172006393E-3</v>
      </c>
      <c r="AB151" s="85">
        <f>AB30/'UK Pop by Age'!$G5*52</f>
        <v>2.3025428607082329E-3</v>
      </c>
      <c r="AC151" s="85">
        <f>AC30/'UK Pop by Age'!$G5*52</f>
        <v>3.0700571476109774E-3</v>
      </c>
      <c r="AD151" s="85">
        <f>AD30/'UK Pop by Age'!$G5*52</f>
        <v>3.1398311736930452E-3</v>
      </c>
      <c r="AE151" s="85">
        <f>AE30/'UK Pop by Age'!$G5*52</f>
        <v>3.9771194866778572E-3</v>
      </c>
      <c r="AF151" s="85">
        <f>AF30/'UK Pop by Age'!$G5*52</f>
        <v>3.9771194866778572E-3</v>
      </c>
      <c r="AG151" s="85">
        <f>AG30/'UK Pop by Age'!$G5*52</f>
        <v>3.9771194866778572E-3</v>
      </c>
      <c r="AH151" s="85">
        <f>AH30/'UK Pop by Age'!$G5*52</f>
        <v>3.7677974084316546E-3</v>
      </c>
      <c r="AI151" s="85">
        <f>AI30/'UK Pop by Age'!$G5*52</f>
        <v>3.2793792258571804E-3</v>
      </c>
      <c r="AJ151" s="85">
        <f>AJ30/'UK Pop by Age'!$G5*52</f>
        <v>3.1398311736930452E-3</v>
      </c>
      <c r="AK151" s="85">
        <f>AK30/'UK Pop by Age'!$G5*52</f>
        <v>3.7677974084316546E-3</v>
      </c>
      <c r="AL151" s="85">
        <f>AL30/'UK Pop by Age'!$G5*52</f>
        <v>4.1864415649240606E-3</v>
      </c>
      <c r="AM151" s="85">
        <f>AM30/'UK Pop by Age'!$G5*52</f>
        <v>3.1398311736930452E-3</v>
      </c>
      <c r="AN151" s="85">
        <f>AN30/'UK Pop by Age'!$G5*52</f>
        <v>3.8375714345137224E-3</v>
      </c>
      <c r="AO151" s="85">
        <f>AO30/'UK Pop by Age'!$G5*52</f>
        <v>4.7446337735806013E-3</v>
      </c>
      <c r="AP151" s="85">
        <f>AP30/'UK Pop by Age'!$G5*52</f>
        <v>3.2096051997751126E-3</v>
      </c>
      <c r="AQ151" s="85">
        <f>AQ30/'UK Pop by Age'!$G5*52</f>
        <v>3.7677974084316546E-3</v>
      </c>
      <c r="AR151" s="85">
        <f>AR30/'UK Pop by Age'!$G5*52</f>
        <v>3.418927278021316E-3</v>
      </c>
      <c r="AS151" s="85">
        <f>AS30/'UK Pop by Age'!$G5*52</f>
        <v>3.1398311736930452E-3</v>
      </c>
      <c r="AT151" s="85">
        <f>AT30/'UK Pop by Age'!$G5*52</f>
        <v>3.628249356267519E-3</v>
      </c>
      <c r="AU151" s="85">
        <f>AU30/'UK Pop by Age'!$G5*52</f>
        <v>3.2096051997751126E-3</v>
      </c>
      <c r="AV151" s="85">
        <f>AV30/'UK Pop by Age'!$G5*52</f>
        <v>3.9771194866778572E-3</v>
      </c>
      <c r="AW151" s="85">
        <f>AW30/'UK Pop by Age'!$G5*52</f>
        <v>3.9073454605957894E-3</v>
      </c>
      <c r="AX151" s="85">
        <f>AX30/'UK Pop by Age'!$G5*52</f>
        <v>3.4887013041033834E-3</v>
      </c>
      <c r="AY151" s="85">
        <f>AY30/'UK Pop by Age'!$G5*52</f>
        <v>3.628249356267519E-3</v>
      </c>
      <c r="AZ151" s="85">
        <f>AZ30/'UK Pop by Age'!$G5*52</f>
        <v>3.6980233823495868E-3</v>
      </c>
      <c r="BA151" s="85">
        <f>BA30/'UK Pop by Age'!$G5*52</f>
        <v>2.3723168867903007E-3</v>
      </c>
    </row>
    <row r="152" spans="1:53" x14ac:dyDescent="0.25">
      <c r="A152" s="117" t="s">
        <v>44</v>
      </c>
      <c r="B152" s="85">
        <f>B31/'UK Pop by Age'!$G6*52</f>
        <v>6.9853771875313161E-5</v>
      </c>
      <c r="C152" s="85">
        <f>C31/'UK Pop by Age'!$G6*52</f>
        <v>9.3138362500417557E-5</v>
      </c>
      <c r="D152" s="85">
        <f>D31/'UK Pop by Age'!$G6*52</f>
        <v>1.3505062562560547E-4</v>
      </c>
      <c r="E152" s="85">
        <f>E31/'UK Pop by Age'!$G6*52</f>
        <v>1.0245219875045932E-4</v>
      </c>
      <c r="F152" s="85">
        <f>F31/'UK Pop by Age'!$G6*52</f>
        <v>6.9853771875313161E-5</v>
      </c>
      <c r="G152" s="85">
        <f>G31/'UK Pop by Age'!$G6*52</f>
        <v>1.1642295312552195E-4</v>
      </c>
      <c r="H152" s="85">
        <f>H31/'UK Pop by Age'!$G6*52</f>
        <v>7.9167608125354919E-5</v>
      </c>
      <c r="I152" s="85">
        <f>I31/'UK Pop by Age'!$G6*52</f>
        <v>1.3970754375062632E-4</v>
      </c>
      <c r="J152" s="85">
        <f>J31/'UK Pop by Age'!$G6*52</f>
        <v>9.3138362500417557E-5</v>
      </c>
      <c r="K152" s="85">
        <f>K31/'UK Pop by Age'!$G6*52</f>
        <v>7.4510690000334054E-5</v>
      </c>
      <c r="L152" s="85">
        <f>L31/'UK Pop by Age'!$G6*52</f>
        <v>1.1176603500050107E-4</v>
      </c>
      <c r="M152" s="85">
        <f>M31/'UK Pop by Age'!$G6*52</f>
        <v>1.1176603500050107E-4</v>
      </c>
      <c r="N152" s="85">
        <f>N31/'UK Pop by Age'!$G6*52</f>
        <v>7.9167608125354919E-5</v>
      </c>
      <c r="O152" s="85">
        <f>O31/'UK Pop by Age'!$G6*52</f>
        <v>6.0539935625271409E-5</v>
      </c>
      <c r="P152" s="85">
        <f>P31/'UK Pop by Age'!$G6*52</f>
        <v>1.0710911687548018E-4</v>
      </c>
      <c r="Q152" s="85">
        <f>Q31/'UK Pop by Age'!$G6*52</f>
        <v>9.7795280625438436E-5</v>
      </c>
      <c r="R152" s="85">
        <f>R31/'UK Pop by Age'!$G6*52</f>
        <v>8.3824526250375798E-5</v>
      </c>
      <c r="S152" s="85">
        <f>S31/'UK Pop by Age'!$G6*52</f>
        <v>8.3824526250375798E-5</v>
      </c>
      <c r="T152" s="85">
        <f>T31/'UK Pop by Age'!$G6*52</f>
        <v>7.9167608125354919E-5</v>
      </c>
      <c r="U152" s="85">
        <f>U31/'UK Pop by Age'!$G6*52</f>
        <v>6.5196853750292282E-5</v>
      </c>
      <c r="V152" s="85">
        <f>V31/'UK Pop by Age'!$G6*52</f>
        <v>9.7795280625438436E-5</v>
      </c>
      <c r="W152" s="85">
        <f>W31/'UK Pop by Age'!$G6*52</f>
        <v>7.4510690000334054E-5</v>
      </c>
      <c r="X152" s="85">
        <f>X31/'UK Pop by Age'!$G6*52</f>
        <v>8.3824526250375798E-5</v>
      </c>
      <c r="Y152" s="85">
        <f>Y31/'UK Pop by Age'!$G6*52</f>
        <v>8.3824526250375798E-5</v>
      </c>
      <c r="Z152" s="85">
        <f>Z31/'UK Pop by Age'!$G6*52</f>
        <v>9.3138362500417557E-5</v>
      </c>
      <c r="AA152" s="85">
        <f>AA31/'UK Pop by Age'!$G6*52</f>
        <v>9.7795280625438436E-5</v>
      </c>
      <c r="AB152" s="85">
        <f>AB31/'UK Pop by Age'!$G6*52</f>
        <v>1.2107987125054282E-4</v>
      </c>
      <c r="AC152" s="85">
        <f>AC31/'UK Pop by Age'!$G6*52</f>
        <v>7.4510690000334054E-5</v>
      </c>
      <c r="AD152" s="85">
        <f>AD31/'UK Pop by Age'!$G6*52</f>
        <v>6.5196853750292282E-5</v>
      </c>
      <c r="AE152" s="85">
        <f>AE31/'UK Pop by Age'!$G6*52</f>
        <v>6.5196853750292282E-5</v>
      </c>
      <c r="AF152" s="85">
        <f>AF31/'UK Pop by Age'!$G6*52</f>
        <v>5.1226099375229658E-5</v>
      </c>
      <c r="AG152" s="85">
        <f>AG31/'UK Pop by Age'!$G6*52</f>
        <v>5.5883017500250537E-5</v>
      </c>
      <c r="AH152" s="85">
        <f>AH31/'UK Pop by Age'!$G6*52</f>
        <v>1.1176603500050107E-4</v>
      </c>
      <c r="AI152" s="85">
        <f>AI31/'UK Pop by Age'!$G6*52</f>
        <v>3.7255345000167027E-5</v>
      </c>
      <c r="AJ152" s="85">
        <f>AJ31/'UK Pop by Age'!$G6*52</f>
        <v>7.4510690000334054E-5</v>
      </c>
      <c r="AK152" s="85">
        <f>AK31/'UK Pop by Age'!$G6*52</f>
        <v>8.8481444375396678E-5</v>
      </c>
      <c r="AL152" s="85">
        <f>AL31/'UK Pop by Age'!$G6*52</f>
        <v>5.5883017500250537E-5</v>
      </c>
      <c r="AM152" s="85">
        <f>AM31/'UK Pop by Age'!$G6*52</f>
        <v>8.3824526250375798E-5</v>
      </c>
      <c r="AN152" s="85">
        <f>AN31/'UK Pop by Age'!$G6*52</f>
        <v>6.5196853750292282E-5</v>
      </c>
      <c r="AO152" s="85">
        <f>AO31/'UK Pop by Age'!$G6*52</f>
        <v>6.9853771875313161E-5</v>
      </c>
      <c r="AP152" s="85">
        <f>AP31/'UK Pop by Age'!$G6*52</f>
        <v>7.4510690000334054E-5</v>
      </c>
      <c r="AQ152" s="85">
        <f>AQ31/'UK Pop by Age'!$G6*52</f>
        <v>6.5196853750292282E-5</v>
      </c>
      <c r="AR152" s="85">
        <f>AR31/'UK Pop by Age'!$G6*52</f>
        <v>6.5196853750292282E-5</v>
      </c>
      <c r="AS152" s="85">
        <f>AS31/'UK Pop by Age'!$G6*52</f>
        <v>8.8481444375396678E-5</v>
      </c>
      <c r="AT152" s="85">
        <f>AT31/'UK Pop by Age'!$G6*52</f>
        <v>3.2598426875146141E-5</v>
      </c>
      <c r="AU152" s="85">
        <f>AU31/'UK Pop by Age'!$G6*52</f>
        <v>8.8481444375396678E-5</v>
      </c>
      <c r="AV152" s="85">
        <f>AV31/'UK Pop by Age'!$G6*52</f>
        <v>8.8481444375396678E-5</v>
      </c>
      <c r="AW152" s="85">
        <f>AW31/'UK Pop by Age'!$G6*52</f>
        <v>6.5196853750292282E-5</v>
      </c>
      <c r="AX152" s="85">
        <f>AX31/'UK Pop by Age'!$G6*52</f>
        <v>7.9167608125354919E-5</v>
      </c>
      <c r="AY152" s="85">
        <f>AY31/'UK Pop by Age'!$G6*52</f>
        <v>1.4902138000066811E-4</v>
      </c>
      <c r="AZ152" s="85">
        <f>AZ31/'UK Pop by Age'!$G6*52</f>
        <v>8.8481444375396678E-5</v>
      </c>
      <c r="BA152" s="85">
        <f>BA31/'UK Pop by Age'!$G6*52</f>
        <v>6.0539935625271409E-5</v>
      </c>
    </row>
    <row r="153" spans="1:53" x14ac:dyDescent="0.25">
      <c r="A153" s="117" t="s">
        <v>45</v>
      </c>
      <c r="B153" s="85">
        <f>B32/'UK Pop by Age'!$G7*52</f>
        <v>4.434751106337517E-4</v>
      </c>
      <c r="C153" s="85">
        <f>C32/'UK Pop by Age'!$G7*52</f>
        <v>5.7754898129046728E-4</v>
      </c>
      <c r="D153" s="85">
        <f>D32/'UK Pop by Age'!$G7*52</f>
        <v>6.5799330368449677E-4</v>
      </c>
      <c r="E153" s="85">
        <f>E32/'UK Pop by Age'!$G7*52</f>
        <v>6.9924680234810153E-4</v>
      </c>
      <c r="F153" s="85">
        <f>F32/'UK Pop by Age'!$G7*52</f>
        <v>6.3324120448633389E-4</v>
      </c>
      <c r="G153" s="85">
        <f>G32/'UK Pop by Age'!$G7*52</f>
        <v>5.5073420715912415E-4</v>
      </c>
      <c r="H153" s="85">
        <f>H32/'UK Pop by Age'!$G7*52</f>
        <v>6.2911585461997339E-4</v>
      </c>
      <c r="I153" s="85">
        <f>I32/'UK Pop by Age'!$G7*52</f>
        <v>5.6929828155774639E-4</v>
      </c>
      <c r="J153" s="85">
        <f>J32/'UK Pop by Age'!$G7*52</f>
        <v>5.9405038075590927E-4</v>
      </c>
      <c r="K153" s="85">
        <f>K32/'UK Pop by Age'!$G7*52</f>
        <v>6.2499050475361289E-4</v>
      </c>
      <c r="L153" s="85">
        <f>L32/'UK Pop by Age'!$G7*52</f>
        <v>6.167398050208919E-4</v>
      </c>
      <c r="M153" s="85">
        <f>M32/'UK Pop by Age'!$G7*52</f>
        <v>6.0436375542181051E-4</v>
      </c>
      <c r="N153" s="85">
        <f>N32/'UK Pop by Age'!$G7*52</f>
        <v>5.9611305568908952E-4</v>
      </c>
      <c r="O153" s="85">
        <f>O32/'UK Pop by Age'!$G7*52</f>
        <v>6.1055178022135115E-4</v>
      </c>
      <c r="P153" s="85">
        <f>P32/'UK Pop by Age'!$G7*52</f>
        <v>5.9405038075590927E-4</v>
      </c>
      <c r="Q153" s="85">
        <f>Q32/'UK Pop by Age'!$G7*52</f>
        <v>5.1773140822824039E-4</v>
      </c>
      <c r="R153" s="85">
        <f>R32/'UK Pop by Age'!$G7*52</f>
        <v>5.6311025675820565E-4</v>
      </c>
      <c r="S153" s="85">
        <f>S32/'UK Pop by Age'!$G7*52</f>
        <v>6.126144551545314E-4</v>
      </c>
      <c r="T153" s="85">
        <f>T32/'UK Pop by Age'!$G7*52</f>
        <v>5.4042083249322302E-4</v>
      </c>
      <c r="U153" s="85">
        <f>U32/'UK Pop by Age'!$G7*52</f>
        <v>6.2705317968679314E-4</v>
      </c>
      <c r="V153" s="85">
        <f>V32/'UK Pop by Age'!$G7*52</f>
        <v>6.3736655435269428E-4</v>
      </c>
      <c r="W153" s="85">
        <f>W32/'UK Pop by Age'!$G7*52</f>
        <v>4.9297930903007751E-4</v>
      </c>
      <c r="X153" s="85">
        <f>X32/'UK Pop by Age'!$G7*52</f>
        <v>6.3117852955315364E-4</v>
      </c>
      <c r="Y153" s="85">
        <f>Y32/'UK Pop by Age'!$G7*52</f>
        <v>6.1467713008771165E-4</v>
      </c>
      <c r="Z153" s="85">
        <f>Z32/'UK Pop by Age'!$G7*52</f>
        <v>5.7548630635728703E-4</v>
      </c>
      <c r="AA153" s="85">
        <f>AA32/'UK Pop by Age'!$G7*52</f>
        <v>5.6311025675820565E-4</v>
      </c>
      <c r="AB153" s="85">
        <f>AB32/'UK Pop by Age'!$G7*52</f>
        <v>5.2598210796096128E-4</v>
      </c>
      <c r="AC153" s="85">
        <f>AC32/'UK Pop by Age'!$G7*52</f>
        <v>5.3423280769368227E-4</v>
      </c>
      <c r="AD153" s="85">
        <f>AD32/'UK Pop by Age'!$G7*52</f>
        <v>5.7548630635728703E-4</v>
      </c>
      <c r="AE153" s="85">
        <f>AE32/'UK Pop by Age'!$G7*52</f>
        <v>5.5073420715912415E-4</v>
      </c>
      <c r="AF153" s="85">
        <f>AF32/'UK Pop by Age'!$G7*52</f>
        <v>5.4660885729276376E-4</v>
      </c>
      <c r="AG153" s="85">
        <f>AG32/'UK Pop by Age'!$G7*52</f>
        <v>5.053553586291589E-4</v>
      </c>
      <c r="AH153" s="85">
        <f>AH32/'UK Pop by Age'!$G7*52</f>
        <v>5.7136095649092664E-4</v>
      </c>
      <c r="AI153" s="85">
        <f>AI32/'UK Pop by Age'!$G7*52</f>
        <v>5.4454618235958352E-4</v>
      </c>
      <c r="AJ153" s="85">
        <f>AJ32/'UK Pop by Age'!$G7*52</f>
        <v>4.6203918503237389E-4</v>
      </c>
      <c r="AK153" s="85">
        <f>AK32/'UK Pop by Age'!$G7*52</f>
        <v>5.527968820923044E-4</v>
      </c>
      <c r="AL153" s="85">
        <f>AL32/'UK Pop by Age'!$G7*52</f>
        <v>6.126144551545314E-4</v>
      </c>
      <c r="AM153" s="85">
        <f>AM32/'UK Pop by Age'!$G7*52</f>
        <v>5.4454618235958352E-4</v>
      </c>
      <c r="AN153" s="85">
        <f>AN32/'UK Pop by Age'!$G7*52</f>
        <v>5.5485955702548465E-4</v>
      </c>
      <c r="AO153" s="85">
        <f>AO32/'UK Pop by Age'!$G7*52</f>
        <v>6.7036935328357826E-4</v>
      </c>
      <c r="AP153" s="85">
        <f>AP32/'UK Pop by Age'!$G7*52</f>
        <v>6.2292782982043265E-4</v>
      </c>
      <c r="AQ153" s="85">
        <f>AQ32/'UK Pop by Age'!$G7*52</f>
        <v>6.2499050475361289E-4</v>
      </c>
      <c r="AR153" s="85">
        <f>AR32/'UK Pop by Age'!$G7*52</f>
        <v>5.7961165622364764E-4</v>
      </c>
      <c r="AS153" s="85">
        <f>AS32/'UK Pop by Age'!$G7*52</f>
        <v>5.9611305568908952E-4</v>
      </c>
      <c r="AT153" s="85">
        <f>AT32/'UK Pop by Age'!$G7*52</f>
        <v>6.4767992901859552E-4</v>
      </c>
      <c r="AU153" s="85">
        <f>AU32/'UK Pop by Age'!$G7*52</f>
        <v>5.5898490689184526E-4</v>
      </c>
      <c r="AV153" s="85">
        <f>AV32/'UK Pop by Age'!$G7*52</f>
        <v>5.8373700609000813E-4</v>
      </c>
      <c r="AW153" s="85">
        <f>AW32/'UK Pop by Age'!$G7*52</f>
        <v>6.4355457915223502E-4</v>
      </c>
      <c r="AX153" s="85">
        <f>AX32/'UK Pop by Age'!$G7*52</f>
        <v>6.4974260395177577E-4</v>
      </c>
      <c r="AY153" s="85">
        <f>AY32/'UK Pop by Age'!$G7*52</f>
        <v>6.4974260395177577E-4</v>
      </c>
      <c r="AZ153" s="85">
        <f>AZ32/'UK Pop by Age'!$G7*52</f>
        <v>7.5906437541032852E-4</v>
      </c>
      <c r="BA153" s="85">
        <f>BA32/'UK Pop by Age'!$G7*52</f>
        <v>3.0527589011067558E-4</v>
      </c>
    </row>
    <row r="154" spans="1:53" x14ac:dyDescent="0.25">
      <c r="A154" s="117" t="s">
        <v>46</v>
      </c>
      <c r="B154" s="85">
        <f>B33/'UK Pop by Age'!$G8*52</f>
        <v>3.6357563233866113E-3</v>
      </c>
      <c r="C154" s="85">
        <f>C33/'UK Pop by Age'!$G8*52</f>
        <v>4.3028675753841545E-3</v>
      </c>
      <c r="D154" s="85">
        <f>D33/'UK Pop by Age'!$G8*52</f>
        <v>4.1633806772392139E-3</v>
      </c>
      <c r="E154" s="85">
        <f>E33/'UK Pop by Age'!$G8*52</f>
        <v>4.3604817289657604E-3</v>
      </c>
      <c r="F154" s="85">
        <f>F33/'UK Pop by Age'!$G8*52</f>
        <v>4.145186734002917E-3</v>
      </c>
      <c r="G154" s="85">
        <f>G33/'UK Pop by Age'!$G8*52</f>
        <v>4.2058332114572388E-3</v>
      </c>
      <c r="H154" s="85">
        <f>H33/'UK Pop by Age'!$G8*52</f>
        <v>4.1603483533664979E-3</v>
      </c>
      <c r="I154" s="85">
        <f>I33/'UK Pop by Age'!$G8*52</f>
        <v>4.2300918024389678E-3</v>
      </c>
      <c r="J154" s="85">
        <f>J33/'UK Pop by Age'!$G8*52</f>
        <v>3.8328573751131583E-3</v>
      </c>
      <c r="K154" s="85">
        <f>K33/'UK Pop by Age'!$G8*52</f>
        <v>4.0693786371850142E-3</v>
      </c>
      <c r="L154" s="85">
        <f>L33/'UK Pop by Age'!$G8*52</f>
        <v>3.9753765971308145E-3</v>
      </c>
      <c r="M154" s="85">
        <f>M33/'UK Pop by Age'!$G8*52</f>
        <v>3.7873725170224164E-3</v>
      </c>
      <c r="N154" s="85">
        <f>N33/'UK Pop by Age'!$G8*52</f>
        <v>3.7054997724590821E-3</v>
      </c>
      <c r="O154" s="85">
        <f>O33/'UK Pop by Age'!$G8*52</f>
        <v>3.735823011186243E-3</v>
      </c>
      <c r="P154" s="85">
        <f>P33/'UK Pop by Age'!$G8*52</f>
        <v>3.8358896989858747E-3</v>
      </c>
      <c r="Q154" s="85">
        <f>Q33/'UK Pop by Age'!$G8*52</f>
        <v>3.3355562599877166E-3</v>
      </c>
      <c r="R154" s="85">
        <f>R33/'UK Pop by Age'!$G8*52</f>
        <v>3.6600149143683402E-3</v>
      </c>
      <c r="S154" s="85">
        <f>S33/'UK Pop by Age'!$G8*52</f>
        <v>4.0451200462032853E-3</v>
      </c>
      <c r="T154" s="85">
        <f>T33/'UK Pop by Age'!$G8*52</f>
        <v>3.3173623167514201E-3</v>
      </c>
      <c r="U154" s="85">
        <f>U33/'UK Pop by Age'!$G8*52</f>
        <v>3.8631806138403192E-3</v>
      </c>
      <c r="V154" s="85">
        <f>V33/'UK Pop by Age'!$G8*52</f>
        <v>3.8267927273677258E-3</v>
      </c>
      <c r="W154" s="85">
        <f>W33/'UK Pop by Age'!$G8*52</f>
        <v>3.005032957861661E-3</v>
      </c>
      <c r="X154" s="85">
        <f>X33/'UK Pop by Age'!$G8*52</f>
        <v>3.7085320963317976E-3</v>
      </c>
      <c r="Y154" s="85">
        <f>Y33/'UK Pop by Age'!$G8*52</f>
        <v>3.4841401297508062E-3</v>
      </c>
      <c r="Z154" s="85">
        <f>Z33/'UK Pop by Age'!$G8*52</f>
        <v>3.4871724536235217E-3</v>
      </c>
      <c r="AA154" s="85">
        <f>AA33/'UK Pop by Age'!$G8*52</f>
        <v>3.6812411814773527E-3</v>
      </c>
      <c r="AB154" s="85">
        <f>AB33/'UK Pop by Age'!$G8*52</f>
        <v>3.3719441464603104E-3</v>
      </c>
      <c r="AC154" s="85">
        <f>AC33/'UK Pop by Age'!$G8*52</f>
        <v>3.4568492148963608E-3</v>
      </c>
      <c r="AD154" s="85">
        <f>AD33/'UK Pop by Age'!$G8*52</f>
        <v>3.4447199194054968E-3</v>
      </c>
      <c r="AE154" s="85">
        <f>AE33/'UK Pop by Age'!$G8*52</f>
        <v>3.3871057658238909E-3</v>
      </c>
      <c r="AF154" s="85">
        <f>AF33/'UK Pop by Age'!$G8*52</f>
        <v>3.405299709060187E-3</v>
      </c>
      <c r="AG154" s="85">
        <f>AG33/'UK Pop by Age'!$G8*52</f>
        <v>3.3203946406241362E-3</v>
      </c>
      <c r="AH154" s="85">
        <f>AH33/'UK Pop by Age'!$G8*52</f>
        <v>3.772210897658836E-3</v>
      </c>
      <c r="AI154" s="85">
        <f>AI33/'UK Pop by Age'!$G8*52</f>
        <v>3.4174290045510518E-3</v>
      </c>
      <c r="AJ154" s="85">
        <f>AJ33/'UK Pop by Age'!$G8*52</f>
        <v>3.1111642934067252E-3</v>
      </c>
      <c r="AK154" s="85">
        <f>AK33/'UK Pop by Age'!$G8*52</f>
        <v>3.6357563233866113E-3</v>
      </c>
      <c r="AL154" s="85">
        <f>AL33/'UK Pop by Age'!$G8*52</f>
        <v>3.544786607205128E-3</v>
      </c>
      <c r="AM154" s="85">
        <f>AM33/'UK Pop by Age'!$G8*52</f>
        <v>3.5599482265687085E-3</v>
      </c>
      <c r="AN154" s="85">
        <f>AN33/'UK Pop by Age'!$G8*52</f>
        <v>3.6296916756411793E-3</v>
      </c>
      <c r="AO154" s="85">
        <f>AO33/'UK Pop by Age'!$G8*52</f>
        <v>3.6054330846594504E-3</v>
      </c>
      <c r="AP154" s="85">
        <f>AP33/'UK Pop by Age'!$G8*52</f>
        <v>3.4477522432782128E-3</v>
      </c>
      <c r="AQ154" s="85">
        <f>AQ33/'UK Pop by Age'!$G8*52</f>
        <v>3.4993017491143866E-3</v>
      </c>
      <c r="AR154" s="85">
        <f>AR33/'UK Pop by Age'!$G8*52</f>
        <v>3.6327239995138949E-3</v>
      </c>
      <c r="AS154" s="85">
        <f>AS33/'UK Pop by Age'!$G8*52</f>
        <v>3.6266593517684628E-3</v>
      </c>
      <c r="AT154" s="85">
        <f>AT33/'UK Pop by Age'!$G8*52</f>
        <v>3.747952306677107E-3</v>
      </c>
      <c r="AU154" s="85">
        <f>AU33/'UK Pop by Age'!$G8*52</f>
        <v>3.8025341363859969E-3</v>
      </c>
      <c r="AV154" s="85">
        <f>AV33/'UK Pop by Age'!$G8*52</f>
        <v>3.7145967440772301E-3</v>
      </c>
      <c r="AW154" s="85">
        <f>AW33/'UK Pop by Age'!$G8*52</f>
        <v>3.7509846305498235E-3</v>
      </c>
      <c r="AX154" s="85">
        <f>AX33/'UK Pop by Age'!$G8*52</f>
        <v>3.8662129377130356E-3</v>
      </c>
      <c r="AY154" s="85">
        <f>AY33/'UK Pop by Age'!$G8*52</f>
        <v>3.9814412448762474E-3</v>
      </c>
      <c r="AZ154" s="85">
        <f>AZ33/'UK Pop by Age'!$G8*52</f>
        <v>3.9905382164943954E-3</v>
      </c>
      <c r="BA154" s="85">
        <f>BA33/'UK Pop by Age'!$G8*52</f>
        <v>2.3439863536095502E-3</v>
      </c>
    </row>
    <row r="155" spans="1:53" x14ac:dyDescent="0.25">
      <c r="A155" s="117" t="s">
        <v>47</v>
      </c>
      <c r="B155" s="85">
        <f>B34/'UK Pop by Age'!$G9*52</f>
        <v>1.3813413324937865E-2</v>
      </c>
      <c r="C155" s="85">
        <f>C34/'UK Pop by Age'!$G9*52</f>
        <v>1.7043843507949949E-2</v>
      </c>
      <c r="D155" s="85">
        <f>D34/'UK Pop by Age'!$G9*52</f>
        <v>1.5675017159216015E-2</v>
      </c>
      <c r="E155" s="85">
        <f>E34/'UK Pop by Age'!$G9*52</f>
        <v>1.5143130349422256E-2</v>
      </c>
      <c r="F155" s="85">
        <f>F34/'UK Pop by Age'!$G9*52</f>
        <v>1.4486093702029971E-2</v>
      </c>
      <c r="G155" s="85">
        <f>G34/'UK Pop by Age'!$G9*52</f>
        <v>1.5291745781570514E-2</v>
      </c>
      <c r="H155" s="85">
        <f>H34/'UK Pop by Age'!$G9*52</f>
        <v>1.4947583728174554E-2</v>
      </c>
      <c r="I155" s="85">
        <f>I34/'UK Pop by Age'!$G9*52</f>
        <v>1.426708148623254E-2</v>
      </c>
      <c r="J155" s="85">
        <f>J34/'UK Pop by Age'!$G9*52</f>
        <v>1.4282725215932357E-2</v>
      </c>
      <c r="K155" s="85">
        <f>K34/'UK Pop by Age'!$G9*52</f>
        <v>1.4525203026279512E-2</v>
      </c>
      <c r="L155" s="85">
        <f>L34/'UK Pop by Age'!$G9*52</f>
        <v>1.3437963812142271E-2</v>
      </c>
      <c r="M155" s="85">
        <f>M34/'UK Pop by Age'!$G9*52</f>
        <v>1.3398854487892731E-2</v>
      </c>
      <c r="N155" s="85">
        <f>N34/'UK Pop by Age'!$G9*52</f>
        <v>1.2851323948399159E-2</v>
      </c>
      <c r="O155" s="85">
        <f>O34/'UK Pop by Age'!$G9*52</f>
        <v>1.2624489867751819E-2</v>
      </c>
      <c r="P155" s="85">
        <f>P34/'UK Pop by Age'!$G9*52</f>
        <v>1.3391032623042823E-2</v>
      </c>
      <c r="Q155" s="85">
        <f>Q34/'UK Pop by Age'!$G9*52</f>
        <v>1.1310416572967243E-2</v>
      </c>
      <c r="R155" s="85">
        <f>R34/'UK Pop by Age'!$G9*52</f>
        <v>1.353182619034117E-2</v>
      </c>
      <c r="S155" s="85">
        <f>S34/'UK Pop by Age'!$G9*52</f>
        <v>1.461906540447841E-2</v>
      </c>
      <c r="T155" s="85">
        <f>T34/'UK Pop by Age'!$G9*52</f>
        <v>1.1834481517911093E-2</v>
      </c>
      <c r="U155" s="85">
        <f>U34/'UK Pop by Age'!$G9*52</f>
        <v>1.2906077002348516E-2</v>
      </c>
      <c r="V155" s="85">
        <f>V34/'UK Pop by Age'!$G9*52</f>
        <v>1.3805591460087956E-2</v>
      </c>
      <c r="W155" s="85">
        <f>W34/'UK Pop by Age'!$G9*52</f>
        <v>1.0809817222573121E-2</v>
      </c>
      <c r="X155" s="85">
        <f>X34/'UK Pop by Age'!$G9*52</f>
        <v>1.3617866703690161E-2</v>
      </c>
      <c r="Y155" s="85">
        <f>Y34/'UK Pop by Age'!$G9*52</f>
        <v>1.2968651921147781E-2</v>
      </c>
      <c r="Z155" s="85">
        <f>Z34/'UK Pop by Age'!$G9*52</f>
        <v>1.2710530381100808E-2</v>
      </c>
      <c r="AA155" s="85">
        <f>AA34/'UK Pop by Age'!$G9*52</f>
        <v>1.2554093084102647E-2</v>
      </c>
      <c r="AB155" s="85">
        <f>AB34/'UK Pop by Age'!$G9*52</f>
        <v>1.2209931030706686E-2</v>
      </c>
      <c r="AC155" s="85">
        <f>AC34/'UK Pop by Age'!$G9*52</f>
        <v>1.223339662525641E-2</v>
      </c>
      <c r="AD155" s="85">
        <f>AD34/'UK Pop by Age'!$G9*52</f>
        <v>1.1732797274862285E-2</v>
      </c>
      <c r="AE155" s="85">
        <f>AE34/'UK Pop by Age'!$G9*52</f>
        <v>1.2499340030153289E-2</v>
      </c>
      <c r="AF155" s="85">
        <f>AF34/'UK Pop by Age'!$G9*52</f>
        <v>1.2491518165303382E-2</v>
      </c>
      <c r="AG155" s="85">
        <f>AG34/'UK Pop by Age'!$G9*52</f>
        <v>1.2342902733155124E-2</v>
      </c>
      <c r="AH155" s="85">
        <f>AH34/'UK Pop by Age'!$G9*52</f>
        <v>1.2303793408905585E-2</v>
      </c>
      <c r="AI155" s="85">
        <f>AI34/'UK Pop by Age'!$G9*52</f>
        <v>1.2374190192554757E-2</v>
      </c>
      <c r="AJ155" s="85">
        <f>AJ34/'UK Pop by Age'!$G9*52</f>
        <v>1.1099226222019722E-2</v>
      </c>
      <c r="AK155" s="85">
        <f>AK34/'UK Pop by Age'!$G9*52</f>
        <v>1.2851323948399159E-2</v>
      </c>
      <c r="AL155" s="85">
        <f>AL34/'UK Pop by Age'!$G9*52</f>
        <v>1.2647955462301543E-2</v>
      </c>
      <c r="AM155" s="85">
        <f>AM34/'UK Pop by Age'!$G9*52</f>
        <v>1.2452408841053839E-2</v>
      </c>
      <c r="AN155" s="85">
        <f>AN34/'UK Pop by Age'!$G9*52</f>
        <v>1.2100424922807971E-2</v>
      </c>
      <c r="AO155" s="85">
        <f>AO34/'UK Pop by Age'!$G9*52</f>
        <v>1.3023404975097137E-2</v>
      </c>
      <c r="AP155" s="85">
        <f>AP34/'UK Pop by Age'!$G9*52</f>
        <v>1.2475874435603565E-2</v>
      </c>
      <c r="AQ155" s="85">
        <f>AQ34/'UK Pop by Age'!$G9*52</f>
        <v>1.2733995975650534E-2</v>
      </c>
      <c r="AR155" s="85">
        <f>AR34/'UK Pop by Age'!$G9*52</f>
        <v>1.3007761245397322E-2</v>
      </c>
      <c r="AS155" s="85">
        <f>AS34/'UK Pop by Age'!$G9*52</f>
        <v>1.3007761245397322E-2</v>
      </c>
      <c r="AT155" s="85">
        <f>AT34/'UK Pop by Age'!$G9*52</f>
        <v>1.3109445488446126E-2</v>
      </c>
      <c r="AU155" s="85">
        <f>AU34/'UK Pop by Age'!$G9*52</f>
        <v>1.3085979893896402E-2</v>
      </c>
      <c r="AV155" s="85">
        <f>AV34/'UK Pop by Age'!$G9*52</f>
        <v>1.3633510433389978E-2</v>
      </c>
      <c r="AW155" s="85">
        <f>AW34/'UK Pop by Age'!$G9*52</f>
        <v>1.3696085352189243E-2</v>
      </c>
      <c r="AX155" s="85">
        <f>AX34/'UK Pop by Age'!$G9*52</f>
        <v>1.3211129731494936E-2</v>
      </c>
      <c r="AY155" s="85">
        <f>AY34/'UK Pop by Age'!$G9*52</f>
        <v>1.4024603675885384E-2</v>
      </c>
      <c r="AZ155" s="85">
        <f>AZ34/'UK Pop by Age'!$G9*52</f>
        <v>1.4885008809375289E-2</v>
      </c>
      <c r="BA155" s="85">
        <f>BA34/'UK Pop by Age'!$G9*52</f>
        <v>9.2689098471412067E-3</v>
      </c>
    </row>
    <row r="156" spans="1:53" x14ac:dyDescent="0.25">
      <c r="A156" s="117" t="s">
        <v>48</v>
      </c>
      <c r="B156" s="85">
        <f>B35/'UK Pop by Age'!$G10*52</f>
        <v>4.0945154224803368E-2</v>
      </c>
      <c r="C156" s="85">
        <f>C35/'UK Pop by Age'!$G10*52</f>
        <v>4.7756044076362601E-2</v>
      </c>
      <c r="D156" s="85">
        <f>D35/'UK Pop by Age'!$G10*52</f>
        <v>4.5414800689889109E-2</v>
      </c>
      <c r="E156" s="85">
        <f>E35/'UK Pop by Age'!$G10*52</f>
        <v>4.3446027842172774E-2</v>
      </c>
      <c r="F156" s="85">
        <f>F35/'UK Pop by Age'!$G10*52</f>
        <v>4.1583675148387046E-2</v>
      </c>
      <c r="G156" s="85">
        <f>G35/'UK Pop by Age'!$G10*52</f>
        <v>4.3246490053552876E-2</v>
      </c>
      <c r="H156" s="85">
        <f>H35/'UK Pop by Age'!$G10*52</f>
        <v>4.5122145266579927E-2</v>
      </c>
      <c r="I156" s="85">
        <f>I35/'UK Pop by Age'!$G10*52</f>
        <v>4.2155683475764087E-2</v>
      </c>
      <c r="J156" s="85">
        <f>J35/'UK Pop by Age'!$G10*52</f>
        <v>4.1463952475215109E-2</v>
      </c>
      <c r="K156" s="85">
        <f>K35/'UK Pop by Age'!$G10*52</f>
        <v>4.0466263532115611E-2</v>
      </c>
      <c r="L156" s="85">
        <f>L35/'UK Pop by Age'!$G10*52</f>
        <v>3.9016288934811003E-2</v>
      </c>
      <c r="M156" s="85">
        <f>M35/'UK Pop by Age'!$G10*52</f>
        <v>3.9215826723430908E-2</v>
      </c>
      <c r="N156" s="85">
        <f>N35/'UK Pop by Age'!$G10*52</f>
        <v>3.7167238760266598E-2</v>
      </c>
      <c r="O156" s="85">
        <f>O35/'UK Pop by Age'!$G10*52</f>
        <v>3.906949901177631E-2</v>
      </c>
      <c r="P156" s="85">
        <f>P35/'UK Pop by Age'!$G10*52</f>
        <v>3.8670423434536513E-2</v>
      </c>
      <c r="Q156" s="85">
        <f>Q35/'UK Pop by Age'!$G10*52</f>
        <v>3.3881516507658929E-2</v>
      </c>
      <c r="R156" s="85">
        <f>R35/'UK Pop by Age'!$G10*52</f>
        <v>3.7393381587369157E-2</v>
      </c>
      <c r="S156" s="85">
        <f>S35/'UK Pop by Age'!$G10*52</f>
        <v>4.2661179206934498E-2</v>
      </c>
      <c r="T156" s="85">
        <f>T35/'UK Pop by Age'!$G10*52</f>
        <v>3.4307197123381379E-2</v>
      </c>
      <c r="U156" s="85">
        <f>U35/'UK Pop by Age'!$G10*52</f>
        <v>3.8098415107159465E-2</v>
      </c>
      <c r="V156" s="85">
        <f>V35/'UK Pop by Age'!$G10*52</f>
        <v>3.9189221684948254E-2</v>
      </c>
      <c r="W156" s="85">
        <f>W35/'UK Pop by Age'!$G10*52</f>
        <v>3.1965953736907894E-2</v>
      </c>
      <c r="X156" s="85">
        <f>X35/'UK Pop by Age'!$G10*52</f>
        <v>3.785896976081559E-2</v>
      </c>
      <c r="Y156" s="85">
        <f>Y35/'UK Pop by Age'!$G10*52</f>
        <v>3.5544331412824752E-2</v>
      </c>
      <c r="Z156" s="85">
        <f>Z35/'UK Pop by Age'!$G10*52</f>
        <v>3.6063129663236493E-2</v>
      </c>
      <c r="AA156" s="85">
        <f>AA35/'UK Pop by Age'!$G10*52</f>
        <v>3.5810381797651288E-2</v>
      </c>
      <c r="AB156" s="85">
        <f>AB35/'UK Pop by Age'!$G10*52</f>
        <v>3.5251675989515563E-2</v>
      </c>
      <c r="AC156" s="85">
        <f>AC35/'UK Pop by Age'!$G10*52</f>
        <v>3.4799390335310466E-2</v>
      </c>
      <c r="AD156" s="85">
        <f>AD35/'UK Pop by Age'!$G10*52</f>
        <v>3.4719575219862506E-2</v>
      </c>
      <c r="AE156" s="85">
        <f>AE35/'UK Pop by Age'!$G10*52</f>
        <v>3.4320499642622702E-2</v>
      </c>
      <c r="AF156" s="85">
        <f>AF35/'UK Pop by Age'!$G10*52</f>
        <v>3.5437911258894145E-2</v>
      </c>
      <c r="AG156" s="85">
        <f>AG35/'UK Pop by Age'!$G10*52</f>
        <v>3.4253987046416065E-2</v>
      </c>
      <c r="AH156" s="85">
        <f>AH35/'UK Pop by Age'!$G10*52</f>
        <v>3.3655373680556371E-2</v>
      </c>
      <c r="AI156" s="85">
        <f>AI35/'UK Pop by Age'!$G10*52</f>
        <v>3.2976945199248708E-2</v>
      </c>
      <c r="AJ156" s="85">
        <f>AJ35/'UK Pop by Age'!$G10*52</f>
        <v>3.0848542120636455E-2</v>
      </c>
      <c r="AK156" s="85">
        <f>AK35/'UK Pop by Age'!$G10*52</f>
        <v>3.69144908946814E-2</v>
      </c>
      <c r="AL156" s="85">
        <f>AL35/'UK Pop by Age'!$G10*52</f>
        <v>3.5304886066480877E-2</v>
      </c>
      <c r="AM156" s="85">
        <f>AM35/'UK Pop by Age'!$G10*52</f>
        <v>3.5850289355375264E-2</v>
      </c>
      <c r="AN156" s="85">
        <f>AN35/'UK Pop by Age'!$G10*52</f>
        <v>3.6714953106061501E-2</v>
      </c>
      <c r="AO156" s="85">
        <f>AO35/'UK Pop by Age'!$G10*52</f>
        <v>3.698100349088803E-2</v>
      </c>
      <c r="AP156" s="85">
        <f>AP35/'UK Pop by Age'!$G10*52</f>
        <v>3.8164927703366096E-2</v>
      </c>
      <c r="AQ156" s="85">
        <f>AQ35/'UK Pop by Age'!$G10*52</f>
        <v>3.8843356184673758E-2</v>
      </c>
      <c r="AR156" s="85">
        <f>AR35/'UK Pop by Age'!$G10*52</f>
        <v>3.7233751356473235E-2</v>
      </c>
      <c r="AS156" s="85">
        <f>AS35/'UK Pop by Age'!$G10*52</f>
        <v>3.9082801531017633E-2</v>
      </c>
      <c r="AT156" s="85">
        <f>AT35/'UK Pop by Age'!$G10*52</f>
        <v>3.9880952685497233E-2</v>
      </c>
      <c r="AU156" s="85">
        <f>AU35/'UK Pop by Age'!$G10*52</f>
        <v>4.0838734070872754E-2</v>
      </c>
      <c r="AV156" s="85">
        <f>AV35/'UK Pop by Age'!$G10*52</f>
        <v>4.2075868360316127E-2</v>
      </c>
      <c r="AW156" s="85">
        <f>AW35/'UK Pop by Age'!$G10*52</f>
        <v>4.1796515456248268E-2</v>
      </c>
      <c r="AX156" s="85">
        <f>AX35/'UK Pop by Age'!$G10*52</f>
        <v>4.0945154224803368E-2</v>
      </c>
      <c r="AY156" s="85">
        <f>AY35/'UK Pop by Age'!$G10*52</f>
        <v>4.2767599360865112E-2</v>
      </c>
      <c r="AZ156" s="85">
        <f>AZ35/'UK Pop by Age'!$G10*52</f>
        <v>4.3885010977136554E-2</v>
      </c>
      <c r="BA156" s="85">
        <f>BA35/'UK Pop by Age'!$G10*52</f>
        <v>2.9677920427399709E-2</v>
      </c>
    </row>
    <row r="157" spans="1:53" x14ac:dyDescent="0.25">
      <c r="A157" s="127" t="s">
        <v>49</v>
      </c>
      <c r="B157" s="85">
        <f>B36/'UK Pop by Age'!$G11*52</f>
        <v>0.23546660315402729</v>
      </c>
      <c r="C157" s="85">
        <f>C36/'UK Pop by Age'!$G11*52</f>
        <v>0.25739408161113864</v>
      </c>
      <c r="D157" s="85">
        <f>D36/'UK Pop by Age'!$G11*52</f>
        <v>0.23663403834966051</v>
      </c>
      <c r="E157" s="86">
        <f>E36/'UK Pop by Age'!$G11*52</f>
        <v>0.23841057016910241</v>
      </c>
      <c r="F157" s="86">
        <f>F36/'UK Pop by Age'!$G11*52</f>
        <v>0.2321165717230797</v>
      </c>
      <c r="G157" s="86">
        <f>G36/'UK Pop by Age'!$G11*52</f>
        <v>0.23962876341671971</v>
      </c>
      <c r="H157" s="86">
        <f>H36/'UK Pop by Age'!$G11*52</f>
        <v>0.2425219723798108</v>
      </c>
      <c r="I157" s="86">
        <f>I36/'UK Pop by Age'!$G11*52</f>
        <v>0.23054307211157404</v>
      </c>
      <c r="J157" s="86">
        <f>J36/'UK Pop by Age'!$G11*52</f>
        <v>0.22724379873261047</v>
      </c>
      <c r="K157" s="86">
        <f>K36/'UK Pop by Age'!$G11*52</f>
        <v>0.21790431716754452</v>
      </c>
      <c r="L157" s="86">
        <f>L36/'UK Pop by Age'!$G11*52</f>
        <v>0.21445276963262885</v>
      </c>
      <c r="M157" s="86">
        <f>M36/'UK Pop by Age'!$G11*52</f>
        <v>0.20942772248620747</v>
      </c>
      <c r="N157" s="86">
        <f>N36/'UK Pop by Age'!$G11*52</f>
        <v>0.19577380650249693</v>
      </c>
      <c r="O157" s="86">
        <f>O36/'UK Pop by Age'!$G11*52</f>
        <v>0.20267690157232826</v>
      </c>
      <c r="P157" s="86">
        <f>P36/'UK Pop by Age'!$G11*52</f>
        <v>0.20551935248343528</v>
      </c>
      <c r="Q157" s="85">
        <f>Q36/'UK Pop by Age'!$G11*52</f>
        <v>0.18333808376640362</v>
      </c>
      <c r="R157" s="85">
        <f>R36/'UK Pop by Age'!$G11*52</f>
        <v>0.2023215952084399</v>
      </c>
      <c r="S157" s="85">
        <f>S36/'UK Pop by Age'!$G11*52</f>
        <v>0.22516271860126427</v>
      </c>
      <c r="T157" s="85">
        <f>T36/'UK Pop by Age'!$G11*52</f>
        <v>0.17937895571164741</v>
      </c>
      <c r="U157" s="85">
        <f>U36/'UK Pop by Age'!$G11*52</f>
        <v>0.20922469027827126</v>
      </c>
      <c r="V157" s="85">
        <f>V36/'UK Pop by Age'!$G11*52</f>
        <v>0.19947914429733285</v>
      </c>
      <c r="W157" s="85">
        <f>W36/'UK Pop by Age'!$G11*52</f>
        <v>0.16161363751722846</v>
      </c>
      <c r="X157" s="85">
        <f>X36/'UK Pop by Age'!$G11*52</f>
        <v>0.20090036975288639</v>
      </c>
      <c r="Y157" s="85">
        <f>Y36/'UK Pop by Age'!$G11*52</f>
        <v>0.18293201935053119</v>
      </c>
      <c r="Z157" s="85">
        <f>Z36/'UK Pop by Age'!$G11*52</f>
        <v>0.18409945454616444</v>
      </c>
      <c r="AA157" s="85">
        <f>AA36/'UK Pop by Age'!$G11*52</f>
        <v>0.18612977662552663</v>
      </c>
      <c r="AB157" s="85">
        <f>AB36/'UK Pop by Age'!$G11*52</f>
        <v>0.1738463280453855</v>
      </c>
      <c r="AC157" s="85">
        <f>AC36/'UK Pop by Age'!$G11*52</f>
        <v>0.17968350402355174</v>
      </c>
      <c r="AD157" s="85">
        <f>AD36/'UK Pop by Age'!$G11*52</f>
        <v>0.17745014973625334</v>
      </c>
      <c r="AE157" s="85">
        <f>AE36/'UK Pop by Age'!$G11*52</f>
        <v>0.17658726285252443</v>
      </c>
      <c r="AF157" s="85">
        <f>AF36/'UK Pop by Age'!$G11*52</f>
        <v>0.18039411675132849</v>
      </c>
      <c r="AG157" s="85">
        <f>AG36/'UK Pop by Age'!$G11*52</f>
        <v>0.18069866506323282</v>
      </c>
      <c r="AH157" s="85">
        <f>AH36/'UK Pop by Age'!$G11*52</f>
        <v>0.17212055427792766</v>
      </c>
      <c r="AI157" s="85">
        <f>AI36/'UK Pop by Age'!$G11*52</f>
        <v>0.17699332726839687</v>
      </c>
      <c r="AJ157" s="85">
        <f>AJ36/'UK Pop by Age'!$G11*52</f>
        <v>0.16207045998508493</v>
      </c>
      <c r="AK157" s="85">
        <f>AK36/'UK Pop by Age'!$G11*52</f>
        <v>0.1896828402644104</v>
      </c>
      <c r="AL157" s="85">
        <f>AL36/'UK Pop by Age'!$G11*52</f>
        <v>0.18800782454893664</v>
      </c>
      <c r="AM157" s="85">
        <f>AM36/'UK Pop by Age'!$G11*52</f>
        <v>0.1853684058457658</v>
      </c>
      <c r="AN157" s="85">
        <f>AN36/'UK Pop by Age'!$G11*52</f>
        <v>0.18653584104139906</v>
      </c>
      <c r="AO157" s="85">
        <f>AO36/'UK Pop by Age'!$G11*52</f>
        <v>0.19069800130409148</v>
      </c>
      <c r="AP157" s="85">
        <f>AP36/'UK Pop by Age'!$G11*52</f>
        <v>0.20343827235208908</v>
      </c>
      <c r="AQ157" s="85">
        <f>AQ36/'UK Pop by Age'!$G11*52</f>
        <v>0.20724512625089317</v>
      </c>
      <c r="AR157" s="85">
        <f>AR36/'UK Pop by Age'!$G11*52</f>
        <v>0.20389509481994558</v>
      </c>
      <c r="AS157" s="85">
        <f>AS36/'UK Pop by Age'!$G11*52</f>
        <v>0.20374282066399341</v>
      </c>
      <c r="AT157" s="85">
        <f>AT36/'UK Pop by Age'!$G11*52</f>
        <v>0.22404604145761509</v>
      </c>
      <c r="AU157" s="85">
        <f>AU36/'UK Pop by Age'!$G11*52</f>
        <v>0.21912251041516184</v>
      </c>
      <c r="AV157" s="85">
        <f>AV36/'UK Pop by Age'!$G11*52</f>
        <v>0.22292936431396587</v>
      </c>
      <c r="AW157" s="85">
        <f>AW36/'UK Pop by Age'!$G11*52</f>
        <v>0.22567029912110481</v>
      </c>
      <c r="AX157" s="85">
        <f>AX36/'UK Pop by Age'!$G11*52</f>
        <v>0.22292936431396587</v>
      </c>
      <c r="AY157" s="85">
        <f>AY36/'UK Pop by Age'!$G11*52</f>
        <v>0.22678697626475403</v>
      </c>
      <c r="AZ157" s="85">
        <f>AZ36/'UK Pop by Age'!$G11*52</f>
        <v>0.2521660022567811</v>
      </c>
      <c r="BA157" s="85">
        <f>BA36/'UK Pop by Age'!$G11*52</f>
        <v>0.15983710569778656</v>
      </c>
    </row>
    <row r="158" spans="1:53" x14ac:dyDescent="0.25">
      <c r="A158" s="128" t="s">
        <v>65</v>
      </c>
      <c r="B158" s="76"/>
      <c r="C158" s="76"/>
      <c r="D158" s="76"/>
      <c r="E158" s="78">
        <f>E37/'UK Pop by Age'!$G12*52</f>
        <v>9.2705520597958502E-3</v>
      </c>
      <c r="F158" s="78">
        <f>F37/'UK Pop by Age'!$G12*52</f>
        <v>8.9207348057507418E-3</v>
      </c>
      <c r="G158" s="78">
        <f>G37/'UK Pop by Age'!$G12*52</f>
        <v>9.2073796437154697E-3</v>
      </c>
      <c r="H158" s="78">
        <f>H37/'UK Pop by Age'!$G12*52</f>
        <v>9.3368830966802513E-3</v>
      </c>
      <c r="I158" s="78">
        <f>I37/'UK Pop by Age'!$G12*52</f>
        <v>8.9191554953487323E-3</v>
      </c>
      <c r="J158" s="78">
        <f>J37/'UK Pop by Age'!$G12*52</f>
        <v>8.7209520398965398E-3</v>
      </c>
      <c r="K158" s="78">
        <f>K37/'UK Pop by Age'!$G12*52</f>
        <v>8.6056623805498451E-3</v>
      </c>
      <c r="L158" s="78">
        <f>L37/'UK Pop by Age'!$G12*52</f>
        <v>8.3442865090172704E-3</v>
      </c>
      <c r="M158" s="78">
        <f>M37/'UK Pop by Age'!$G12*52</f>
        <v>8.213993400851485E-3</v>
      </c>
      <c r="N158" s="78">
        <f>N37/'UK Pop by Age'!$G12*52</f>
        <v>7.7915278683139411E-3</v>
      </c>
      <c r="O158" s="78">
        <f>O37/'UK Pop by Age'!$G12*52</f>
        <v>7.9960485653741715E-3</v>
      </c>
      <c r="P158" s="78">
        <f>P37/'UK Pop by Age'!$G12*52</f>
        <v>8.1263416735399569E-3</v>
      </c>
      <c r="Q158" s="78">
        <f>Q37/'UK Pop by Age'!$G12*52</f>
        <v>7.1266381890679343E-3</v>
      </c>
      <c r="R158" s="78">
        <f>R37/'UK Pop by Age'!$G12*52</f>
        <v>7.9431416669068534E-3</v>
      </c>
      <c r="S158" s="78">
        <f>S37/'UK Pop by Age'!$G12*52</f>
        <v>8.8496658376603157E-3</v>
      </c>
      <c r="T158" s="78">
        <f>T37/'UK Pop by Age'!$G12*52</f>
        <v>7.150327845098078E-3</v>
      </c>
      <c r="U158" s="78">
        <f>U37/'UK Pop by Age'!$G12*52</f>
        <v>8.1113382247208661E-3</v>
      </c>
      <c r="V158" s="78">
        <f>V37/'UK Pop by Age'!$G12*52</f>
        <v>8.1208140871329229E-3</v>
      </c>
      <c r="W158" s="78">
        <f>W37/'UK Pop by Age'!$G12*52</f>
        <v>6.5225519602992955E-3</v>
      </c>
      <c r="X158" s="78">
        <f>X37/'UK Pop by Age'!$G12*52</f>
        <v>8.0071037381882378E-3</v>
      </c>
      <c r="Y158" s="78">
        <f>Y37/'UK Pop by Age'!$G12*52</f>
        <v>7.4582933734899321E-3</v>
      </c>
      <c r="Z158" s="78">
        <f>Z37/'UK Pop by Age'!$G12*52</f>
        <v>7.4685588911029936E-3</v>
      </c>
      <c r="AA158" s="78">
        <f>AA37/'UK Pop by Age'!$G12*52</f>
        <v>7.5104106167562463E-3</v>
      </c>
      <c r="AB158" s="78">
        <f>AB37/'UK Pop by Age'!$G12*52</f>
        <v>7.1558554315051103E-3</v>
      </c>
      <c r="AC158" s="78">
        <f>AC37/'UK Pop by Age'!$G12*52</f>
        <v>7.2482450900226668E-3</v>
      </c>
      <c r="AD158" s="78">
        <f>AD37/'UK Pop by Age'!$G12*52</f>
        <v>7.1700692251231955E-3</v>
      </c>
      <c r="AE158" s="78">
        <f>AE37/'UK Pop by Age'!$G12*52</f>
        <v>7.1953381915553479E-3</v>
      </c>
      <c r="AF158" s="78">
        <f>AF37/'UK Pop by Age'!$G12*52</f>
        <v>7.3208933685151058E-3</v>
      </c>
      <c r="AG158" s="78">
        <f>AG37/'UK Pop by Age'!$G12*52</f>
        <v>7.2032347435653961E-3</v>
      </c>
      <c r="AH158" s="78">
        <f>AH37/'UK Pop by Age'!$G12*52</f>
        <v>7.1803347427362579E-3</v>
      </c>
      <c r="AI158" s="78">
        <f>AI37/'UK Pop by Age'!$G12*52</f>
        <v>7.1021588778367867E-3</v>
      </c>
      <c r="AJ158" s="78">
        <f>AJ37/'UK Pop by Age'!$G12*52</f>
        <v>6.5083381666812103E-3</v>
      </c>
      <c r="AK158" s="78">
        <f>AK37/'UK Pop by Age'!$G12*52</f>
        <v>7.6557071737411216E-3</v>
      </c>
      <c r="AL158" s="78">
        <f>AL37/'UK Pop by Age'!$G12*52</f>
        <v>7.5119899271582557E-3</v>
      </c>
      <c r="AM158" s="78">
        <f>AM37/'UK Pop by Age'!$G12*52</f>
        <v>7.4543450974849084E-3</v>
      </c>
      <c r="AN158" s="78">
        <f>AN37/'UK Pop by Age'!$G12*52</f>
        <v>7.5151485479622755E-3</v>
      </c>
      <c r="AO158" s="78">
        <f>AO37/'UK Pop by Age'!$G12*52</f>
        <v>7.7378313146456174E-3</v>
      </c>
      <c r="AP158" s="78">
        <f>AP37/'UK Pop by Age'!$G12*52</f>
        <v>7.8752313196204446E-3</v>
      </c>
      <c r="AQ158" s="78">
        <f>AQ37/'UK Pop by Age'!$G12*52</f>
        <v>8.0197382214043152E-3</v>
      </c>
      <c r="AR158" s="78">
        <f>AR37/'UK Pop by Age'!$G12*52</f>
        <v>7.9131347692686718E-3</v>
      </c>
      <c r="AS158" s="78">
        <f>AS37/'UK Pop by Age'!$G12*52</f>
        <v>8.0260554630123531E-3</v>
      </c>
      <c r="AT158" s="78">
        <f>AT37/'UK Pop by Age'!$G12*52</f>
        <v>8.4469416851478893E-3</v>
      </c>
      <c r="AU158" s="78">
        <f>AU37/'UK Pop by Age'!$G12*52</f>
        <v>8.4098278907006642E-3</v>
      </c>
      <c r="AV158" s="78">
        <f>AV37/'UK Pop by Age'!$G12*52</f>
        <v>8.5930278973337677E-3</v>
      </c>
      <c r="AW158" s="78">
        <f>AW37/'UK Pop by Age'!$G12*52</f>
        <v>8.6530416926101309E-3</v>
      </c>
      <c r="AX158" s="78">
        <f>AX37/'UK Pop by Age'!$G12*52</f>
        <v>8.5409106540674535E-3</v>
      </c>
      <c r="AY158" s="78">
        <f>AY37/'UK Pop by Age'!$G12*52</f>
        <v>8.8346623888412249E-3</v>
      </c>
      <c r="AZ158" s="78">
        <f>AZ37/'UK Pop by Age'!$G12*52</f>
        <v>9.4174279271827342E-3</v>
      </c>
      <c r="BA158" s="84">
        <f>BA37/'UK Pop by Age'!$G12*52</f>
        <v>5.9484726291688366E-3</v>
      </c>
    </row>
  </sheetData>
  <conditionalFormatting sqref="B123:BA12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BA85">
    <cfRule type="colorScale" priority="92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6:BA121 B122:D122">
    <cfRule type="colorScale" priority="8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7:BA133">
    <cfRule type="colorScale" priority="88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9:BA145">
    <cfRule type="colorScale" priority="87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5:BA115">
    <cfRule type="colorScale" priority="80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8:D100">
    <cfRule type="colorScale" priority="7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1:BA97">
    <cfRule type="colorScale" priority="78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B55:BA61">
    <cfRule type="colorScale" priority="74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67:BA73">
    <cfRule type="colorScale" priority="72">
      <colorScale>
        <cfvo type="num" val="-0.5"/>
        <cfvo type="num" val="0"/>
        <cfvo type="num" val="1"/>
        <color rgb="FF63BE7B"/>
        <color rgb="FFFFEB84"/>
        <color rgb="FFF8696B"/>
      </colorScale>
    </cfRule>
  </conditionalFormatting>
  <conditionalFormatting sqref="B158:D158">
    <cfRule type="colorScale" priority="64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51:O157">
    <cfRule type="colorScale" priority="63">
      <colorScale>
        <cfvo type="min"/>
        <cfvo type="percent" val="10"/>
        <cfvo type="max"/>
        <color rgb="FF63BE7B"/>
        <color rgb="FFFFEB84"/>
        <color rgb="FFF8696B"/>
      </colorScale>
    </cfRule>
  </conditionalFormatting>
  <conditionalFormatting sqref="P151:P157">
    <cfRule type="colorScale" priority="62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Q151:BA157">
    <cfRule type="colorScale" priority="61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DG55:FF61">
    <cfRule type="colorScale" priority="56">
      <colorScale>
        <cfvo type="min"/>
        <cfvo type="percentile" val="0"/>
        <cfvo type="max"/>
        <color rgb="FF63BE7B"/>
        <color rgb="FFFFEB84"/>
        <color rgb="FFF8696B"/>
      </colorScale>
    </cfRule>
  </conditionalFormatting>
  <conditionalFormatting sqref="AD67:AD73">
    <cfRule type="colorScale" priority="4">
      <colorScale>
        <cfvo type="num" val="-0.5"/>
        <cfvo type="num" val="0"/>
        <cfvo type="num" val="1"/>
        <color rgb="FF63BE7B"/>
        <color rgb="FFFFEB84"/>
        <color rgb="FFF8696B"/>
      </colorScale>
    </cfRule>
  </conditionalFormatting>
  <conditionalFormatting sqref="AD67:AD73">
    <cfRule type="colorScale" priority="1">
      <colorScale>
        <cfvo type="num" val="-0.5"/>
        <cfvo type="num" val="0"/>
        <cfvo type="num" val="1"/>
        <color rgb="FF63BE7B"/>
        <color rgb="FFFFEB84"/>
        <color rgb="FFF8696B"/>
      </colorScale>
    </cfRule>
  </conditionalFormatting>
  <hyperlinks>
    <hyperlink ref="L1" r:id="rId1" xr:uid="{098020FB-C69C-44BD-BF6B-E2CA7259A49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2405-4618-4A82-8EAD-F70231EC9263}">
  <sheetPr codeName="Sheet7"/>
  <dimension ref="A2:BB144"/>
  <sheetViews>
    <sheetView showGridLines="0" topLeftCell="N4" workbookViewId="0">
      <selection activeCell="AB77" sqref="AB77"/>
    </sheetView>
  </sheetViews>
  <sheetFormatPr defaultRowHeight="15" x14ac:dyDescent="0.25"/>
  <cols>
    <col min="2" max="2" width="13.28515625" hidden="1" customWidth="1"/>
    <col min="3" max="4" width="0" hidden="1" customWidth="1"/>
    <col min="23" max="23" width="10.140625" bestFit="1" customWidth="1"/>
  </cols>
  <sheetData>
    <row r="2" spans="1:53" ht="18.75" x14ac:dyDescent="0.3">
      <c r="A2" s="18" t="s">
        <v>60</v>
      </c>
    </row>
    <row r="3" spans="1:53" x14ac:dyDescent="0.25">
      <c r="A3" s="65" t="s">
        <v>22</v>
      </c>
      <c r="B3" s="6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53" x14ac:dyDescent="0.25">
      <c r="A4" s="105" t="s">
        <v>50</v>
      </c>
      <c r="B4" s="108">
        <v>1</v>
      </c>
      <c r="C4" s="108">
        <v>2</v>
      </c>
      <c r="D4" s="108">
        <v>3</v>
      </c>
      <c r="E4" s="108">
        <v>4</v>
      </c>
      <c r="F4" s="108">
        <v>5</v>
      </c>
      <c r="G4" s="108">
        <v>6</v>
      </c>
      <c r="H4" s="108">
        <v>7</v>
      </c>
      <c r="I4" s="108">
        <v>8</v>
      </c>
      <c r="J4" s="108">
        <v>9</v>
      </c>
      <c r="K4" s="108">
        <v>10</v>
      </c>
      <c r="L4" s="108">
        <v>11</v>
      </c>
      <c r="M4" s="108">
        <v>12</v>
      </c>
      <c r="N4" s="108">
        <v>13</v>
      </c>
      <c r="O4" s="108">
        <v>14</v>
      </c>
      <c r="P4" s="108">
        <v>15</v>
      </c>
      <c r="Q4" s="108">
        <v>16</v>
      </c>
      <c r="R4" s="108">
        <v>17</v>
      </c>
      <c r="S4" s="108">
        <v>18</v>
      </c>
      <c r="T4" s="108">
        <v>19</v>
      </c>
      <c r="U4" s="108">
        <v>20</v>
      </c>
      <c r="V4" s="108">
        <v>21</v>
      </c>
      <c r="W4" s="108">
        <v>22</v>
      </c>
      <c r="X4" s="108">
        <v>23</v>
      </c>
      <c r="Y4" s="108">
        <v>24</v>
      </c>
      <c r="Z4" s="108">
        <v>25</v>
      </c>
      <c r="AA4" s="108">
        <v>26</v>
      </c>
      <c r="AB4" s="108">
        <v>27</v>
      </c>
      <c r="AC4" s="108">
        <v>28</v>
      </c>
      <c r="AD4" s="108">
        <v>29</v>
      </c>
      <c r="AE4" s="108">
        <v>30</v>
      </c>
      <c r="AF4" s="108">
        <v>31</v>
      </c>
      <c r="AG4" s="108">
        <v>32</v>
      </c>
      <c r="AH4" s="108">
        <v>33</v>
      </c>
      <c r="AI4" s="108">
        <v>34</v>
      </c>
      <c r="AJ4" s="108">
        <v>35</v>
      </c>
      <c r="AK4" s="108">
        <v>36</v>
      </c>
      <c r="AL4" s="108">
        <v>37</v>
      </c>
      <c r="AM4" s="108">
        <v>38</v>
      </c>
      <c r="AN4" s="108">
        <v>39</v>
      </c>
      <c r="AO4" s="108">
        <v>40</v>
      </c>
      <c r="AP4" s="108">
        <v>41</v>
      </c>
      <c r="AQ4" s="108">
        <v>42</v>
      </c>
      <c r="AR4" s="108">
        <v>43</v>
      </c>
      <c r="AS4" s="108">
        <v>44</v>
      </c>
      <c r="AT4" s="108">
        <v>45</v>
      </c>
      <c r="AU4" s="108">
        <v>46</v>
      </c>
      <c r="AV4" s="108">
        <v>47</v>
      </c>
      <c r="AW4" s="108">
        <v>48</v>
      </c>
      <c r="AX4" s="108">
        <v>49</v>
      </c>
      <c r="AY4" s="108">
        <v>50</v>
      </c>
      <c r="AZ4" s="108">
        <v>51</v>
      </c>
      <c r="BA4" s="108">
        <v>52</v>
      </c>
    </row>
    <row r="5" spans="1:53" x14ac:dyDescent="0.25">
      <c r="A5" s="104" t="s">
        <v>23</v>
      </c>
      <c r="B5" s="102">
        <v>48</v>
      </c>
      <c r="C5" s="102">
        <v>50</v>
      </c>
      <c r="D5" s="102">
        <v>69</v>
      </c>
      <c r="E5" s="102">
        <v>53</v>
      </c>
      <c r="F5" s="102">
        <v>50</v>
      </c>
      <c r="G5" s="102">
        <v>30</v>
      </c>
      <c r="H5" s="102">
        <v>43</v>
      </c>
      <c r="I5" s="102">
        <v>51</v>
      </c>
      <c r="J5" s="102">
        <v>49</v>
      </c>
      <c r="K5" s="102">
        <v>56</v>
      </c>
      <c r="L5" s="102">
        <v>53</v>
      </c>
      <c r="M5" s="102">
        <v>44</v>
      </c>
      <c r="N5" s="102">
        <v>49</v>
      </c>
      <c r="O5" s="102">
        <v>51</v>
      </c>
      <c r="P5" s="111">
        <v>38</v>
      </c>
    </row>
    <row r="6" spans="1:53" x14ac:dyDescent="0.25">
      <c r="A6" s="106" t="s">
        <v>24</v>
      </c>
      <c r="B6" s="102">
        <v>8</v>
      </c>
      <c r="C6" s="102">
        <v>9</v>
      </c>
      <c r="D6" s="102">
        <v>7</v>
      </c>
      <c r="E6" s="102">
        <v>9</v>
      </c>
      <c r="F6" s="102">
        <v>6</v>
      </c>
      <c r="G6" s="102">
        <v>8</v>
      </c>
      <c r="H6" s="102">
        <v>6</v>
      </c>
      <c r="I6" s="102">
        <v>5</v>
      </c>
      <c r="J6" s="102">
        <v>7</v>
      </c>
      <c r="K6" s="102">
        <v>11</v>
      </c>
      <c r="L6" s="102">
        <v>13</v>
      </c>
      <c r="M6" s="102">
        <v>2</v>
      </c>
      <c r="N6" s="102">
        <v>8</v>
      </c>
      <c r="O6" s="102">
        <v>8</v>
      </c>
      <c r="P6" s="111">
        <v>6</v>
      </c>
    </row>
    <row r="7" spans="1:53" x14ac:dyDescent="0.25">
      <c r="A7" s="106" t="s">
        <v>25</v>
      </c>
      <c r="B7" s="8">
        <v>4</v>
      </c>
      <c r="C7" s="8">
        <v>8</v>
      </c>
      <c r="D7" s="8">
        <v>5</v>
      </c>
      <c r="E7" s="8">
        <v>4</v>
      </c>
      <c r="F7" s="8">
        <v>5</v>
      </c>
      <c r="G7" s="8">
        <v>4</v>
      </c>
      <c r="H7" s="8">
        <v>2</v>
      </c>
      <c r="I7" s="8">
        <v>6</v>
      </c>
      <c r="J7" s="8">
        <v>6</v>
      </c>
      <c r="K7" s="8">
        <v>2</v>
      </c>
      <c r="L7" s="8">
        <v>3</v>
      </c>
      <c r="M7" s="8">
        <v>6</v>
      </c>
      <c r="N7" s="8">
        <v>1</v>
      </c>
      <c r="O7" s="8">
        <v>5</v>
      </c>
      <c r="P7" s="111">
        <v>4</v>
      </c>
    </row>
    <row r="8" spans="1:53" x14ac:dyDescent="0.25">
      <c r="A8" s="104" t="s">
        <v>26</v>
      </c>
      <c r="B8" s="8">
        <v>4</v>
      </c>
      <c r="C8" s="8">
        <v>9</v>
      </c>
      <c r="D8" s="8">
        <v>4</v>
      </c>
      <c r="E8" s="8">
        <v>8</v>
      </c>
      <c r="F8" s="8">
        <v>4</v>
      </c>
      <c r="G8" s="8">
        <v>4</v>
      </c>
      <c r="H8" s="8">
        <v>4</v>
      </c>
      <c r="I8" s="8">
        <v>7</v>
      </c>
      <c r="J8" s="8">
        <v>7</v>
      </c>
      <c r="K8" s="8">
        <v>7</v>
      </c>
      <c r="L8" s="8">
        <v>6</v>
      </c>
      <c r="M8" s="8">
        <v>4</v>
      </c>
      <c r="N8" s="8">
        <v>4</v>
      </c>
      <c r="O8" s="8">
        <v>8</v>
      </c>
      <c r="P8" s="111">
        <v>4</v>
      </c>
    </row>
    <row r="9" spans="1:53" x14ac:dyDescent="0.25">
      <c r="A9" s="104" t="s">
        <v>27</v>
      </c>
      <c r="B9" s="8">
        <v>6</v>
      </c>
      <c r="C9" s="8">
        <v>16</v>
      </c>
      <c r="D9" s="8">
        <v>10</v>
      </c>
      <c r="E9" s="8">
        <v>15</v>
      </c>
      <c r="F9" s="8">
        <v>23</v>
      </c>
      <c r="G9" s="8">
        <v>10</v>
      </c>
      <c r="H9" s="8">
        <v>16</v>
      </c>
      <c r="I9" s="8">
        <v>20</v>
      </c>
      <c r="J9" s="8">
        <v>24</v>
      </c>
      <c r="K9" s="8">
        <v>21</v>
      </c>
      <c r="L9" s="8">
        <v>18</v>
      </c>
      <c r="M9" s="8">
        <v>15</v>
      </c>
      <c r="N9" s="8">
        <v>12</v>
      </c>
      <c r="O9" s="8">
        <v>9</v>
      </c>
      <c r="P9" s="111">
        <v>8</v>
      </c>
    </row>
    <row r="10" spans="1:53" x14ac:dyDescent="0.25">
      <c r="A10" s="104" t="s">
        <v>28</v>
      </c>
      <c r="B10" s="8">
        <v>11</v>
      </c>
      <c r="C10" s="8">
        <v>23</v>
      </c>
      <c r="D10" s="8">
        <v>25</v>
      </c>
      <c r="E10" s="8">
        <v>30</v>
      </c>
      <c r="F10" s="8">
        <v>23</v>
      </c>
      <c r="G10" s="8">
        <v>34</v>
      </c>
      <c r="H10" s="8">
        <v>26</v>
      </c>
      <c r="I10" s="8">
        <v>18</v>
      </c>
      <c r="J10" s="8">
        <v>25</v>
      </c>
      <c r="K10" s="8">
        <v>23</v>
      </c>
      <c r="L10" s="8">
        <v>39</v>
      </c>
      <c r="M10" s="8">
        <v>22</v>
      </c>
      <c r="N10" s="8">
        <v>17</v>
      </c>
      <c r="O10" s="8">
        <v>20</v>
      </c>
      <c r="P10" s="111">
        <v>16</v>
      </c>
    </row>
    <row r="11" spans="1:53" x14ac:dyDescent="0.25">
      <c r="A11" s="107" t="s">
        <v>29</v>
      </c>
      <c r="B11" s="8">
        <v>17</v>
      </c>
      <c r="C11" s="8">
        <v>37</v>
      </c>
      <c r="D11" s="8">
        <v>37</v>
      </c>
      <c r="E11" s="8">
        <v>36</v>
      </c>
      <c r="F11" s="8">
        <v>28</v>
      </c>
      <c r="G11" s="8">
        <v>23</v>
      </c>
      <c r="H11" s="8">
        <v>27</v>
      </c>
      <c r="I11" s="8">
        <v>29</v>
      </c>
      <c r="J11" s="8">
        <v>28</v>
      </c>
      <c r="K11" s="8">
        <v>39</v>
      </c>
      <c r="L11" s="8">
        <v>29</v>
      </c>
      <c r="M11" s="8">
        <v>31</v>
      </c>
      <c r="N11" s="8">
        <v>33</v>
      </c>
      <c r="O11" s="8">
        <v>32</v>
      </c>
      <c r="P11" s="111">
        <v>41</v>
      </c>
    </row>
    <row r="12" spans="1:53" x14ac:dyDescent="0.25">
      <c r="A12" s="107" t="s">
        <v>30</v>
      </c>
      <c r="B12" s="8">
        <v>32</v>
      </c>
      <c r="C12" s="8">
        <v>46</v>
      </c>
      <c r="D12" s="8">
        <v>47</v>
      </c>
      <c r="E12" s="8">
        <v>38</v>
      </c>
      <c r="F12" s="8">
        <v>58</v>
      </c>
      <c r="G12" s="8">
        <v>38</v>
      </c>
      <c r="H12" s="8">
        <v>40</v>
      </c>
      <c r="I12" s="8">
        <v>60</v>
      </c>
      <c r="J12" s="8">
        <v>50</v>
      </c>
      <c r="K12" s="8">
        <v>53</v>
      </c>
      <c r="L12" s="8">
        <v>55</v>
      </c>
      <c r="M12" s="8">
        <v>41</v>
      </c>
      <c r="N12" s="8">
        <v>55</v>
      </c>
      <c r="O12" s="8">
        <v>54</v>
      </c>
      <c r="P12" s="111">
        <v>45</v>
      </c>
    </row>
    <row r="13" spans="1:53" x14ac:dyDescent="0.25">
      <c r="A13" s="107" t="s">
        <v>31</v>
      </c>
      <c r="B13" s="8">
        <v>54</v>
      </c>
      <c r="C13" s="8">
        <v>68</v>
      </c>
      <c r="D13" s="8">
        <v>77</v>
      </c>
      <c r="E13" s="8">
        <v>79</v>
      </c>
      <c r="F13" s="8">
        <v>76</v>
      </c>
      <c r="G13" s="8">
        <v>71</v>
      </c>
      <c r="H13" s="8">
        <v>85</v>
      </c>
      <c r="I13" s="8">
        <v>77</v>
      </c>
      <c r="J13" s="8">
        <v>85</v>
      </c>
      <c r="K13" s="8">
        <v>72</v>
      </c>
      <c r="L13" s="8">
        <v>80</v>
      </c>
      <c r="M13" s="8">
        <v>66</v>
      </c>
      <c r="N13" s="8">
        <v>71</v>
      </c>
      <c r="O13" s="8">
        <v>67</v>
      </c>
      <c r="P13" s="111">
        <v>108</v>
      </c>
    </row>
    <row r="14" spans="1:53" x14ac:dyDescent="0.25">
      <c r="A14" s="107" t="s">
        <v>32</v>
      </c>
      <c r="B14" s="8">
        <v>69</v>
      </c>
      <c r="C14" s="8">
        <v>85</v>
      </c>
      <c r="D14" s="8">
        <v>118</v>
      </c>
      <c r="E14" s="8">
        <v>116</v>
      </c>
      <c r="F14" s="8">
        <v>100</v>
      </c>
      <c r="G14" s="8">
        <v>95</v>
      </c>
      <c r="H14" s="8">
        <v>92</v>
      </c>
      <c r="I14" s="8">
        <v>117</v>
      </c>
      <c r="J14" s="8">
        <v>103</v>
      </c>
      <c r="K14" s="8">
        <v>104</v>
      </c>
      <c r="L14" s="8">
        <v>90</v>
      </c>
      <c r="M14" s="8">
        <v>100</v>
      </c>
      <c r="N14" s="8">
        <v>95</v>
      </c>
      <c r="O14" s="8">
        <v>106</v>
      </c>
      <c r="P14" s="111">
        <v>114</v>
      </c>
    </row>
    <row r="15" spans="1:53" x14ac:dyDescent="0.25">
      <c r="A15" s="107" t="s">
        <v>33</v>
      </c>
      <c r="B15" s="8">
        <v>115</v>
      </c>
      <c r="C15" s="8">
        <v>191</v>
      </c>
      <c r="D15" s="8">
        <v>189</v>
      </c>
      <c r="E15" s="8">
        <v>160</v>
      </c>
      <c r="F15" s="8">
        <v>163</v>
      </c>
      <c r="G15" s="8">
        <v>157</v>
      </c>
      <c r="H15" s="8">
        <v>165</v>
      </c>
      <c r="I15" s="8">
        <v>182</v>
      </c>
      <c r="J15" s="8">
        <v>155</v>
      </c>
      <c r="K15" s="8">
        <v>155</v>
      </c>
      <c r="L15" s="8">
        <v>179</v>
      </c>
      <c r="M15" s="8">
        <v>160</v>
      </c>
      <c r="N15" s="8">
        <v>163</v>
      </c>
      <c r="O15" s="8">
        <v>220</v>
      </c>
      <c r="P15" s="111">
        <v>249</v>
      </c>
    </row>
    <row r="16" spans="1:53" x14ac:dyDescent="0.25">
      <c r="A16" s="107" t="s">
        <v>34</v>
      </c>
      <c r="B16" s="8">
        <v>239</v>
      </c>
      <c r="C16" s="8">
        <v>279</v>
      </c>
      <c r="D16" s="8">
        <v>306</v>
      </c>
      <c r="E16" s="8">
        <v>280</v>
      </c>
      <c r="F16" s="8">
        <v>278</v>
      </c>
      <c r="G16" s="8">
        <v>289</v>
      </c>
      <c r="H16" s="8">
        <v>288</v>
      </c>
      <c r="I16" s="8">
        <v>232</v>
      </c>
      <c r="J16" s="8">
        <v>261</v>
      </c>
      <c r="K16" s="8">
        <v>258</v>
      </c>
      <c r="L16" s="8">
        <v>260</v>
      </c>
      <c r="M16" s="8">
        <v>245</v>
      </c>
      <c r="N16" s="8">
        <v>235</v>
      </c>
      <c r="O16" s="8">
        <v>376</v>
      </c>
      <c r="P16" s="111">
        <v>412</v>
      </c>
    </row>
    <row r="17" spans="1:53" x14ac:dyDescent="0.25">
      <c r="A17" s="107" t="s">
        <v>35</v>
      </c>
      <c r="B17" s="8">
        <v>361</v>
      </c>
      <c r="C17" s="8">
        <v>426</v>
      </c>
      <c r="D17" s="8">
        <v>461</v>
      </c>
      <c r="E17" s="8">
        <v>381</v>
      </c>
      <c r="F17" s="8">
        <v>382</v>
      </c>
      <c r="G17" s="8">
        <v>371</v>
      </c>
      <c r="H17" s="8">
        <v>345</v>
      </c>
      <c r="I17" s="8">
        <v>346</v>
      </c>
      <c r="J17" s="8">
        <v>347</v>
      </c>
      <c r="K17" s="8">
        <v>358</v>
      </c>
      <c r="L17" s="8">
        <v>401</v>
      </c>
      <c r="M17" s="8">
        <v>390</v>
      </c>
      <c r="N17" s="8">
        <v>381</v>
      </c>
      <c r="O17" s="8">
        <v>531</v>
      </c>
      <c r="P17" s="111">
        <v>598</v>
      </c>
    </row>
    <row r="18" spans="1:53" x14ac:dyDescent="0.25">
      <c r="A18" s="107" t="s">
        <v>36</v>
      </c>
      <c r="B18" s="8">
        <v>486</v>
      </c>
      <c r="C18" s="8">
        <v>604</v>
      </c>
      <c r="D18" s="8">
        <v>562</v>
      </c>
      <c r="E18" s="8">
        <v>535</v>
      </c>
      <c r="F18" s="8">
        <v>525</v>
      </c>
      <c r="G18" s="8">
        <v>512</v>
      </c>
      <c r="H18" s="8">
        <v>490</v>
      </c>
      <c r="I18" s="8">
        <v>511</v>
      </c>
      <c r="J18" s="8">
        <v>494</v>
      </c>
      <c r="K18" s="8">
        <v>481</v>
      </c>
      <c r="L18" s="8">
        <v>500</v>
      </c>
      <c r="M18" s="8">
        <v>469</v>
      </c>
      <c r="N18" s="8">
        <v>522</v>
      </c>
      <c r="O18" s="8">
        <v>733</v>
      </c>
      <c r="P18" s="111">
        <v>852</v>
      </c>
    </row>
    <row r="19" spans="1:53" x14ac:dyDescent="0.25">
      <c r="A19" s="107" t="s">
        <v>37</v>
      </c>
      <c r="B19" s="8">
        <v>696</v>
      </c>
      <c r="C19" s="8">
        <v>857</v>
      </c>
      <c r="D19" s="8">
        <v>803</v>
      </c>
      <c r="E19" s="8">
        <v>791</v>
      </c>
      <c r="F19" s="8">
        <v>732</v>
      </c>
      <c r="G19" s="8">
        <v>689</v>
      </c>
      <c r="H19" s="8">
        <v>641</v>
      </c>
      <c r="I19" s="8">
        <v>695</v>
      </c>
      <c r="J19" s="8">
        <v>682</v>
      </c>
      <c r="K19" s="8">
        <v>679</v>
      </c>
      <c r="L19" s="8">
        <v>685</v>
      </c>
      <c r="M19" s="8">
        <v>686</v>
      </c>
      <c r="N19" s="8">
        <v>699</v>
      </c>
      <c r="O19" s="8">
        <v>1044</v>
      </c>
      <c r="P19" s="111">
        <v>1149</v>
      </c>
    </row>
    <row r="20" spans="1:53" x14ac:dyDescent="0.25">
      <c r="A20" s="107" t="s">
        <v>38</v>
      </c>
      <c r="B20" s="8">
        <v>1164</v>
      </c>
      <c r="C20" s="8">
        <v>1341</v>
      </c>
      <c r="D20" s="8">
        <v>1210</v>
      </c>
      <c r="E20" s="8">
        <v>1167</v>
      </c>
      <c r="F20" s="8">
        <v>1196</v>
      </c>
      <c r="G20" s="8">
        <v>1120</v>
      </c>
      <c r="H20" s="8">
        <v>1113</v>
      </c>
      <c r="I20" s="8">
        <v>1048</v>
      </c>
      <c r="J20" s="8">
        <v>1111</v>
      </c>
      <c r="K20" s="8">
        <v>1090</v>
      </c>
      <c r="L20" s="8">
        <v>1068</v>
      </c>
      <c r="M20" s="8">
        <v>1094</v>
      </c>
      <c r="N20" s="8">
        <v>1106</v>
      </c>
      <c r="O20" s="8">
        <v>1690</v>
      </c>
      <c r="P20" s="111">
        <v>1797</v>
      </c>
    </row>
    <row r="21" spans="1:53" x14ac:dyDescent="0.25">
      <c r="A21" s="107" t="s">
        <v>39</v>
      </c>
      <c r="B21" s="8">
        <v>1535</v>
      </c>
      <c r="C21" s="8">
        <v>1724</v>
      </c>
      <c r="D21" s="8">
        <v>1612</v>
      </c>
      <c r="E21" s="8">
        <v>1474</v>
      </c>
      <c r="F21" s="8">
        <v>1445</v>
      </c>
      <c r="G21" s="8">
        <v>1358</v>
      </c>
      <c r="H21" s="8">
        <v>1305</v>
      </c>
      <c r="I21" s="8">
        <v>1338</v>
      </c>
      <c r="J21" s="8">
        <v>1255</v>
      </c>
      <c r="K21" s="8">
        <v>1325</v>
      </c>
      <c r="L21" s="8">
        <v>1366</v>
      </c>
      <c r="M21" s="8">
        <v>1373</v>
      </c>
      <c r="N21" s="8">
        <v>1397</v>
      </c>
      <c r="O21" s="8">
        <v>2179</v>
      </c>
      <c r="P21" s="111">
        <v>2418</v>
      </c>
    </row>
    <row r="22" spans="1:53" x14ac:dyDescent="0.25">
      <c r="A22" s="107" t="s">
        <v>40</v>
      </c>
      <c r="B22" s="8">
        <v>2049</v>
      </c>
      <c r="C22" s="8">
        <v>2290</v>
      </c>
      <c r="D22" s="8">
        <v>2103</v>
      </c>
      <c r="E22" s="8">
        <v>1863</v>
      </c>
      <c r="F22" s="8">
        <v>1811</v>
      </c>
      <c r="G22" s="8">
        <v>1698</v>
      </c>
      <c r="H22" s="8">
        <v>1704</v>
      </c>
      <c r="I22" s="8">
        <v>1696</v>
      </c>
      <c r="J22" s="8">
        <v>1713</v>
      </c>
      <c r="K22" s="8">
        <v>1798</v>
      </c>
      <c r="L22" s="8">
        <v>1738</v>
      </c>
      <c r="M22" s="8">
        <v>1694</v>
      </c>
      <c r="N22" s="8">
        <v>1850</v>
      </c>
      <c r="O22" s="8">
        <v>2826</v>
      </c>
      <c r="P22" s="111">
        <v>3195</v>
      </c>
    </row>
    <row r="23" spans="1:53" x14ac:dyDescent="0.25">
      <c r="A23" s="107" t="s">
        <v>41</v>
      </c>
      <c r="B23" s="8">
        <v>2457</v>
      </c>
      <c r="C23" s="8">
        <v>2697</v>
      </c>
      <c r="D23" s="8">
        <v>2421</v>
      </c>
      <c r="E23" s="8">
        <v>2188</v>
      </c>
      <c r="F23" s="8">
        <v>2124</v>
      </c>
      <c r="G23" s="8">
        <v>2040</v>
      </c>
      <c r="H23" s="8">
        <v>2039</v>
      </c>
      <c r="I23" s="8">
        <v>1927</v>
      </c>
      <c r="J23" s="8">
        <v>2015</v>
      </c>
      <c r="K23" s="8">
        <v>1969</v>
      </c>
      <c r="L23" s="8">
        <v>1951</v>
      </c>
      <c r="M23" s="8">
        <v>1902</v>
      </c>
      <c r="N23" s="8">
        <v>2016</v>
      </c>
      <c r="O23" s="8">
        <v>3015</v>
      </c>
      <c r="P23" s="111">
        <v>3564</v>
      </c>
    </row>
    <row r="24" spans="1:53" x14ac:dyDescent="0.25">
      <c r="A24" s="107" t="s">
        <v>42</v>
      </c>
      <c r="B24" s="8">
        <v>2898</v>
      </c>
      <c r="C24" s="8">
        <v>3297</v>
      </c>
      <c r="D24" s="8">
        <v>2924</v>
      </c>
      <c r="E24" s="8">
        <v>2626</v>
      </c>
      <c r="F24" s="8">
        <v>2583</v>
      </c>
      <c r="G24" s="8">
        <v>2433</v>
      </c>
      <c r="H24" s="8">
        <v>2517</v>
      </c>
      <c r="I24" s="8">
        <v>2475</v>
      </c>
      <c r="J24" s="8">
        <v>2398</v>
      </c>
      <c r="K24" s="8">
        <v>2391</v>
      </c>
      <c r="L24" s="8">
        <v>2483</v>
      </c>
      <c r="M24" s="8">
        <v>2302</v>
      </c>
      <c r="N24" s="8">
        <v>2428</v>
      </c>
      <c r="O24" s="8">
        <v>3413</v>
      </c>
      <c r="P24" s="111">
        <v>3898</v>
      </c>
    </row>
    <row r="26" spans="1:53" ht="18.75" x14ac:dyDescent="0.3">
      <c r="A26" s="18" t="s">
        <v>61</v>
      </c>
    </row>
    <row r="27" spans="1:53" x14ac:dyDescent="0.25">
      <c r="A27" s="42" t="s">
        <v>22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112"/>
      <c r="V27" s="112"/>
      <c r="W27" s="112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112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</row>
    <row r="28" spans="1:53" x14ac:dyDescent="0.25">
      <c r="A28" s="109" t="s">
        <v>50</v>
      </c>
      <c r="B28" s="108">
        <v>1</v>
      </c>
      <c r="C28" s="108">
        <v>2</v>
      </c>
      <c r="D28" s="108">
        <v>3</v>
      </c>
      <c r="E28" s="108">
        <v>4</v>
      </c>
      <c r="F28" s="108">
        <v>5</v>
      </c>
      <c r="G28" s="108">
        <v>6</v>
      </c>
      <c r="H28" s="108">
        <v>7</v>
      </c>
      <c r="I28" s="108">
        <v>8</v>
      </c>
      <c r="J28" s="108">
        <v>9</v>
      </c>
      <c r="K28" s="108">
        <v>10</v>
      </c>
      <c r="L28" s="108">
        <v>11</v>
      </c>
      <c r="M28" s="108">
        <v>12</v>
      </c>
      <c r="N28" s="108">
        <v>13</v>
      </c>
      <c r="O28" s="108">
        <v>14</v>
      </c>
      <c r="P28" s="108">
        <v>15</v>
      </c>
      <c r="Q28" s="108">
        <v>16</v>
      </c>
      <c r="R28" s="108">
        <v>17</v>
      </c>
      <c r="S28" s="108">
        <v>18</v>
      </c>
      <c r="T28" s="108">
        <v>19</v>
      </c>
      <c r="U28" s="108">
        <v>20</v>
      </c>
      <c r="V28" s="108">
        <v>21</v>
      </c>
      <c r="W28" s="108">
        <v>22</v>
      </c>
      <c r="X28" s="108">
        <v>23</v>
      </c>
      <c r="Y28" s="108">
        <v>24</v>
      </c>
      <c r="Z28" s="108">
        <v>25</v>
      </c>
      <c r="AA28" s="108">
        <v>26</v>
      </c>
      <c r="AB28" s="108">
        <v>27</v>
      </c>
      <c r="AC28" s="108">
        <v>28</v>
      </c>
      <c r="AD28" s="108">
        <v>29</v>
      </c>
      <c r="AE28" s="108">
        <v>30</v>
      </c>
      <c r="AF28" s="108">
        <v>31</v>
      </c>
      <c r="AG28" s="108">
        <v>32</v>
      </c>
      <c r="AH28" s="108">
        <v>33</v>
      </c>
      <c r="AI28" s="108">
        <v>34</v>
      </c>
      <c r="AJ28" s="108">
        <v>35</v>
      </c>
      <c r="AK28" s="108">
        <v>36</v>
      </c>
      <c r="AL28" s="108">
        <v>37</v>
      </c>
      <c r="AM28" s="108">
        <v>38</v>
      </c>
      <c r="AN28" s="108">
        <v>39</v>
      </c>
      <c r="AO28" s="108">
        <v>40</v>
      </c>
      <c r="AP28" s="108">
        <v>41</v>
      </c>
      <c r="AQ28" s="108">
        <v>42</v>
      </c>
      <c r="AR28" s="108">
        <v>43</v>
      </c>
      <c r="AS28" s="108">
        <v>44</v>
      </c>
      <c r="AT28" s="108">
        <v>45</v>
      </c>
      <c r="AU28" s="108">
        <v>46</v>
      </c>
      <c r="AV28" s="108">
        <v>47</v>
      </c>
      <c r="AW28" s="108">
        <v>48</v>
      </c>
      <c r="AX28" s="108">
        <v>49</v>
      </c>
      <c r="AY28" s="108">
        <v>50</v>
      </c>
      <c r="AZ28" s="108">
        <v>51</v>
      </c>
      <c r="BA28" s="108">
        <v>52</v>
      </c>
    </row>
    <row r="29" spans="1:53" x14ac:dyDescent="0.25">
      <c r="A29" s="110" t="s">
        <v>51</v>
      </c>
      <c r="B29" s="41">
        <v>43</v>
      </c>
      <c r="C29" s="41">
        <v>50</v>
      </c>
      <c r="D29" s="41">
        <v>59</v>
      </c>
      <c r="E29" s="41">
        <v>42</v>
      </c>
      <c r="F29" s="41">
        <v>57</v>
      </c>
      <c r="G29" s="41">
        <v>54</v>
      </c>
      <c r="H29" s="41">
        <v>49</v>
      </c>
      <c r="I29" s="41">
        <v>59</v>
      </c>
      <c r="J29" s="41">
        <v>52</v>
      </c>
      <c r="K29" s="41">
        <v>45</v>
      </c>
      <c r="L29" s="41">
        <v>57</v>
      </c>
      <c r="M29" s="41">
        <v>49</v>
      </c>
      <c r="N29" s="41">
        <v>45</v>
      </c>
      <c r="O29" s="41">
        <v>41</v>
      </c>
      <c r="P29" s="41">
        <v>47</v>
      </c>
      <c r="Q29" s="41">
        <v>48</v>
      </c>
      <c r="R29" s="41">
        <v>34</v>
      </c>
      <c r="S29" s="41">
        <v>46</v>
      </c>
      <c r="T29" s="41">
        <v>56</v>
      </c>
      <c r="U29" s="112">
        <v>44</v>
      </c>
      <c r="V29" s="112">
        <v>51</v>
      </c>
      <c r="W29" s="112">
        <v>45</v>
      </c>
      <c r="X29" s="41">
        <v>48</v>
      </c>
      <c r="Y29" s="41">
        <v>46</v>
      </c>
      <c r="Z29" s="41">
        <v>46</v>
      </c>
      <c r="AA29" s="41">
        <v>39</v>
      </c>
      <c r="AB29" s="41">
        <v>33</v>
      </c>
      <c r="AC29" s="41">
        <v>44</v>
      </c>
      <c r="AD29" s="41">
        <v>45</v>
      </c>
      <c r="AE29" s="41">
        <v>57</v>
      </c>
      <c r="AF29" s="41">
        <v>57</v>
      </c>
      <c r="AG29" s="41">
        <v>57</v>
      </c>
      <c r="AH29" s="41">
        <v>54</v>
      </c>
      <c r="AI29" s="41">
        <v>47</v>
      </c>
      <c r="AJ29" s="41">
        <v>45</v>
      </c>
      <c r="AK29" s="41">
        <v>54</v>
      </c>
      <c r="AL29" s="41">
        <v>60</v>
      </c>
      <c r="AM29" s="112">
        <v>45</v>
      </c>
      <c r="AN29" s="41">
        <v>55</v>
      </c>
      <c r="AO29" s="41">
        <v>68</v>
      </c>
      <c r="AP29" s="41">
        <v>46</v>
      </c>
      <c r="AQ29" s="41">
        <v>54</v>
      </c>
      <c r="AR29" s="41">
        <v>49</v>
      </c>
      <c r="AS29" s="41">
        <v>45</v>
      </c>
      <c r="AT29" s="41">
        <v>52</v>
      </c>
      <c r="AU29" s="41">
        <v>46</v>
      </c>
      <c r="AV29" s="41">
        <v>57</v>
      </c>
      <c r="AW29" s="41">
        <v>56</v>
      </c>
      <c r="AX29" s="41">
        <v>50</v>
      </c>
      <c r="AY29" s="41">
        <v>52</v>
      </c>
      <c r="AZ29" s="41">
        <v>53</v>
      </c>
      <c r="BA29" s="41">
        <v>34</v>
      </c>
    </row>
    <row r="30" spans="1:53" x14ac:dyDescent="0.25">
      <c r="A30" s="110" t="s">
        <v>44</v>
      </c>
      <c r="B30" s="41">
        <v>15</v>
      </c>
      <c r="C30" s="41">
        <v>20</v>
      </c>
      <c r="D30" s="41">
        <v>29</v>
      </c>
      <c r="E30" s="41">
        <v>22</v>
      </c>
      <c r="F30" s="41">
        <v>15</v>
      </c>
      <c r="G30" s="41">
        <v>25</v>
      </c>
      <c r="H30" s="41">
        <v>17</v>
      </c>
      <c r="I30" s="41">
        <v>30</v>
      </c>
      <c r="J30" s="41">
        <v>20</v>
      </c>
      <c r="K30" s="41">
        <v>16</v>
      </c>
      <c r="L30" s="41">
        <v>24</v>
      </c>
      <c r="M30" s="41">
        <v>24</v>
      </c>
      <c r="N30" s="41">
        <v>17</v>
      </c>
      <c r="O30" s="41">
        <v>13</v>
      </c>
      <c r="P30" s="41">
        <v>23</v>
      </c>
      <c r="Q30" s="41">
        <v>21</v>
      </c>
      <c r="R30" s="41">
        <v>18</v>
      </c>
      <c r="S30" s="41">
        <v>18</v>
      </c>
      <c r="T30" s="41">
        <v>17</v>
      </c>
      <c r="U30" s="112">
        <v>14</v>
      </c>
      <c r="V30" s="112">
        <v>21</v>
      </c>
      <c r="W30" s="112">
        <v>16</v>
      </c>
      <c r="X30" s="41">
        <v>18</v>
      </c>
      <c r="Y30" s="41">
        <v>18</v>
      </c>
      <c r="Z30" s="41">
        <v>20</v>
      </c>
      <c r="AA30" s="41">
        <v>21</v>
      </c>
      <c r="AB30" s="41">
        <v>26</v>
      </c>
      <c r="AC30" s="41">
        <v>16</v>
      </c>
      <c r="AD30" s="41">
        <v>14</v>
      </c>
      <c r="AE30" s="41">
        <v>14</v>
      </c>
      <c r="AF30" s="41">
        <v>11</v>
      </c>
      <c r="AG30" s="41">
        <v>12</v>
      </c>
      <c r="AH30" s="41">
        <v>24</v>
      </c>
      <c r="AI30" s="41">
        <v>8</v>
      </c>
      <c r="AJ30" s="41">
        <v>16</v>
      </c>
      <c r="AK30" s="41">
        <v>19</v>
      </c>
      <c r="AL30" s="41">
        <v>12</v>
      </c>
      <c r="AM30" s="112">
        <v>18</v>
      </c>
      <c r="AN30" s="41">
        <v>14</v>
      </c>
      <c r="AO30" s="41">
        <v>15</v>
      </c>
      <c r="AP30" s="41">
        <v>16</v>
      </c>
      <c r="AQ30" s="41">
        <v>14</v>
      </c>
      <c r="AR30" s="41">
        <v>14</v>
      </c>
      <c r="AS30" s="41">
        <v>19</v>
      </c>
      <c r="AT30" s="41">
        <v>7</v>
      </c>
      <c r="AU30" s="41">
        <v>19</v>
      </c>
      <c r="AV30" s="41">
        <v>19</v>
      </c>
      <c r="AW30" s="41">
        <v>14</v>
      </c>
      <c r="AX30" s="41">
        <v>17</v>
      </c>
      <c r="AY30" s="41">
        <v>32</v>
      </c>
      <c r="AZ30" s="41">
        <v>19</v>
      </c>
      <c r="BA30" s="41">
        <v>13</v>
      </c>
    </row>
    <row r="31" spans="1:53" x14ac:dyDescent="0.25">
      <c r="A31" s="110" t="s">
        <v>45</v>
      </c>
      <c r="B31" s="41">
        <v>215</v>
      </c>
      <c r="C31" s="41">
        <v>280</v>
      </c>
      <c r="D31" s="41">
        <v>319</v>
      </c>
      <c r="E31" s="41">
        <v>339</v>
      </c>
      <c r="F31" s="41">
        <v>307</v>
      </c>
      <c r="G31" s="41">
        <v>267</v>
      </c>
      <c r="H31" s="41">
        <v>305</v>
      </c>
      <c r="I31" s="41">
        <v>276</v>
      </c>
      <c r="J31" s="41">
        <v>288</v>
      </c>
      <c r="K31" s="41">
        <v>303</v>
      </c>
      <c r="L31" s="41">
        <v>299</v>
      </c>
      <c r="M31" s="41">
        <v>293</v>
      </c>
      <c r="N31" s="41">
        <v>289</v>
      </c>
      <c r="O31" s="41">
        <v>296</v>
      </c>
      <c r="P31" s="41">
        <v>288</v>
      </c>
      <c r="Q31" s="41">
        <v>251</v>
      </c>
      <c r="R31" s="41">
        <v>273</v>
      </c>
      <c r="S31" s="41">
        <v>297</v>
      </c>
      <c r="T31" s="41">
        <v>262</v>
      </c>
      <c r="U31" s="112">
        <v>304</v>
      </c>
      <c r="V31" s="112">
        <v>309</v>
      </c>
      <c r="W31" s="112">
        <v>239</v>
      </c>
      <c r="X31" s="41">
        <v>306</v>
      </c>
      <c r="Y31" s="41">
        <v>298</v>
      </c>
      <c r="Z31" s="41">
        <v>279</v>
      </c>
      <c r="AA31" s="41">
        <v>273</v>
      </c>
      <c r="AB31" s="41">
        <v>255</v>
      </c>
      <c r="AC31" s="41">
        <v>259</v>
      </c>
      <c r="AD31" s="41">
        <v>279</v>
      </c>
      <c r="AE31" s="41">
        <v>267</v>
      </c>
      <c r="AF31" s="41">
        <v>265</v>
      </c>
      <c r="AG31" s="41">
        <v>245</v>
      </c>
      <c r="AH31" s="41">
        <v>277</v>
      </c>
      <c r="AI31" s="41">
        <v>264</v>
      </c>
      <c r="AJ31" s="41">
        <v>224</v>
      </c>
      <c r="AK31" s="41">
        <v>268</v>
      </c>
      <c r="AL31" s="41">
        <v>297</v>
      </c>
      <c r="AM31" s="112">
        <v>264</v>
      </c>
      <c r="AN31" s="41">
        <v>269</v>
      </c>
      <c r="AO31" s="41">
        <v>325</v>
      </c>
      <c r="AP31" s="41">
        <v>302</v>
      </c>
      <c r="AQ31" s="41">
        <v>303</v>
      </c>
      <c r="AR31" s="41">
        <v>281</v>
      </c>
      <c r="AS31" s="41">
        <v>289</v>
      </c>
      <c r="AT31" s="41">
        <v>314</v>
      </c>
      <c r="AU31" s="41">
        <v>271</v>
      </c>
      <c r="AV31" s="41">
        <v>283</v>
      </c>
      <c r="AW31" s="41">
        <v>312</v>
      </c>
      <c r="AX31" s="41">
        <v>315</v>
      </c>
      <c r="AY31" s="41">
        <v>315</v>
      </c>
      <c r="AZ31" s="41">
        <v>368</v>
      </c>
      <c r="BA31" s="41">
        <v>148</v>
      </c>
    </row>
    <row r="32" spans="1:53" x14ac:dyDescent="0.25">
      <c r="A32" s="110" t="s">
        <v>46</v>
      </c>
      <c r="B32" s="41">
        <v>1199</v>
      </c>
      <c r="C32" s="41">
        <v>1419</v>
      </c>
      <c r="D32" s="41">
        <v>1373</v>
      </c>
      <c r="E32" s="41">
        <v>1438</v>
      </c>
      <c r="F32" s="41">
        <v>1367</v>
      </c>
      <c r="G32" s="41">
        <v>1387</v>
      </c>
      <c r="H32" s="41">
        <v>1372</v>
      </c>
      <c r="I32" s="41">
        <v>1395</v>
      </c>
      <c r="J32" s="41">
        <v>1264</v>
      </c>
      <c r="K32" s="41">
        <v>1342</v>
      </c>
      <c r="L32" s="41">
        <v>1311</v>
      </c>
      <c r="M32" s="41">
        <v>1249</v>
      </c>
      <c r="N32" s="41">
        <v>1222</v>
      </c>
      <c r="O32" s="41">
        <v>1232</v>
      </c>
      <c r="P32" s="41">
        <v>1265</v>
      </c>
      <c r="Q32" s="41">
        <v>1100</v>
      </c>
      <c r="R32" s="41">
        <v>1207</v>
      </c>
      <c r="S32" s="41">
        <v>1334</v>
      </c>
      <c r="T32" s="41">
        <v>1094</v>
      </c>
      <c r="U32" s="112">
        <v>1274</v>
      </c>
      <c r="V32" s="112">
        <v>1262</v>
      </c>
      <c r="W32" s="112">
        <v>991</v>
      </c>
      <c r="X32" s="41">
        <v>1223</v>
      </c>
      <c r="Y32" s="41">
        <v>1149</v>
      </c>
      <c r="Z32" s="41">
        <v>1150</v>
      </c>
      <c r="AA32" s="41">
        <v>1214</v>
      </c>
      <c r="AB32" s="41">
        <v>1112</v>
      </c>
      <c r="AC32" s="41">
        <v>1140</v>
      </c>
      <c r="AD32" s="41">
        <v>1136</v>
      </c>
      <c r="AE32" s="41">
        <v>1117</v>
      </c>
      <c r="AF32" s="41">
        <v>1123</v>
      </c>
      <c r="AG32" s="41">
        <v>1095</v>
      </c>
      <c r="AH32" s="41">
        <v>1244</v>
      </c>
      <c r="AI32" s="41">
        <v>1127</v>
      </c>
      <c r="AJ32" s="41">
        <v>1026</v>
      </c>
      <c r="AK32" s="41">
        <v>1199</v>
      </c>
      <c r="AL32" s="41">
        <v>1169</v>
      </c>
      <c r="AM32" s="112">
        <v>1174</v>
      </c>
      <c r="AN32" s="41">
        <v>1197</v>
      </c>
      <c r="AO32" s="41">
        <v>1189</v>
      </c>
      <c r="AP32" s="41">
        <v>1137</v>
      </c>
      <c r="AQ32" s="41">
        <v>1154</v>
      </c>
      <c r="AR32" s="41">
        <v>1198</v>
      </c>
      <c r="AS32" s="41">
        <v>1196</v>
      </c>
      <c r="AT32" s="41">
        <v>1236</v>
      </c>
      <c r="AU32" s="41">
        <v>1254</v>
      </c>
      <c r="AV32" s="41">
        <v>1225</v>
      </c>
      <c r="AW32" s="41">
        <v>1237</v>
      </c>
      <c r="AX32" s="41">
        <v>1275</v>
      </c>
      <c r="AY32" s="41">
        <v>1313</v>
      </c>
      <c r="AZ32" s="41">
        <v>1316</v>
      </c>
      <c r="BA32" s="41">
        <v>773</v>
      </c>
    </row>
    <row r="33" spans="1:53" x14ac:dyDescent="0.25">
      <c r="A33" s="110" t="s">
        <v>47</v>
      </c>
      <c r="B33" s="41">
        <v>1766</v>
      </c>
      <c r="C33" s="41">
        <v>2179</v>
      </c>
      <c r="D33" s="41">
        <v>2004</v>
      </c>
      <c r="E33" s="41">
        <v>1936</v>
      </c>
      <c r="F33" s="41">
        <v>1852</v>
      </c>
      <c r="G33" s="41">
        <v>1955</v>
      </c>
      <c r="H33" s="41">
        <v>1911</v>
      </c>
      <c r="I33" s="41">
        <v>1824</v>
      </c>
      <c r="J33" s="41">
        <v>1826</v>
      </c>
      <c r="K33" s="41">
        <v>1857</v>
      </c>
      <c r="L33" s="41">
        <v>1718</v>
      </c>
      <c r="M33" s="41">
        <v>1713</v>
      </c>
      <c r="N33" s="41">
        <v>1643</v>
      </c>
      <c r="O33" s="41">
        <v>1614</v>
      </c>
      <c r="P33" s="41">
        <v>1712</v>
      </c>
      <c r="Q33" s="41">
        <v>1446</v>
      </c>
      <c r="R33" s="41">
        <v>1730</v>
      </c>
      <c r="S33" s="41">
        <v>1869</v>
      </c>
      <c r="T33" s="41">
        <v>1513</v>
      </c>
      <c r="U33" s="112">
        <v>1650</v>
      </c>
      <c r="V33" s="112">
        <v>1765</v>
      </c>
      <c r="W33" s="112">
        <v>1382</v>
      </c>
      <c r="X33" s="41">
        <v>1741</v>
      </c>
      <c r="Y33" s="41">
        <v>1658</v>
      </c>
      <c r="Z33" s="41">
        <v>1625</v>
      </c>
      <c r="AA33" s="41">
        <v>1605</v>
      </c>
      <c r="AB33" s="41">
        <v>1561</v>
      </c>
      <c r="AC33" s="41">
        <v>1564</v>
      </c>
      <c r="AD33" s="41">
        <v>1500</v>
      </c>
      <c r="AE33" s="41">
        <v>1598</v>
      </c>
      <c r="AF33" s="41">
        <v>1597</v>
      </c>
      <c r="AG33" s="41">
        <v>1578</v>
      </c>
      <c r="AH33" s="41">
        <v>1573</v>
      </c>
      <c r="AI33" s="41">
        <v>1582</v>
      </c>
      <c r="AJ33" s="41">
        <v>1419</v>
      </c>
      <c r="AK33" s="41">
        <v>1643</v>
      </c>
      <c r="AL33" s="41">
        <v>1617</v>
      </c>
      <c r="AM33" s="112">
        <v>1592</v>
      </c>
      <c r="AN33" s="41">
        <v>1547</v>
      </c>
      <c r="AO33" s="41">
        <v>1665</v>
      </c>
      <c r="AP33" s="41">
        <v>1595</v>
      </c>
      <c r="AQ33" s="41">
        <v>1628</v>
      </c>
      <c r="AR33" s="41">
        <v>1663</v>
      </c>
      <c r="AS33" s="41">
        <v>1663</v>
      </c>
      <c r="AT33" s="41">
        <v>1676</v>
      </c>
      <c r="AU33" s="41">
        <v>1673</v>
      </c>
      <c r="AV33" s="41">
        <v>1743</v>
      </c>
      <c r="AW33" s="41">
        <v>1751</v>
      </c>
      <c r="AX33" s="41">
        <v>1689</v>
      </c>
      <c r="AY33" s="41">
        <v>1793</v>
      </c>
      <c r="AZ33" s="41">
        <v>1903</v>
      </c>
      <c r="BA33" s="41">
        <v>1185</v>
      </c>
    </row>
    <row r="34" spans="1:53" x14ac:dyDescent="0.25">
      <c r="A34" s="110" t="s">
        <v>48</v>
      </c>
      <c r="B34" s="41">
        <v>3078</v>
      </c>
      <c r="C34" s="41">
        <v>3590</v>
      </c>
      <c r="D34" s="41">
        <v>3414</v>
      </c>
      <c r="E34" s="41">
        <v>3266</v>
      </c>
      <c r="F34" s="41">
        <v>3126</v>
      </c>
      <c r="G34" s="41">
        <v>3251</v>
      </c>
      <c r="H34" s="41">
        <v>3392</v>
      </c>
      <c r="I34" s="41">
        <v>3169</v>
      </c>
      <c r="J34" s="41">
        <v>3117</v>
      </c>
      <c r="K34" s="41">
        <v>3042</v>
      </c>
      <c r="L34" s="41">
        <v>2933</v>
      </c>
      <c r="M34" s="41">
        <v>2948</v>
      </c>
      <c r="N34" s="41">
        <v>2794</v>
      </c>
      <c r="O34" s="41">
        <v>2937</v>
      </c>
      <c r="P34" s="41">
        <v>2907</v>
      </c>
      <c r="Q34" s="41">
        <v>2547</v>
      </c>
      <c r="R34" s="41">
        <v>2811</v>
      </c>
      <c r="S34" s="41">
        <v>3207</v>
      </c>
      <c r="T34" s="41">
        <v>2579</v>
      </c>
      <c r="U34" s="112">
        <v>2864</v>
      </c>
      <c r="V34" s="112">
        <v>2946</v>
      </c>
      <c r="W34" s="112">
        <v>2403</v>
      </c>
      <c r="X34" s="41">
        <v>2846</v>
      </c>
      <c r="Y34" s="41">
        <v>2672</v>
      </c>
      <c r="Z34" s="41">
        <v>2711</v>
      </c>
      <c r="AA34" s="41">
        <v>2692</v>
      </c>
      <c r="AB34" s="41">
        <v>2650</v>
      </c>
      <c r="AC34" s="41">
        <v>2616</v>
      </c>
      <c r="AD34" s="41">
        <v>2610</v>
      </c>
      <c r="AE34" s="41">
        <v>2580</v>
      </c>
      <c r="AF34" s="41">
        <v>2664</v>
      </c>
      <c r="AG34" s="41">
        <v>2575</v>
      </c>
      <c r="AH34" s="41">
        <v>2530</v>
      </c>
      <c r="AI34" s="41">
        <v>2479</v>
      </c>
      <c r="AJ34" s="41">
        <v>2319</v>
      </c>
      <c r="AK34" s="41">
        <v>2775</v>
      </c>
      <c r="AL34" s="41">
        <v>2654</v>
      </c>
      <c r="AM34" s="112">
        <v>2695</v>
      </c>
      <c r="AN34" s="41">
        <v>2760</v>
      </c>
      <c r="AO34" s="41">
        <v>2780</v>
      </c>
      <c r="AP34" s="41">
        <v>2869</v>
      </c>
      <c r="AQ34" s="41">
        <v>2920</v>
      </c>
      <c r="AR34" s="41">
        <v>2799</v>
      </c>
      <c r="AS34" s="41">
        <v>2938</v>
      </c>
      <c r="AT34" s="41">
        <v>2998</v>
      </c>
      <c r="AU34" s="41">
        <v>3070</v>
      </c>
      <c r="AV34" s="41">
        <v>3163</v>
      </c>
      <c r="AW34" s="41">
        <v>3142</v>
      </c>
      <c r="AX34" s="41">
        <v>3078</v>
      </c>
      <c r="AY34" s="41">
        <v>3215</v>
      </c>
      <c r="AZ34" s="41">
        <v>3299</v>
      </c>
      <c r="BA34" s="41">
        <v>2231</v>
      </c>
    </row>
    <row r="35" spans="1:53" x14ac:dyDescent="0.25">
      <c r="A35" s="103" t="s">
        <v>49</v>
      </c>
      <c r="B35" s="41">
        <v>4639</v>
      </c>
      <c r="C35" s="41">
        <v>5071</v>
      </c>
      <c r="D35" s="41">
        <v>4662</v>
      </c>
      <c r="E35" s="41">
        <v>4697</v>
      </c>
      <c r="F35" s="41">
        <v>4573</v>
      </c>
      <c r="G35" s="41">
        <v>4721</v>
      </c>
      <c r="H35" s="41">
        <v>4778</v>
      </c>
      <c r="I35" s="41">
        <v>4542</v>
      </c>
      <c r="J35" s="41">
        <v>4477</v>
      </c>
      <c r="K35" s="41">
        <v>4293</v>
      </c>
      <c r="L35" s="41">
        <v>4225</v>
      </c>
      <c r="M35" s="41">
        <v>4126</v>
      </c>
      <c r="N35" s="41">
        <v>3857</v>
      </c>
      <c r="O35" s="41">
        <v>3993</v>
      </c>
      <c r="P35" s="41">
        <v>4049</v>
      </c>
      <c r="Q35" s="41">
        <v>3612</v>
      </c>
      <c r="R35" s="41">
        <v>3986</v>
      </c>
      <c r="S35" s="41">
        <v>4436</v>
      </c>
      <c r="T35" s="41">
        <v>3534</v>
      </c>
      <c r="U35" s="112">
        <v>4122</v>
      </c>
      <c r="V35" s="112">
        <v>3930</v>
      </c>
      <c r="W35" s="112">
        <v>3184</v>
      </c>
      <c r="X35" s="41">
        <v>3958</v>
      </c>
      <c r="Y35" s="41">
        <v>3604</v>
      </c>
      <c r="Z35" s="41">
        <v>3627</v>
      </c>
      <c r="AA35" s="41">
        <v>3667</v>
      </c>
      <c r="AB35" s="41">
        <v>3425</v>
      </c>
      <c r="AC35" s="41">
        <v>3540</v>
      </c>
      <c r="AD35" s="41">
        <v>3496</v>
      </c>
      <c r="AE35" s="41">
        <v>3479</v>
      </c>
      <c r="AF35" s="41">
        <v>3554</v>
      </c>
      <c r="AG35" s="41">
        <v>3560</v>
      </c>
      <c r="AH35" s="41">
        <v>3391</v>
      </c>
      <c r="AI35" s="41">
        <v>3487</v>
      </c>
      <c r="AJ35" s="41">
        <v>3193</v>
      </c>
      <c r="AK35" s="41">
        <v>3737</v>
      </c>
      <c r="AL35" s="41">
        <v>3704</v>
      </c>
      <c r="AM35" s="112">
        <v>3652</v>
      </c>
      <c r="AN35" s="41">
        <v>3675</v>
      </c>
      <c r="AO35" s="41">
        <v>3757</v>
      </c>
      <c r="AP35" s="41">
        <v>4008</v>
      </c>
      <c r="AQ35" s="41">
        <v>4083</v>
      </c>
      <c r="AR35" s="41">
        <v>4017</v>
      </c>
      <c r="AS35" s="41">
        <v>4014</v>
      </c>
      <c r="AT35" s="41">
        <v>4414</v>
      </c>
      <c r="AU35" s="41">
        <v>4317</v>
      </c>
      <c r="AV35" s="41">
        <v>4392</v>
      </c>
      <c r="AW35" s="41">
        <v>4446</v>
      </c>
      <c r="AX35" s="41">
        <v>4392</v>
      </c>
      <c r="AY35" s="41">
        <v>4468</v>
      </c>
      <c r="AZ35" s="41">
        <v>4968</v>
      </c>
      <c r="BA35" s="41">
        <v>3149</v>
      </c>
    </row>
    <row r="36" spans="1:53" x14ac:dyDescent="0.25">
      <c r="A36" s="104" t="s">
        <v>65</v>
      </c>
      <c r="E36" s="19">
        <f>SUM(E29:E35)</f>
        <v>11740</v>
      </c>
      <c r="F36" s="19">
        <f t="shared" ref="F36:BA36" si="0">SUM(F29:F35)</f>
        <v>11297</v>
      </c>
      <c r="G36" s="19">
        <f t="shared" si="0"/>
        <v>11660</v>
      </c>
      <c r="H36" s="19">
        <f t="shared" si="0"/>
        <v>11824</v>
      </c>
      <c r="I36" s="19">
        <f t="shared" si="0"/>
        <v>11295</v>
      </c>
      <c r="J36" s="19">
        <f t="shared" si="0"/>
        <v>11044</v>
      </c>
      <c r="K36" s="19">
        <f t="shared" si="0"/>
        <v>10898</v>
      </c>
      <c r="L36" s="19">
        <f t="shared" si="0"/>
        <v>10567</v>
      </c>
      <c r="M36" s="19">
        <f t="shared" si="0"/>
        <v>10402</v>
      </c>
      <c r="N36" s="19">
        <f t="shared" si="0"/>
        <v>9867</v>
      </c>
      <c r="O36" s="19">
        <f t="shared" si="0"/>
        <v>10126</v>
      </c>
      <c r="P36" s="19">
        <f t="shared" si="0"/>
        <v>10291</v>
      </c>
      <c r="Q36" s="19">
        <f t="shared" si="0"/>
        <v>9025</v>
      </c>
      <c r="R36" s="19">
        <f t="shared" si="0"/>
        <v>10059</v>
      </c>
      <c r="S36" s="19">
        <f t="shared" si="0"/>
        <v>11207</v>
      </c>
      <c r="T36" s="19">
        <f t="shared" si="0"/>
        <v>9055</v>
      </c>
      <c r="U36" s="19">
        <f t="shared" si="0"/>
        <v>10272</v>
      </c>
      <c r="V36" s="19">
        <f t="shared" si="0"/>
        <v>10284</v>
      </c>
      <c r="W36" s="19">
        <f t="shared" si="0"/>
        <v>8260</v>
      </c>
      <c r="X36" s="19">
        <f t="shared" si="0"/>
        <v>10140</v>
      </c>
      <c r="Y36" s="19">
        <f t="shared" si="0"/>
        <v>9445</v>
      </c>
      <c r="Z36" s="19">
        <f t="shared" si="0"/>
        <v>9458</v>
      </c>
      <c r="AA36" s="19">
        <f t="shared" si="0"/>
        <v>9511</v>
      </c>
      <c r="AB36" s="19">
        <f t="shared" si="0"/>
        <v>9062</v>
      </c>
      <c r="AC36" s="19">
        <f t="shared" si="0"/>
        <v>9179</v>
      </c>
      <c r="AD36" s="19">
        <f t="shared" si="0"/>
        <v>9080</v>
      </c>
      <c r="AE36" s="19">
        <f t="shared" si="0"/>
        <v>9112</v>
      </c>
      <c r="AF36" s="19">
        <f t="shared" si="0"/>
        <v>9271</v>
      </c>
      <c r="AG36" s="19">
        <f t="shared" si="0"/>
        <v>9122</v>
      </c>
      <c r="AH36" s="19">
        <f t="shared" si="0"/>
        <v>9093</v>
      </c>
      <c r="AI36" s="19">
        <f t="shared" si="0"/>
        <v>8994</v>
      </c>
      <c r="AJ36" s="19">
        <f t="shared" si="0"/>
        <v>8242</v>
      </c>
      <c r="AK36" s="19">
        <f t="shared" si="0"/>
        <v>9695</v>
      </c>
      <c r="AL36" s="19">
        <f t="shared" si="0"/>
        <v>9513</v>
      </c>
      <c r="AM36" s="19">
        <f t="shared" si="0"/>
        <v>9440</v>
      </c>
      <c r="AN36" s="19">
        <f t="shared" si="0"/>
        <v>9517</v>
      </c>
      <c r="AO36" s="19">
        <f t="shared" si="0"/>
        <v>9799</v>
      </c>
      <c r="AP36" s="19">
        <f t="shared" si="0"/>
        <v>9973</v>
      </c>
      <c r="AQ36" s="19">
        <f t="shared" si="0"/>
        <v>10156</v>
      </c>
      <c r="AR36" s="19">
        <f t="shared" si="0"/>
        <v>10021</v>
      </c>
      <c r="AS36" s="19">
        <f t="shared" si="0"/>
        <v>10164</v>
      </c>
      <c r="AT36" s="19">
        <f t="shared" si="0"/>
        <v>10697</v>
      </c>
      <c r="AU36" s="19">
        <f t="shared" si="0"/>
        <v>10650</v>
      </c>
      <c r="AV36" s="19">
        <f t="shared" si="0"/>
        <v>10882</v>
      </c>
      <c r="AW36" s="19">
        <f t="shared" si="0"/>
        <v>10958</v>
      </c>
      <c r="AX36" s="19">
        <f t="shared" si="0"/>
        <v>10816</v>
      </c>
      <c r="AY36" s="19">
        <f t="shared" si="0"/>
        <v>11188</v>
      </c>
      <c r="AZ36" s="19">
        <f t="shared" si="0"/>
        <v>11926</v>
      </c>
      <c r="BA36" s="19">
        <f t="shared" si="0"/>
        <v>7533</v>
      </c>
    </row>
    <row r="38" spans="1:53" ht="19.5" thickBot="1" x14ac:dyDescent="0.35">
      <c r="A38" s="18" t="s">
        <v>68</v>
      </c>
    </row>
    <row r="39" spans="1:53" x14ac:dyDescent="0.25">
      <c r="A39" s="115" t="s">
        <v>50</v>
      </c>
      <c r="B39" s="113">
        <v>1</v>
      </c>
      <c r="C39" s="113">
        <v>2</v>
      </c>
      <c r="D39" s="113">
        <v>3</v>
      </c>
      <c r="E39" s="113">
        <v>4</v>
      </c>
      <c r="F39" s="113">
        <v>5</v>
      </c>
      <c r="G39" s="113">
        <v>6</v>
      </c>
      <c r="H39" s="113">
        <v>7</v>
      </c>
      <c r="I39" s="113">
        <v>8</v>
      </c>
      <c r="J39" s="113">
        <v>9</v>
      </c>
      <c r="K39" s="113">
        <v>10</v>
      </c>
      <c r="L39" s="113">
        <v>11</v>
      </c>
      <c r="M39" s="113">
        <v>12</v>
      </c>
      <c r="N39" s="113">
        <v>13</v>
      </c>
      <c r="O39" s="113">
        <v>14</v>
      </c>
      <c r="P39" s="113">
        <v>15</v>
      </c>
      <c r="Q39" s="92">
        <v>16</v>
      </c>
      <c r="R39" s="92">
        <v>17</v>
      </c>
      <c r="S39" s="92">
        <v>18</v>
      </c>
      <c r="T39" s="92">
        <v>19</v>
      </c>
      <c r="U39" s="92">
        <v>20</v>
      </c>
      <c r="V39" s="175">
        <v>21</v>
      </c>
      <c r="W39" s="175">
        <v>22</v>
      </c>
      <c r="X39" s="175">
        <v>24</v>
      </c>
      <c r="Y39" s="175">
        <v>25</v>
      </c>
      <c r="Z39" s="175">
        <f t="shared" ref="Z39" si="1">Y39+1</f>
        <v>26</v>
      </c>
      <c r="AA39" s="175">
        <v>27</v>
      </c>
      <c r="AB39" s="175">
        <v>28</v>
      </c>
      <c r="AC39" s="113">
        <v>28</v>
      </c>
      <c r="AD39" s="113">
        <v>29</v>
      </c>
      <c r="AE39" s="113">
        <v>30</v>
      </c>
      <c r="AF39" s="113">
        <v>31</v>
      </c>
      <c r="AG39" s="113">
        <v>32</v>
      </c>
      <c r="AH39" s="113">
        <v>33</v>
      </c>
      <c r="AI39" s="113">
        <v>34</v>
      </c>
      <c r="AJ39" s="113">
        <v>35</v>
      </c>
      <c r="AK39" s="113">
        <v>36</v>
      </c>
      <c r="AL39" s="113">
        <v>37</v>
      </c>
      <c r="AM39" s="113">
        <v>38</v>
      </c>
      <c r="AN39" s="113">
        <v>39</v>
      </c>
      <c r="AO39" s="113">
        <v>40</v>
      </c>
      <c r="AP39" s="113">
        <v>41</v>
      </c>
      <c r="AQ39" s="113">
        <v>42</v>
      </c>
      <c r="AR39" s="113">
        <v>43</v>
      </c>
      <c r="AS39" s="113">
        <v>44</v>
      </c>
      <c r="AT39" s="113">
        <v>45</v>
      </c>
      <c r="AU39" s="113">
        <v>46</v>
      </c>
      <c r="AV39" s="113">
        <v>47</v>
      </c>
      <c r="AW39" s="113">
        <v>48</v>
      </c>
      <c r="AX39" s="113">
        <v>49</v>
      </c>
      <c r="AY39" s="113">
        <v>50</v>
      </c>
      <c r="AZ39" s="113">
        <v>51</v>
      </c>
      <c r="BA39" s="116">
        <v>52</v>
      </c>
    </row>
    <row r="40" spans="1:53" x14ac:dyDescent="0.25">
      <c r="A40" s="31" t="s">
        <v>52</v>
      </c>
      <c r="B40" s="36">
        <v>43833</v>
      </c>
      <c r="C40" s="36">
        <v>43840</v>
      </c>
      <c r="D40" s="36">
        <v>43847</v>
      </c>
      <c r="E40" s="36">
        <v>43854</v>
      </c>
      <c r="F40" s="36">
        <v>43861</v>
      </c>
      <c r="G40" s="36">
        <v>43868</v>
      </c>
      <c r="H40" s="36">
        <v>43875</v>
      </c>
      <c r="I40" s="36">
        <v>43882</v>
      </c>
      <c r="J40" s="36">
        <v>43889</v>
      </c>
      <c r="K40" s="36">
        <v>43896</v>
      </c>
      <c r="L40" s="36">
        <v>43903</v>
      </c>
      <c r="M40" s="36">
        <v>43910</v>
      </c>
      <c r="N40" s="36">
        <v>43917</v>
      </c>
      <c r="O40" s="36">
        <v>43924</v>
      </c>
      <c r="P40" s="36">
        <v>43931</v>
      </c>
      <c r="Q40" s="93">
        <v>43938</v>
      </c>
      <c r="R40" s="93">
        <v>43945</v>
      </c>
      <c r="S40" s="93">
        <v>43952</v>
      </c>
      <c r="T40" s="93">
        <v>43959</v>
      </c>
      <c r="U40" s="93">
        <v>43966</v>
      </c>
      <c r="V40" s="93">
        <v>43973</v>
      </c>
      <c r="W40" s="93">
        <v>43980</v>
      </c>
      <c r="X40" s="93">
        <v>43994</v>
      </c>
      <c r="Y40" s="93">
        <v>44001</v>
      </c>
      <c r="Z40" s="93">
        <f t="shared" ref="Z40" si="2">Y40+7</f>
        <v>44008</v>
      </c>
      <c r="AA40" s="93">
        <v>44015</v>
      </c>
      <c r="AB40" s="93">
        <v>44022</v>
      </c>
      <c r="AC40" s="35">
        <v>44022</v>
      </c>
      <c r="AD40" s="35">
        <v>44029</v>
      </c>
      <c r="AE40" s="35">
        <v>44036</v>
      </c>
      <c r="AF40" s="35">
        <v>44043</v>
      </c>
      <c r="AG40" s="35">
        <v>44050</v>
      </c>
      <c r="AH40" s="35">
        <v>44057</v>
      </c>
      <c r="AI40" s="35">
        <v>44064</v>
      </c>
      <c r="AJ40" s="35">
        <v>44071</v>
      </c>
      <c r="AK40" s="35">
        <v>44078</v>
      </c>
      <c r="AL40" s="35">
        <v>44085</v>
      </c>
      <c r="AM40" s="35">
        <v>44092</v>
      </c>
      <c r="AN40" s="35">
        <v>44099</v>
      </c>
      <c r="AO40" s="35">
        <v>44106</v>
      </c>
      <c r="AP40" s="35">
        <v>44113</v>
      </c>
      <c r="AQ40" s="35">
        <v>44120</v>
      </c>
      <c r="AR40" s="35">
        <v>44127</v>
      </c>
      <c r="AS40" s="35">
        <v>44134</v>
      </c>
      <c r="AT40" s="35">
        <v>44141</v>
      </c>
      <c r="AU40" s="35">
        <v>44148</v>
      </c>
      <c r="AV40" s="35">
        <v>44155</v>
      </c>
      <c r="AW40" s="35">
        <v>44162</v>
      </c>
      <c r="AX40" s="35">
        <v>44169</v>
      </c>
      <c r="AY40" s="35">
        <v>44176</v>
      </c>
      <c r="AZ40" s="35">
        <v>44183</v>
      </c>
      <c r="BA40" s="14">
        <v>44190</v>
      </c>
    </row>
    <row r="41" spans="1:53" x14ac:dyDescent="0.25">
      <c r="A41" s="117" t="s">
        <v>51</v>
      </c>
      <c r="B41" s="118">
        <v>1</v>
      </c>
      <c r="C41" s="118">
        <v>2</v>
      </c>
      <c r="D41" s="118">
        <v>3</v>
      </c>
      <c r="E41" s="119">
        <v>4</v>
      </c>
      <c r="F41" s="119">
        <v>5</v>
      </c>
      <c r="G41" s="119">
        <v>6</v>
      </c>
      <c r="H41" s="119">
        <v>7</v>
      </c>
      <c r="I41" s="119">
        <v>8</v>
      </c>
      <c r="J41" s="119">
        <v>9</v>
      </c>
      <c r="K41" s="119">
        <v>10</v>
      </c>
      <c r="L41" s="119">
        <v>11</v>
      </c>
      <c r="M41" s="119">
        <v>12</v>
      </c>
      <c r="N41" s="119">
        <v>13</v>
      </c>
      <c r="O41" s="119">
        <v>14</v>
      </c>
      <c r="P41" s="119">
        <v>15</v>
      </c>
      <c r="Q41" s="94">
        <v>13.846153846153847</v>
      </c>
      <c r="R41" s="94">
        <v>53.166666666666664</v>
      </c>
      <c r="S41" s="94">
        <v>39.69</v>
      </c>
      <c r="T41" s="94">
        <v>43.2</v>
      </c>
      <c r="U41" s="94"/>
      <c r="V41" s="94">
        <v>51.187499999999993</v>
      </c>
      <c r="W41" s="94">
        <v>46.617187499999993</v>
      </c>
      <c r="X41" s="94">
        <v>23.316027088036119</v>
      </c>
      <c r="Y41" s="94">
        <v>35.752928647497342</v>
      </c>
      <c r="Z41" s="94"/>
      <c r="AA41" s="94">
        <v>35.344000000000001</v>
      </c>
      <c r="AB41" s="94">
        <v>33.839999999999996</v>
      </c>
      <c r="AC41" s="119">
        <v>28</v>
      </c>
      <c r="AD41" s="119">
        <v>29</v>
      </c>
      <c r="AE41" s="119">
        <v>30</v>
      </c>
      <c r="AF41" s="119">
        <v>31</v>
      </c>
      <c r="AG41" s="119">
        <v>32</v>
      </c>
      <c r="AH41" s="119">
        <v>33</v>
      </c>
      <c r="AI41" s="119">
        <v>34</v>
      </c>
      <c r="AJ41" s="119">
        <v>35</v>
      </c>
      <c r="AK41" s="119">
        <v>36</v>
      </c>
      <c r="AL41" s="119">
        <v>37</v>
      </c>
      <c r="AM41" s="119">
        <v>38</v>
      </c>
      <c r="AN41" s="119">
        <v>39</v>
      </c>
      <c r="AO41" s="119">
        <v>40</v>
      </c>
      <c r="AP41" s="119">
        <v>41</v>
      </c>
      <c r="AQ41" s="119">
        <v>42</v>
      </c>
      <c r="AR41" s="119">
        <v>43</v>
      </c>
      <c r="AS41" s="119">
        <v>44</v>
      </c>
      <c r="AT41" s="119">
        <v>45</v>
      </c>
      <c r="AU41" s="119">
        <v>46</v>
      </c>
      <c r="AV41" s="119">
        <v>47</v>
      </c>
      <c r="AW41" s="119">
        <v>48</v>
      </c>
      <c r="AX41" s="119">
        <v>49</v>
      </c>
      <c r="AY41" s="119">
        <v>50</v>
      </c>
      <c r="AZ41" s="119">
        <v>51</v>
      </c>
      <c r="BA41" s="120">
        <v>52</v>
      </c>
    </row>
    <row r="42" spans="1:53" x14ac:dyDescent="0.25">
      <c r="A42" s="117" t="s">
        <v>44</v>
      </c>
      <c r="B42" s="118">
        <v>60</v>
      </c>
      <c r="C42" s="118">
        <v>67</v>
      </c>
      <c r="D42" s="118">
        <v>81</v>
      </c>
      <c r="E42" s="119">
        <v>66</v>
      </c>
      <c r="F42" s="119">
        <v>61</v>
      </c>
      <c r="G42" s="119">
        <v>42</v>
      </c>
      <c r="H42" s="119">
        <v>51</v>
      </c>
      <c r="I42" s="119">
        <v>62</v>
      </c>
      <c r="J42" s="119">
        <v>62</v>
      </c>
      <c r="K42" s="119">
        <v>69</v>
      </c>
      <c r="L42" s="119">
        <v>69</v>
      </c>
      <c r="M42" s="119">
        <v>52</v>
      </c>
      <c r="N42" s="119">
        <v>58</v>
      </c>
      <c r="O42" s="119">
        <v>64</v>
      </c>
      <c r="P42" s="119">
        <v>70</v>
      </c>
      <c r="Q42" s="94">
        <v>64.615384615384613</v>
      </c>
      <c r="R42" s="94">
        <v>35.766666666666666</v>
      </c>
      <c r="S42" s="94">
        <v>8.82</v>
      </c>
      <c r="T42" s="94">
        <v>9.9</v>
      </c>
      <c r="U42" s="94"/>
      <c r="V42" s="94">
        <v>17.367187499999996</v>
      </c>
      <c r="W42" s="94">
        <v>14.624999999999998</v>
      </c>
      <c r="X42" s="94">
        <v>8.4785553047404072</v>
      </c>
      <c r="Y42" s="94">
        <v>8.9382321618743354</v>
      </c>
      <c r="Z42" s="94"/>
      <c r="AA42" s="94">
        <v>8.2720000000000002</v>
      </c>
      <c r="AB42" s="94">
        <v>9.36</v>
      </c>
      <c r="AC42" s="119">
        <v>0</v>
      </c>
      <c r="AD42" s="119">
        <v>0</v>
      </c>
      <c r="AE42" s="119">
        <v>0</v>
      </c>
      <c r="AF42" s="119">
        <v>0</v>
      </c>
      <c r="AG42" s="119">
        <v>0</v>
      </c>
      <c r="AH42" s="119">
        <v>0</v>
      </c>
      <c r="AI42" s="119">
        <v>0</v>
      </c>
      <c r="AJ42" s="119">
        <v>0</v>
      </c>
      <c r="AK42" s="119">
        <v>0</v>
      </c>
      <c r="AL42" s="119">
        <v>0</v>
      </c>
      <c r="AM42" s="119">
        <v>0</v>
      </c>
      <c r="AN42" s="119">
        <v>0</v>
      </c>
      <c r="AO42" s="119">
        <v>0</v>
      </c>
      <c r="AP42" s="119">
        <v>0</v>
      </c>
      <c r="AQ42" s="119">
        <v>0</v>
      </c>
      <c r="AR42" s="119">
        <v>0</v>
      </c>
      <c r="AS42" s="119">
        <v>0</v>
      </c>
      <c r="AT42" s="119">
        <v>0</v>
      </c>
      <c r="AU42" s="119">
        <v>0</v>
      </c>
      <c r="AV42" s="119">
        <v>0</v>
      </c>
      <c r="AW42" s="119">
        <v>0</v>
      </c>
      <c r="AX42" s="119">
        <v>0</v>
      </c>
      <c r="AY42" s="119">
        <v>0</v>
      </c>
      <c r="AZ42" s="119">
        <v>0</v>
      </c>
      <c r="BA42" s="120">
        <v>0</v>
      </c>
    </row>
    <row r="43" spans="1:53" x14ac:dyDescent="0.25">
      <c r="A43" s="117" t="s">
        <v>45</v>
      </c>
      <c r="B43" s="119">
        <v>124</v>
      </c>
      <c r="C43" s="119">
        <v>199</v>
      </c>
      <c r="D43" s="119">
        <v>200</v>
      </c>
      <c r="E43" s="119">
        <v>206</v>
      </c>
      <c r="F43" s="119">
        <v>212</v>
      </c>
      <c r="G43" s="119">
        <v>180</v>
      </c>
      <c r="H43" s="119">
        <v>198</v>
      </c>
      <c r="I43" s="119">
        <v>211</v>
      </c>
      <c r="J43" s="119">
        <v>219</v>
      </c>
      <c r="K43" s="119">
        <v>215</v>
      </c>
      <c r="L43" s="119">
        <v>227</v>
      </c>
      <c r="M43" s="119">
        <v>179</v>
      </c>
      <c r="N43" s="119">
        <v>192</v>
      </c>
      <c r="O43" s="119">
        <v>190</v>
      </c>
      <c r="P43" s="119">
        <v>188</v>
      </c>
      <c r="Q43" s="94">
        <v>173.53846153846155</v>
      </c>
      <c r="R43" s="94">
        <v>288.06666666666666</v>
      </c>
      <c r="S43" s="94">
        <v>296.94</v>
      </c>
      <c r="T43" s="94">
        <v>310.5</v>
      </c>
      <c r="U43" s="94"/>
      <c r="V43" s="94">
        <v>262.33593749999994</v>
      </c>
      <c r="W43" s="94">
        <v>309.86718749999994</v>
      </c>
      <c r="X43" s="94">
        <v>141.48589164785554</v>
      </c>
      <c r="Y43" s="94">
        <v>233.20660276890311</v>
      </c>
      <c r="Z43" s="94"/>
      <c r="AA43" s="94">
        <v>164.68799999999999</v>
      </c>
      <c r="AB43" s="94">
        <v>195.84</v>
      </c>
      <c r="AC43" s="119">
        <v>0</v>
      </c>
      <c r="AD43" s="119">
        <v>0</v>
      </c>
      <c r="AE43" s="119">
        <v>0</v>
      </c>
      <c r="AF43" s="119">
        <v>0</v>
      </c>
      <c r="AG43" s="119">
        <v>0</v>
      </c>
      <c r="AH43" s="119">
        <v>0</v>
      </c>
      <c r="AI43" s="119">
        <v>0</v>
      </c>
      <c r="AJ43" s="119">
        <v>0</v>
      </c>
      <c r="AK43" s="119">
        <v>0</v>
      </c>
      <c r="AL43" s="119">
        <v>0</v>
      </c>
      <c r="AM43" s="119">
        <v>0</v>
      </c>
      <c r="AN43" s="119">
        <v>0</v>
      </c>
      <c r="AO43" s="119">
        <v>0</v>
      </c>
      <c r="AP43" s="119">
        <v>0</v>
      </c>
      <c r="AQ43" s="119">
        <v>0</v>
      </c>
      <c r="AR43" s="119">
        <v>0</v>
      </c>
      <c r="AS43" s="119">
        <v>0</v>
      </c>
      <c r="AT43" s="119">
        <v>0</v>
      </c>
      <c r="AU43" s="119">
        <v>0</v>
      </c>
      <c r="AV43" s="119">
        <v>0</v>
      </c>
      <c r="AW43" s="119">
        <v>0</v>
      </c>
      <c r="AX43" s="119">
        <v>0</v>
      </c>
      <c r="AY43" s="119">
        <v>0</v>
      </c>
      <c r="AZ43" s="119">
        <v>0</v>
      </c>
      <c r="BA43" s="120">
        <v>0</v>
      </c>
    </row>
    <row r="44" spans="1:53" x14ac:dyDescent="0.25">
      <c r="A44" s="117" t="s">
        <v>46</v>
      </c>
      <c r="B44" s="119">
        <v>784</v>
      </c>
      <c r="C44" s="119">
        <v>981</v>
      </c>
      <c r="D44" s="119">
        <v>1074</v>
      </c>
      <c r="E44" s="119">
        <v>937</v>
      </c>
      <c r="F44" s="119">
        <v>923</v>
      </c>
      <c r="G44" s="119">
        <v>912</v>
      </c>
      <c r="H44" s="119">
        <v>890</v>
      </c>
      <c r="I44" s="119">
        <v>877</v>
      </c>
      <c r="J44" s="119">
        <v>866</v>
      </c>
      <c r="K44" s="119">
        <v>875</v>
      </c>
      <c r="L44" s="119">
        <v>930</v>
      </c>
      <c r="M44" s="119">
        <v>895</v>
      </c>
      <c r="N44" s="119">
        <v>874</v>
      </c>
      <c r="O44" s="119">
        <v>1233</v>
      </c>
      <c r="P44" s="119">
        <v>1592</v>
      </c>
      <c r="Q44" s="94">
        <v>1469.5384615384617</v>
      </c>
      <c r="R44" s="94">
        <v>2878.7333333333336</v>
      </c>
      <c r="S44" s="94">
        <v>1678.0049999999999</v>
      </c>
      <c r="T44" s="94">
        <v>1707.3</v>
      </c>
      <c r="U44" s="94"/>
      <c r="V44" s="94">
        <v>1501.8046874999998</v>
      </c>
      <c r="W44" s="94">
        <v>1353.7265624999998</v>
      </c>
      <c r="X44" s="94">
        <v>693.12189616252829</v>
      </c>
      <c r="Y44" s="94">
        <v>1031.9595314164005</v>
      </c>
      <c r="Z44" s="94"/>
      <c r="AA44" s="94">
        <v>864.8</v>
      </c>
      <c r="AB44" s="94">
        <v>850.31999999999994</v>
      </c>
      <c r="AC44" s="119">
        <v>0</v>
      </c>
      <c r="AD44" s="119">
        <v>0</v>
      </c>
      <c r="AE44" s="119">
        <v>0</v>
      </c>
      <c r="AF44" s="119">
        <v>0</v>
      </c>
      <c r="AG44" s="119">
        <v>0</v>
      </c>
      <c r="AH44" s="119">
        <v>0</v>
      </c>
      <c r="AI44" s="119">
        <v>0</v>
      </c>
      <c r="AJ44" s="119">
        <v>0</v>
      </c>
      <c r="AK44" s="119">
        <v>0</v>
      </c>
      <c r="AL44" s="119">
        <v>0</v>
      </c>
      <c r="AM44" s="119">
        <v>0</v>
      </c>
      <c r="AN44" s="119">
        <v>0</v>
      </c>
      <c r="AO44" s="119">
        <v>0</v>
      </c>
      <c r="AP44" s="119">
        <v>0</v>
      </c>
      <c r="AQ44" s="119">
        <v>0</v>
      </c>
      <c r="AR44" s="119">
        <v>0</v>
      </c>
      <c r="AS44" s="119">
        <v>0</v>
      </c>
      <c r="AT44" s="119">
        <v>0</v>
      </c>
      <c r="AU44" s="119">
        <v>0</v>
      </c>
      <c r="AV44" s="119">
        <v>0</v>
      </c>
      <c r="AW44" s="119">
        <v>0</v>
      </c>
      <c r="AX44" s="119">
        <v>0</v>
      </c>
      <c r="AY44" s="119">
        <v>0</v>
      </c>
      <c r="AZ44" s="119">
        <v>0</v>
      </c>
      <c r="BA44" s="120">
        <v>0</v>
      </c>
    </row>
    <row r="45" spans="1:53" x14ac:dyDescent="0.25">
      <c r="A45" s="117" t="s">
        <v>47</v>
      </c>
      <c r="B45" s="119">
        <v>1182</v>
      </c>
      <c r="C45" s="119">
        <v>1461</v>
      </c>
      <c r="D45" s="119">
        <v>1365</v>
      </c>
      <c r="E45" s="119">
        <v>1326</v>
      </c>
      <c r="F45" s="119">
        <v>1257</v>
      </c>
      <c r="G45" s="119">
        <v>1201</v>
      </c>
      <c r="H45" s="119">
        <v>1131</v>
      </c>
      <c r="I45" s="119">
        <v>1206</v>
      </c>
      <c r="J45" s="119">
        <v>1176</v>
      </c>
      <c r="K45" s="119">
        <v>1160</v>
      </c>
      <c r="L45" s="119">
        <v>1185</v>
      </c>
      <c r="M45" s="119">
        <v>1155</v>
      </c>
      <c r="N45" s="119">
        <v>1221</v>
      </c>
      <c r="O45" s="119">
        <v>1777</v>
      </c>
      <c r="P45" s="119">
        <v>2333</v>
      </c>
      <c r="Q45" s="94">
        <v>2153.5384615384614</v>
      </c>
      <c r="R45" s="94">
        <v>4438.9333333333334</v>
      </c>
      <c r="S45" s="94">
        <v>2379.9299999999998</v>
      </c>
      <c r="T45" s="94">
        <v>2340.9</v>
      </c>
      <c r="U45" s="94"/>
      <c r="V45" s="94">
        <v>1999.9687499999998</v>
      </c>
      <c r="W45" s="94">
        <v>1721.1796874999998</v>
      </c>
      <c r="X45" s="94">
        <v>949.06828442437939</v>
      </c>
      <c r="Y45" s="94">
        <v>1396.8019169329075</v>
      </c>
      <c r="Z45" s="94"/>
      <c r="AA45" s="94">
        <v>1179.136</v>
      </c>
      <c r="AB45" s="94">
        <v>1152.72</v>
      </c>
      <c r="AC45" s="119">
        <v>0</v>
      </c>
      <c r="AD45" s="119">
        <v>0</v>
      </c>
      <c r="AE45" s="119">
        <v>0</v>
      </c>
      <c r="AF45" s="119">
        <v>0</v>
      </c>
      <c r="AG45" s="119">
        <v>0</v>
      </c>
      <c r="AH45" s="119">
        <v>0</v>
      </c>
      <c r="AI45" s="119">
        <v>0</v>
      </c>
      <c r="AJ45" s="119">
        <v>0</v>
      </c>
      <c r="AK45" s="119">
        <v>0</v>
      </c>
      <c r="AL45" s="119">
        <v>0</v>
      </c>
      <c r="AM45" s="119">
        <v>0</v>
      </c>
      <c r="AN45" s="119">
        <v>0</v>
      </c>
      <c r="AO45" s="119">
        <v>0</v>
      </c>
      <c r="AP45" s="119">
        <v>0</v>
      </c>
      <c r="AQ45" s="119">
        <v>0</v>
      </c>
      <c r="AR45" s="119">
        <v>0</v>
      </c>
      <c r="AS45" s="119">
        <v>0</v>
      </c>
      <c r="AT45" s="119">
        <v>0</v>
      </c>
      <c r="AU45" s="119">
        <v>0</v>
      </c>
      <c r="AV45" s="119">
        <v>0</v>
      </c>
      <c r="AW45" s="119">
        <v>0</v>
      </c>
      <c r="AX45" s="119">
        <v>0</v>
      </c>
      <c r="AY45" s="119">
        <v>0</v>
      </c>
      <c r="AZ45" s="119">
        <v>0</v>
      </c>
      <c r="BA45" s="120">
        <v>0</v>
      </c>
    </row>
    <row r="46" spans="1:53" x14ac:dyDescent="0.25">
      <c r="A46" s="117" t="s">
        <v>48</v>
      </c>
      <c r="B46" s="119">
        <v>2699</v>
      </c>
      <c r="C46" s="119">
        <v>3065</v>
      </c>
      <c r="D46" s="119">
        <v>2822</v>
      </c>
      <c r="E46" s="119">
        <v>2641</v>
      </c>
      <c r="F46" s="119">
        <v>2641</v>
      </c>
      <c r="G46" s="119">
        <v>2478</v>
      </c>
      <c r="H46" s="119">
        <v>2418</v>
      </c>
      <c r="I46" s="119">
        <v>2386</v>
      </c>
      <c r="J46" s="119">
        <v>2366</v>
      </c>
      <c r="K46" s="119">
        <v>2415</v>
      </c>
      <c r="L46" s="119">
        <v>2434</v>
      </c>
      <c r="M46" s="119">
        <v>2467</v>
      </c>
      <c r="N46" s="119">
        <v>2503</v>
      </c>
      <c r="O46" s="119">
        <v>3869</v>
      </c>
      <c r="P46" s="119">
        <v>5235</v>
      </c>
      <c r="Q46" s="94">
        <v>4832.3076923076924</v>
      </c>
      <c r="R46" s="94">
        <v>8236.9666666666672</v>
      </c>
      <c r="S46" s="94">
        <v>4787.0550000000003</v>
      </c>
      <c r="T46" s="94">
        <v>4627.8</v>
      </c>
      <c r="U46" s="94"/>
      <c r="V46" s="94">
        <v>3808.8984374999995</v>
      </c>
      <c r="W46" s="94">
        <v>3158.0859374999995</v>
      </c>
      <c r="X46" s="94">
        <v>1664.9762979683974</v>
      </c>
      <c r="Y46" s="94">
        <v>2328.8157614483493</v>
      </c>
      <c r="Z46" s="94"/>
      <c r="AA46" s="94">
        <v>1960.4639999999999</v>
      </c>
      <c r="AB46" s="94">
        <v>1893.6</v>
      </c>
      <c r="AC46" s="119">
        <v>0</v>
      </c>
      <c r="AD46" s="119">
        <v>0</v>
      </c>
      <c r="AE46" s="119">
        <v>0</v>
      </c>
      <c r="AF46" s="119">
        <v>0</v>
      </c>
      <c r="AG46" s="119">
        <v>0</v>
      </c>
      <c r="AH46" s="119">
        <v>0</v>
      </c>
      <c r="AI46" s="119">
        <v>0</v>
      </c>
      <c r="AJ46" s="119">
        <v>0</v>
      </c>
      <c r="AK46" s="119">
        <v>0</v>
      </c>
      <c r="AL46" s="119">
        <v>0</v>
      </c>
      <c r="AM46" s="119">
        <v>0</v>
      </c>
      <c r="AN46" s="119">
        <v>0</v>
      </c>
      <c r="AO46" s="119">
        <v>0</v>
      </c>
      <c r="AP46" s="119">
        <v>0</v>
      </c>
      <c r="AQ46" s="119">
        <v>0</v>
      </c>
      <c r="AR46" s="119">
        <v>0</v>
      </c>
      <c r="AS46" s="119">
        <v>0</v>
      </c>
      <c r="AT46" s="119">
        <v>0</v>
      </c>
      <c r="AU46" s="119">
        <v>0</v>
      </c>
      <c r="AV46" s="119">
        <v>0</v>
      </c>
      <c r="AW46" s="119">
        <v>0</v>
      </c>
      <c r="AX46" s="119">
        <v>0</v>
      </c>
      <c r="AY46" s="119">
        <v>0</v>
      </c>
      <c r="AZ46" s="119">
        <v>0</v>
      </c>
      <c r="BA46" s="120">
        <v>0</v>
      </c>
    </row>
    <row r="47" spans="1:53" x14ac:dyDescent="0.25">
      <c r="A47" s="121" t="s">
        <v>49</v>
      </c>
      <c r="B47" s="119">
        <v>4506</v>
      </c>
      <c r="C47" s="119">
        <v>4987</v>
      </c>
      <c r="D47" s="119">
        <v>4524</v>
      </c>
      <c r="E47" s="119">
        <v>4051</v>
      </c>
      <c r="F47" s="119">
        <v>3935</v>
      </c>
      <c r="G47" s="119">
        <v>3738</v>
      </c>
      <c r="H47" s="119">
        <v>3743</v>
      </c>
      <c r="I47" s="119">
        <v>3623</v>
      </c>
      <c r="J47" s="119">
        <v>3728</v>
      </c>
      <c r="K47" s="119">
        <v>3767</v>
      </c>
      <c r="L47" s="119">
        <v>3689</v>
      </c>
      <c r="M47" s="119">
        <v>3596</v>
      </c>
      <c r="N47" s="119">
        <v>3866</v>
      </c>
      <c r="O47" s="119">
        <v>5841</v>
      </c>
      <c r="P47" s="119">
        <v>7816</v>
      </c>
      <c r="Q47" s="101">
        <v>7214.7692307692314</v>
      </c>
      <c r="R47" s="101">
        <v>10049.466666666667</v>
      </c>
      <c r="S47" s="94">
        <v>6977.3549999999996</v>
      </c>
      <c r="T47" s="94">
        <v>7118.1</v>
      </c>
      <c r="U47" s="94"/>
      <c r="V47" s="94">
        <v>5679.0703124999991</v>
      </c>
      <c r="W47" s="94">
        <v>4627.8984374999991</v>
      </c>
      <c r="X47" s="94">
        <v>2194.3560948081267</v>
      </c>
      <c r="Y47" s="94">
        <v>3070.6890308839193</v>
      </c>
      <c r="Z47" s="94"/>
      <c r="AA47" s="94">
        <v>2539.5039999999999</v>
      </c>
      <c r="AB47" s="94">
        <v>2445.12</v>
      </c>
      <c r="AC47" s="119">
        <v>0</v>
      </c>
      <c r="AD47" s="119">
        <v>0</v>
      </c>
      <c r="AE47" s="119">
        <v>0</v>
      </c>
      <c r="AF47" s="119">
        <v>0</v>
      </c>
      <c r="AG47" s="119">
        <v>0</v>
      </c>
      <c r="AH47" s="119">
        <v>0</v>
      </c>
      <c r="AI47" s="119">
        <v>0</v>
      </c>
      <c r="AJ47" s="119">
        <v>0</v>
      </c>
      <c r="AK47" s="119">
        <v>0</v>
      </c>
      <c r="AL47" s="119">
        <v>0</v>
      </c>
      <c r="AM47" s="119">
        <v>0</v>
      </c>
      <c r="AN47" s="119">
        <v>0</v>
      </c>
      <c r="AO47" s="119">
        <v>0</v>
      </c>
      <c r="AP47" s="119">
        <v>0</v>
      </c>
      <c r="AQ47" s="119">
        <v>0</v>
      </c>
      <c r="AR47" s="119">
        <v>0</v>
      </c>
      <c r="AS47" s="119">
        <v>0</v>
      </c>
      <c r="AT47" s="119">
        <v>0</v>
      </c>
      <c r="AU47" s="119">
        <v>0</v>
      </c>
      <c r="AV47" s="119">
        <v>0</v>
      </c>
      <c r="AW47" s="119">
        <v>0</v>
      </c>
      <c r="AX47" s="119">
        <v>0</v>
      </c>
      <c r="AY47" s="119">
        <v>0</v>
      </c>
      <c r="AZ47" s="119">
        <v>0</v>
      </c>
      <c r="BA47" s="120">
        <v>0</v>
      </c>
    </row>
    <row r="48" spans="1:53" ht="15.75" thickBot="1" x14ac:dyDescent="0.3">
      <c r="A48" s="122" t="s">
        <v>65</v>
      </c>
      <c r="B48" s="123"/>
      <c r="C48" s="123"/>
      <c r="D48" s="123"/>
      <c r="E48" s="124">
        <v>9231</v>
      </c>
      <c r="F48" s="124">
        <v>9034</v>
      </c>
      <c r="G48" s="124">
        <v>8557</v>
      </c>
      <c r="H48" s="124">
        <v>8438</v>
      </c>
      <c r="I48" s="124">
        <v>8373</v>
      </c>
      <c r="J48" s="124">
        <v>8426</v>
      </c>
      <c r="K48" s="124">
        <v>8511</v>
      </c>
      <c r="L48" s="124">
        <v>8545</v>
      </c>
      <c r="M48" s="124">
        <v>8356</v>
      </c>
      <c r="N48" s="124">
        <v>8727</v>
      </c>
      <c r="O48" s="124">
        <v>12988</v>
      </c>
      <c r="P48" s="124">
        <v>17249</v>
      </c>
      <c r="Q48" s="100">
        <v>15922.153846153848</v>
      </c>
      <c r="R48" s="100">
        <v>25981.1</v>
      </c>
      <c r="S48" s="100">
        <v>16167.795</v>
      </c>
      <c r="T48" s="100">
        <v>16157.7</v>
      </c>
      <c r="U48" s="100"/>
      <c r="V48" s="100">
        <v>13320.632812499998</v>
      </c>
      <c r="W48" s="100">
        <v>11231.999999999998</v>
      </c>
      <c r="X48" s="100">
        <v>5674.8030474040634</v>
      </c>
      <c r="Y48" s="100">
        <v>8106.164004259851</v>
      </c>
      <c r="Z48" s="100"/>
      <c r="AA48" s="100">
        <v>6752.2079999999996</v>
      </c>
      <c r="AB48" s="100">
        <v>6580.8</v>
      </c>
      <c r="AC48" s="124">
        <v>28</v>
      </c>
      <c r="AD48" s="124">
        <v>29</v>
      </c>
      <c r="AE48" s="124">
        <v>30</v>
      </c>
      <c r="AF48" s="124">
        <v>31</v>
      </c>
      <c r="AG48" s="124">
        <v>32</v>
      </c>
      <c r="AH48" s="124">
        <v>33</v>
      </c>
      <c r="AI48" s="124">
        <v>34</v>
      </c>
      <c r="AJ48" s="124">
        <v>35</v>
      </c>
      <c r="AK48" s="124">
        <v>36</v>
      </c>
      <c r="AL48" s="124">
        <v>37</v>
      </c>
      <c r="AM48" s="124">
        <v>38</v>
      </c>
      <c r="AN48" s="124">
        <v>39</v>
      </c>
      <c r="AO48" s="124">
        <v>40</v>
      </c>
      <c r="AP48" s="124">
        <v>41</v>
      </c>
      <c r="AQ48" s="124">
        <v>42</v>
      </c>
      <c r="AR48" s="124">
        <v>43</v>
      </c>
      <c r="AS48" s="124">
        <v>44</v>
      </c>
      <c r="AT48" s="124">
        <v>45</v>
      </c>
      <c r="AU48" s="124">
        <v>46</v>
      </c>
      <c r="AV48" s="124">
        <v>47</v>
      </c>
      <c r="AW48" s="124">
        <v>48</v>
      </c>
      <c r="AX48" s="124">
        <v>49</v>
      </c>
      <c r="AY48" s="124">
        <v>50</v>
      </c>
      <c r="AZ48" s="124">
        <v>51</v>
      </c>
      <c r="BA48" s="125">
        <v>52</v>
      </c>
    </row>
    <row r="50" spans="1:54" ht="19.5" thickBot="1" x14ac:dyDescent="0.35">
      <c r="A50" s="13" t="s">
        <v>72</v>
      </c>
      <c r="B50" s="17"/>
      <c r="C50" s="17"/>
      <c r="D50" s="17"/>
      <c r="E50" s="17"/>
      <c r="F50" s="17"/>
      <c r="G50" s="17"/>
      <c r="I50" s="17"/>
      <c r="J50" s="17" t="s">
        <v>73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34"/>
    </row>
    <row r="51" spans="1:54" x14ac:dyDescent="0.25">
      <c r="A51" s="33" t="s">
        <v>50</v>
      </c>
      <c r="B51" s="16">
        <v>1</v>
      </c>
      <c r="C51" s="16">
        <v>2</v>
      </c>
      <c r="D51" s="16">
        <v>3</v>
      </c>
      <c r="E51" s="16">
        <v>4</v>
      </c>
      <c r="F51" s="16">
        <v>5</v>
      </c>
      <c r="G51" s="16">
        <v>6</v>
      </c>
      <c r="H51" s="16">
        <v>7</v>
      </c>
      <c r="I51" s="16">
        <v>8</v>
      </c>
      <c r="J51" s="16">
        <v>9</v>
      </c>
      <c r="K51" s="16">
        <v>10</v>
      </c>
      <c r="L51" s="16">
        <v>11</v>
      </c>
      <c r="M51" s="16">
        <v>12</v>
      </c>
      <c r="N51" s="16">
        <v>13</v>
      </c>
      <c r="O51" s="16">
        <v>14</v>
      </c>
      <c r="P51" s="92">
        <v>15</v>
      </c>
      <c r="Q51" s="92">
        <v>16</v>
      </c>
      <c r="R51" s="92">
        <v>17</v>
      </c>
      <c r="S51" s="92">
        <v>18</v>
      </c>
      <c r="T51" s="92">
        <v>19</v>
      </c>
      <c r="U51" s="92">
        <v>20</v>
      </c>
      <c r="V51" s="175">
        <v>21</v>
      </c>
      <c r="W51" s="175">
        <v>22</v>
      </c>
      <c r="X51" s="175">
        <v>24</v>
      </c>
      <c r="Y51" s="175">
        <v>25</v>
      </c>
      <c r="Z51" s="175">
        <f t="shared" ref="Z51" si="3">Y51+1</f>
        <v>26</v>
      </c>
      <c r="AA51" s="175">
        <v>27</v>
      </c>
      <c r="AB51" s="175">
        <v>28</v>
      </c>
      <c r="AC51" s="16">
        <v>28</v>
      </c>
      <c r="AD51" s="16">
        <v>29</v>
      </c>
      <c r="AE51" s="16">
        <v>30</v>
      </c>
      <c r="AF51" s="16">
        <v>31</v>
      </c>
      <c r="AG51" s="16">
        <v>32</v>
      </c>
      <c r="AH51" s="16">
        <v>33</v>
      </c>
      <c r="AI51" s="16">
        <v>34</v>
      </c>
      <c r="AJ51" s="16">
        <v>35</v>
      </c>
      <c r="AK51" s="16">
        <v>36</v>
      </c>
      <c r="AL51" s="16">
        <v>37</v>
      </c>
      <c r="AM51" s="16">
        <v>38</v>
      </c>
      <c r="AN51" s="16">
        <v>39</v>
      </c>
      <c r="AO51" s="16">
        <v>40</v>
      </c>
      <c r="AP51" s="16">
        <v>41</v>
      </c>
      <c r="AQ51" s="16">
        <v>42</v>
      </c>
      <c r="AR51" s="16">
        <v>43</v>
      </c>
      <c r="AS51" s="16">
        <v>44</v>
      </c>
      <c r="AT51" s="16">
        <v>45</v>
      </c>
      <c r="AU51" s="16">
        <v>46</v>
      </c>
      <c r="AV51" s="16">
        <v>47</v>
      </c>
      <c r="AW51" s="16">
        <v>48</v>
      </c>
      <c r="AX51" s="16">
        <v>49</v>
      </c>
      <c r="AY51" s="16">
        <v>50</v>
      </c>
      <c r="AZ51" s="16">
        <v>51</v>
      </c>
      <c r="BA51" s="15">
        <v>52</v>
      </c>
    </row>
    <row r="52" spans="1:54" x14ac:dyDescent="0.25">
      <c r="A52" s="31" t="s">
        <v>52</v>
      </c>
      <c r="B52" s="36">
        <v>43833</v>
      </c>
      <c r="C52" s="36">
        <v>43840</v>
      </c>
      <c r="D52" s="36">
        <v>43847</v>
      </c>
      <c r="E52" s="36">
        <v>43854</v>
      </c>
      <c r="F52" s="36">
        <v>43861</v>
      </c>
      <c r="G52" s="36">
        <v>43868</v>
      </c>
      <c r="H52" s="36">
        <v>43875</v>
      </c>
      <c r="I52" s="36">
        <v>43882</v>
      </c>
      <c r="J52" s="36">
        <v>43889</v>
      </c>
      <c r="K52" s="36">
        <v>43896</v>
      </c>
      <c r="L52" s="36">
        <v>43903</v>
      </c>
      <c r="M52" s="36">
        <v>43910</v>
      </c>
      <c r="N52" s="36">
        <v>43917</v>
      </c>
      <c r="O52" s="36">
        <v>43924</v>
      </c>
      <c r="P52" s="93">
        <v>43931</v>
      </c>
      <c r="Q52" s="93">
        <v>43938</v>
      </c>
      <c r="R52" s="93">
        <v>43945</v>
      </c>
      <c r="S52" s="93">
        <v>43952</v>
      </c>
      <c r="T52" s="93">
        <v>43959</v>
      </c>
      <c r="U52" s="93">
        <v>43966</v>
      </c>
      <c r="V52" s="93">
        <v>43973</v>
      </c>
      <c r="W52" s="93">
        <v>43980</v>
      </c>
      <c r="X52" s="93">
        <v>43994</v>
      </c>
      <c r="Y52" s="93">
        <v>44001</v>
      </c>
      <c r="Z52" s="93">
        <f t="shared" ref="Z52" si="4">Y52+7</f>
        <v>44008</v>
      </c>
      <c r="AA52" s="93">
        <v>44015</v>
      </c>
      <c r="AB52" s="93">
        <v>44022</v>
      </c>
      <c r="AC52" s="35">
        <v>44022</v>
      </c>
      <c r="AD52" s="35">
        <v>44029</v>
      </c>
      <c r="AE52" s="35">
        <v>44036</v>
      </c>
      <c r="AF52" s="35">
        <v>44043</v>
      </c>
      <c r="AG52" s="35">
        <v>44050</v>
      </c>
      <c r="AH52" s="35">
        <v>44057</v>
      </c>
      <c r="AI52" s="35">
        <v>44064</v>
      </c>
      <c r="AJ52" s="35">
        <v>44071</v>
      </c>
      <c r="AK52" s="35">
        <v>44078</v>
      </c>
      <c r="AL52" s="35">
        <v>44085</v>
      </c>
      <c r="AM52" s="35">
        <v>44092</v>
      </c>
      <c r="AN52" s="35">
        <v>44099</v>
      </c>
      <c r="AO52" s="35">
        <v>44106</v>
      </c>
      <c r="AP52" s="35">
        <v>44113</v>
      </c>
      <c r="AQ52" s="35">
        <v>44120</v>
      </c>
      <c r="AR52" s="35">
        <v>44127</v>
      </c>
      <c r="AS52" s="35">
        <v>44134</v>
      </c>
      <c r="AT52" s="35">
        <v>44141</v>
      </c>
      <c r="AU52" s="35">
        <v>44148</v>
      </c>
      <c r="AV52" s="35">
        <v>44155</v>
      </c>
      <c r="AW52" s="35">
        <v>44162</v>
      </c>
      <c r="AX52" s="35">
        <v>44169</v>
      </c>
      <c r="AY52" s="35">
        <v>44176</v>
      </c>
      <c r="AZ52" s="35">
        <v>44183</v>
      </c>
      <c r="BA52" s="14">
        <v>44190</v>
      </c>
      <c r="BB52" s="38"/>
    </row>
    <row r="53" spans="1:54" x14ac:dyDescent="0.25">
      <c r="A53" s="27" t="s">
        <v>51</v>
      </c>
      <c r="B53" s="43">
        <f>B41-B29</f>
        <v>-42</v>
      </c>
      <c r="C53" s="43">
        <f t="shared" ref="C53:D53" si="5">C41-C29</f>
        <v>-48</v>
      </c>
      <c r="D53" s="43">
        <f t="shared" si="5"/>
        <v>-56</v>
      </c>
      <c r="E53" s="43">
        <v>11</v>
      </c>
      <c r="F53" s="43">
        <v>-7</v>
      </c>
      <c r="G53" s="43">
        <v>-24</v>
      </c>
      <c r="H53" s="43">
        <v>-6</v>
      </c>
      <c r="I53" s="43">
        <v>-8</v>
      </c>
      <c r="J53" s="43">
        <v>-3</v>
      </c>
      <c r="K53" s="43">
        <v>11</v>
      </c>
      <c r="L53" s="43">
        <v>-4</v>
      </c>
      <c r="M53" s="43">
        <v>-5</v>
      </c>
      <c r="N53" s="43">
        <v>4</v>
      </c>
      <c r="O53" s="43">
        <v>10</v>
      </c>
      <c r="P53" s="94">
        <v>15.824175824175825</v>
      </c>
      <c r="Q53" s="94">
        <v>5.5384615384615383</v>
      </c>
      <c r="R53" s="94">
        <v>6.7666666666666666</v>
      </c>
      <c r="S53" s="94">
        <v>19.333333333333332</v>
      </c>
      <c r="T53" s="94">
        <v>1.9333333333333333</v>
      </c>
      <c r="U53" s="94"/>
      <c r="V53" s="94">
        <v>0.18749999999999289</v>
      </c>
      <c r="W53" s="94">
        <v>1.6171874999999929</v>
      </c>
      <c r="X53" s="94">
        <v>-22.683972911963881</v>
      </c>
      <c r="Y53" s="94">
        <v>-10.247071352502658</v>
      </c>
      <c r="Z53" s="94"/>
      <c r="AA53" s="94">
        <v>2.3440000000000012</v>
      </c>
      <c r="AB53" s="94">
        <v>-10.160000000000004</v>
      </c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4"/>
    </row>
    <row r="54" spans="1:54" x14ac:dyDescent="0.25">
      <c r="A54" s="27" t="s">
        <v>44</v>
      </c>
      <c r="B54" s="43">
        <f t="shared" ref="B54:D59" si="6">B42-B30</f>
        <v>45</v>
      </c>
      <c r="C54" s="43">
        <f t="shared" si="6"/>
        <v>47</v>
      </c>
      <c r="D54" s="43">
        <f t="shared" si="6"/>
        <v>52</v>
      </c>
      <c r="E54" s="43">
        <v>-1</v>
      </c>
      <c r="F54" s="43">
        <v>0</v>
      </c>
      <c r="G54" s="43">
        <v>-9</v>
      </c>
      <c r="H54" s="43">
        <v>-5</v>
      </c>
      <c r="I54" s="43">
        <v>-12</v>
      </c>
      <c r="J54" s="43">
        <v>0</v>
      </c>
      <c r="K54" s="43">
        <v>4</v>
      </c>
      <c r="L54" s="43">
        <v>-2</v>
      </c>
      <c r="M54" s="43">
        <v>-12</v>
      </c>
      <c r="N54" s="43">
        <v>-4</v>
      </c>
      <c r="O54" s="43">
        <v>8</v>
      </c>
      <c r="P54" s="94">
        <v>12.659340659340659</v>
      </c>
      <c r="Q54" s="94">
        <v>5.5384615384615383</v>
      </c>
      <c r="R54" s="94">
        <v>15.466666666666667</v>
      </c>
      <c r="S54" s="94">
        <v>-5.8</v>
      </c>
      <c r="T54" s="94">
        <v>-6.7666666666666666</v>
      </c>
      <c r="U54" s="94"/>
      <c r="V54" s="94">
        <v>-3.6328125000000036</v>
      </c>
      <c r="W54" s="94">
        <v>-1.3750000000000018</v>
      </c>
      <c r="X54" s="94">
        <v>-9.5214446952595928</v>
      </c>
      <c r="Y54" s="94">
        <v>-11.061767838125665</v>
      </c>
      <c r="Z54" s="94"/>
      <c r="AA54" s="94">
        <v>-17.728000000000002</v>
      </c>
      <c r="AB54" s="94">
        <v>-6.6400000000000006</v>
      </c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4"/>
    </row>
    <row r="55" spans="1:54" x14ac:dyDescent="0.25">
      <c r="A55" s="27" t="s">
        <v>45</v>
      </c>
      <c r="B55" s="43">
        <f t="shared" si="6"/>
        <v>-91</v>
      </c>
      <c r="C55" s="43">
        <f t="shared" si="6"/>
        <v>-81</v>
      </c>
      <c r="D55" s="43">
        <f t="shared" si="6"/>
        <v>-119</v>
      </c>
      <c r="E55" s="43">
        <v>-25</v>
      </c>
      <c r="F55" s="43">
        <v>1</v>
      </c>
      <c r="G55" s="43">
        <v>4</v>
      </c>
      <c r="H55" s="43">
        <v>-19</v>
      </c>
      <c r="I55" s="43">
        <v>45</v>
      </c>
      <c r="J55" s="43">
        <v>27</v>
      </c>
      <c r="K55" s="43">
        <v>9</v>
      </c>
      <c r="L55" s="43">
        <v>12</v>
      </c>
      <c r="M55" s="43">
        <v>-18</v>
      </c>
      <c r="N55" s="43">
        <v>-6</v>
      </c>
      <c r="O55" s="43">
        <v>-8</v>
      </c>
      <c r="P55" s="94">
        <v>-12.659340659340659</v>
      </c>
      <c r="Q55" s="94">
        <v>4.6153846153846159</v>
      </c>
      <c r="R55" s="94">
        <v>45.433333333333337</v>
      </c>
      <c r="S55" s="94">
        <v>126.63333333333334</v>
      </c>
      <c r="T55" s="94">
        <v>46.4</v>
      </c>
      <c r="U55" s="94"/>
      <c r="V55" s="94">
        <v>-46.664062500000057</v>
      </c>
      <c r="W55" s="94">
        <v>70.867187499999943</v>
      </c>
      <c r="X55" s="94">
        <v>-156.51410835214446</v>
      </c>
      <c r="Y55" s="94">
        <v>-45.79339723109689</v>
      </c>
      <c r="Z55" s="94"/>
      <c r="AA55" s="94">
        <v>-90.312000000000012</v>
      </c>
      <c r="AB55" s="94">
        <v>-63.16</v>
      </c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4"/>
    </row>
    <row r="56" spans="1:54" x14ac:dyDescent="0.25">
      <c r="A56" s="27" t="s">
        <v>46</v>
      </c>
      <c r="B56" s="43">
        <f t="shared" si="6"/>
        <v>-415</v>
      </c>
      <c r="C56" s="43">
        <f t="shared" si="6"/>
        <v>-438</v>
      </c>
      <c r="D56" s="43">
        <f t="shared" si="6"/>
        <v>-299</v>
      </c>
      <c r="E56" s="43">
        <v>-82</v>
      </c>
      <c r="F56" s="43">
        <v>-19</v>
      </c>
      <c r="G56" s="43">
        <v>-58</v>
      </c>
      <c r="H56" s="43">
        <v>-84</v>
      </c>
      <c r="I56" s="43">
        <v>-124</v>
      </c>
      <c r="J56" s="43">
        <v>-7</v>
      </c>
      <c r="K56" s="43">
        <v>-90</v>
      </c>
      <c r="L56" s="43">
        <v>29</v>
      </c>
      <c r="M56" s="43">
        <v>15</v>
      </c>
      <c r="N56" s="43">
        <v>79</v>
      </c>
      <c r="O56" s="43">
        <v>628</v>
      </c>
      <c r="P56" s="94">
        <v>993.75824175824164</v>
      </c>
      <c r="Q56" s="94">
        <v>1065.2307692307693</v>
      </c>
      <c r="R56" s="94">
        <v>1815.4</v>
      </c>
      <c r="S56" s="94">
        <v>1040.1333333333334</v>
      </c>
      <c r="T56" s="94">
        <v>544.23333333333335</v>
      </c>
      <c r="U56" s="94"/>
      <c r="V56" s="94">
        <v>239.80468749999977</v>
      </c>
      <c r="W56" s="94">
        <v>362.72656249999977</v>
      </c>
      <c r="X56" s="94">
        <v>-455.87810383747171</v>
      </c>
      <c r="Y56" s="94">
        <v>-118.04046858359948</v>
      </c>
      <c r="Z56" s="94"/>
      <c r="AA56" s="94">
        <v>-247.20000000000005</v>
      </c>
      <c r="AB56" s="94">
        <v>-289.68000000000006</v>
      </c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4"/>
    </row>
    <row r="57" spans="1:54" x14ac:dyDescent="0.25">
      <c r="A57" s="27" t="s">
        <v>47</v>
      </c>
      <c r="B57" s="43">
        <f t="shared" si="6"/>
        <v>-584</v>
      </c>
      <c r="C57" s="43">
        <f t="shared" si="6"/>
        <v>-718</v>
      </c>
      <c r="D57" s="43">
        <f t="shared" si="6"/>
        <v>-639</v>
      </c>
      <c r="E57" s="43">
        <v>22</v>
      </c>
      <c r="F57" s="43">
        <v>76</v>
      </c>
      <c r="G57" s="43">
        <v>-146</v>
      </c>
      <c r="H57" s="43">
        <v>-157</v>
      </c>
      <c r="I57" s="43">
        <v>-81</v>
      </c>
      <c r="J57" s="43">
        <v>-33</v>
      </c>
      <c r="K57" s="43">
        <v>-88</v>
      </c>
      <c r="L57" s="43">
        <v>35</v>
      </c>
      <c r="M57" s="43">
        <v>67</v>
      </c>
      <c r="N57" s="43">
        <v>162</v>
      </c>
      <c r="O57" s="43">
        <v>1120</v>
      </c>
      <c r="P57" s="94">
        <v>1772.3076923076924</v>
      </c>
      <c r="Q57" s="94">
        <v>1800.9230769230771</v>
      </c>
      <c r="R57" s="94">
        <v>3041.1333333333332</v>
      </c>
      <c r="S57" s="94">
        <v>1457.7333333333333</v>
      </c>
      <c r="T57" s="94">
        <v>707.6</v>
      </c>
      <c r="U57" s="94"/>
      <c r="V57" s="94">
        <v>234.96874999999977</v>
      </c>
      <c r="W57" s="94">
        <v>339.17968749999977</v>
      </c>
      <c r="X57" s="94">
        <v>-708.93171557562061</v>
      </c>
      <c r="Y57" s="94">
        <v>-228.19808306709251</v>
      </c>
      <c r="Z57" s="94"/>
      <c r="AA57" s="94">
        <v>-381.86400000000003</v>
      </c>
      <c r="AB57" s="94">
        <v>-411.28</v>
      </c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4"/>
    </row>
    <row r="58" spans="1:54" x14ac:dyDescent="0.25">
      <c r="A58" s="27" t="s">
        <v>48</v>
      </c>
      <c r="B58" s="43">
        <f t="shared" si="6"/>
        <v>-379</v>
      </c>
      <c r="C58" s="43">
        <f t="shared" si="6"/>
        <v>-525</v>
      </c>
      <c r="D58" s="43">
        <f t="shared" si="6"/>
        <v>-592</v>
      </c>
      <c r="E58" s="43">
        <v>71</v>
      </c>
      <c r="F58" s="43">
        <v>130</v>
      </c>
      <c r="G58" s="43">
        <v>-195</v>
      </c>
      <c r="H58" s="43">
        <v>-383</v>
      </c>
      <c r="I58" s="43">
        <v>-135</v>
      </c>
      <c r="J58" s="43">
        <v>-149</v>
      </c>
      <c r="K58" s="43">
        <v>81</v>
      </c>
      <c r="L58" s="43">
        <v>171</v>
      </c>
      <c r="M58" s="43">
        <v>119</v>
      </c>
      <c r="N58" s="43">
        <v>453</v>
      </c>
      <c r="O58" s="43">
        <v>2068</v>
      </c>
      <c r="P58" s="94">
        <v>3272.4395604395604</v>
      </c>
      <c r="Q58" s="94">
        <v>3559.3846153846157</v>
      </c>
      <c r="R58" s="94">
        <v>5774.8666666666668</v>
      </c>
      <c r="S58" s="94">
        <v>3578.6</v>
      </c>
      <c r="T58" s="94">
        <v>1870.5</v>
      </c>
      <c r="U58" s="94"/>
      <c r="V58" s="94">
        <v>862.89843749999955</v>
      </c>
      <c r="W58" s="94">
        <v>755.08593749999955</v>
      </c>
      <c r="X58" s="94">
        <v>-1007.0237020316026</v>
      </c>
      <c r="Y58" s="94">
        <v>-382.18423855165065</v>
      </c>
      <c r="Z58" s="94"/>
      <c r="AA58" s="94">
        <v>-689.53600000000006</v>
      </c>
      <c r="AB58" s="94">
        <v>-722.40000000000009</v>
      </c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4"/>
    </row>
    <row r="59" spans="1:54" x14ac:dyDescent="0.25">
      <c r="A59" s="45" t="s">
        <v>49</v>
      </c>
      <c r="B59" s="46">
        <f t="shared" si="6"/>
        <v>-133</v>
      </c>
      <c r="C59" s="46">
        <f t="shared" si="6"/>
        <v>-84</v>
      </c>
      <c r="D59" s="46">
        <f t="shared" si="6"/>
        <v>-138</v>
      </c>
      <c r="E59" s="46">
        <v>117</v>
      </c>
      <c r="F59" s="46">
        <v>134</v>
      </c>
      <c r="G59" s="46">
        <v>-248</v>
      </c>
      <c r="H59" s="46">
        <v>-222</v>
      </c>
      <c r="I59" s="46">
        <v>-140</v>
      </c>
      <c r="J59" s="46">
        <v>-64</v>
      </c>
      <c r="K59" s="46">
        <v>67</v>
      </c>
      <c r="L59" s="46">
        <v>209</v>
      </c>
      <c r="M59" s="46">
        <v>78</v>
      </c>
      <c r="N59" s="46">
        <v>587</v>
      </c>
      <c r="O59" s="46">
        <v>2435</v>
      </c>
      <c r="P59" s="94">
        <v>3853.1868131868127</v>
      </c>
      <c r="Q59" s="101">
        <v>4027.3846153846157</v>
      </c>
      <c r="R59" s="101">
        <v>6557.8666666666668</v>
      </c>
      <c r="S59" s="101">
        <v>5323.4333333333334</v>
      </c>
      <c r="T59" s="101">
        <v>3357.2333333333336</v>
      </c>
      <c r="U59" s="101"/>
      <c r="V59" s="101">
        <v>1749.0703124999991</v>
      </c>
      <c r="W59" s="101">
        <v>1443.8984374999991</v>
      </c>
      <c r="X59" s="101">
        <v>-1409.6439051918733</v>
      </c>
      <c r="Y59" s="101">
        <v>-556.31096911608074</v>
      </c>
      <c r="Z59" s="101"/>
      <c r="AA59" s="101">
        <v>-885.49600000000009</v>
      </c>
      <c r="AB59" s="101">
        <v>-1094.8800000000001</v>
      </c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7"/>
    </row>
    <row r="60" spans="1:54" ht="15.75" thickBot="1" x14ac:dyDescent="0.3">
      <c r="A60" s="45" t="s">
        <v>65</v>
      </c>
      <c r="B60" s="46"/>
      <c r="C60" s="46"/>
      <c r="D60" s="46"/>
      <c r="E60" s="46">
        <v>113</v>
      </c>
      <c r="F60" s="46">
        <v>315</v>
      </c>
      <c r="G60" s="46">
        <v>-676</v>
      </c>
      <c r="H60" s="46">
        <v>-876</v>
      </c>
      <c r="I60" s="46">
        <v>-455</v>
      </c>
      <c r="J60" s="46">
        <v>-229</v>
      </c>
      <c r="K60" s="46">
        <v>-6</v>
      </c>
      <c r="L60" s="46">
        <v>450</v>
      </c>
      <c r="M60" s="46">
        <v>244</v>
      </c>
      <c r="N60" s="46">
        <v>1275</v>
      </c>
      <c r="O60" s="46">
        <v>6261</v>
      </c>
      <c r="P60" s="95">
        <v>9907.5164835164833</v>
      </c>
      <c r="Q60" s="100">
        <v>10468.615384615385</v>
      </c>
      <c r="R60" s="100">
        <v>17256.933333333334</v>
      </c>
      <c r="S60" s="100">
        <v>11540.066666666668</v>
      </c>
      <c r="T60" s="100">
        <v>6521.1333333333332</v>
      </c>
      <c r="U60" s="100"/>
      <c r="V60" s="100">
        <v>3036.6328124999982</v>
      </c>
      <c r="W60" s="100">
        <v>2971.9999999999982</v>
      </c>
      <c r="X60" s="100">
        <v>-3770.1969525959366</v>
      </c>
      <c r="Y60" s="100">
        <v>-1351.835995740149</v>
      </c>
      <c r="Z60" s="100"/>
      <c r="AA60" s="100">
        <v>-2309.7920000000004</v>
      </c>
      <c r="AB60" s="100">
        <v>-2598.1999999999998</v>
      </c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7"/>
    </row>
    <row r="61" spans="1:54" x14ac:dyDescent="0.25">
      <c r="A61" s="48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</row>
    <row r="62" spans="1:54" ht="19.5" thickBot="1" x14ac:dyDescent="0.35">
      <c r="A62" s="13" t="s">
        <v>71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34"/>
    </row>
    <row r="63" spans="1:54" x14ac:dyDescent="0.25">
      <c r="A63" s="33" t="s">
        <v>50</v>
      </c>
      <c r="B63" s="16">
        <v>1</v>
      </c>
      <c r="C63" s="16">
        <v>2</v>
      </c>
      <c r="D63" s="16">
        <v>3</v>
      </c>
      <c r="E63" s="16">
        <v>4</v>
      </c>
      <c r="F63" s="16">
        <v>5</v>
      </c>
      <c r="G63" s="16">
        <v>6</v>
      </c>
      <c r="H63" s="16">
        <v>7</v>
      </c>
      <c r="I63" s="16">
        <v>8</v>
      </c>
      <c r="J63" s="16">
        <v>9</v>
      </c>
      <c r="K63" s="16">
        <v>10</v>
      </c>
      <c r="L63" s="16">
        <v>11</v>
      </c>
      <c r="M63" s="16">
        <v>12</v>
      </c>
      <c r="N63" s="16">
        <v>13</v>
      </c>
      <c r="O63" s="16">
        <v>14</v>
      </c>
      <c r="P63" s="92">
        <v>15</v>
      </c>
      <c r="Q63" s="92">
        <v>16</v>
      </c>
      <c r="R63" s="92">
        <v>17</v>
      </c>
      <c r="S63" s="92">
        <v>18</v>
      </c>
      <c r="T63" s="92">
        <v>19</v>
      </c>
      <c r="U63" s="92">
        <v>20</v>
      </c>
      <c r="V63" s="175">
        <v>21</v>
      </c>
      <c r="W63" s="175">
        <v>22</v>
      </c>
      <c r="X63" s="175">
        <v>24</v>
      </c>
      <c r="Y63" s="175">
        <v>25</v>
      </c>
      <c r="Z63" s="175">
        <f t="shared" ref="Z63" si="7">Y63+1</f>
        <v>26</v>
      </c>
      <c r="AA63" s="175">
        <v>27</v>
      </c>
      <c r="AB63" s="175">
        <v>28</v>
      </c>
      <c r="AC63" s="16">
        <v>28</v>
      </c>
      <c r="AD63" s="16">
        <v>29</v>
      </c>
      <c r="AE63" s="16">
        <v>30</v>
      </c>
      <c r="AF63" s="16">
        <v>31</v>
      </c>
      <c r="AG63" s="16">
        <v>32</v>
      </c>
      <c r="AH63" s="16">
        <v>33</v>
      </c>
      <c r="AI63" s="16">
        <v>34</v>
      </c>
      <c r="AJ63" s="16">
        <v>35</v>
      </c>
      <c r="AK63" s="16">
        <v>36</v>
      </c>
      <c r="AL63" s="16">
        <v>37</v>
      </c>
      <c r="AM63" s="16">
        <v>38</v>
      </c>
      <c r="AN63" s="16">
        <v>39</v>
      </c>
      <c r="AO63" s="16">
        <v>40</v>
      </c>
      <c r="AP63" s="16">
        <v>41</v>
      </c>
      <c r="AQ63" s="16">
        <v>42</v>
      </c>
      <c r="AR63" s="16">
        <v>43</v>
      </c>
      <c r="AS63" s="16">
        <v>44</v>
      </c>
      <c r="AT63" s="16">
        <v>45</v>
      </c>
      <c r="AU63" s="16">
        <v>46</v>
      </c>
      <c r="AV63" s="16">
        <v>47</v>
      </c>
      <c r="AW63" s="16">
        <v>48</v>
      </c>
      <c r="AX63" s="16">
        <v>49</v>
      </c>
      <c r="AY63" s="16">
        <v>50</v>
      </c>
      <c r="AZ63" s="16">
        <v>51</v>
      </c>
      <c r="BA63" s="15">
        <v>52</v>
      </c>
    </row>
    <row r="64" spans="1:54" x14ac:dyDescent="0.25">
      <c r="A64" s="31" t="s">
        <v>52</v>
      </c>
      <c r="B64" s="36">
        <v>43833</v>
      </c>
      <c r="C64" s="36">
        <v>43840</v>
      </c>
      <c r="D64" s="36">
        <v>43847</v>
      </c>
      <c r="E64" s="36">
        <v>43854</v>
      </c>
      <c r="F64" s="36">
        <v>43861</v>
      </c>
      <c r="G64" s="36">
        <v>43868</v>
      </c>
      <c r="H64" s="36">
        <v>43875</v>
      </c>
      <c r="I64" s="36">
        <v>43882</v>
      </c>
      <c r="J64" s="36">
        <v>43889</v>
      </c>
      <c r="K64" s="36">
        <v>43896</v>
      </c>
      <c r="L64" s="36">
        <v>43903</v>
      </c>
      <c r="M64" s="36">
        <v>43910</v>
      </c>
      <c r="N64" s="36">
        <v>43917</v>
      </c>
      <c r="O64" s="36">
        <v>43924</v>
      </c>
      <c r="P64" s="93">
        <v>43931</v>
      </c>
      <c r="Q64" s="93">
        <v>43938</v>
      </c>
      <c r="R64" s="93">
        <v>43945</v>
      </c>
      <c r="S64" s="93">
        <v>43952</v>
      </c>
      <c r="T64" s="93">
        <v>43959</v>
      </c>
      <c r="U64" s="93">
        <v>43966</v>
      </c>
      <c r="V64" s="93">
        <v>43973</v>
      </c>
      <c r="W64" s="93">
        <v>43980</v>
      </c>
      <c r="X64" s="93">
        <v>43994</v>
      </c>
      <c r="Y64" s="93">
        <v>44001</v>
      </c>
      <c r="Z64" s="93">
        <f t="shared" ref="Z64" si="8">Y64+7</f>
        <v>44008</v>
      </c>
      <c r="AA64" s="93">
        <v>44015</v>
      </c>
      <c r="AB64" s="93">
        <v>44022</v>
      </c>
      <c r="AC64" s="35">
        <v>44022</v>
      </c>
      <c r="AD64" s="35">
        <v>44029</v>
      </c>
      <c r="AE64" s="35">
        <v>44036</v>
      </c>
      <c r="AF64" s="35">
        <v>44043</v>
      </c>
      <c r="AG64" s="35">
        <v>44050</v>
      </c>
      <c r="AH64" s="35">
        <v>44057</v>
      </c>
      <c r="AI64" s="35">
        <v>44064</v>
      </c>
      <c r="AJ64" s="35">
        <v>44071</v>
      </c>
      <c r="AK64" s="35">
        <v>44078</v>
      </c>
      <c r="AL64" s="35">
        <v>44085</v>
      </c>
      <c r="AM64" s="35">
        <v>44092</v>
      </c>
      <c r="AN64" s="35">
        <v>44099</v>
      </c>
      <c r="AO64" s="35">
        <v>44106</v>
      </c>
      <c r="AP64" s="35">
        <v>44113</v>
      </c>
      <c r="AQ64" s="35">
        <v>44120</v>
      </c>
      <c r="AR64" s="35">
        <v>44127</v>
      </c>
      <c r="AS64" s="35">
        <v>44134</v>
      </c>
      <c r="AT64" s="35">
        <v>44141</v>
      </c>
      <c r="AU64" s="35">
        <v>44148</v>
      </c>
      <c r="AV64" s="35">
        <v>44155</v>
      </c>
      <c r="AW64" s="35">
        <v>44162</v>
      </c>
      <c r="AX64" s="35">
        <v>44169</v>
      </c>
      <c r="AY64" s="35">
        <v>44176</v>
      </c>
      <c r="AZ64" s="35">
        <v>44183</v>
      </c>
      <c r="BA64" s="14">
        <v>44190</v>
      </c>
    </row>
    <row r="65" spans="1:53" x14ac:dyDescent="0.25">
      <c r="A65" s="27" t="s">
        <v>51</v>
      </c>
      <c r="B65" s="49">
        <f>B53/B41</f>
        <v>-42</v>
      </c>
      <c r="C65" s="49">
        <f t="shared" ref="C65:D68" si="9">C53/C41</f>
        <v>-24</v>
      </c>
      <c r="D65" s="49">
        <f t="shared" si="9"/>
        <v>-18.666666666666668</v>
      </c>
      <c r="E65" s="49">
        <v>0.20754716981132076</v>
      </c>
      <c r="F65" s="49">
        <v>-0.14000000000000001</v>
      </c>
      <c r="G65" s="49">
        <v>-0.8</v>
      </c>
      <c r="H65" s="49">
        <v>-0.13953488372093023</v>
      </c>
      <c r="I65" s="49">
        <v>-0.15686274509803921</v>
      </c>
      <c r="J65" s="49">
        <v>-6.1224489795918366E-2</v>
      </c>
      <c r="K65" s="49">
        <v>0.19642857142857142</v>
      </c>
      <c r="L65" s="49">
        <v>-7.5471698113207544E-2</v>
      </c>
      <c r="M65" s="49">
        <v>-0.11363636363636363</v>
      </c>
      <c r="N65" s="49">
        <v>8.1632653061224483E-2</v>
      </c>
      <c r="O65" s="49">
        <v>0.19607843137254902</v>
      </c>
      <c r="P65" s="96">
        <v>0.1178396072013093</v>
      </c>
      <c r="Q65" s="96">
        <v>0.27560248169827273</v>
      </c>
      <c r="R65" s="96">
        <v>0.14097222222222217</v>
      </c>
      <c r="S65" s="96">
        <v>0.4323529411764705</v>
      </c>
      <c r="T65" s="96">
        <v>3.9130434782608671E-2</v>
      </c>
      <c r="U65" s="96"/>
      <c r="V65" s="96">
        <v>3.676470588235059E-3</v>
      </c>
      <c r="W65" s="96">
        <v>3.5937499999999734E-2</v>
      </c>
      <c r="X65" s="96">
        <v>-0.49312984591225828</v>
      </c>
      <c r="Y65" s="96">
        <v>-0.22276242070657948</v>
      </c>
      <c r="Z65" s="96"/>
      <c r="AA65" s="96">
        <v>7.1030303030302999E-2</v>
      </c>
      <c r="AB65" s="96">
        <v>-0.23090909090909095</v>
      </c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4"/>
    </row>
    <row r="66" spans="1:53" x14ac:dyDescent="0.25">
      <c r="A66" s="27" t="s">
        <v>44</v>
      </c>
      <c r="B66" s="49">
        <f>B54/B42</f>
        <v>0.75</v>
      </c>
      <c r="C66" s="49">
        <f t="shared" si="9"/>
        <v>0.70149253731343286</v>
      </c>
      <c r="D66" s="49">
        <f t="shared" si="9"/>
        <v>0.64197530864197527</v>
      </c>
      <c r="E66" s="49">
        <v>-4.7619047619047616E-2</v>
      </c>
      <c r="F66" s="49">
        <v>0</v>
      </c>
      <c r="G66" s="49">
        <v>-0.5625</v>
      </c>
      <c r="H66" s="49">
        <v>-0.41666666666666669</v>
      </c>
      <c r="I66" s="49">
        <v>-0.66666666666666663</v>
      </c>
      <c r="J66" s="49">
        <v>0</v>
      </c>
      <c r="K66" s="49">
        <v>0.2</v>
      </c>
      <c r="L66" s="49">
        <v>-9.0909090909090912E-2</v>
      </c>
      <c r="M66" s="49">
        <v>-1</v>
      </c>
      <c r="N66" s="49">
        <v>-0.30769230769230771</v>
      </c>
      <c r="O66" s="49">
        <v>0.38095238095238093</v>
      </c>
      <c r="P66" s="96">
        <v>0.24080267558528434</v>
      </c>
      <c r="Q66" s="96">
        <v>0.40294983531057804</v>
      </c>
      <c r="R66" s="96">
        <v>0.73650793650793644</v>
      </c>
      <c r="S66" s="96">
        <v>-0.24500000000000002</v>
      </c>
      <c r="T66" s="96">
        <v>-0.35</v>
      </c>
      <c r="U66" s="96"/>
      <c r="V66" s="96">
        <v>-0.17299107142857162</v>
      </c>
      <c r="W66" s="96">
        <v>-8.5937500000000111E-2</v>
      </c>
      <c r="X66" s="96">
        <v>-0.528969149736644</v>
      </c>
      <c r="Y66" s="96">
        <v>-0.55308839190628323</v>
      </c>
      <c r="Z66" s="96"/>
      <c r="AA66" s="96">
        <v>-0.68184615384615377</v>
      </c>
      <c r="AB66" s="96">
        <v>-0.41500000000000004</v>
      </c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4"/>
    </row>
    <row r="67" spans="1:53" x14ac:dyDescent="0.25">
      <c r="A67" s="27" t="s">
        <v>45</v>
      </c>
      <c r="B67" s="49">
        <f>B55/B43</f>
        <v>-0.7338709677419355</v>
      </c>
      <c r="C67" s="49">
        <f t="shared" si="9"/>
        <v>-0.40703517587939697</v>
      </c>
      <c r="D67" s="49">
        <f t="shared" si="9"/>
        <v>-0.59499999999999997</v>
      </c>
      <c r="E67" s="49">
        <v>-7.9617834394904455E-2</v>
      </c>
      <c r="F67" s="49">
        <v>3.246753246753247E-3</v>
      </c>
      <c r="G67" s="49">
        <v>1.4760147601476014E-2</v>
      </c>
      <c r="H67" s="49">
        <v>-6.6433566433566432E-2</v>
      </c>
      <c r="I67" s="49">
        <v>0.14018691588785046</v>
      </c>
      <c r="J67" s="49">
        <v>8.5714285714285715E-2</v>
      </c>
      <c r="K67" s="49">
        <v>2.8846153846153848E-2</v>
      </c>
      <c r="L67" s="49">
        <v>3.8585209003215437E-2</v>
      </c>
      <c r="M67" s="49">
        <v>-6.545454545454546E-2</v>
      </c>
      <c r="N67" s="49">
        <v>-2.1201413427561839E-2</v>
      </c>
      <c r="O67" s="49">
        <v>-2.7777777777777776E-2</v>
      </c>
      <c r="P67" s="96">
        <v>1.6025641025641073E-2</v>
      </c>
      <c r="Q67" s="96">
        <v>-3.9882406907872911E-2</v>
      </c>
      <c r="R67" s="96">
        <v>0.18100929614873842</v>
      </c>
      <c r="S67" s="96">
        <v>0.35269230769230775</v>
      </c>
      <c r="T67" s="96">
        <v>0.14545454545454539</v>
      </c>
      <c r="U67" s="96"/>
      <c r="V67" s="96">
        <v>-0.15101638349514579</v>
      </c>
      <c r="W67" s="96">
        <v>0.2965154288702927</v>
      </c>
      <c r="X67" s="96">
        <v>-0.52521512869847142</v>
      </c>
      <c r="Y67" s="96">
        <v>-0.16413404025482758</v>
      </c>
      <c r="Z67" s="96"/>
      <c r="AA67" s="96">
        <v>-0.35416470588235294</v>
      </c>
      <c r="AB67" s="96">
        <v>-0.24386100386100384</v>
      </c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4"/>
    </row>
    <row r="68" spans="1:53" x14ac:dyDescent="0.25">
      <c r="A68" s="27" t="s">
        <v>46</v>
      </c>
      <c r="B68" s="49">
        <f>B56/B44</f>
        <v>-0.52933673469387754</v>
      </c>
      <c r="C68" s="49">
        <f t="shared" si="9"/>
        <v>-0.44648318042813456</v>
      </c>
      <c r="D68" s="49">
        <f t="shared" si="9"/>
        <v>-0.27839851024208567</v>
      </c>
      <c r="E68" s="49">
        <v>-6.047197640117994E-2</v>
      </c>
      <c r="F68" s="49">
        <v>-1.4094955489614243E-2</v>
      </c>
      <c r="G68" s="49">
        <v>-4.3641835966892403E-2</v>
      </c>
      <c r="H68" s="49">
        <v>-6.5217391304347824E-2</v>
      </c>
      <c r="I68" s="49">
        <v>-9.7560975609756101E-2</v>
      </c>
      <c r="J68" s="49">
        <v>-5.5688146380270488E-3</v>
      </c>
      <c r="K68" s="49">
        <v>-7.1884984025559109E-2</v>
      </c>
      <c r="L68" s="49">
        <v>2.1641791044776121E-2</v>
      </c>
      <c r="M68" s="49">
        <v>1.1867088607594937E-2</v>
      </c>
      <c r="N68" s="49">
        <v>6.0722521137586472E-2</v>
      </c>
      <c r="O68" s="49">
        <v>0.33763440860215055</v>
      </c>
      <c r="P68" s="96">
        <v>0.84207965947096397</v>
      </c>
      <c r="Q68" s="96">
        <v>0.3792126085508602</v>
      </c>
      <c r="R68" s="96">
        <v>1.6503636363636363</v>
      </c>
      <c r="S68" s="96">
        <v>0.65522783761391878</v>
      </c>
      <c r="T68" s="96">
        <v>0.37983508245877057</v>
      </c>
      <c r="U68" s="96"/>
      <c r="V68" s="96">
        <v>0.19001956220285243</v>
      </c>
      <c r="W68" s="96">
        <v>0.36602074924318839</v>
      </c>
      <c r="X68" s="96">
        <v>-0.39676075181677262</v>
      </c>
      <c r="Y68" s="96">
        <v>-0.10264388572486915</v>
      </c>
      <c r="Z68" s="96"/>
      <c r="AA68" s="96">
        <v>-0.22230215827338129</v>
      </c>
      <c r="AB68" s="96">
        <v>-0.25410526315789483</v>
      </c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4"/>
    </row>
    <row r="69" spans="1:53" x14ac:dyDescent="0.25">
      <c r="A69" s="27" t="s">
        <v>47</v>
      </c>
      <c r="B69" s="49">
        <f t="shared" ref="B69:D71" si="10">B57/B45</f>
        <v>-0.49407783417935702</v>
      </c>
      <c r="C69" s="49">
        <f t="shared" si="10"/>
        <v>-0.49144421629021218</v>
      </c>
      <c r="D69" s="49">
        <f t="shared" si="10"/>
        <v>-0.46813186813186813</v>
      </c>
      <c r="E69" s="49">
        <v>1.1235955056179775E-2</v>
      </c>
      <c r="F69" s="49">
        <v>3.9419087136929459E-2</v>
      </c>
      <c r="G69" s="49">
        <v>-8.0707573244886671E-2</v>
      </c>
      <c r="H69" s="49">
        <v>-8.95096921322691E-2</v>
      </c>
      <c r="I69" s="49">
        <v>-4.6471600688468159E-2</v>
      </c>
      <c r="J69" s="49">
        <v>-1.8404907975460124E-2</v>
      </c>
      <c r="K69" s="49">
        <v>-4.9745618993781798E-2</v>
      </c>
      <c r="L69" s="49">
        <v>1.9965772960638905E-2</v>
      </c>
      <c r="M69" s="49">
        <v>3.7640449438202245E-2</v>
      </c>
      <c r="N69" s="49">
        <v>8.9750692520775624E-2</v>
      </c>
      <c r="O69" s="49">
        <v>0.40965618141916604</v>
      </c>
      <c r="P69" s="96">
        <v>1.0519410496046009</v>
      </c>
      <c r="Q69" s="96">
        <v>0.44662198508352363</v>
      </c>
      <c r="R69" s="96">
        <v>2.1031350852927613</v>
      </c>
      <c r="S69" s="96">
        <v>0.64068208092485546</v>
      </c>
      <c r="T69" s="96">
        <v>0.35248796147672551</v>
      </c>
      <c r="U69" s="96"/>
      <c r="V69" s="96">
        <v>0.13312677053824351</v>
      </c>
      <c r="W69" s="96">
        <v>0.24542669138929063</v>
      </c>
      <c r="X69" s="96">
        <v>-0.42758245812763607</v>
      </c>
      <c r="Y69" s="96">
        <v>-0.14042958957974927</v>
      </c>
      <c r="Z69" s="96"/>
      <c r="AA69" s="96">
        <v>-0.24462780269058293</v>
      </c>
      <c r="AB69" s="96">
        <v>-0.26296675191815855</v>
      </c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4"/>
    </row>
    <row r="70" spans="1:53" x14ac:dyDescent="0.25">
      <c r="A70" s="27" t="s">
        <v>48</v>
      </c>
      <c r="B70" s="49">
        <f t="shared" si="10"/>
        <v>-0.1404223786587625</v>
      </c>
      <c r="C70" s="49">
        <f t="shared" si="10"/>
        <v>-0.17128874388254486</v>
      </c>
      <c r="D70" s="49">
        <f t="shared" si="10"/>
        <v>-0.20978029766123316</v>
      </c>
      <c r="E70" s="49">
        <v>2.1276595744680851E-2</v>
      </c>
      <c r="F70" s="49">
        <v>3.9926289926289923E-2</v>
      </c>
      <c r="G70" s="49">
        <v>-6.3808900523560211E-2</v>
      </c>
      <c r="H70" s="49">
        <v>-0.12728481222997673</v>
      </c>
      <c r="I70" s="49">
        <v>-4.4495715227422544E-2</v>
      </c>
      <c r="J70" s="49">
        <v>-5.0202156334231807E-2</v>
      </c>
      <c r="K70" s="49">
        <v>2.5936599423631124E-2</v>
      </c>
      <c r="L70" s="49">
        <v>5.5090206185567009E-2</v>
      </c>
      <c r="M70" s="49">
        <v>3.8800130420606455E-2</v>
      </c>
      <c r="N70" s="49">
        <v>0.13951339698182938</v>
      </c>
      <c r="O70" s="49">
        <v>0.41318681318681316</v>
      </c>
      <c r="P70" s="96">
        <v>1.2244185123442088</v>
      </c>
      <c r="Q70" s="96">
        <v>0.44665288191715924</v>
      </c>
      <c r="R70" s="96">
        <v>2.2673210312786285</v>
      </c>
      <c r="S70" s="96">
        <v>0.96797225186766267</v>
      </c>
      <c r="T70" s="96">
        <v>0.5430308699719365</v>
      </c>
      <c r="U70" s="96"/>
      <c r="V70" s="96">
        <v>0.29290510437881867</v>
      </c>
      <c r="W70" s="96">
        <v>0.31422635767790252</v>
      </c>
      <c r="X70" s="96">
        <v>-0.37688012800583925</v>
      </c>
      <c r="Y70" s="96">
        <v>-0.14097537386634107</v>
      </c>
      <c r="Z70" s="96"/>
      <c r="AA70" s="96">
        <v>-0.26020226415094339</v>
      </c>
      <c r="AB70" s="96">
        <v>-0.27614678899082568</v>
      </c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4"/>
    </row>
    <row r="71" spans="1:53" x14ac:dyDescent="0.25">
      <c r="A71" s="29" t="s">
        <v>49</v>
      </c>
      <c r="B71" s="49">
        <f t="shared" si="10"/>
        <v>-2.9516200621393696E-2</v>
      </c>
      <c r="C71" s="49">
        <f t="shared" si="10"/>
        <v>-1.6843793864046521E-2</v>
      </c>
      <c r="D71" s="49">
        <f t="shared" si="10"/>
        <v>-3.0503978779840849E-2</v>
      </c>
      <c r="E71" s="49">
        <v>2.4304113003739095E-2</v>
      </c>
      <c r="F71" s="49">
        <v>2.8468238793286596E-2</v>
      </c>
      <c r="G71" s="49">
        <v>-5.5443773753632908E-2</v>
      </c>
      <c r="H71" s="49">
        <v>-4.8726953467954345E-2</v>
      </c>
      <c r="I71" s="49">
        <v>-3.1803725579282141E-2</v>
      </c>
      <c r="J71" s="49">
        <v>-1.4502605937004306E-2</v>
      </c>
      <c r="K71" s="49">
        <v>1.5366972477064221E-2</v>
      </c>
      <c r="L71" s="49">
        <v>4.7135769057284616E-2</v>
      </c>
      <c r="M71" s="49">
        <v>1.8553758325404377E-2</v>
      </c>
      <c r="N71" s="49">
        <v>0.1320882088208821</v>
      </c>
      <c r="O71" s="49">
        <v>0.60981718006511398</v>
      </c>
      <c r="P71" s="96">
        <v>0.99466154986036459</v>
      </c>
      <c r="Q71" s="96">
        <v>0.87843611448680126</v>
      </c>
      <c r="R71" s="96">
        <v>1.8155777039497971</v>
      </c>
      <c r="S71" s="96">
        <v>1.0154653788258905</v>
      </c>
      <c r="T71" s="96">
        <v>0.70462128043282235</v>
      </c>
      <c r="U71" s="96"/>
      <c r="V71" s="96">
        <v>0.44505605916030522</v>
      </c>
      <c r="W71" s="96">
        <v>0.45348569016959761</v>
      </c>
      <c r="X71" s="96">
        <v>-0.39113315904325008</v>
      </c>
      <c r="Y71" s="96">
        <v>-0.15338047122031451</v>
      </c>
      <c r="Z71" s="96"/>
      <c r="AA71" s="96">
        <v>-0.25853897810218984</v>
      </c>
      <c r="AB71" s="96">
        <v>-0.30928813559322033</v>
      </c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4"/>
    </row>
    <row r="72" spans="1:53" ht="15.75" thickBot="1" x14ac:dyDescent="0.3">
      <c r="A72" s="74" t="s">
        <v>65</v>
      </c>
      <c r="B72" s="75"/>
      <c r="C72" s="75"/>
      <c r="D72" s="75"/>
      <c r="E72" s="75">
        <v>9.5334514468910832E-3</v>
      </c>
      <c r="F72" s="75">
        <v>2.7127109886324493E-2</v>
      </c>
      <c r="G72" s="75">
        <v>-6.1544064093226512E-2</v>
      </c>
      <c r="H72" s="75">
        <v>-8.0014614541468757E-2</v>
      </c>
      <c r="I72" s="75">
        <v>-4.1974169741697417E-2</v>
      </c>
      <c r="J72" s="75">
        <v>-2.1174294960702729E-2</v>
      </c>
      <c r="K72" s="75">
        <v>-5.5086301872934269E-4</v>
      </c>
      <c r="L72" s="75">
        <v>4.0845965326313877E-2</v>
      </c>
      <c r="M72" s="75">
        <v>2.2919406349802742E-2</v>
      </c>
      <c r="N72" s="75">
        <v>0.11443187937533657</v>
      </c>
      <c r="O72" s="75">
        <v>0.38207115396350766</v>
      </c>
      <c r="P72" s="97">
        <v>1.0172592930342421</v>
      </c>
      <c r="Q72" s="99">
        <v>0.42277181171127459</v>
      </c>
      <c r="R72" s="132">
        <v>1.9121255771006462</v>
      </c>
      <c r="S72" s="132">
        <v>0.87229645093945729</v>
      </c>
      <c r="T72" s="132">
        <v>0.54175069153207822</v>
      </c>
      <c r="U72" s="132"/>
      <c r="V72" s="132">
        <v>0.2952774030046672</v>
      </c>
      <c r="W72" s="132">
        <v>0.35980629539951559</v>
      </c>
      <c r="X72" s="132">
        <v>-0.39917384357818286</v>
      </c>
      <c r="Y72" s="132">
        <v>-0.14293042881583307</v>
      </c>
      <c r="Z72" s="132"/>
      <c r="AA72" s="132">
        <v>-0.254887662767601</v>
      </c>
      <c r="AB72" s="132">
        <v>-0.28305915677089011</v>
      </c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7"/>
    </row>
    <row r="73" spans="1:53" x14ac:dyDescent="0.25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</row>
    <row r="74" spans="1:53" ht="19.5" thickBot="1" x14ac:dyDescent="0.35">
      <c r="A74" s="13" t="s">
        <v>70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34"/>
    </row>
    <row r="75" spans="1:53" x14ac:dyDescent="0.25">
      <c r="A75" s="33" t="s">
        <v>50</v>
      </c>
      <c r="B75" s="16">
        <v>1</v>
      </c>
      <c r="C75" s="16">
        <v>2</v>
      </c>
      <c r="D75" s="16">
        <v>3</v>
      </c>
      <c r="E75" s="16">
        <v>4</v>
      </c>
      <c r="F75" s="16">
        <v>5</v>
      </c>
      <c r="G75" s="16">
        <v>6</v>
      </c>
      <c r="H75" s="16">
        <v>7</v>
      </c>
      <c r="I75" s="16">
        <v>8</v>
      </c>
      <c r="J75" s="16">
        <v>9</v>
      </c>
      <c r="K75" s="16">
        <v>10</v>
      </c>
      <c r="L75" s="16">
        <v>11</v>
      </c>
      <c r="M75" s="16">
        <v>12</v>
      </c>
      <c r="N75" s="16">
        <v>13</v>
      </c>
      <c r="O75" s="16">
        <v>14</v>
      </c>
      <c r="P75" s="92">
        <v>15</v>
      </c>
      <c r="Q75" s="92">
        <v>16</v>
      </c>
      <c r="R75" s="92">
        <v>17</v>
      </c>
      <c r="S75" s="92">
        <v>18</v>
      </c>
      <c r="T75" s="92">
        <v>16</v>
      </c>
      <c r="U75" s="92">
        <v>20</v>
      </c>
      <c r="V75" s="175">
        <v>21</v>
      </c>
      <c r="W75" s="175">
        <v>22</v>
      </c>
      <c r="X75" s="175">
        <v>24</v>
      </c>
      <c r="Y75" s="175">
        <v>25</v>
      </c>
      <c r="Z75" s="175">
        <f t="shared" ref="Z75" si="11">Y75+1</f>
        <v>26</v>
      </c>
      <c r="AA75" s="175">
        <v>27</v>
      </c>
      <c r="AB75" s="175">
        <v>28</v>
      </c>
      <c r="AC75" s="16">
        <v>28</v>
      </c>
      <c r="AD75" s="16">
        <v>29</v>
      </c>
      <c r="AE75" s="16">
        <v>30</v>
      </c>
      <c r="AF75" s="16">
        <v>31</v>
      </c>
      <c r="AG75" s="16">
        <v>32</v>
      </c>
      <c r="AH75" s="16">
        <v>33</v>
      </c>
      <c r="AI75" s="16">
        <v>34</v>
      </c>
      <c r="AJ75" s="16">
        <v>35</v>
      </c>
      <c r="AK75" s="16">
        <v>36</v>
      </c>
      <c r="AL75" s="16">
        <v>37</v>
      </c>
      <c r="AM75" s="16">
        <v>38</v>
      </c>
      <c r="AN75" s="16">
        <v>39</v>
      </c>
      <c r="AO75" s="16">
        <v>40</v>
      </c>
      <c r="AP75" s="16">
        <v>41</v>
      </c>
      <c r="AQ75" s="16">
        <v>42</v>
      </c>
      <c r="AR75" s="16">
        <v>43</v>
      </c>
      <c r="AS75" s="16">
        <v>44</v>
      </c>
      <c r="AT75" s="16">
        <v>45</v>
      </c>
      <c r="AU75" s="16">
        <v>46</v>
      </c>
      <c r="AV75" s="16">
        <v>47</v>
      </c>
      <c r="AW75" s="16">
        <v>48</v>
      </c>
      <c r="AX75" s="16">
        <v>49</v>
      </c>
      <c r="AY75" s="16">
        <v>50</v>
      </c>
      <c r="AZ75" s="16">
        <v>51</v>
      </c>
      <c r="BA75" s="15">
        <v>52</v>
      </c>
    </row>
    <row r="76" spans="1:53" x14ac:dyDescent="0.25">
      <c r="A76" s="31" t="s">
        <v>52</v>
      </c>
      <c r="B76" s="36">
        <v>43833</v>
      </c>
      <c r="C76" s="36">
        <v>43840</v>
      </c>
      <c r="D76" s="36">
        <v>43847</v>
      </c>
      <c r="E76" s="36">
        <v>43854</v>
      </c>
      <c r="F76" s="36">
        <v>43861</v>
      </c>
      <c r="G76" s="36">
        <v>43868</v>
      </c>
      <c r="H76" s="36">
        <v>43875</v>
      </c>
      <c r="I76" s="36">
        <v>43882</v>
      </c>
      <c r="J76" s="36">
        <v>43889</v>
      </c>
      <c r="K76" s="36">
        <v>43896</v>
      </c>
      <c r="L76" s="36">
        <v>43903</v>
      </c>
      <c r="M76" s="36">
        <v>43910</v>
      </c>
      <c r="N76" s="36">
        <v>43917</v>
      </c>
      <c r="O76" s="36">
        <v>43924</v>
      </c>
      <c r="P76" s="93">
        <v>43931</v>
      </c>
      <c r="Q76" s="93">
        <v>43938</v>
      </c>
      <c r="R76" s="93">
        <v>43945</v>
      </c>
      <c r="S76" s="93">
        <v>43952</v>
      </c>
      <c r="T76" s="93">
        <v>19</v>
      </c>
      <c r="U76" s="93">
        <v>43966</v>
      </c>
      <c r="V76" s="93">
        <v>43973</v>
      </c>
      <c r="W76" s="93">
        <v>43980</v>
      </c>
      <c r="X76" s="93">
        <v>43994</v>
      </c>
      <c r="Y76" s="93">
        <v>44001</v>
      </c>
      <c r="Z76" s="93">
        <f t="shared" ref="Z76" si="12">Y76+7</f>
        <v>44008</v>
      </c>
      <c r="AA76" s="93">
        <v>44015</v>
      </c>
      <c r="AB76" s="93">
        <v>44022</v>
      </c>
      <c r="AC76" s="35">
        <v>44022</v>
      </c>
      <c r="AD76" s="35">
        <v>44029</v>
      </c>
      <c r="AE76" s="35">
        <v>44036</v>
      </c>
      <c r="AF76" s="35">
        <v>44043</v>
      </c>
      <c r="AG76" s="35">
        <v>44050</v>
      </c>
      <c r="AH76" s="35">
        <v>44057</v>
      </c>
      <c r="AI76" s="35">
        <v>44064</v>
      </c>
      <c r="AJ76" s="35">
        <v>44071</v>
      </c>
      <c r="AK76" s="35">
        <v>44078</v>
      </c>
      <c r="AL76" s="35">
        <v>44085</v>
      </c>
      <c r="AM76" s="35">
        <v>44092</v>
      </c>
      <c r="AN76" s="35">
        <v>44099</v>
      </c>
      <c r="AO76" s="35">
        <v>44106</v>
      </c>
      <c r="AP76" s="35">
        <v>44113</v>
      </c>
      <c r="AQ76" s="35">
        <v>44120</v>
      </c>
      <c r="AR76" s="35">
        <v>44127</v>
      </c>
      <c r="AS76" s="35">
        <v>44134</v>
      </c>
      <c r="AT76" s="35">
        <v>44141</v>
      </c>
      <c r="AU76" s="35">
        <v>44148</v>
      </c>
      <c r="AV76" s="35">
        <v>44155</v>
      </c>
      <c r="AW76" s="35">
        <v>44162</v>
      </c>
      <c r="AX76" s="35">
        <v>44169</v>
      </c>
      <c r="AY76" s="35">
        <v>44176</v>
      </c>
      <c r="AZ76" s="35">
        <v>44183</v>
      </c>
      <c r="BA76" s="14">
        <v>44190</v>
      </c>
    </row>
    <row r="77" spans="1:53" x14ac:dyDescent="0.25">
      <c r="A77" s="27" t="s">
        <v>51</v>
      </c>
      <c r="B77" s="64">
        <f>(B53/'UK Pop by Age'!$G5)*52</f>
        <v>-2.9305090954468422E-3</v>
      </c>
      <c r="C77" s="64">
        <f>(C53/'UK Pop by Age'!$G5)*52</f>
        <v>-3.3491532519392482E-3</v>
      </c>
      <c r="D77" s="64">
        <f>(D53/'UK Pop by Age'!$G5)*52</f>
        <v>-3.9073454605957894E-3</v>
      </c>
      <c r="E77" s="64">
        <v>7.6751428690274436E-4</v>
      </c>
      <c r="F77" s="64">
        <v>-4.8841818257447367E-4</v>
      </c>
      <c r="G77" s="64">
        <v>-1.6745766259696241E-3</v>
      </c>
      <c r="H77" s="64">
        <v>-4.1864415649240603E-4</v>
      </c>
      <c r="I77" s="64">
        <v>-5.5819220865654137E-4</v>
      </c>
      <c r="J77" s="64">
        <v>-2.0932207824620301E-4</v>
      </c>
      <c r="K77" s="64">
        <v>7.6751428690274436E-4</v>
      </c>
      <c r="L77" s="64">
        <v>-2.7909610432827069E-4</v>
      </c>
      <c r="M77" s="64">
        <v>-3.4887013041033838E-4</v>
      </c>
      <c r="N77" s="64">
        <v>2.7909610432827069E-4</v>
      </c>
      <c r="O77" s="64">
        <v>6.9774026082067677E-4</v>
      </c>
      <c r="P77" s="98">
        <v>1.1041164566832685E-3</v>
      </c>
      <c r="Q77" s="98">
        <v>3.8644075983914407E-4</v>
      </c>
      <c r="R77" s="98">
        <v>4.7213757648865789E-4</v>
      </c>
      <c r="S77" s="98">
        <v>1.0256781834063948E-3</v>
      </c>
      <c r="T77" s="98">
        <v>1.2559324694772181E-4</v>
      </c>
      <c r="U77" s="98"/>
      <c r="V77" s="98">
        <v>1.3082629890387194E-5</v>
      </c>
      <c r="W77" s="98">
        <v>1.1283768280459332E-4</v>
      </c>
      <c r="X77" s="98">
        <v>-1.5827521176042844E-3</v>
      </c>
      <c r="Y77" s="98">
        <v>-7.1497942381432893E-4</v>
      </c>
      <c r="Z77" s="98"/>
      <c r="AA77" s="98">
        <v>1.6355031713636669E-4</v>
      </c>
      <c r="AB77" s="98">
        <v>-7.0890410499380781E-4</v>
      </c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4"/>
    </row>
    <row r="78" spans="1:53" x14ac:dyDescent="0.25">
      <c r="A78" s="27" t="s">
        <v>44</v>
      </c>
      <c r="B78" s="64">
        <f>(B54/'UK Pop by Age'!$G6)*52</f>
        <v>2.0956131562593951E-4</v>
      </c>
      <c r="C78" s="64">
        <f>(C54/'UK Pop by Age'!$G6)*52</f>
        <v>2.1887515187598124E-4</v>
      </c>
      <c r="D78" s="64">
        <f>(D54/'UK Pop by Age'!$G6)*52</f>
        <v>2.4215974250108564E-4</v>
      </c>
      <c r="E78" s="64">
        <v>-4.6569181250208783E-6</v>
      </c>
      <c r="F78" s="64">
        <v>0</v>
      </c>
      <c r="G78" s="64">
        <v>-4.1912263125187899E-5</v>
      </c>
      <c r="H78" s="64">
        <v>-2.3284590625104389E-5</v>
      </c>
      <c r="I78" s="64">
        <v>-5.5883017500250537E-5</v>
      </c>
      <c r="J78" s="64">
        <v>0</v>
      </c>
      <c r="K78" s="64">
        <v>1.8627672500083513E-5</v>
      </c>
      <c r="L78" s="64">
        <v>-9.3138362500417567E-6</v>
      </c>
      <c r="M78" s="64">
        <v>-5.5883017500250537E-5</v>
      </c>
      <c r="N78" s="64">
        <v>-1.8627672500083513E-5</v>
      </c>
      <c r="O78" s="64">
        <v>3.7255345000167027E-5</v>
      </c>
      <c r="P78" s="98">
        <v>5.895351296729727E-5</v>
      </c>
      <c r="Q78" s="98">
        <v>2.5792161923192556E-5</v>
      </c>
      <c r="R78" s="98">
        <v>7.2027000333656246E-5</v>
      </c>
      <c r="S78" s="98">
        <v>-2.0537008931342072E-5</v>
      </c>
      <c r="T78" s="98">
        <v>-2.9338584187631527E-5</v>
      </c>
      <c r="U78" s="98"/>
      <c r="V78" s="98">
        <v>-1.6917710376052426E-5</v>
      </c>
      <c r="W78" s="98">
        <v>-6.4032624219037157E-6</v>
      </c>
      <c r="X78" s="98">
        <v>-4.4340588377738287E-5</v>
      </c>
      <c r="Y78" s="98">
        <v>-5.1513747140140418E-5</v>
      </c>
      <c r="Z78" s="98"/>
      <c r="AA78" s="98">
        <v>-8.2557844520370129E-5</v>
      </c>
      <c r="AB78" s="98">
        <v>-3.0921936350138631E-5</v>
      </c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4"/>
    </row>
    <row r="79" spans="1:53" x14ac:dyDescent="0.25">
      <c r="A79" s="27" t="s">
        <v>45</v>
      </c>
      <c r="B79" s="64">
        <f>(B55/'UK Pop by Age'!$G7)*52</f>
        <v>-1.8770341891940188E-4</v>
      </c>
      <c r="C79" s="64">
        <f>(C55/'UK Pop by Age'!$G7)*52</f>
        <v>-1.670766695875995E-4</v>
      </c>
      <c r="D79" s="64">
        <f>(D55/'UK Pop by Age'!$G7)*52</f>
        <v>-2.4545831704844863E-4</v>
      </c>
      <c r="E79" s="64">
        <v>-5.1566873329506017E-5</v>
      </c>
      <c r="F79" s="64">
        <v>2.0626749331802403E-6</v>
      </c>
      <c r="G79" s="64">
        <v>8.2506997327209613E-6</v>
      </c>
      <c r="H79" s="64">
        <v>-3.9190823730424571E-5</v>
      </c>
      <c r="I79" s="64">
        <v>9.282037199311083E-5</v>
      </c>
      <c r="J79" s="64">
        <v>5.5692223195866494E-5</v>
      </c>
      <c r="K79" s="64">
        <v>1.8564074398622165E-5</v>
      </c>
      <c r="L79" s="64">
        <v>2.4752099198162884E-5</v>
      </c>
      <c r="M79" s="64">
        <v>-3.7128148797244329E-5</v>
      </c>
      <c r="N79" s="64">
        <v>-1.2376049599081442E-5</v>
      </c>
      <c r="O79" s="64">
        <v>-1.6501399465441923E-5</v>
      </c>
      <c r="P79" s="98">
        <v>-2.6112104648611398E-5</v>
      </c>
      <c r="Q79" s="98">
        <v>9.5200381531395717E-6</v>
      </c>
      <c r="R79" s="98">
        <v>9.3714197797488936E-5</v>
      </c>
      <c r="S79" s="98">
        <v>1.9860465594125946E-4</v>
      </c>
      <c r="T79" s="98">
        <v>8.9107557113386388E-5</v>
      </c>
      <c r="U79" s="98"/>
      <c r="V79" s="98">
        <v>-9.6252791999106176E-5</v>
      </c>
      <c r="W79" s="98">
        <v>1.4617597124123397E-4</v>
      </c>
      <c r="X79" s="98">
        <v>-3.2283772798702453E-4</v>
      </c>
      <c r="Y79" s="98">
        <v>-9.4456892573748993E-5</v>
      </c>
      <c r="Z79" s="98"/>
      <c r="AA79" s="98">
        <v>-1.8628429856537392E-4</v>
      </c>
      <c r="AB79" s="98">
        <v>-1.3027854877966399E-4</v>
      </c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4"/>
    </row>
    <row r="80" spans="1:53" x14ac:dyDescent="0.25">
      <c r="A80" s="27" t="s">
        <v>46</v>
      </c>
      <c r="B80" s="64">
        <f>(B56/'UK Pop by Age'!$G8)*52</f>
        <v>-1.2584144071771841E-3</v>
      </c>
      <c r="C80" s="64">
        <f>(C56/'UK Pop by Age'!$G8)*52</f>
        <v>-1.3281578562496545E-3</v>
      </c>
      <c r="D80" s="64">
        <f>(D56/'UK Pop by Age'!$G8)*52</f>
        <v>-9.0666483794211571E-4</v>
      </c>
      <c r="E80" s="64">
        <v>-2.4865055756272071E-4</v>
      </c>
      <c r="F80" s="64">
        <v>-5.7614153581606018E-5</v>
      </c>
      <c r="G80" s="64">
        <v>-1.7587478461753416E-4</v>
      </c>
      <c r="H80" s="64">
        <v>-2.5471520530815289E-4</v>
      </c>
      <c r="I80" s="64">
        <v>-3.7600816021679718E-4</v>
      </c>
      <c r="J80" s="64">
        <v>-2.1226267109012744E-5</v>
      </c>
      <c r="K80" s="64">
        <v>-2.7290914854444953E-4</v>
      </c>
      <c r="L80" s="64">
        <v>8.7937392308767078E-5</v>
      </c>
      <c r="M80" s="64">
        <v>4.548485809074159E-5</v>
      </c>
      <c r="N80" s="64">
        <v>2.3955358594457239E-4</v>
      </c>
      <c r="O80" s="64">
        <v>1.9042993920657145E-3</v>
      </c>
      <c r="P80" s="98">
        <v>3.0133968401918998E-3</v>
      </c>
      <c r="Q80" s="98">
        <v>3.2301246914902032E-3</v>
      </c>
      <c r="R80" s="98">
        <v>5.5048807585288198E-3</v>
      </c>
      <c r="S80" s="98">
        <v>2.3981436579762596E-3</v>
      </c>
      <c r="T80" s="98">
        <v>1.536478506305251E-3</v>
      </c>
      <c r="U80" s="98"/>
      <c r="V80" s="98">
        <v>7.2716547869547486E-4</v>
      </c>
      <c r="W80" s="98">
        <v>1.099904414737E-3</v>
      </c>
      <c r="X80" s="98">
        <v>-1.3823700573149173E-3</v>
      </c>
      <c r="Y80" s="98">
        <v>-3.5793693083264425E-4</v>
      </c>
      <c r="Z80" s="98"/>
      <c r="AA80" s="98">
        <v>-7.4959046133542164E-4</v>
      </c>
      <c r="AB80" s="98">
        <v>-8.7840357944840184E-4</v>
      </c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4"/>
    </row>
    <row r="81" spans="1:53" x14ac:dyDescent="0.25">
      <c r="A81" s="27" t="s">
        <v>47</v>
      </c>
      <c r="B81" s="64">
        <f>(B57/'UK Pop by Age'!$G9)*52</f>
        <v>-4.5679690723463839E-3</v>
      </c>
      <c r="C81" s="64">
        <f>(C57/'UK Pop by Age'!$G9)*52</f>
        <v>-5.6160989622340814E-3</v>
      </c>
      <c r="D81" s="64">
        <f>(D57/'UK Pop by Age'!$G9)*52</f>
        <v>-4.9981716390913346E-3</v>
      </c>
      <c r="E81" s="64">
        <v>1.7208102669798021E-4</v>
      </c>
      <c r="F81" s="64">
        <v>5.9446172859302252E-4</v>
      </c>
      <c r="G81" s="64">
        <v>-1.141992268086596E-3</v>
      </c>
      <c r="H81" s="64">
        <v>-1.2280327814355859E-3</v>
      </c>
      <c r="I81" s="64">
        <v>-6.3357105284256342E-4</v>
      </c>
      <c r="J81" s="64">
        <v>-2.581215400469703E-4</v>
      </c>
      <c r="K81" s="64">
        <v>-6.8832410679192082E-4</v>
      </c>
      <c r="L81" s="64">
        <v>2.7376526974678668E-4</v>
      </c>
      <c r="M81" s="64">
        <v>5.2406494494384873E-4</v>
      </c>
      <c r="N81" s="64">
        <v>1.2671421056851268E-3</v>
      </c>
      <c r="O81" s="64">
        <v>8.7604886318971738E-3</v>
      </c>
      <c r="P81" s="98">
        <v>1.386275124168344E-2</v>
      </c>
      <c r="Q81" s="98">
        <v>1.4086576912773121E-2</v>
      </c>
      <c r="R81" s="98">
        <v>2.378733392388413E-2</v>
      </c>
      <c r="S81" s="98">
        <v>8.6695985623412401E-3</v>
      </c>
      <c r="T81" s="98">
        <v>5.153044563119517E-3</v>
      </c>
      <c r="U81" s="98"/>
      <c r="V81" s="98">
        <v>1.8378938064518636E-3</v>
      </c>
      <c r="W81" s="98">
        <v>2.6530176754590929E-3</v>
      </c>
      <c r="X81" s="98">
        <v>-5.5451680670460576E-3</v>
      </c>
      <c r="Y81" s="98">
        <v>-1.7849345647589204E-3</v>
      </c>
      <c r="Z81" s="98"/>
      <c r="AA81" s="98">
        <v>-2.9868885990453416E-3</v>
      </c>
      <c r="AB81" s="98">
        <v>-3.2169765754702403E-3</v>
      </c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4"/>
    </row>
    <row r="82" spans="1:53" x14ac:dyDescent="0.25">
      <c r="A82" s="27" t="s">
        <v>48</v>
      </c>
      <c r="B82" s="64">
        <f>(B58/'UK Pop by Age'!$G10)*52</f>
        <v>-5.0416547924627929E-3</v>
      </c>
      <c r="C82" s="64">
        <f>(C58/'UK Pop by Age'!$G10)*52</f>
        <v>-6.9838226016964806E-3</v>
      </c>
      <c r="D82" s="64">
        <f>(D58/'UK Pop by Age'!$G10)*52</f>
        <v>-7.8750913908653651E-3</v>
      </c>
      <c r="E82" s="64">
        <v>9.4447886613419074E-4</v>
      </c>
      <c r="F82" s="64">
        <v>1.7293275013724619E-3</v>
      </c>
      <c r="G82" s="64">
        <v>-2.5939912520586928E-3</v>
      </c>
      <c r="H82" s="64">
        <v>-5.0948648694280991E-3</v>
      </c>
      <c r="I82" s="64">
        <v>-1.7958400975790949E-3</v>
      </c>
      <c r="J82" s="64">
        <v>-1.9820753669576676E-3</v>
      </c>
      <c r="K82" s="64">
        <v>1.077504058547457E-3</v>
      </c>
      <c r="L82" s="64">
        <v>2.2747307902668537E-3</v>
      </c>
      <c r="M82" s="64">
        <v>1.5829997897178689E-3</v>
      </c>
      <c r="N82" s="64">
        <v>6.0260412163209631E-3</v>
      </c>
      <c r="O82" s="64">
        <v>2.7509609791063473E-2</v>
      </c>
      <c r="P82" s="98">
        <v>4.3531690218825712E-2</v>
      </c>
      <c r="Q82" s="98">
        <v>4.7348782333435833E-2</v>
      </c>
      <c r="R82" s="98">
        <v>7.6820274949429113E-2</v>
      </c>
      <c r="S82" s="98">
        <v>3.6195755780072517E-2</v>
      </c>
      <c r="T82" s="98">
        <v>2.3166337258770327E-2</v>
      </c>
      <c r="U82" s="98"/>
      <c r="V82" s="98">
        <v>1.1478723068154428E-2</v>
      </c>
      <c r="W82" s="98">
        <v>1.0044545212448901E-2</v>
      </c>
      <c r="X82" s="98">
        <v>-1.3395952172747368E-2</v>
      </c>
      <c r="Y82" s="98">
        <v>-5.0840131870650996E-3</v>
      </c>
      <c r="Z82" s="98"/>
      <c r="AA82" s="98">
        <v>-9.1725659075873999E-3</v>
      </c>
      <c r="AB82" s="98">
        <v>-9.6097398999343588E-3</v>
      </c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4"/>
    </row>
    <row r="83" spans="1:53" x14ac:dyDescent="0.25">
      <c r="A83" s="45" t="s">
        <v>49</v>
      </c>
      <c r="B83" s="72">
        <f>(B59/'UK Pop by Age'!$G11)*52</f>
        <v>-6.7508209138792035E-3</v>
      </c>
      <c r="C83" s="72">
        <f>(C59/'UK Pop by Age'!$G11)*52</f>
        <v>-4.2636763666605492E-3</v>
      </c>
      <c r="D83" s="72">
        <f>(D59/'UK Pop by Age'!$G11)*52</f>
        <v>-7.0046111737994739E-3</v>
      </c>
      <c r="E83" s="72">
        <v>5.9386920821343364E-3</v>
      </c>
      <c r="F83" s="72">
        <v>6.8015789658632583E-3</v>
      </c>
      <c r="G83" s="72">
        <v>-1.2587996892045431E-2</v>
      </c>
      <c r="H83" s="72">
        <v>-1.1268287540460024E-2</v>
      </c>
      <c r="I83" s="72">
        <v>-7.1061272777675826E-3</v>
      </c>
      <c r="J83" s="72">
        <v>-3.2485153269794665E-3</v>
      </c>
      <c r="K83" s="72">
        <v>3.4007894829316291E-3</v>
      </c>
      <c r="L83" s="72">
        <v>1.0608432864667321E-2</v>
      </c>
      <c r="M83" s="72">
        <v>3.9591280547562249E-3</v>
      </c>
      <c r="N83" s="72">
        <v>2.9794976514639793E-2</v>
      </c>
      <c r="O83" s="72">
        <v>0.12359585658117188</v>
      </c>
      <c r="P83" s="98">
        <v>0.19558025656800823</v>
      </c>
      <c r="Q83" s="98">
        <v>0.20442219766747227</v>
      </c>
      <c r="R83" s="98">
        <v>0.3328645371711626</v>
      </c>
      <c r="S83" s="98">
        <v>0.20545057532299693</v>
      </c>
      <c r="T83" s="98">
        <v>0.1586544430865581</v>
      </c>
      <c r="U83" s="98"/>
      <c r="V83" s="98">
        <v>8.8779401845640815E-2</v>
      </c>
      <c r="W83" s="98">
        <v>7.328947195031954E-2</v>
      </c>
      <c r="X83" s="98">
        <v>-7.1550778618734226E-2</v>
      </c>
      <c r="Y83" s="98">
        <v>-2.8237261089693575E-2</v>
      </c>
      <c r="Z83" s="98"/>
      <c r="AA83" s="98">
        <v>-4.4946051999672026E-2</v>
      </c>
      <c r="AB83" s="98">
        <v>-5.5573975956301223E-2</v>
      </c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7"/>
    </row>
    <row r="84" spans="1:53" ht="15.75" thickBot="1" x14ac:dyDescent="0.3">
      <c r="A84" s="74" t="s">
        <v>65</v>
      </c>
      <c r="B84" s="76"/>
      <c r="C84" s="76"/>
      <c r="D84" s="76"/>
      <c r="E84" s="78">
        <v>8.9231037713537574E-5</v>
      </c>
      <c r="F84" s="78">
        <v>2.4874138831649855E-4</v>
      </c>
      <c r="G84" s="78">
        <v>-5.3380691587921584E-4</v>
      </c>
      <c r="H84" s="78">
        <v>-6.917379560801674E-4</v>
      </c>
      <c r="I84" s="78">
        <v>-3.5929311645716455E-4</v>
      </c>
      <c r="J84" s="78">
        <v>-1.8083104103008943E-4</v>
      </c>
      <c r="K84" s="78">
        <v>-4.7379312060285441E-6</v>
      </c>
      <c r="L84" s="78">
        <v>3.5534484045214078E-4</v>
      </c>
      <c r="M84" s="78">
        <v>1.9267586904516079E-4</v>
      </c>
      <c r="N84" s="78">
        <v>1.0068103812810657E-3</v>
      </c>
      <c r="O84" s="78">
        <v>4.9440312134907847E-3</v>
      </c>
      <c r="P84" s="99">
        <v>7.8235219202491546E-3</v>
      </c>
      <c r="Q84" s="89">
        <v>8.2665965857799568E-3</v>
      </c>
      <c r="R84" s="89">
        <v>1.3627027160059032E-2</v>
      </c>
      <c r="S84" s="89">
        <v>9.1126736632749662E-3</v>
      </c>
      <c r="T84" s="89">
        <v>5.1494468531121558E-3</v>
      </c>
      <c r="U84" s="89"/>
      <c r="V84" s="89">
        <v>2.3978928939323275E-3</v>
      </c>
      <c r="W84" s="89">
        <v>2.3468552573861373E-3</v>
      </c>
      <c r="X84" s="89">
        <v>-2.9771556324296677E-3</v>
      </c>
      <c r="Y84" s="89">
        <v>-1.0674843249416535E-3</v>
      </c>
      <c r="Z84" s="89"/>
      <c r="AA84" s="89">
        <v>-1.8239392660391806E-3</v>
      </c>
      <c r="AB84" s="89">
        <v>-2.0516821432505598E-3</v>
      </c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7"/>
    </row>
    <row r="86" spans="1:53" ht="19.5" thickBot="1" x14ac:dyDescent="0.35">
      <c r="A86" s="13" t="s">
        <v>67</v>
      </c>
      <c r="B86" s="17"/>
      <c r="C86" s="17"/>
      <c r="D86" s="17"/>
      <c r="E86" s="17"/>
      <c r="F86" s="17"/>
      <c r="G86" s="17"/>
      <c r="H86" s="17"/>
      <c r="I86" s="17" t="s">
        <v>69</v>
      </c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34"/>
    </row>
    <row r="87" spans="1:53" x14ac:dyDescent="0.25">
      <c r="A87" s="33" t="s">
        <v>50</v>
      </c>
      <c r="B87" s="16">
        <v>1</v>
      </c>
      <c r="C87" s="16">
        <v>2</v>
      </c>
      <c r="D87" s="16">
        <v>3</v>
      </c>
      <c r="E87" s="16">
        <v>4</v>
      </c>
      <c r="F87" s="16">
        <v>5</v>
      </c>
      <c r="G87" s="16">
        <v>6</v>
      </c>
      <c r="H87" s="16">
        <v>7</v>
      </c>
      <c r="I87" s="16">
        <v>8</v>
      </c>
      <c r="J87" s="16">
        <v>9</v>
      </c>
      <c r="K87" s="16">
        <v>10</v>
      </c>
      <c r="L87" s="16">
        <v>11</v>
      </c>
      <c r="M87" s="16">
        <v>12</v>
      </c>
      <c r="N87" s="16">
        <v>13</v>
      </c>
      <c r="O87" s="16">
        <v>14</v>
      </c>
      <c r="P87" s="87">
        <v>15</v>
      </c>
      <c r="Q87" s="87">
        <v>16</v>
      </c>
      <c r="R87" s="87">
        <v>17</v>
      </c>
      <c r="S87" s="87">
        <v>18</v>
      </c>
      <c r="T87" s="87">
        <v>16</v>
      </c>
      <c r="U87" s="92">
        <v>20</v>
      </c>
      <c r="V87" s="175">
        <v>21</v>
      </c>
      <c r="W87" s="175">
        <v>22</v>
      </c>
      <c r="X87" s="175">
        <v>24</v>
      </c>
      <c r="Y87" s="175">
        <v>25</v>
      </c>
      <c r="Z87" s="175">
        <f t="shared" ref="Z87" si="13">Y87+1</f>
        <v>26</v>
      </c>
      <c r="AA87" s="175">
        <v>27</v>
      </c>
      <c r="AB87" s="175">
        <v>28</v>
      </c>
      <c r="AC87" s="16">
        <v>28</v>
      </c>
      <c r="AD87" s="16">
        <v>29</v>
      </c>
      <c r="AE87" s="16">
        <v>30</v>
      </c>
      <c r="AF87" s="16">
        <v>31</v>
      </c>
      <c r="AG87" s="16">
        <v>32</v>
      </c>
      <c r="AH87" s="16">
        <v>33</v>
      </c>
      <c r="AI87" s="16">
        <v>34</v>
      </c>
      <c r="AJ87" s="16">
        <v>35</v>
      </c>
      <c r="AK87" s="16">
        <v>36</v>
      </c>
      <c r="AL87" s="16">
        <v>37</v>
      </c>
      <c r="AM87" s="16">
        <v>38</v>
      </c>
      <c r="AN87" s="16">
        <v>39</v>
      </c>
      <c r="AO87" s="16">
        <v>40</v>
      </c>
      <c r="AP87" s="16">
        <v>41</v>
      </c>
      <c r="AQ87" s="16">
        <v>42</v>
      </c>
      <c r="AR87" s="16">
        <v>43</v>
      </c>
      <c r="AS87" s="16">
        <v>44</v>
      </c>
      <c r="AT87" s="16">
        <v>45</v>
      </c>
      <c r="AU87" s="16">
        <v>46</v>
      </c>
      <c r="AV87" s="16">
        <v>47</v>
      </c>
      <c r="AW87" s="16">
        <v>48</v>
      </c>
      <c r="AX87" s="16">
        <v>49</v>
      </c>
      <c r="AY87" s="16">
        <v>50</v>
      </c>
      <c r="AZ87" s="16">
        <v>51</v>
      </c>
      <c r="BA87" s="15">
        <v>52</v>
      </c>
    </row>
    <row r="88" spans="1:53" x14ac:dyDescent="0.25">
      <c r="A88" s="31" t="s">
        <v>52</v>
      </c>
      <c r="B88" s="36">
        <v>43833</v>
      </c>
      <c r="C88" s="36">
        <v>43840</v>
      </c>
      <c r="D88" s="36">
        <v>43847</v>
      </c>
      <c r="E88" s="36">
        <v>43854</v>
      </c>
      <c r="F88" s="36">
        <v>43861</v>
      </c>
      <c r="G88" s="36">
        <v>43868</v>
      </c>
      <c r="H88" s="36">
        <v>43875</v>
      </c>
      <c r="I88" s="36">
        <v>43882</v>
      </c>
      <c r="J88" s="36">
        <v>43889</v>
      </c>
      <c r="K88" s="36">
        <v>43896</v>
      </c>
      <c r="L88" s="36">
        <v>43903</v>
      </c>
      <c r="M88" s="36">
        <v>43910</v>
      </c>
      <c r="N88" s="36">
        <v>43917</v>
      </c>
      <c r="O88" s="36">
        <v>43924</v>
      </c>
      <c r="P88" s="88">
        <v>43931</v>
      </c>
      <c r="Q88" s="88">
        <v>43938</v>
      </c>
      <c r="R88" s="88">
        <v>43945</v>
      </c>
      <c r="S88" s="88">
        <v>43945</v>
      </c>
      <c r="T88" s="88">
        <v>19</v>
      </c>
      <c r="U88" s="93">
        <v>43966</v>
      </c>
      <c r="V88" s="93">
        <v>43973</v>
      </c>
      <c r="W88" s="93">
        <v>43980</v>
      </c>
      <c r="X88" s="93">
        <v>43994</v>
      </c>
      <c r="Y88" s="93">
        <v>44001</v>
      </c>
      <c r="Z88" s="93">
        <f t="shared" ref="Z88" si="14">Y88+7</f>
        <v>44008</v>
      </c>
      <c r="AA88" s="93">
        <v>44015</v>
      </c>
      <c r="AB88" s="93">
        <v>44022</v>
      </c>
      <c r="AC88" s="35">
        <v>44022</v>
      </c>
      <c r="AD88" s="35">
        <v>44029</v>
      </c>
      <c r="AE88" s="35">
        <v>44036</v>
      </c>
      <c r="AF88" s="35">
        <v>44043</v>
      </c>
      <c r="AG88" s="35">
        <v>44050</v>
      </c>
      <c r="AH88" s="35">
        <v>44057</v>
      </c>
      <c r="AI88" s="35">
        <v>44064</v>
      </c>
      <c r="AJ88" s="35">
        <v>44071</v>
      </c>
      <c r="AK88" s="35">
        <v>44078</v>
      </c>
      <c r="AL88" s="35">
        <v>44085</v>
      </c>
      <c r="AM88" s="35">
        <v>44092</v>
      </c>
      <c r="AN88" s="35">
        <v>44099</v>
      </c>
      <c r="AO88" s="35">
        <v>44106</v>
      </c>
      <c r="AP88" s="35">
        <v>44113</v>
      </c>
      <c r="AQ88" s="35">
        <v>44120</v>
      </c>
      <c r="AR88" s="35">
        <v>44127</v>
      </c>
      <c r="AS88" s="35">
        <v>44134</v>
      </c>
      <c r="AT88" s="35">
        <v>44141</v>
      </c>
      <c r="AU88" s="35">
        <v>44148</v>
      </c>
      <c r="AV88" s="35">
        <v>44155</v>
      </c>
      <c r="AW88" s="35">
        <v>44162</v>
      </c>
      <c r="AX88" s="35">
        <v>44169</v>
      </c>
      <c r="AY88" s="35">
        <v>44176</v>
      </c>
      <c r="AZ88" s="35">
        <v>44183</v>
      </c>
      <c r="BA88" s="14">
        <v>44190</v>
      </c>
    </row>
    <row r="89" spans="1:53" x14ac:dyDescent="0.25">
      <c r="A89" s="27" t="s">
        <v>51</v>
      </c>
      <c r="B89" s="64" t="e">
        <f>(B65/'UK Pop by Age'!$G17)*52</f>
        <v>#DIV/0!</v>
      </c>
      <c r="C89" s="64" t="e">
        <f>(C65/'UK Pop by Age'!$G17)*52</f>
        <v>#DIV/0!</v>
      </c>
      <c r="D89" s="64" t="e">
        <f>(D65/'UK Pop by Age'!$G17)*52</f>
        <v>#DIV/0!</v>
      </c>
      <c r="E89" s="85">
        <v>2.7909610432827069E-4</v>
      </c>
      <c r="F89" s="85">
        <v>3.4887013041033838E-4</v>
      </c>
      <c r="G89" s="85">
        <v>4.1864415649240603E-4</v>
      </c>
      <c r="H89" s="85">
        <v>4.8841818257447367E-4</v>
      </c>
      <c r="I89" s="85">
        <v>5.5819220865654137E-4</v>
      </c>
      <c r="J89" s="85">
        <v>6.2796623473860907E-4</v>
      </c>
      <c r="K89" s="85">
        <v>6.9774026082067677E-4</v>
      </c>
      <c r="L89" s="85">
        <v>7.6751428690274436E-4</v>
      </c>
      <c r="M89" s="85">
        <v>8.3728831298481206E-4</v>
      </c>
      <c r="N89" s="85">
        <v>9.0706233906687975E-4</v>
      </c>
      <c r="O89" s="85">
        <v>9.7683636514894734E-4</v>
      </c>
      <c r="P89" s="90">
        <v>1.0466103912310152E-3</v>
      </c>
      <c r="Q89" s="90">
        <v>9.6610189959786021E-4</v>
      </c>
      <c r="R89" s="90">
        <v>3.7096523866965983E-3</v>
      </c>
      <c r="S89" s="90">
        <v>2.7693310951972662E-3</v>
      </c>
      <c r="T89" s="90">
        <v>3.0142379267453236E-3</v>
      </c>
      <c r="U89" s="90">
        <f>U$39*T89</f>
        <v>6.0284758534906474E-2</v>
      </c>
      <c r="V89" s="90">
        <v>3.5715579600758387E-3</v>
      </c>
      <c r="W89" s="90">
        <v>3.2526688564976387E-3</v>
      </c>
      <c r="X89" s="90">
        <v>1.6268530821708287E-3</v>
      </c>
      <c r="Y89" s="90">
        <v>2.4946257759607838E-3</v>
      </c>
      <c r="Z89" s="90" t="e">
        <f>Z41/'UK Pop by Age'!$G3*52</f>
        <v>#DIV/0!</v>
      </c>
      <c r="AA89" s="90">
        <v>2.4660931778446001E-3</v>
      </c>
      <c r="AB89" s="90">
        <v>2.3611530426171697E-3</v>
      </c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4"/>
    </row>
    <row r="90" spans="1:53" x14ac:dyDescent="0.25">
      <c r="A90" s="27" t="s">
        <v>44</v>
      </c>
      <c r="B90" s="64" t="e">
        <f>(B66/'UK Pop by Age'!$G18)*52</f>
        <v>#DIV/0!</v>
      </c>
      <c r="C90" s="64" t="e">
        <f>(C66/'UK Pop by Age'!$G18)*52</f>
        <v>#DIV/0!</v>
      </c>
      <c r="D90" s="64" t="e">
        <f>(D66/'UK Pop by Age'!$G18)*52</f>
        <v>#DIV/0!</v>
      </c>
      <c r="E90" s="85">
        <v>3.0735659625137792E-4</v>
      </c>
      <c r="F90" s="85">
        <v>2.8407200562627355E-4</v>
      </c>
      <c r="G90" s="85">
        <v>1.9559056125087687E-4</v>
      </c>
      <c r="H90" s="85">
        <v>2.3750282437606476E-4</v>
      </c>
      <c r="I90" s="85">
        <v>2.887289237512944E-4</v>
      </c>
      <c r="J90" s="85">
        <v>2.887289237512944E-4</v>
      </c>
      <c r="K90" s="85">
        <v>3.2132735062644058E-4</v>
      </c>
      <c r="L90" s="85">
        <v>3.2132735062644058E-4</v>
      </c>
      <c r="M90" s="85">
        <v>2.4215974250108564E-4</v>
      </c>
      <c r="N90" s="85">
        <v>2.7010125125121094E-4</v>
      </c>
      <c r="O90" s="85">
        <v>2.9804276000133621E-4</v>
      </c>
      <c r="P90" s="90">
        <v>3.2598426875146143E-4</v>
      </c>
      <c r="Q90" s="90">
        <v>3.009085557705798E-4</v>
      </c>
      <c r="R90" s="90">
        <v>1.6656243827158006E-4</v>
      </c>
      <c r="S90" s="90">
        <v>4.1074017862684144E-5</v>
      </c>
      <c r="T90" s="90">
        <v>4.6103489437706695E-5</v>
      </c>
      <c r="U90" s="90">
        <f t="shared" ref="U90:U95" si="15">U$39*T90</f>
        <v>9.2206978875413392E-4</v>
      </c>
      <c r="V90" s="90">
        <v>8.087757024938602E-5</v>
      </c>
      <c r="W90" s="90">
        <v>6.8107427578430321E-5</v>
      </c>
      <c r="X90" s="90">
        <v>3.9483937872637511E-5</v>
      </c>
      <c r="Y90" s="90">
        <v>4.1624615360277138E-5</v>
      </c>
      <c r="Z90" s="90" t="e">
        <f>Z42/'UK Pop by Age'!$G4*52</f>
        <v>#DIV/0!</v>
      </c>
      <c r="AA90" s="90">
        <v>3.8522026730172703E-5</v>
      </c>
      <c r="AB90" s="90">
        <v>4.3588753650195416E-5</v>
      </c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4"/>
    </row>
    <row r="91" spans="1:53" x14ac:dyDescent="0.25">
      <c r="A91" s="27" t="s">
        <v>45</v>
      </c>
      <c r="B91" s="64" t="e">
        <f>(B67/'UK Pop by Age'!$G19)*52</f>
        <v>#DIV/0!</v>
      </c>
      <c r="C91" s="64" t="e">
        <f>(C67/'UK Pop by Age'!$G19)*52</f>
        <v>#DIV/0!</v>
      </c>
      <c r="D91" s="64" t="e">
        <f>(D67/'UK Pop by Age'!$G19)*52</f>
        <v>#DIV/0!</v>
      </c>
      <c r="E91" s="85">
        <v>4.2491103623512957E-4</v>
      </c>
      <c r="F91" s="85">
        <v>4.3728708583421101E-4</v>
      </c>
      <c r="G91" s="85">
        <v>3.7128148797244332E-4</v>
      </c>
      <c r="H91" s="85">
        <v>4.0840963676968764E-4</v>
      </c>
      <c r="I91" s="85">
        <v>4.3522441090103076E-4</v>
      </c>
      <c r="J91" s="85">
        <v>4.517258103664727E-4</v>
      </c>
      <c r="K91" s="85">
        <v>4.434751106337517E-4</v>
      </c>
      <c r="L91" s="85">
        <v>4.6822720983191458E-4</v>
      </c>
      <c r="M91" s="85">
        <v>3.6921881303926307E-4</v>
      </c>
      <c r="N91" s="85">
        <v>3.9603358717060614E-4</v>
      </c>
      <c r="O91" s="85">
        <v>3.919082373042457E-4</v>
      </c>
      <c r="P91" s="90">
        <v>3.8778288743788526E-4</v>
      </c>
      <c r="Q91" s="90">
        <v>3.5795343455804796E-4</v>
      </c>
      <c r="R91" s="90">
        <v>5.9418789241812132E-4</v>
      </c>
      <c r="S91" s="90">
        <v>6.1249069465854069E-4</v>
      </c>
      <c r="T91" s="90">
        <v>6.4046056675246476E-4</v>
      </c>
      <c r="U91" s="90">
        <f t="shared" si="15"/>
        <v>1.2809211335049295E-2</v>
      </c>
      <c r="V91" s="90">
        <v>5.411137623535881E-4</v>
      </c>
      <c r="W91" s="90">
        <v>6.3915528027131145E-4</v>
      </c>
      <c r="X91" s="90">
        <v>2.9183940210068717E-4</v>
      </c>
      <c r="Y91" s="90">
        <v>4.8102941378353815E-4</v>
      </c>
      <c r="Z91" s="90">
        <f>Z43/'UK Pop by Age'!$G5*52</f>
        <v>0</v>
      </c>
      <c r="AA91" s="90">
        <v>3.3969780939558742E-4</v>
      </c>
      <c r="AB91" s="90">
        <v>4.0395425891401825E-4</v>
      </c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4"/>
    </row>
    <row r="92" spans="1:53" x14ac:dyDescent="0.25">
      <c r="A92" s="27" t="s">
        <v>46</v>
      </c>
      <c r="B92" s="64" t="e">
        <f>(B68/'UK Pop by Age'!$G20)*52</f>
        <v>#DIV/0!</v>
      </c>
      <c r="C92" s="64" t="e">
        <f>(C68/'UK Pop by Age'!$G20)*52</f>
        <v>#DIV/0!</v>
      </c>
      <c r="D92" s="64" t="e">
        <f>(D68/'UK Pop by Age'!$G20)*52</f>
        <v>#DIV/0!</v>
      </c>
      <c r="E92" s="85">
        <v>2.8412874687349914E-3</v>
      </c>
      <c r="F92" s="85">
        <v>2.798834934516966E-3</v>
      </c>
      <c r="G92" s="85">
        <v>2.7654793719170886E-3</v>
      </c>
      <c r="H92" s="85">
        <v>2.6987682467173348E-3</v>
      </c>
      <c r="I92" s="85">
        <v>2.6593480363720249E-3</v>
      </c>
      <c r="J92" s="85">
        <v>2.625992473772148E-3</v>
      </c>
      <c r="K92" s="85">
        <v>2.6532833886265929E-3</v>
      </c>
      <c r="L92" s="85">
        <v>2.8200612016259785E-3</v>
      </c>
      <c r="M92" s="85">
        <v>2.7139298660809152E-3</v>
      </c>
      <c r="N92" s="85">
        <v>2.6502510647538769E-3</v>
      </c>
      <c r="O92" s="85">
        <v>3.7388553350589586E-3</v>
      </c>
      <c r="P92" s="90">
        <v>4.8274596053640411E-3</v>
      </c>
      <c r="Q92" s="90">
        <v>4.4561165587975763E-3</v>
      </c>
      <c r="R92" s="90">
        <v>8.7292518098502792E-3</v>
      </c>
      <c r="S92" s="90">
        <v>5.0882546200369892E-3</v>
      </c>
      <c r="T92" s="90">
        <v>5.1770865478882088E-3</v>
      </c>
      <c r="U92" s="90">
        <f t="shared" si="15"/>
        <v>0.10354173095776417</v>
      </c>
      <c r="V92" s="90">
        <v>4.5539582060632007E-3</v>
      </c>
      <c r="W92" s="90">
        <v>4.1049373725986615E-3</v>
      </c>
      <c r="X92" s="90">
        <v>2.1017700724358887E-3</v>
      </c>
      <c r="Y92" s="90">
        <v>3.1292355227908776E-3</v>
      </c>
      <c r="Z92" s="90">
        <f>Z44/'UK Pop by Age'!$G6*52</f>
        <v>0</v>
      </c>
      <c r="AA92" s="90">
        <v>2.6223536851248883E-3</v>
      </c>
      <c r="AB92" s="90">
        <v>2.5784456354479594E-3</v>
      </c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4"/>
    </row>
    <row r="93" spans="1:53" x14ac:dyDescent="0.25">
      <c r="A93" s="27" t="s">
        <v>47</v>
      </c>
      <c r="B93" s="64" t="e">
        <f>(B69/'UK Pop by Age'!$G21)*52</f>
        <v>#DIV/0!</v>
      </c>
      <c r="C93" s="64" t="e">
        <f>(C69/'UK Pop by Age'!$G21)*52</f>
        <v>#DIV/0!</v>
      </c>
      <c r="D93" s="64" t="e">
        <f>(D69/'UK Pop by Age'!$G21)*52</f>
        <v>#DIV/0!</v>
      </c>
      <c r="E93" s="85">
        <v>1.0371792790978262E-2</v>
      </c>
      <c r="F93" s="85">
        <v>9.8320841163345961E-3</v>
      </c>
      <c r="G93" s="85">
        <v>9.3940596847397369E-3</v>
      </c>
      <c r="H93" s="85">
        <v>8.8465291452461629E-3</v>
      </c>
      <c r="I93" s="85">
        <v>9.433169008989278E-3</v>
      </c>
      <c r="J93" s="85">
        <v>9.198513063492033E-3</v>
      </c>
      <c r="K93" s="85">
        <v>9.073363225893501E-3</v>
      </c>
      <c r="L93" s="85">
        <v>9.2689098471412067E-3</v>
      </c>
      <c r="M93" s="85">
        <v>9.0342539016439599E-3</v>
      </c>
      <c r="N93" s="85">
        <v>9.5504969817379014E-3</v>
      </c>
      <c r="O93" s="85">
        <v>1.3899453838286854E-2</v>
      </c>
      <c r="P93" s="90">
        <v>1.824841069483581E-2</v>
      </c>
      <c r="Q93" s="90">
        <v>1.6844686795233058E-2</v>
      </c>
      <c r="R93" s="90">
        <v>3.4720736611085802E-2</v>
      </c>
      <c r="S93" s="90">
        <v>1.8615490812241998E-2</v>
      </c>
      <c r="T93" s="90">
        <v>1.8310203427150087E-2</v>
      </c>
      <c r="U93" s="90">
        <f t="shared" si="15"/>
        <v>0.36620406854300175</v>
      </c>
      <c r="V93" s="90">
        <v>1.564348526653982E-2</v>
      </c>
      <c r="W93" s="90">
        <v>1.3462834898032213E-2</v>
      </c>
      <c r="X93" s="90">
        <v>7.4234838541017223E-3</v>
      </c>
      <c r="Y93" s="90">
        <v>1.092559581634189E-2</v>
      </c>
      <c r="Z93" s="90">
        <f>Z45/'UK Pop by Age'!$G7*52</f>
        <v>0</v>
      </c>
      <c r="AA93" s="90">
        <v>9.2230424316613446E-3</v>
      </c>
      <c r="AB93" s="90">
        <v>9.0164200497861689E-3</v>
      </c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4"/>
    </row>
    <row r="94" spans="1:53" x14ac:dyDescent="0.25">
      <c r="A94" s="27" t="s">
        <v>48</v>
      </c>
      <c r="B94" s="64" t="e">
        <f>(B70/'UK Pop by Age'!$G22)*52</f>
        <v>#DIV/0!</v>
      </c>
      <c r="C94" s="64" t="e">
        <f>(C70/'UK Pop by Age'!$G22)*52</f>
        <v>#DIV/0!</v>
      </c>
      <c r="D94" s="64" t="e">
        <f>(D70/'UK Pop by Age'!$G22)*52</f>
        <v>#DIV/0!</v>
      </c>
      <c r="E94" s="85">
        <v>3.5131953316343625E-2</v>
      </c>
      <c r="F94" s="85">
        <v>3.5131953316343625E-2</v>
      </c>
      <c r="G94" s="85">
        <v>3.2963642680007392E-2</v>
      </c>
      <c r="H94" s="85">
        <v>3.2165491525527792E-2</v>
      </c>
      <c r="I94" s="85">
        <v>3.1739810909805342E-2</v>
      </c>
      <c r="J94" s="85">
        <v>3.1473760524978807E-2</v>
      </c>
      <c r="K94" s="85">
        <v>3.2125583967803809E-2</v>
      </c>
      <c r="L94" s="85">
        <v>3.2378331833389021E-2</v>
      </c>
      <c r="M94" s="85">
        <v>3.2817314968352801E-2</v>
      </c>
      <c r="N94" s="85">
        <v>3.3296205661040551E-2</v>
      </c>
      <c r="O94" s="85">
        <v>5.1467446944692727E-2</v>
      </c>
      <c r="P94" s="90">
        <v>6.9638688228344903E-2</v>
      </c>
      <c r="Q94" s="90">
        <v>6.4281866056933756E-2</v>
      </c>
      <c r="R94" s="90">
        <v>0.10957240757349941</v>
      </c>
      <c r="S94" s="90">
        <v>6.3679891246788842E-2</v>
      </c>
      <c r="T94" s="90">
        <v>6.156139854501138E-2</v>
      </c>
      <c r="U94" s="90">
        <f t="shared" si="15"/>
        <v>1.2312279709002276</v>
      </c>
      <c r="V94" s="90">
        <v>5.0667944753102677E-2</v>
      </c>
      <c r="W94" s="90">
        <v>4.2010498949356795E-2</v>
      </c>
      <c r="X94" s="90">
        <v>2.2148379240077388E-2</v>
      </c>
      <c r="Y94" s="90">
        <v>3.0979116476171395E-2</v>
      </c>
      <c r="Z94" s="90">
        <f>Z46/'UK Pop by Age'!$G8*52</f>
        <v>0</v>
      </c>
      <c r="AA94" s="90">
        <v>2.6079110081928168E-2</v>
      </c>
      <c r="AB94" s="90">
        <v>2.5189650435376104E-2</v>
      </c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4"/>
    </row>
    <row r="95" spans="1:53" x14ac:dyDescent="0.25">
      <c r="A95" s="45" t="s">
        <v>49</v>
      </c>
      <c r="B95" s="72" t="e">
        <f>(B71/'UK Pop by Age'!$G23)*52</f>
        <v>#DIV/0!</v>
      </c>
      <c r="C95" s="72" t="e">
        <f>(C71/'UK Pop by Age'!$G23)*52</f>
        <v>#DIV/0!</v>
      </c>
      <c r="D95" s="72" t="e">
        <f>(D71/'UK Pop by Age'!$G23)*52</f>
        <v>#DIV/0!</v>
      </c>
      <c r="E95" s="86">
        <v>0.20562086858740342</v>
      </c>
      <c r="F95" s="86">
        <v>0.19973293455725313</v>
      </c>
      <c r="G95" s="86">
        <v>0.18973359831639447</v>
      </c>
      <c r="H95" s="86">
        <v>0.18998738857631473</v>
      </c>
      <c r="I95" s="86">
        <v>0.18389642233822823</v>
      </c>
      <c r="J95" s="86">
        <v>0.1892260177965539</v>
      </c>
      <c r="K95" s="86">
        <v>0.19120558182393205</v>
      </c>
      <c r="L95" s="86">
        <v>0.18724645376917581</v>
      </c>
      <c r="M95" s="86">
        <v>0.18252595493465879</v>
      </c>
      <c r="N95" s="86">
        <v>0.1962306289703534</v>
      </c>
      <c r="O95" s="86">
        <v>0.29647778163886035</v>
      </c>
      <c r="P95" s="91">
        <v>0.39672493430736733</v>
      </c>
      <c r="Q95" s="91">
        <v>0.36620763166833908</v>
      </c>
      <c r="R95" s="91">
        <v>0.51009135147868612</v>
      </c>
      <c r="S95" s="90">
        <v>0.35415694780120022</v>
      </c>
      <c r="T95" s="90">
        <v>0.36130088982769598</v>
      </c>
      <c r="U95" s="90">
        <f t="shared" si="15"/>
        <v>7.2260177965539194</v>
      </c>
      <c r="V95" s="90">
        <v>0.28825854614297369</v>
      </c>
      <c r="W95" s="90">
        <v>0.23490310946754797</v>
      </c>
      <c r="X95" s="90">
        <v>0.11138124073179698</v>
      </c>
      <c r="Y95" s="90">
        <v>0.15586219345647087</v>
      </c>
      <c r="Z95" s="90">
        <f>Z47/'UK Pop by Age'!$G9*52</f>
        <v>0</v>
      </c>
      <c r="AA95" s="90">
        <v>0.12890027604571347</v>
      </c>
      <c r="AB95" s="90">
        <v>0.12410952806725051</v>
      </c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7"/>
    </row>
    <row r="96" spans="1:53" s="17" customFormat="1" ht="15.75" thickBot="1" x14ac:dyDescent="0.3">
      <c r="A96" s="74" t="s">
        <v>65</v>
      </c>
      <c r="B96" s="76"/>
      <c r="C96" s="76"/>
      <c r="D96" s="76"/>
      <c r="E96" s="78">
        <v>7.2893071604749147E-3</v>
      </c>
      <c r="F96" s="78">
        <v>7.1337450858769778E-3</v>
      </c>
      <c r="G96" s="78">
        <v>6.7570795549977084E-3</v>
      </c>
      <c r="H96" s="78">
        <v>6.6631105860781425E-3</v>
      </c>
      <c r="I96" s="78">
        <v>6.611782998012833E-3</v>
      </c>
      <c r="J96" s="78">
        <v>6.6536347236660857E-3</v>
      </c>
      <c r="K96" s="78">
        <v>6.7207554157514889E-3</v>
      </c>
      <c r="L96" s="78">
        <v>6.7476036925856507E-3</v>
      </c>
      <c r="M96" s="78">
        <v>6.5983588595957526E-3</v>
      </c>
      <c r="N96" s="78">
        <v>6.8913209391685167E-3</v>
      </c>
      <c r="O96" s="78">
        <v>1.0256041750649788E-2</v>
      </c>
      <c r="P96" s="89">
        <v>1.3620762562131059E-2</v>
      </c>
      <c r="Q96" s="89">
        <v>1.2573011595813286E-2</v>
      </c>
      <c r="R96" s="89">
        <v>2.0516110742824702E-2</v>
      </c>
      <c r="S96" s="89">
        <v>1.2766983410528709E-2</v>
      </c>
      <c r="T96" s="89">
        <v>1.2759011841274568E-2</v>
      </c>
      <c r="U96" s="89">
        <f>U$39*T96</f>
        <v>0.25518023682549135</v>
      </c>
      <c r="V96" s="89">
        <v>1.0518706981065253E-2</v>
      </c>
      <c r="W96" s="89">
        <v>8.8694072176854315E-3</v>
      </c>
      <c r="X96" s="89">
        <v>4.4811377410602649E-3</v>
      </c>
      <c r="Y96" s="194">
        <v>6.4010745661613406E-3</v>
      </c>
      <c r="Z96" s="194">
        <f>Z48/'UK Pop by Age'!$G10*52</f>
        <v>0</v>
      </c>
      <c r="AA96" s="194">
        <v>5.3319161654659299E-3</v>
      </c>
      <c r="AB96" s="194">
        <v>5.196562946772107E-3</v>
      </c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7"/>
    </row>
    <row r="97" spans="1:53" s="30" customFormat="1" x14ac:dyDescent="0.25">
      <c r="A97" s="29"/>
      <c r="B97" s="43"/>
      <c r="C97" s="43"/>
      <c r="D97" s="43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</row>
    <row r="98" spans="1:53" s="30" customFormat="1" ht="18.75" x14ac:dyDescent="0.3">
      <c r="A98" s="13" t="s">
        <v>66</v>
      </c>
      <c r="B98" s="43"/>
      <c r="C98" s="43"/>
      <c r="D98" s="43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</row>
    <row r="99" spans="1:53" s="30" customFormat="1" x14ac:dyDescent="0.25">
      <c r="A99" s="33" t="s">
        <v>50</v>
      </c>
      <c r="B99" s="16">
        <v>1</v>
      </c>
      <c r="C99" s="16">
        <v>2</v>
      </c>
      <c r="D99" s="16">
        <v>3</v>
      </c>
      <c r="E99" s="16">
        <v>4</v>
      </c>
      <c r="F99" s="16">
        <v>5</v>
      </c>
      <c r="G99" s="16">
        <v>6</v>
      </c>
      <c r="H99" s="16">
        <v>7</v>
      </c>
      <c r="I99" s="16">
        <v>8</v>
      </c>
      <c r="J99" s="16">
        <v>9</v>
      </c>
      <c r="K99" s="16">
        <v>10</v>
      </c>
      <c r="L99" s="16">
        <v>11</v>
      </c>
      <c r="M99" s="16">
        <v>12</v>
      </c>
      <c r="N99" s="16">
        <v>13</v>
      </c>
      <c r="O99" s="16">
        <v>14</v>
      </c>
      <c r="P99" s="16">
        <v>15</v>
      </c>
      <c r="Q99" s="16">
        <v>16</v>
      </c>
      <c r="R99" s="16">
        <v>17</v>
      </c>
      <c r="S99" s="16">
        <v>18</v>
      </c>
      <c r="T99" s="16">
        <v>19</v>
      </c>
      <c r="U99" s="16">
        <v>20</v>
      </c>
      <c r="V99" s="16">
        <v>21</v>
      </c>
      <c r="W99" s="16">
        <v>22</v>
      </c>
      <c r="X99" s="16">
        <v>23</v>
      </c>
      <c r="Y99" s="16">
        <v>24</v>
      </c>
      <c r="Z99" s="16">
        <v>25</v>
      </c>
      <c r="AA99" s="16">
        <v>26</v>
      </c>
      <c r="AB99" s="16">
        <v>27</v>
      </c>
      <c r="AC99" s="16">
        <v>28</v>
      </c>
      <c r="AD99" s="16">
        <v>29</v>
      </c>
      <c r="AE99" s="16">
        <v>30</v>
      </c>
      <c r="AF99" s="16">
        <v>31</v>
      </c>
      <c r="AG99" s="16">
        <v>32</v>
      </c>
      <c r="AH99" s="16">
        <v>33</v>
      </c>
      <c r="AI99" s="16">
        <v>34</v>
      </c>
      <c r="AJ99" s="16">
        <v>35</v>
      </c>
      <c r="AK99" s="16">
        <v>36</v>
      </c>
      <c r="AL99" s="16">
        <v>37</v>
      </c>
      <c r="AM99" s="16">
        <v>38</v>
      </c>
      <c r="AN99" s="16">
        <v>39</v>
      </c>
      <c r="AO99" s="16">
        <v>40</v>
      </c>
      <c r="AP99" s="16">
        <v>41</v>
      </c>
      <c r="AQ99" s="16">
        <v>42</v>
      </c>
      <c r="AR99" s="16">
        <v>43</v>
      </c>
      <c r="AS99" s="16">
        <v>44</v>
      </c>
      <c r="AT99" s="16">
        <v>45</v>
      </c>
      <c r="AU99" s="16">
        <v>46</v>
      </c>
      <c r="AV99" s="16">
        <v>47</v>
      </c>
      <c r="AW99" s="16">
        <v>48</v>
      </c>
      <c r="AX99" s="16">
        <v>49</v>
      </c>
      <c r="AY99" s="16">
        <v>50</v>
      </c>
      <c r="AZ99" s="16">
        <v>51</v>
      </c>
      <c r="BA99" s="16">
        <v>52</v>
      </c>
    </row>
    <row r="100" spans="1:53" s="30" customFormat="1" x14ac:dyDescent="0.25">
      <c r="A100" s="31" t="s">
        <v>52</v>
      </c>
      <c r="B100" s="36">
        <v>43833</v>
      </c>
      <c r="C100" s="36">
        <v>43840</v>
      </c>
      <c r="D100" s="36">
        <v>43847</v>
      </c>
      <c r="E100" s="36">
        <v>43854</v>
      </c>
      <c r="F100" s="36">
        <v>43861</v>
      </c>
      <c r="G100" s="36">
        <v>43868</v>
      </c>
      <c r="H100" s="36">
        <v>43875</v>
      </c>
      <c r="I100" s="36">
        <v>43882</v>
      </c>
      <c r="J100" s="36">
        <v>43889</v>
      </c>
      <c r="K100" s="36">
        <v>43896</v>
      </c>
      <c r="L100" s="36">
        <v>43903</v>
      </c>
      <c r="M100" s="36">
        <v>43910</v>
      </c>
      <c r="N100" s="36">
        <v>43917</v>
      </c>
      <c r="O100" s="36">
        <v>43924</v>
      </c>
      <c r="P100" s="35">
        <v>43931</v>
      </c>
      <c r="Q100" s="35">
        <v>43938</v>
      </c>
      <c r="R100" s="35">
        <v>43945</v>
      </c>
      <c r="S100" s="35">
        <v>43952</v>
      </c>
      <c r="T100" s="35">
        <v>43959</v>
      </c>
      <c r="U100" s="35">
        <v>43966</v>
      </c>
      <c r="V100" s="35">
        <v>43973</v>
      </c>
      <c r="W100" s="35">
        <v>43980</v>
      </c>
      <c r="X100" s="35">
        <v>43987</v>
      </c>
      <c r="Y100" s="35">
        <v>43994</v>
      </c>
      <c r="Z100" s="35">
        <v>44001</v>
      </c>
      <c r="AA100" s="35">
        <v>44008</v>
      </c>
      <c r="AB100" s="35">
        <v>44015</v>
      </c>
      <c r="AC100" s="35">
        <v>44022</v>
      </c>
      <c r="AD100" s="35">
        <v>44029</v>
      </c>
      <c r="AE100" s="35">
        <v>44036</v>
      </c>
      <c r="AF100" s="35">
        <v>44043</v>
      </c>
      <c r="AG100" s="35">
        <v>44050</v>
      </c>
      <c r="AH100" s="35">
        <v>44057</v>
      </c>
      <c r="AI100" s="35">
        <v>44064</v>
      </c>
      <c r="AJ100" s="35">
        <v>44071</v>
      </c>
      <c r="AK100" s="35">
        <v>44078</v>
      </c>
      <c r="AL100" s="35">
        <v>44085</v>
      </c>
      <c r="AM100" s="35">
        <v>44092</v>
      </c>
      <c r="AN100" s="35">
        <v>44099</v>
      </c>
      <c r="AO100" s="35">
        <v>44106</v>
      </c>
      <c r="AP100" s="35">
        <v>44113</v>
      </c>
      <c r="AQ100" s="35">
        <v>44120</v>
      </c>
      <c r="AR100" s="35">
        <v>44127</v>
      </c>
      <c r="AS100" s="35">
        <v>44134</v>
      </c>
      <c r="AT100" s="35">
        <v>44141</v>
      </c>
      <c r="AU100" s="35">
        <v>44148</v>
      </c>
      <c r="AV100" s="35">
        <v>44155</v>
      </c>
      <c r="AW100" s="35">
        <v>44162</v>
      </c>
      <c r="AX100" s="35">
        <v>44169</v>
      </c>
      <c r="AY100" s="35">
        <v>44176</v>
      </c>
      <c r="AZ100" s="35">
        <v>44183</v>
      </c>
      <c r="BA100" s="35">
        <v>44190</v>
      </c>
    </row>
    <row r="101" spans="1:53" s="30" customFormat="1" ht="26.25" x14ac:dyDescent="0.25">
      <c r="A101" s="29" t="s">
        <v>43</v>
      </c>
      <c r="B101" s="37">
        <v>52</v>
      </c>
      <c r="C101" s="37">
        <v>73</v>
      </c>
      <c r="D101" s="37">
        <v>59</v>
      </c>
      <c r="E101" s="37">
        <v>50</v>
      </c>
      <c r="F101" s="37">
        <v>41</v>
      </c>
      <c r="G101" s="37">
        <v>45</v>
      </c>
      <c r="H101" s="37">
        <v>48</v>
      </c>
      <c r="I101" s="37">
        <v>26</v>
      </c>
      <c r="J101" s="37">
        <v>45</v>
      </c>
      <c r="K101" s="37">
        <v>47</v>
      </c>
      <c r="L101" s="37">
        <v>47</v>
      </c>
      <c r="M101" s="37">
        <v>46</v>
      </c>
      <c r="N101" s="37">
        <v>43</v>
      </c>
      <c r="O101" s="37">
        <v>46</v>
      </c>
      <c r="P101" s="37">
        <v>36</v>
      </c>
      <c r="Q101" s="37">
        <v>54</v>
      </c>
      <c r="R101" s="37">
        <v>57</v>
      </c>
      <c r="S101" s="37">
        <v>51</v>
      </c>
      <c r="T101" s="37">
        <v>48</v>
      </c>
      <c r="U101" s="32">
        <v>52</v>
      </c>
      <c r="V101" s="32">
        <v>60</v>
      </c>
      <c r="W101" s="32">
        <v>46</v>
      </c>
      <c r="X101" s="37">
        <v>46</v>
      </c>
      <c r="Y101" s="37">
        <v>60</v>
      </c>
      <c r="Z101" s="37">
        <v>55</v>
      </c>
      <c r="AA101" s="37">
        <v>43</v>
      </c>
      <c r="AB101" s="37">
        <v>50</v>
      </c>
      <c r="AC101" s="37">
        <v>48</v>
      </c>
      <c r="AD101" s="37">
        <v>45</v>
      </c>
      <c r="AE101" s="37">
        <v>59</v>
      </c>
      <c r="AF101" s="37">
        <v>62</v>
      </c>
      <c r="AG101" s="37">
        <v>59</v>
      </c>
      <c r="AH101" s="37">
        <v>64</v>
      </c>
      <c r="AI101" s="37">
        <v>44</v>
      </c>
      <c r="AJ101" s="37">
        <v>51</v>
      </c>
      <c r="AK101" s="37">
        <v>45</v>
      </c>
      <c r="AL101" s="37">
        <v>55</v>
      </c>
      <c r="AM101" s="32">
        <v>69</v>
      </c>
      <c r="AN101" s="37">
        <v>50</v>
      </c>
      <c r="AO101" s="37">
        <v>40</v>
      </c>
      <c r="AP101" s="37">
        <v>47</v>
      </c>
      <c r="AQ101" s="37">
        <v>43</v>
      </c>
      <c r="AR101" s="37">
        <v>65</v>
      </c>
      <c r="AS101" s="37">
        <v>46</v>
      </c>
      <c r="AT101" s="37">
        <v>44</v>
      </c>
      <c r="AU101" s="37">
        <v>47</v>
      </c>
      <c r="AV101" s="37">
        <v>62</v>
      </c>
      <c r="AW101" s="37">
        <v>58</v>
      </c>
      <c r="AX101" s="37">
        <v>45</v>
      </c>
      <c r="AY101" s="37">
        <v>51</v>
      </c>
      <c r="AZ101" s="37">
        <v>41</v>
      </c>
      <c r="BA101" s="37">
        <v>22</v>
      </c>
    </row>
    <row r="102" spans="1:53" s="30" customFormat="1" x14ac:dyDescent="0.25">
      <c r="A102" s="27" t="s">
        <v>44</v>
      </c>
      <c r="B102" s="37">
        <v>18</v>
      </c>
      <c r="C102" s="37">
        <v>17</v>
      </c>
      <c r="D102" s="37">
        <v>22</v>
      </c>
      <c r="E102" s="37">
        <v>25</v>
      </c>
      <c r="F102" s="37">
        <v>14</v>
      </c>
      <c r="G102" s="37">
        <v>23</v>
      </c>
      <c r="H102" s="37">
        <v>17</v>
      </c>
      <c r="I102" s="37">
        <v>13</v>
      </c>
      <c r="J102" s="37">
        <v>11</v>
      </c>
      <c r="K102" s="37">
        <v>27</v>
      </c>
      <c r="L102" s="37">
        <v>17</v>
      </c>
      <c r="M102" s="37">
        <v>15</v>
      </c>
      <c r="N102" s="37">
        <v>20</v>
      </c>
      <c r="O102" s="37">
        <v>22</v>
      </c>
      <c r="P102" s="37">
        <v>25</v>
      </c>
      <c r="Q102" s="37">
        <v>21</v>
      </c>
      <c r="R102" s="37">
        <v>12</v>
      </c>
      <c r="S102" s="37">
        <v>21</v>
      </c>
      <c r="T102" s="37">
        <v>21</v>
      </c>
      <c r="U102" s="32">
        <v>24</v>
      </c>
      <c r="V102" s="32">
        <v>13</v>
      </c>
      <c r="W102" s="32">
        <v>18</v>
      </c>
      <c r="X102" s="37">
        <v>19</v>
      </c>
      <c r="Y102" s="37">
        <v>17</v>
      </c>
      <c r="Z102" s="37">
        <v>21</v>
      </c>
      <c r="AA102" s="37">
        <v>22</v>
      </c>
      <c r="AB102" s="37">
        <v>23</v>
      </c>
      <c r="AC102" s="37">
        <v>21</v>
      </c>
      <c r="AD102" s="37">
        <v>15</v>
      </c>
      <c r="AE102" s="37">
        <v>13</v>
      </c>
      <c r="AF102" s="37">
        <v>18</v>
      </c>
      <c r="AG102" s="37">
        <v>18</v>
      </c>
      <c r="AH102" s="37">
        <v>11</v>
      </c>
      <c r="AI102" s="37">
        <v>22</v>
      </c>
      <c r="AJ102" s="37">
        <v>11</v>
      </c>
      <c r="AK102" s="37">
        <v>20</v>
      </c>
      <c r="AL102" s="37">
        <v>18</v>
      </c>
      <c r="AM102" s="32">
        <v>18</v>
      </c>
      <c r="AN102" s="37">
        <v>10</v>
      </c>
      <c r="AO102" s="37">
        <v>17</v>
      </c>
      <c r="AP102" s="37">
        <v>20</v>
      </c>
      <c r="AQ102" s="37">
        <v>18</v>
      </c>
      <c r="AR102" s="37">
        <v>24</v>
      </c>
      <c r="AS102" s="37">
        <v>24</v>
      </c>
      <c r="AT102" s="37">
        <v>12</v>
      </c>
      <c r="AU102" s="37">
        <v>29</v>
      </c>
      <c r="AV102" s="37">
        <v>22</v>
      </c>
      <c r="AW102" s="37">
        <v>20</v>
      </c>
      <c r="AX102" s="37">
        <v>15</v>
      </c>
      <c r="AY102" s="37">
        <v>13</v>
      </c>
      <c r="AZ102" s="37">
        <v>23</v>
      </c>
      <c r="BA102" s="37">
        <v>11</v>
      </c>
    </row>
    <row r="103" spans="1:53" s="30" customFormat="1" x14ac:dyDescent="0.25">
      <c r="A103" s="27" t="s">
        <v>45</v>
      </c>
      <c r="B103" s="37">
        <v>208</v>
      </c>
      <c r="C103" s="37">
        <v>302</v>
      </c>
      <c r="D103" s="37">
        <v>286</v>
      </c>
      <c r="E103" s="37">
        <v>298</v>
      </c>
      <c r="F103" s="37">
        <v>339</v>
      </c>
      <c r="G103" s="37">
        <v>293</v>
      </c>
      <c r="H103" s="37">
        <v>318</v>
      </c>
      <c r="I103" s="37">
        <v>294</v>
      </c>
      <c r="J103" s="37">
        <v>254</v>
      </c>
      <c r="K103" s="37">
        <v>287</v>
      </c>
      <c r="L103" s="37">
        <v>329</v>
      </c>
      <c r="M103" s="37">
        <v>278</v>
      </c>
      <c r="N103" s="37">
        <v>261</v>
      </c>
      <c r="O103" s="37">
        <v>260</v>
      </c>
      <c r="P103" s="37">
        <v>337</v>
      </c>
      <c r="Q103" s="37">
        <v>301</v>
      </c>
      <c r="R103" s="37">
        <v>340</v>
      </c>
      <c r="S103" s="37">
        <v>308</v>
      </c>
      <c r="T103" s="37">
        <v>247</v>
      </c>
      <c r="U103" s="32">
        <v>300</v>
      </c>
      <c r="V103" s="32">
        <v>294</v>
      </c>
      <c r="W103" s="32">
        <v>250</v>
      </c>
      <c r="X103" s="37">
        <v>298</v>
      </c>
      <c r="Y103" s="37">
        <v>286</v>
      </c>
      <c r="Z103" s="37">
        <v>308</v>
      </c>
      <c r="AA103" s="37">
        <v>306</v>
      </c>
      <c r="AB103" s="37">
        <v>286</v>
      </c>
      <c r="AC103" s="37">
        <v>304</v>
      </c>
      <c r="AD103" s="37">
        <v>304</v>
      </c>
      <c r="AE103" s="37">
        <v>291</v>
      </c>
      <c r="AF103" s="37">
        <v>286</v>
      </c>
      <c r="AG103" s="37">
        <v>328</v>
      </c>
      <c r="AH103" s="37">
        <v>253</v>
      </c>
      <c r="AI103" s="37">
        <v>250</v>
      </c>
      <c r="AJ103" s="37">
        <v>233</v>
      </c>
      <c r="AK103" s="37">
        <v>323</v>
      </c>
      <c r="AL103" s="37">
        <v>275</v>
      </c>
      <c r="AM103" s="32">
        <v>292</v>
      </c>
      <c r="AN103" s="37">
        <v>270</v>
      </c>
      <c r="AO103" s="37">
        <v>287</v>
      </c>
      <c r="AP103" s="37">
        <v>328</v>
      </c>
      <c r="AQ103" s="37">
        <v>301</v>
      </c>
      <c r="AR103" s="37">
        <v>309</v>
      </c>
      <c r="AS103" s="37">
        <v>289</v>
      </c>
      <c r="AT103" s="37">
        <v>308</v>
      </c>
      <c r="AU103" s="37">
        <v>292</v>
      </c>
      <c r="AV103" s="37">
        <v>312</v>
      </c>
      <c r="AW103" s="37">
        <v>317</v>
      </c>
      <c r="AX103" s="37">
        <v>326</v>
      </c>
      <c r="AY103" s="37">
        <v>295</v>
      </c>
      <c r="AZ103" s="37">
        <v>333</v>
      </c>
      <c r="BA103" s="37">
        <v>166</v>
      </c>
    </row>
    <row r="104" spans="1:53" s="30" customFormat="1" x14ac:dyDescent="0.25">
      <c r="A104" s="27" t="s">
        <v>46</v>
      </c>
      <c r="B104" s="37">
        <v>1290</v>
      </c>
      <c r="C104" s="37">
        <v>1561</v>
      </c>
      <c r="D104" s="37">
        <v>1507</v>
      </c>
      <c r="E104" s="37">
        <v>1459</v>
      </c>
      <c r="F104" s="37">
        <v>1404</v>
      </c>
      <c r="G104" s="37">
        <v>1347</v>
      </c>
      <c r="H104" s="37">
        <v>1377</v>
      </c>
      <c r="I104" s="37">
        <v>1378</v>
      </c>
      <c r="J104" s="37">
        <v>1229</v>
      </c>
      <c r="K104" s="37">
        <v>1362</v>
      </c>
      <c r="L104" s="37">
        <v>1316</v>
      </c>
      <c r="M104" s="37">
        <v>1349</v>
      </c>
      <c r="N104" s="37">
        <v>1065</v>
      </c>
      <c r="O104" s="37">
        <v>1229</v>
      </c>
      <c r="P104" s="37">
        <v>1382</v>
      </c>
      <c r="Q104" s="37">
        <v>1386</v>
      </c>
      <c r="R104" s="37">
        <v>1213</v>
      </c>
      <c r="S104" s="37">
        <v>1363</v>
      </c>
      <c r="T104" s="37">
        <v>1115</v>
      </c>
      <c r="U104" s="32">
        <v>1330</v>
      </c>
      <c r="V104" s="32">
        <v>1258</v>
      </c>
      <c r="W104" s="32">
        <v>998</v>
      </c>
      <c r="X104" s="37">
        <v>1195</v>
      </c>
      <c r="Y104" s="37">
        <v>1199</v>
      </c>
      <c r="Z104" s="37">
        <v>1161</v>
      </c>
      <c r="AA104" s="37">
        <v>1184</v>
      </c>
      <c r="AB104" s="37">
        <v>1150</v>
      </c>
      <c r="AC104" s="37">
        <v>1140</v>
      </c>
      <c r="AD104" s="37">
        <v>1166</v>
      </c>
      <c r="AE104" s="37">
        <v>1193</v>
      </c>
      <c r="AF104" s="37">
        <v>1155</v>
      </c>
      <c r="AG104" s="37">
        <v>1175</v>
      </c>
      <c r="AH104" s="37">
        <v>1130</v>
      </c>
      <c r="AI104" s="37">
        <v>1083</v>
      </c>
      <c r="AJ104" s="37">
        <v>1017</v>
      </c>
      <c r="AK104" s="37">
        <v>1196</v>
      </c>
      <c r="AL104" s="37">
        <v>1180</v>
      </c>
      <c r="AM104" s="32">
        <v>1171</v>
      </c>
      <c r="AN104" s="37">
        <v>1083</v>
      </c>
      <c r="AO104" s="37">
        <v>1200</v>
      </c>
      <c r="AP104" s="37">
        <v>1212</v>
      </c>
      <c r="AQ104" s="37">
        <v>1209</v>
      </c>
      <c r="AR104" s="37">
        <v>1200</v>
      </c>
      <c r="AS104" s="37">
        <v>1151</v>
      </c>
      <c r="AT104" s="37">
        <v>1157</v>
      </c>
      <c r="AU104" s="37">
        <v>1238</v>
      </c>
      <c r="AV104" s="37">
        <v>1223</v>
      </c>
      <c r="AW104" s="37">
        <v>1246</v>
      </c>
      <c r="AX104" s="37">
        <v>1218</v>
      </c>
      <c r="AY104" s="37">
        <v>1265</v>
      </c>
      <c r="AZ104" s="37">
        <v>1306</v>
      </c>
      <c r="BA104" s="37">
        <v>792</v>
      </c>
    </row>
    <row r="105" spans="1:53" s="30" customFormat="1" x14ac:dyDescent="0.25">
      <c r="A105" s="27" t="s">
        <v>47</v>
      </c>
      <c r="B105" s="37">
        <v>1976</v>
      </c>
      <c r="C105" s="37">
        <v>2321</v>
      </c>
      <c r="D105" s="37">
        <v>2191</v>
      </c>
      <c r="E105" s="37">
        <v>2157</v>
      </c>
      <c r="F105" s="37">
        <v>1988</v>
      </c>
      <c r="G105" s="37">
        <v>2032</v>
      </c>
      <c r="H105" s="37">
        <v>1953</v>
      </c>
      <c r="I105" s="37">
        <v>1896</v>
      </c>
      <c r="J105" s="37">
        <v>1728</v>
      </c>
      <c r="K105" s="37">
        <v>2019</v>
      </c>
      <c r="L105" s="37">
        <v>1989</v>
      </c>
      <c r="M105" s="37">
        <v>1917</v>
      </c>
      <c r="N105" s="37">
        <v>1586</v>
      </c>
      <c r="O105" s="37">
        <v>1764</v>
      </c>
      <c r="P105" s="37">
        <v>2053</v>
      </c>
      <c r="Q105" s="37">
        <v>1880</v>
      </c>
      <c r="R105" s="37">
        <v>1707</v>
      </c>
      <c r="S105" s="37">
        <v>1725</v>
      </c>
      <c r="T105" s="37">
        <v>1437</v>
      </c>
      <c r="U105" s="32">
        <v>1760</v>
      </c>
      <c r="V105" s="32">
        <v>1659</v>
      </c>
      <c r="W105" s="32">
        <v>1431</v>
      </c>
      <c r="X105" s="37">
        <v>1700</v>
      </c>
      <c r="Y105" s="37">
        <v>1607</v>
      </c>
      <c r="Z105" s="37">
        <v>1613</v>
      </c>
      <c r="AA105" s="37">
        <v>1652</v>
      </c>
      <c r="AB105" s="37">
        <v>1548</v>
      </c>
      <c r="AC105" s="37">
        <v>1600</v>
      </c>
      <c r="AD105" s="37">
        <v>1577</v>
      </c>
      <c r="AE105" s="37">
        <v>1566</v>
      </c>
      <c r="AF105" s="37">
        <v>1536</v>
      </c>
      <c r="AG105" s="37">
        <v>1608</v>
      </c>
      <c r="AH105" s="37">
        <v>1558</v>
      </c>
      <c r="AI105" s="37">
        <v>1601</v>
      </c>
      <c r="AJ105" s="37">
        <v>1442</v>
      </c>
      <c r="AK105" s="37">
        <v>1621</v>
      </c>
      <c r="AL105" s="37">
        <v>1600</v>
      </c>
      <c r="AM105" s="32">
        <v>1623</v>
      </c>
      <c r="AN105" s="37">
        <v>1607</v>
      </c>
      <c r="AO105" s="37">
        <v>1627</v>
      </c>
      <c r="AP105" s="37">
        <v>1607</v>
      </c>
      <c r="AQ105" s="37">
        <v>1654</v>
      </c>
      <c r="AR105" s="37">
        <v>1657</v>
      </c>
      <c r="AS105" s="37">
        <v>1569</v>
      </c>
      <c r="AT105" s="37">
        <v>1666</v>
      </c>
      <c r="AU105" s="37">
        <v>1716</v>
      </c>
      <c r="AV105" s="37">
        <v>1700</v>
      </c>
      <c r="AW105" s="37">
        <v>1658</v>
      </c>
      <c r="AX105" s="37">
        <v>1696</v>
      </c>
      <c r="AY105" s="37">
        <v>1814</v>
      </c>
      <c r="AZ105" s="37">
        <v>1867</v>
      </c>
      <c r="BA105" s="37">
        <v>1205</v>
      </c>
    </row>
    <row r="106" spans="1:53" s="30" customFormat="1" x14ac:dyDescent="0.25">
      <c r="A106" s="27" t="s">
        <v>48</v>
      </c>
      <c r="B106" s="37">
        <v>3612</v>
      </c>
      <c r="C106" s="37">
        <v>4155</v>
      </c>
      <c r="D106" s="37">
        <v>3866</v>
      </c>
      <c r="E106" s="37">
        <v>3824</v>
      </c>
      <c r="F106" s="37">
        <v>3661</v>
      </c>
      <c r="G106" s="37">
        <v>3376</v>
      </c>
      <c r="H106" s="37">
        <v>3492</v>
      </c>
      <c r="I106" s="37">
        <v>3398</v>
      </c>
      <c r="J106" s="37">
        <v>3028</v>
      </c>
      <c r="K106" s="37">
        <v>3691</v>
      </c>
      <c r="L106" s="37">
        <v>3594</v>
      </c>
      <c r="M106" s="37">
        <v>3342</v>
      </c>
      <c r="N106" s="37">
        <v>2884</v>
      </c>
      <c r="O106" s="37">
        <v>3013</v>
      </c>
      <c r="P106" s="37">
        <v>3442</v>
      </c>
      <c r="Q106" s="37">
        <v>3109</v>
      </c>
      <c r="R106" s="37">
        <v>2906</v>
      </c>
      <c r="S106" s="37">
        <v>2907</v>
      </c>
      <c r="T106" s="37">
        <v>2384</v>
      </c>
      <c r="U106" s="32">
        <v>2791</v>
      </c>
      <c r="V106" s="32">
        <v>2687</v>
      </c>
      <c r="W106" s="32">
        <v>2330</v>
      </c>
      <c r="X106" s="37">
        <v>2881</v>
      </c>
      <c r="Y106" s="37">
        <v>2670</v>
      </c>
      <c r="Z106" s="37">
        <v>2550</v>
      </c>
      <c r="AA106" s="37">
        <v>2508</v>
      </c>
      <c r="AB106" s="37">
        <v>2611</v>
      </c>
      <c r="AC106" s="37">
        <v>2633</v>
      </c>
      <c r="AD106" s="37">
        <v>2484</v>
      </c>
      <c r="AE106" s="37">
        <v>2628</v>
      </c>
      <c r="AF106" s="37">
        <v>2620</v>
      </c>
      <c r="AG106" s="37">
        <v>2563</v>
      </c>
      <c r="AH106" s="37">
        <v>2489</v>
      </c>
      <c r="AI106" s="37">
        <v>2560</v>
      </c>
      <c r="AJ106" s="37">
        <v>2150</v>
      </c>
      <c r="AK106" s="37">
        <v>2638</v>
      </c>
      <c r="AL106" s="37">
        <v>2576</v>
      </c>
      <c r="AM106" s="32">
        <v>2601</v>
      </c>
      <c r="AN106" s="37">
        <v>2629</v>
      </c>
      <c r="AO106" s="37">
        <v>2696</v>
      </c>
      <c r="AP106" s="37">
        <v>2741</v>
      </c>
      <c r="AQ106" s="37">
        <v>2769</v>
      </c>
      <c r="AR106" s="37">
        <v>2642</v>
      </c>
      <c r="AS106" s="37">
        <v>2700</v>
      </c>
      <c r="AT106" s="37">
        <v>2949</v>
      </c>
      <c r="AU106" s="37">
        <v>2819</v>
      </c>
      <c r="AV106" s="37">
        <v>2766</v>
      </c>
      <c r="AW106" s="37">
        <v>2829</v>
      </c>
      <c r="AX106" s="37">
        <v>2965</v>
      </c>
      <c r="AY106" s="37">
        <v>2962</v>
      </c>
      <c r="AZ106" s="37">
        <v>3136</v>
      </c>
      <c r="BA106" s="37">
        <v>2013</v>
      </c>
    </row>
    <row r="107" spans="1:53" s="30" customFormat="1" x14ac:dyDescent="0.25">
      <c r="A107" s="29" t="s">
        <v>49</v>
      </c>
      <c r="B107" s="37">
        <v>5565</v>
      </c>
      <c r="C107" s="37">
        <v>6621</v>
      </c>
      <c r="D107" s="37">
        <v>6325</v>
      </c>
      <c r="E107" s="37">
        <v>6122</v>
      </c>
      <c r="F107" s="37">
        <v>5838</v>
      </c>
      <c r="G107" s="37">
        <v>5374</v>
      </c>
      <c r="H107" s="37">
        <v>5041</v>
      </c>
      <c r="I107" s="37">
        <v>5137</v>
      </c>
      <c r="J107" s="37">
        <v>4559</v>
      </c>
      <c r="K107" s="37">
        <v>5564</v>
      </c>
      <c r="L107" s="37">
        <v>5496</v>
      </c>
      <c r="M107" s="37">
        <v>4966</v>
      </c>
      <c r="N107" s="37">
        <v>4082</v>
      </c>
      <c r="O107" s="37">
        <v>4460</v>
      </c>
      <c r="P107" s="37">
        <v>5026</v>
      </c>
      <c r="Q107" s="37">
        <v>4472</v>
      </c>
      <c r="R107" s="37">
        <v>4071</v>
      </c>
      <c r="S107" s="37">
        <v>3778</v>
      </c>
      <c r="T107" s="37">
        <v>3372</v>
      </c>
      <c r="U107" s="32">
        <v>3884</v>
      </c>
      <c r="V107" s="32">
        <v>3665</v>
      </c>
      <c r="W107" s="32">
        <v>3074</v>
      </c>
      <c r="X107" s="37">
        <v>3811</v>
      </c>
      <c r="Y107" s="37">
        <v>3504</v>
      </c>
      <c r="Z107" s="37">
        <v>3548</v>
      </c>
      <c r="AA107" s="37">
        <v>3497</v>
      </c>
      <c r="AB107" s="37">
        <v>3590</v>
      </c>
      <c r="AC107" s="37">
        <v>3547</v>
      </c>
      <c r="AD107" s="37">
        <v>3536</v>
      </c>
      <c r="AE107" s="37">
        <v>3391</v>
      </c>
      <c r="AF107" s="37">
        <v>3484</v>
      </c>
      <c r="AG107" s="37">
        <v>3568</v>
      </c>
      <c r="AH107" s="37">
        <v>3325</v>
      </c>
      <c r="AI107" s="37">
        <v>3418</v>
      </c>
      <c r="AJ107" s="37">
        <v>2961</v>
      </c>
      <c r="AK107" s="37">
        <v>3602</v>
      </c>
      <c r="AL107" s="37">
        <v>3487</v>
      </c>
      <c r="AM107" s="32">
        <v>3531</v>
      </c>
      <c r="AN107" s="37">
        <v>3501</v>
      </c>
      <c r="AO107" s="37">
        <v>3636</v>
      </c>
      <c r="AP107" s="37">
        <v>3694</v>
      </c>
      <c r="AQ107" s="37">
        <v>3870</v>
      </c>
      <c r="AR107" s="37">
        <v>3706</v>
      </c>
      <c r="AS107" s="37">
        <v>3750</v>
      </c>
      <c r="AT107" s="37">
        <v>4015</v>
      </c>
      <c r="AU107" s="37">
        <v>4052</v>
      </c>
      <c r="AV107" s="37">
        <v>3872</v>
      </c>
      <c r="AW107" s="37">
        <v>3905</v>
      </c>
      <c r="AX107" s="37">
        <v>4022</v>
      </c>
      <c r="AY107" s="37">
        <v>4150</v>
      </c>
      <c r="AZ107" s="37">
        <v>4410</v>
      </c>
      <c r="BA107" s="37">
        <v>2922</v>
      </c>
    </row>
    <row r="108" spans="1:53" s="30" customFormat="1" x14ac:dyDescent="0.25">
      <c r="A108" s="29" t="s">
        <v>65</v>
      </c>
      <c r="B108" s="37"/>
      <c r="C108" s="37"/>
      <c r="D108" s="37"/>
      <c r="E108" s="37">
        <f>SUM(E101:E107)</f>
        <v>13935</v>
      </c>
      <c r="F108" s="37">
        <f t="shared" ref="F108:BA108" si="16">SUM(F101:F107)</f>
        <v>13285</v>
      </c>
      <c r="G108" s="37">
        <f t="shared" si="16"/>
        <v>12490</v>
      </c>
      <c r="H108" s="37">
        <f t="shared" si="16"/>
        <v>12246</v>
      </c>
      <c r="I108" s="37">
        <f t="shared" si="16"/>
        <v>12142</v>
      </c>
      <c r="J108" s="37">
        <f t="shared" si="16"/>
        <v>10854</v>
      </c>
      <c r="K108" s="37">
        <f t="shared" si="16"/>
        <v>12997</v>
      </c>
      <c r="L108" s="37">
        <f t="shared" si="16"/>
        <v>12788</v>
      </c>
      <c r="M108" s="37">
        <f t="shared" si="16"/>
        <v>11913</v>
      </c>
      <c r="N108" s="37">
        <f t="shared" si="16"/>
        <v>9941</v>
      </c>
      <c r="O108" s="37">
        <f t="shared" si="16"/>
        <v>10794</v>
      </c>
      <c r="P108" s="37">
        <f t="shared" si="16"/>
        <v>12301</v>
      </c>
      <c r="Q108" s="37">
        <f t="shared" si="16"/>
        <v>11223</v>
      </c>
      <c r="R108" s="37">
        <f t="shared" si="16"/>
        <v>10306</v>
      </c>
      <c r="S108" s="37">
        <f t="shared" si="16"/>
        <v>10153</v>
      </c>
      <c r="T108" s="37">
        <f t="shared" si="16"/>
        <v>8624</v>
      </c>
      <c r="U108" s="37">
        <f t="shared" si="16"/>
        <v>10141</v>
      </c>
      <c r="V108" s="37">
        <f t="shared" si="16"/>
        <v>9636</v>
      </c>
      <c r="W108" s="37">
        <f t="shared" si="16"/>
        <v>8147</v>
      </c>
      <c r="X108" s="37">
        <f t="shared" si="16"/>
        <v>9950</v>
      </c>
      <c r="Y108" s="37">
        <f t="shared" si="16"/>
        <v>9343</v>
      </c>
      <c r="Z108" s="37">
        <f t="shared" si="16"/>
        <v>9256</v>
      </c>
      <c r="AA108" s="37">
        <f t="shared" si="16"/>
        <v>9212</v>
      </c>
      <c r="AB108" s="37">
        <f t="shared" si="16"/>
        <v>9258</v>
      </c>
      <c r="AC108" s="37">
        <f t="shared" si="16"/>
        <v>9293</v>
      </c>
      <c r="AD108" s="37">
        <f t="shared" si="16"/>
        <v>9127</v>
      </c>
      <c r="AE108" s="37">
        <f t="shared" si="16"/>
        <v>9141</v>
      </c>
      <c r="AF108" s="37">
        <f t="shared" si="16"/>
        <v>9161</v>
      </c>
      <c r="AG108" s="37">
        <f t="shared" si="16"/>
        <v>9319</v>
      </c>
      <c r="AH108" s="37">
        <f t="shared" si="16"/>
        <v>8830</v>
      </c>
      <c r="AI108" s="37">
        <f t="shared" si="16"/>
        <v>8978</v>
      </c>
      <c r="AJ108" s="37">
        <f t="shared" si="16"/>
        <v>7865</v>
      </c>
      <c r="AK108" s="37">
        <f t="shared" si="16"/>
        <v>9445</v>
      </c>
      <c r="AL108" s="37">
        <f t="shared" si="16"/>
        <v>9191</v>
      </c>
      <c r="AM108" s="37">
        <f t="shared" si="16"/>
        <v>9305</v>
      </c>
      <c r="AN108" s="37">
        <f t="shared" si="16"/>
        <v>9150</v>
      </c>
      <c r="AO108" s="37">
        <f t="shared" si="16"/>
        <v>9503</v>
      </c>
      <c r="AP108" s="37">
        <f t="shared" si="16"/>
        <v>9649</v>
      </c>
      <c r="AQ108" s="37">
        <f t="shared" si="16"/>
        <v>9864</v>
      </c>
      <c r="AR108" s="37">
        <f t="shared" si="16"/>
        <v>9603</v>
      </c>
      <c r="AS108" s="37">
        <f t="shared" si="16"/>
        <v>9529</v>
      </c>
      <c r="AT108" s="37">
        <f t="shared" si="16"/>
        <v>10151</v>
      </c>
      <c r="AU108" s="37">
        <f t="shared" si="16"/>
        <v>10193</v>
      </c>
      <c r="AV108" s="37">
        <f t="shared" si="16"/>
        <v>9957</v>
      </c>
      <c r="AW108" s="37">
        <f t="shared" si="16"/>
        <v>10033</v>
      </c>
      <c r="AX108" s="37">
        <f t="shared" si="16"/>
        <v>10287</v>
      </c>
      <c r="AY108" s="37">
        <f t="shared" si="16"/>
        <v>10550</v>
      </c>
      <c r="AZ108" s="37">
        <f t="shared" si="16"/>
        <v>11116</v>
      </c>
      <c r="BA108" s="37">
        <f t="shared" si="16"/>
        <v>7131</v>
      </c>
    </row>
    <row r="109" spans="1:53" s="30" customFormat="1" x14ac:dyDescent="0.25">
      <c r="A109" s="28"/>
    </row>
    <row r="110" spans="1:53" s="17" customFormat="1" ht="18.75" x14ac:dyDescent="0.3">
      <c r="A110" s="13" t="s">
        <v>62</v>
      </c>
      <c r="BA110" s="34"/>
    </row>
    <row r="111" spans="1:53" s="30" customFormat="1" x14ac:dyDescent="0.25">
      <c r="A111" s="33" t="s">
        <v>50</v>
      </c>
      <c r="B111" s="16">
        <v>1</v>
      </c>
      <c r="C111" s="16">
        <v>2</v>
      </c>
      <c r="D111" s="16">
        <v>3</v>
      </c>
      <c r="E111" s="16">
        <v>4</v>
      </c>
      <c r="F111" s="16">
        <v>5</v>
      </c>
      <c r="G111" s="16">
        <v>6</v>
      </c>
      <c r="H111" s="16">
        <v>7</v>
      </c>
      <c r="I111" s="16">
        <v>8</v>
      </c>
      <c r="J111" s="16">
        <v>9</v>
      </c>
      <c r="K111" s="16">
        <v>10</v>
      </c>
      <c r="L111" s="16">
        <v>11</v>
      </c>
      <c r="M111" s="16">
        <v>12</v>
      </c>
      <c r="N111" s="16">
        <v>13</v>
      </c>
      <c r="O111" s="16">
        <v>14</v>
      </c>
      <c r="P111" s="16">
        <v>15</v>
      </c>
      <c r="Q111" s="16">
        <v>16</v>
      </c>
      <c r="R111" s="16">
        <v>17</v>
      </c>
      <c r="S111" s="16">
        <v>18</v>
      </c>
      <c r="T111" s="16">
        <v>19</v>
      </c>
      <c r="U111" s="16">
        <v>20</v>
      </c>
      <c r="V111" s="16">
        <v>21</v>
      </c>
      <c r="W111" s="16">
        <v>22</v>
      </c>
      <c r="X111" s="16">
        <v>23</v>
      </c>
      <c r="Y111" s="16">
        <v>24</v>
      </c>
      <c r="Z111" s="16">
        <v>25</v>
      </c>
      <c r="AA111" s="16">
        <v>26</v>
      </c>
      <c r="AB111" s="16">
        <v>27</v>
      </c>
      <c r="AC111" s="16">
        <v>28</v>
      </c>
      <c r="AD111" s="16">
        <v>29</v>
      </c>
      <c r="AE111" s="16">
        <v>30</v>
      </c>
      <c r="AF111" s="16">
        <v>31</v>
      </c>
      <c r="AG111" s="16">
        <v>32</v>
      </c>
      <c r="AH111" s="16">
        <v>33</v>
      </c>
      <c r="AI111" s="16">
        <v>34</v>
      </c>
      <c r="AJ111" s="16">
        <v>35</v>
      </c>
      <c r="AK111" s="16">
        <v>36</v>
      </c>
      <c r="AL111" s="16">
        <v>37</v>
      </c>
      <c r="AM111" s="16">
        <v>38</v>
      </c>
      <c r="AN111" s="16">
        <v>39</v>
      </c>
      <c r="AO111" s="16">
        <v>40</v>
      </c>
      <c r="AP111" s="16">
        <v>41</v>
      </c>
      <c r="AQ111" s="16">
        <v>42</v>
      </c>
      <c r="AR111" s="16">
        <v>43</v>
      </c>
      <c r="AS111" s="16">
        <v>44</v>
      </c>
      <c r="AT111" s="16">
        <v>45</v>
      </c>
      <c r="AU111" s="16">
        <v>46</v>
      </c>
      <c r="AV111" s="16">
        <v>47</v>
      </c>
      <c r="AW111" s="16">
        <v>48</v>
      </c>
      <c r="AX111" s="16">
        <v>49</v>
      </c>
      <c r="AY111" s="16">
        <v>50</v>
      </c>
      <c r="AZ111" s="16">
        <v>51</v>
      </c>
      <c r="BA111" s="15">
        <v>52</v>
      </c>
    </row>
    <row r="112" spans="1:53" s="30" customFormat="1" x14ac:dyDescent="0.25">
      <c r="A112" s="31" t="s">
        <v>52</v>
      </c>
      <c r="B112" s="36">
        <v>43833</v>
      </c>
      <c r="C112" s="36">
        <v>43840</v>
      </c>
      <c r="D112" s="36">
        <v>43847</v>
      </c>
      <c r="E112" s="36">
        <v>43854</v>
      </c>
      <c r="F112" s="36">
        <v>43861</v>
      </c>
      <c r="G112" s="36">
        <v>43868</v>
      </c>
      <c r="H112" s="36">
        <v>43875</v>
      </c>
      <c r="I112" s="36">
        <v>43882</v>
      </c>
      <c r="J112" s="36">
        <v>43889</v>
      </c>
      <c r="K112" s="36">
        <v>43896</v>
      </c>
      <c r="L112" s="36">
        <v>43903</v>
      </c>
      <c r="M112" s="36">
        <v>43910</v>
      </c>
      <c r="N112" s="36">
        <v>43917</v>
      </c>
      <c r="O112" s="36">
        <v>43924</v>
      </c>
      <c r="P112" s="35">
        <v>43931</v>
      </c>
      <c r="Q112" s="35">
        <v>43938</v>
      </c>
      <c r="R112" s="35">
        <v>43945</v>
      </c>
      <c r="S112" s="35">
        <v>43952</v>
      </c>
      <c r="T112" s="35">
        <v>43959</v>
      </c>
      <c r="U112" s="35">
        <v>43966</v>
      </c>
      <c r="V112" s="35">
        <v>43973</v>
      </c>
      <c r="W112" s="35">
        <v>43980</v>
      </c>
      <c r="X112" s="35">
        <v>43987</v>
      </c>
      <c r="Y112" s="35">
        <v>43994</v>
      </c>
      <c r="Z112" s="35">
        <v>44001</v>
      </c>
      <c r="AA112" s="35">
        <v>44008</v>
      </c>
      <c r="AB112" s="35">
        <v>44015</v>
      </c>
      <c r="AC112" s="35">
        <v>44022</v>
      </c>
      <c r="AD112" s="35">
        <v>44029</v>
      </c>
      <c r="AE112" s="35">
        <v>44036</v>
      </c>
      <c r="AF112" s="35">
        <v>44043</v>
      </c>
      <c r="AG112" s="35">
        <v>44050</v>
      </c>
      <c r="AH112" s="35">
        <v>44057</v>
      </c>
      <c r="AI112" s="35">
        <v>44064</v>
      </c>
      <c r="AJ112" s="35">
        <v>44071</v>
      </c>
      <c r="AK112" s="35">
        <v>44078</v>
      </c>
      <c r="AL112" s="35">
        <v>44085</v>
      </c>
      <c r="AM112" s="35">
        <v>44092</v>
      </c>
      <c r="AN112" s="35">
        <v>44099</v>
      </c>
      <c r="AO112" s="35">
        <v>44106</v>
      </c>
      <c r="AP112" s="35">
        <v>44113</v>
      </c>
      <c r="AQ112" s="35">
        <v>44120</v>
      </c>
      <c r="AR112" s="35">
        <v>44127</v>
      </c>
      <c r="AS112" s="35">
        <v>44134</v>
      </c>
      <c r="AT112" s="35">
        <v>44141</v>
      </c>
      <c r="AU112" s="35">
        <v>44148</v>
      </c>
      <c r="AV112" s="35">
        <v>44155</v>
      </c>
      <c r="AW112" s="35">
        <v>44162</v>
      </c>
      <c r="AX112" s="35">
        <v>44169</v>
      </c>
      <c r="AY112" s="35">
        <v>44176</v>
      </c>
      <c r="AZ112" s="35">
        <v>44183</v>
      </c>
      <c r="BA112" s="14">
        <v>44190</v>
      </c>
    </row>
    <row r="113" spans="1:53" s="30" customFormat="1" x14ac:dyDescent="0.25">
      <c r="A113" s="27" t="s">
        <v>51</v>
      </c>
      <c r="B113" s="37">
        <v>52</v>
      </c>
      <c r="C113" s="37">
        <v>73</v>
      </c>
      <c r="D113" s="37">
        <v>59</v>
      </c>
      <c r="E113" s="43">
        <f t="shared" ref="E113:BA118" si="17">E29-E101</f>
        <v>-8</v>
      </c>
      <c r="F113" s="43">
        <f t="shared" si="17"/>
        <v>16</v>
      </c>
      <c r="G113" s="43">
        <f t="shared" si="17"/>
        <v>9</v>
      </c>
      <c r="H113" s="43">
        <f t="shared" si="17"/>
        <v>1</v>
      </c>
      <c r="I113" s="43">
        <f t="shared" si="17"/>
        <v>33</v>
      </c>
      <c r="J113" s="43">
        <f t="shared" si="17"/>
        <v>7</v>
      </c>
      <c r="K113" s="43">
        <f t="shared" si="17"/>
        <v>-2</v>
      </c>
      <c r="L113" s="43">
        <f t="shared" si="17"/>
        <v>10</v>
      </c>
      <c r="M113" s="43">
        <f t="shared" si="17"/>
        <v>3</v>
      </c>
      <c r="N113" s="43">
        <f t="shared" si="17"/>
        <v>2</v>
      </c>
      <c r="O113" s="43">
        <f t="shared" si="17"/>
        <v>-5</v>
      </c>
      <c r="P113" s="43">
        <f t="shared" si="17"/>
        <v>11</v>
      </c>
      <c r="Q113" s="43">
        <f t="shared" si="17"/>
        <v>-6</v>
      </c>
      <c r="R113" s="43">
        <f t="shared" si="17"/>
        <v>-23</v>
      </c>
      <c r="S113" s="43">
        <f t="shared" si="17"/>
        <v>-5</v>
      </c>
      <c r="T113" s="43">
        <f t="shared" si="17"/>
        <v>8</v>
      </c>
      <c r="U113" s="43">
        <f t="shared" si="17"/>
        <v>-8</v>
      </c>
      <c r="V113" s="43">
        <f t="shared" si="17"/>
        <v>-9</v>
      </c>
      <c r="W113" s="43">
        <f t="shared" si="17"/>
        <v>-1</v>
      </c>
      <c r="X113" s="43">
        <f t="shared" si="17"/>
        <v>2</v>
      </c>
      <c r="Y113" s="43">
        <f t="shared" si="17"/>
        <v>-14</v>
      </c>
      <c r="Z113" s="43">
        <f t="shared" si="17"/>
        <v>-9</v>
      </c>
      <c r="AA113" s="43">
        <f t="shared" si="17"/>
        <v>-4</v>
      </c>
      <c r="AB113" s="43">
        <f t="shared" si="17"/>
        <v>-17</v>
      </c>
      <c r="AC113" s="43">
        <f t="shared" si="17"/>
        <v>-4</v>
      </c>
      <c r="AD113" s="43">
        <f t="shared" si="17"/>
        <v>0</v>
      </c>
      <c r="AE113" s="43">
        <f t="shared" si="17"/>
        <v>-2</v>
      </c>
      <c r="AF113" s="43">
        <f t="shared" si="17"/>
        <v>-5</v>
      </c>
      <c r="AG113" s="43">
        <f t="shared" si="17"/>
        <v>-2</v>
      </c>
      <c r="AH113" s="43">
        <f t="shared" si="17"/>
        <v>-10</v>
      </c>
      <c r="AI113" s="43">
        <f t="shared" si="17"/>
        <v>3</v>
      </c>
      <c r="AJ113" s="43">
        <f t="shared" si="17"/>
        <v>-6</v>
      </c>
      <c r="AK113" s="43">
        <f t="shared" si="17"/>
        <v>9</v>
      </c>
      <c r="AL113" s="43">
        <f t="shared" si="17"/>
        <v>5</v>
      </c>
      <c r="AM113" s="43">
        <f t="shared" si="17"/>
        <v>-24</v>
      </c>
      <c r="AN113" s="43">
        <f t="shared" si="17"/>
        <v>5</v>
      </c>
      <c r="AO113" s="43">
        <f t="shared" si="17"/>
        <v>28</v>
      </c>
      <c r="AP113" s="43">
        <f t="shared" si="17"/>
        <v>-1</v>
      </c>
      <c r="AQ113" s="43">
        <f t="shared" si="17"/>
        <v>11</v>
      </c>
      <c r="AR113" s="43">
        <f t="shared" si="17"/>
        <v>-16</v>
      </c>
      <c r="AS113" s="43">
        <f t="shared" si="17"/>
        <v>-1</v>
      </c>
      <c r="AT113" s="43">
        <f t="shared" si="17"/>
        <v>8</v>
      </c>
      <c r="AU113" s="43">
        <f t="shared" si="17"/>
        <v>-1</v>
      </c>
      <c r="AV113" s="43">
        <f t="shared" si="17"/>
        <v>-5</v>
      </c>
      <c r="AW113" s="43">
        <f t="shared" si="17"/>
        <v>-2</v>
      </c>
      <c r="AX113" s="43">
        <f t="shared" si="17"/>
        <v>5</v>
      </c>
      <c r="AY113" s="43">
        <f t="shared" si="17"/>
        <v>1</v>
      </c>
      <c r="AZ113" s="43">
        <f t="shared" si="17"/>
        <v>12</v>
      </c>
      <c r="BA113" s="44">
        <f t="shared" si="17"/>
        <v>12</v>
      </c>
    </row>
    <row r="114" spans="1:53" s="30" customFormat="1" x14ac:dyDescent="0.25">
      <c r="A114" s="27" t="s">
        <v>44</v>
      </c>
      <c r="B114" s="43">
        <f t="shared" ref="B114:Q119" si="18">B30-B102</f>
        <v>-3</v>
      </c>
      <c r="C114" s="43">
        <f t="shared" si="18"/>
        <v>3</v>
      </c>
      <c r="D114" s="43">
        <f t="shared" si="18"/>
        <v>7</v>
      </c>
      <c r="E114" s="43">
        <f t="shared" si="17"/>
        <v>-3</v>
      </c>
      <c r="F114" s="43">
        <f t="shared" si="17"/>
        <v>1</v>
      </c>
      <c r="G114" s="43">
        <f t="shared" si="17"/>
        <v>2</v>
      </c>
      <c r="H114" s="43">
        <f t="shared" si="17"/>
        <v>0</v>
      </c>
      <c r="I114" s="43">
        <f t="shared" si="17"/>
        <v>17</v>
      </c>
      <c r="J114" s="43">
        <f t="shared" si="17"/>
        <v>9</v>
      </c>
      <c r="K114" s="43">
        <f t="shared" si="17"/>
        <v>-11</v>
      </c>
      <c r="L114" s="43">
        <f t="shared" si="17"/>
        <v>7</v>
      </c>
      <c r="M114" s="43">
        <f t="shared" si="17"/>
        <v>9</v>
      </c>
      <c r="N114" s="43">
        <f t="shared" si="17"/>
        <v>-3</v>
      </c>
      <c r="O114" s="43">
        <f t="shared" si="17"/>
        <v>-9</v>
      </c>
      <c r="P114" s="43">
        <f t="shared" si="17"/>
        <v>-2</v>
      </c>
      <c r="Q114" s="43">
        <f t="shared" si="17"/>
        <v>0</v>
      </c>
      <c r="R114" s="43">
        <f t="shared" si="17"/>
        <v>6</v>
      </c>
      <c r="S114" s="43">
        <f t="shared" si="17"/>
        <v>-3</v>
      </c>
      <c r="T114" s="43">
        <f t="shared" si="17"/>
        <v>-4</v>
      </c>
      <c r="U114" s="43">
        <f t="shared" si="17"/>
        <v>-10</v>
      </c>
      <c r="V114" s="43">
        <f t="shared" si="17"/>
        <v>8</v>
      </c>
      <c r="W114" s="43">
        <f t="shared" si="17"/>
        <v>-2</v>
      </c>
      <c r="X114" s="43">
        <f t="shared" si="17"/>
        <v>-1</v>
      </c>
      <c r="Y114" s="43">
        <f t="shared" si="17"/>
        <v>1</v>
      </c>
      <c r="Z114" s="43">
        <f t="shared" si="17"/>
        <v>-1</v>
      </c>
      <c r="AA114" s="43">
        <f t="shared" si="17"/>
        <v>-1</v>
      </c>
      <c r="AB114" s="43">
        <f t="shared" si="17"/>
        <v>3</v>
      </c>
      <c r="AC114" s="43">
        <f t="shared" si="17"/>
        <v>-5</v>
      </c>
      <c r="AD114" s="43">
        <f t="shared" si="17"/>
        <v>-1</v>
      </c>
      <c r="AE114" s="43">
        <f t="shared" si="17"/>
        <v>1</v>
      </c>
      <c r="AF114" s="43">
        <f t="shared" si="17"/>
        <v>-7</v>
      </c>
      <c r="AG114" s="43">
        <f t="shared" si="17"/>
        <v>-6</v>
      </c>
      <c r="AH114" s="43">
        <f t="shared" si="17"/>
        <v>13</v>
      </c>
      <c r="AI114" s="43">
        <f t="shared" si="17"/>
        <v>-14</v>
      </c>
      <c r="AJ114" s="43">
        <f t="shared" si="17"/>
        <v>5</v>
      </c>
      <c r="AK114" s="43">
        <f t="shared" si="17"/>
        <v>-1</v>
      </c>
      <c r="AL114" s="43">
        <f t="shared" si="17"/>
        <v>-6</v>
      </c>
      <c r="AM114" s="43">
        <f t="shared" si="17"/>
        <v>0</v>
      </c>
      <c r="AN114" s="43">
        <f t="shared" si="17"/>
        <v>4</v>
      </c>
      <c r="AO114" s="43">
        <f t="shared" si="17"/>
        <v>-2</v>
      </c>
      <c r="AP114" s="43">
        <f t="shared" si="17"/>
        <v>-4</v>
      </c>
      <c r="AQ114" s="43">
        <f t="shared" si="17"/>
        <v>-4</v>
      </c>
      <c r="AR114" s="43">
        <f t="shared" si="17"/>
        <v>-10</v>
      </c>
      <c r="AS114" s="43">
        <f t="shared" si="17"/>
        <v>-5</v>
      </c>
      <c r="AT114" s="43">
        <f t="shared" si="17"/>
        <v>-5</v>
      </c>
      <c r="AU114" s="43">
        <f t="shared" si="17"/>
        <v>-10</v>
      </c>
      <c r="AV114" s="43">
        <f t="shared" si="17"/>
        <v>-3</v>
      </c>
      <c r="AW114" s="43">
        <f t="shared" si="17"/>
        <v>-6</v>
      </c>
      <c r="AX114" s="43">
        <f t="shared" si="17"/>
        <v>2</v>
      </c>
      <c r="AY114" s="43">
        <f t="shared" si="17"/>
        <v>19</v>
      </c>
      <c r="AZ114" s="43">
        <f t="shared" si="17"/>
        <v>-4</v>
      </c>
      <c r="BA114" s="44">
        <f t="shared" si="17"/>
        <v>2</v>
      </c>
    </row>
    <row r="115" spans="1:53" s="30" customFormat="1" x14ac:dyDescent="0.25">
      <c r="A115" s="27" t="s">
        <v>45</v>
      </c>
      <c r="B115" s="43">
        <f t="shared" si="18"/>
        <v>7</v>
      </c>
      <c r="C115" s="43">
        <f t="shared" si="18"/>
        <v>-22</v>
      </c>
      <c r="D115" s="43">
        <f t="shared" si="18"/>
        <v>33</v>
      </c>
      <c r="E115" s="43">
        <f t="shared" si="17"/>
        <v>41</v>
      </c>
      <c r="F115" s="43">
        <f t="shared" si="17"/>
        <v>-32</v>
      </c>
      <c r="G115" s="43">
        <f t="shared" si="17"/>
        <v>-26</v>
      </c>
      <c r="H115" s="43">
        <f t="shared" si="17"/>
        <v>-13</v>
      </c>
      <c r="I115" s="43">
        <f t="shared" si="17"/>
        <v>-18</v>
      </c>
      <c r="J115" s="43">
        <f t="shared" si="17"/>
        <v>34</v>
      </c>
      <c r="K115" s="43">
        <f t="shared" si="17"/>
        <v>16</v>
      </c>
      <c r="L115" s="43">
        <f t="shared" si="17"/>
        <v>-30</v>
      </c>
      <c r="M115" s="43">
        <f t="shared" si="17"/>
        <v>15</v>
      </c>
      <c r="N115" s="43">
        <f t="shared" si="17"/>
        <v>28</v>
      </c>
      <c r="O115" s="43">
        <f t="shared" si="17"/>
        <v>36</v>
      </c>
      <c r="P115" s="43">
        <f t="shared" si="17"/>
        <v>-49</v>
      </c>
      <c r="Q115" s="43">
        <f t="shared" si="17"/>
        <v>-50</v>
      </c>
      <c r="R115" s="43">
        <f t="shared" si="17"/>
        <v>-67</v>
      </c>
      <c r="S115" s="43">
        <f t="shared" si="17"/>
        <v>-11</v>
      </c>
      <c r="T115" s="43">
        <f t="shared" si="17"/>
        <v>15</v>
      </c>
      <c r="U115" s="43">
        <f t="shared" si="17"/>
        <v>4</v>
      </c>
      <c r="V115" s="43">
        <f t="shared" si="17"/>
        <v>15</v>
      </c>
      <c r="W115" s="43">
        <f t="shared" si="17"/>
        <v>-11</v>
      </c>
      <c r="X115" s="43">
        <f t="shared" si="17"/>
        <v>8</v>
      </c>
      <c r="Y115" s="43">
        <f t="shared" si="17"/>
        <v>12</v>
      </c>
      <c r="Z115" s="43">
        <f t="shared" si="17"/>
        <v>-29</v>
      </c>
      <c r="AA115" s="43">
        <f t="shared" si="17"/>
        <v>-33</v>
      </c>
      <c r="AB115" s="43">
        <f t="shared" si="17"/>
        <v>-31</v>
      </c>
      <c r="AC115" s="43">
        <f t="shared" si="17"/>
        <v>-45</v>
      </c>
      <c r="AD115" s="43">
        <f t="shared" si="17"/>
        <v>-25</v>
      </c>
      <c r="AE115" s="43">
        <f t="shared" si="17"/>
        <v>-24</v>
      </c>
      <c r="AF115" s="43">
        <f t="shared" si="17"/>
        <v>-21</v>
      </c>
      <c r="AG115" s="43">
        <f t="shared" si="17"/>
        <v>-83</v>
      </c>
      <c r="AH115" s="43">
        <f t="shared" si="17"/>
        <v>24</v>
      </c>
      <c r="AI115" s="43">
        <f t="shared" si="17"/>
        <v>14</v>
      </c>
      <c r="AJ115" s="43">
        <f t="shared" si="17"/>
        <v>-9</v>
      </c>
      <c r="AK115" s="43">
        <f t="shared" si="17"/>
        <v>-55</v>
      </c>
      <c r="AL115" s="43">
        <f t="shared" si="17"/>
        <v>22</v>
      </c>
      <c r="AM115" s="43">
        <f t="shared" si="17"/>
        <v>-28</v>
      </c>
      <c r="AN115" s="43">
        <f t="shared" si="17"/>
        <v>-1</v>
      </c>
      <c r="AO115" s="43">
        <f t="shared" si="17"/>
        <v>38</v>
      </c>
      <c r="AP115" s="43">
        <f t="shared" si="17"/>
        <v>-26</v>
      </c>
      <c r="AQ115" s="43">
        <f t="shared" si="17"/>
        <v>2</v>
      </c>
      <c r="AR115" s="43">
        <f t="shared" si="17"/>
        <v>-28</v>
      </c>
      <c r="AS115" s="43">
        <f t="shared" si="17"/>
        <v>0</v>
      </c>
      <c r="AT115" s="43">
        <f t="shared" si="17"/>
        <v>6</v>
      </c>
      <c r="AU115" s="43">
        <f t="shared" si="17"/>
        <v>-21</v>
      </c>
      <c r="AV115" s="43">
        <f t="shared" si="17"/>
        <v>-29</v>
      </c>
      <c r="AW115" s="43">
        <f t="shared" si="17"/>
        <v>-5</v>
      </c>
      <c r="AX115" s="43">
        <f t="shared" si="17"/>
        <v>-11</v>
      </c>
      <c r="AY115" s="43">
        <f t="shared" si="17"/>
        <v>20</v>
      </c>
      <c r="AZ115" s="43">
        <f t="shared" si="17"/>
        <v>35</v>
      </c>
      <c r="BA115" s="44">
        <f t="shared" si="17"/>
        <v>-18</v>
      </c>
    </row>
    <row r="116" spans="1:53" s="30" customFormat="1" x14ac:dyDescent="0.25">
      <c r="A116" s="27" t="s">
        <v>46</v>
      </c>
      <c r="B116" s="43">
        <f t="shared" si="18"/>
        <v>-91</v>
      </c>
      <c r="C116" s="43">
        <f t="shared" si="18"/>
        <v>-142</v>
      </c>
      <c r="D116" s="43">
        <f t="shared" si="18"/>
        <v>-134</v>
      </c>
      <c r="E116" s="43">
        <f t="shared" si="17"/>
        <v>-21</v>
      </c>
      <c r="F116" s="43">
        <f t="shared" si="17"/>
        <v>-37</v>
      </c>
      <c r="G116" s="43">
        <f t="shared" si="17"/>
        <v>40</v>
      </c>
      <c r="H116" s="43">
        <f t="shared" si="17"/>
        <v>-5</v>
      </c>
      <c r="I116" s="43">
        <f t="shared" si="17"/>
        <v>17</v>
      </c>
      <c r="J116" s="43">
        <f t="shared" si="17"/>
        <v>35</v>
      </c>
      <c r="K116" s="43">
        <f t="shared" si="17"/>
        <v>-20</v>
      </c>
      <c r="L116" s="43">
        <f t="shared" si="17"/>
        <v>-5</v>
      </c>
      <c r="M116" s="43">
        <f t="shared" si="17"/>
        <v>-100</v>
      </c>
      <c r="N116" s="43">
        <f t="shared" si="17"/>
        <v>157</v>
      </c>
      <c r="O116" s="43">
        <f t="shared" si="17"/>
        <v>3</v>
      </c>
      <c r="P116" s="43">
        <f t="shared" si="17"/>
        <v>-117</v>
      </c>
      <c r="Q116" s="43">
        <f t="shared" si="17"/>
        <v>-286</v>
      </c>
      <c r="R116" s="43">
        <f t="shared" si="17"/>
        <v>-6</v>
      </c>
      <c r="S116" s="43">
        <f t="shared" si="17"/>
        <v>-29</v>
      </c>
      <c r="T116" s="43">
        <f t="shared" si="17"/>
        <v>-21</v>
      </c>
      <c r="U116" s="43">
        <f t="shared" si="17"/>
        <v>-56</v>
      </c>
      <c r="V116" s="43">
        <f t="shared" si="17"/>
        <v>4</v>
      </c>
      <c r="W116" s="43">
        <f t="shared" si="17"/>
        <v>-7</v>
      </c>
      <c r="X116" s="43">
        <f t="shared" si="17"/>
        <v>28</v>
      </c>
      <c r="Y116" s="43">
        <f t="shared" si="17"/>
        <v>-50</v>
      </c>
      <c r="Z116" s="43">
        <f t="shared" si="17"/>
        <v>-11</v>
      </c>
      <c r="AA116" s="43">
        <f t="shared" si="17"/>
        <v>30</v>
      </c>
      <c r="AB116" s="43">
        <f t="shared" si="17"/>
        <v>-38</v>
      </c>
      <c r="AC116" s="43">
        <f t="shared" si="17"/>
        <v>0</v>
      </c>
      <c r="AD116" s="43">
        <f t="shared" si="17"/>
        <v>-30</v>
      </c>
      <c r="AE116" s="43">
        <f t="shared" si="17"/>
        <v>-76</v>
      </c>
      <c r="AF116" s="43">
        <f t="shared" si="17"/>
        <v>-32</v>
      </c>
      <c r="AG116" s="43">
        <f t="shared" si="17"/>
        <v>-80</v>
      </c>
      <c r="AH116" s="43">
        <f t="shared" si="17"/>
        <v>114</v>
      </c>
      <c r="AI116" s="43">
        <f t="shared" si="17"/>
        <v>44</v>
      </c>
      <c r="AJ116" s="43">
        <f t="shared" si="17"/>
        <v>9</v>
      </c>
      <c r="AK116" s="43">
        <f t="shared" si="17"/>
        <v>3</v>
      </c>
      <c r="AL116" s="43">
        <f t="shared" si="17"/>
        <v>-11</v>
      </c>
      <c r="AM116" s="43">
        <f t="shared" si="17"/>
        <v>3</v>
      </c>
      <c r="AN116" s="43">
        <f t="shared" si="17"/>
        <v>114</v>
      </c>
      <c r="AO116" s="43">
        <f t="shared" si="17"/>
        <v>-11</v>
      </c>
      <c r="AP116" s="43">
        <f t="shared" si="17"/>
        <v>-75</v>
      </c>
      <c r="AQ116" s="43">
        <f t="shared" si="17"/>
        <v>-55</v>
      </c>
      <c r="AR116" s="43">
        <f t="shared" si="17"/>
        <v>-2</v>
      </c>
      <c r="AS116" s="43">
        <f t="shared" si="17"/>
        <v>45</v>
      </c>
      <c r="AT116" s="43">
        <f t="shared" si="17"/>
        <v>79</v>
      </c>
      <c r="AU116" s="43">
        <f t="shared" si="17"/>
        <v>16</v>
      </c>
      <c r="AV116" s="43">
        <f t="shared" si="17"/>
        <v>2</v>
      </c>
      <c r="AW116" s="43">
        <f t="shared" si="17"/>
        <v>-9</v>
      </c>
      <c r="AX116" s="43">
        <f t="shared" si="17"/>
        <v>57</v>
      </c>
      <c r="AY116" s="43">
        <f t="shared" si="17"/>
        <v>48</v>
      </c>
      <c r="AZ116" s="43">
        <f t="shared" si="17"/>
        <v>10</v>
      </c>
      <c r="BA116" s="44">
        <f t="shared" si="17"/>
        <v>-19</v>
      </c>
    </row>
    <row r="117" spans="1:53" s="30" customFormat="1" x14ac:dyDescent="0.25">
      <c r="A117" s="27" t="s">
        <v>47</v>
      </c>
      <c r="B117" s="43">
        <f t="shared" si="18"/>
        <v>-210</v>
      </c>
      <c r="C117" s="43">
        <f t="shared" si="18"/>
        <v>-142</v>
      </c>
      <c r="D117" s="43">
        <f t="shared" si="18"/>
        <v>-187</v>
      </c>
      <c r="E117" s="43">
        <f t="shared" si="17"/>
        <v>-221</v>
      </c>
      <c r="F117" s="43">
        <f t="shared" si="17"/>
        <v>-136</v>
      </c>
      <c r="G117" s="43">
        <f t="shared" si="17"/>
        <v>-77</v>
      </c>
      <c r="H117" s="43">
        <f t="shared" si="17"/>
        <v>-42</v>
      </c>
      <c r="I117" s="43">
        <f t="shared" si="17"/>
        <v>-72</v>
      </c>
      <c r="J117" s="43">
        <f t="shared" si="17"/>
        <v>98</v>
      </c>
      <c r="K117" s="43">
        <f t="shared" si="17"/>
        <v>-162</v>
      </c>
      <c r="L117" s="43">
        <f t="shared" si="17"/>
        <v>-271</v>
      </c>
      <c r="M117" s="43">
        <f t="shared" si="17"/>
        <v>-204</v>
      </c>
      <c r="N117" s="43">
        <f t="shared" si="17"/>
        <v>57</v>
      </c>
      <c r="O117" s="43">
        <f t="shared" si="17"/>
        <v>-150</v>
      </c>
      <c r="P117" s="43">
        <f t="shared" si="17"/>
        <v>-341</v>
      </c>
      <c r="Q117" s="43">
        <f t="shared" si="17"/>
        <v>-434</v>
      </c>
      <c r="R117" s="43">
        <f t="shared" si="17"/>
        <v>23</v>
      </c>
      <c r="S117" s="43">
        <f t="shared" si="17"/>
        <v>144</v>
      </c>
      <c r="T117" s="43">
        <f t="shared" si="17"/>
        <v>76</v>
      </c>
      <c r="U117" s="43">
        <f t="shared" si="17"/>
        <v>-110</v>
      </c>
      <c r="V117" s="43">
        <f t="shared" si="17"/>
        <v>106</v>
      </c>
      <c r="W117" s="43">
        <f t="shared" si="17"/>
        <v>-49</v>
      </c>
      <c r="X117" s="43">
        <f t="shared" si="17"/>
        <v>41</v>
      </c>
      <c r="Y117" s="43">
        <f t="shared" si="17"/>
        <v>51</v>
      </c>
      <c r="Z117" s="43">
        <f t="shared" si="17"/>
        <v>12</v>
      </c>
      <c r="AA117" s="43">
        <f t="shared" si="17"/>
        <v>-47</v>
      </c>
      <c r="AB117" s="43">
        <f t="shared" si="17"/>
        <v>13</v>
      </c>
      <c r="AC117" s="43">
        <f t="shared" si="17"/>
        <v>-36</v>
      </c>
      <c r="AD117" s="43">
        <f t="shared" si="17"/>
        <v>-77</v>
      </c>
      <c r="AE117" s="43">
        <f t="shared" si="17"/>
        <v>32</v>
      </c>
      <c r="AF117" s="43">
        <f t="shared" si="17"/>
        <v>61</v>
      </c>
      <c r="AG117" s="43">
        <f t="shared" si="17"/>
        <v>-30</v>
      </c>
      <c r="AH117" s="43">
        <f t="shared" si="17"/>
        <v>15</v>
      </c>
      <c r="AI117" s="43">
        <f t="shared" si="17"/>
        <v>-19</v>
      </c>
      <c r="AJ117" s="43">
        <f t="shared" si="17"/>
        <v>-23</v>
      </c>
      <c r="AK117" s="43">
        <f t="shared" si="17"/>
        <v>22</v>
      </c>
      <c r="AL117" s="43">
        <f t="shared" si="17"/>
        <v>17</v>
      </c>
      <c r="AM117" s="43">
        <f t="shared" si="17"/>
        <v>-31</v>
      </c>
      <c r="AN117" s="43">
        <f t="shared" si="17"/>
        <v>-60</v>
      </c>
      <c r="AO117" s="43">
        <f t="shared" si="17"/>
        <v>38</v>
      </c>
      <c r="AP117" s="43">
        <f t="shared" si="17"/>
        <v>-12</v>
      </c>
      <c r="AQ117" s="43">
        <f t="shared" si="17"/>
        <v>-26</v>
      </c>
      <c r="AR117" s="43">
        <f t="shared" si="17"/>
        <v>6</v>
      </c>
      <c r="AS117" s="43">
        <f t="shared" si="17"/>
        <v>94</v>
      </c>
      <c r="AT117" s="43">
        <f t="shared" si="17"/>
        <v>10</v>
      </c>
      <c r="AU117" s="43">
        <f t="shared" si="17"/>
        <v>-43</v>
      </c>
      <c r="AV117" s="43">
        <f t="shared" si="17"/>
        <v>43</v>
      </c>
      <c r="AW117" s="43">
        <f t="shared" si="17"/>
        <v>93</v>
      </c>
      <c r="AX117" s="43">
        <f t="shared" si="17"/>
        <v>-7</v>
      </c>
      <c r="AY117" s="43">
        <f t="shared" si="17"/>
        <v>-21</v>
      </c>
      <c r="AZ117" s="43">
        <f t="shared" si="17"/>
        <v>36</v>
      </c>
      <c r="BA117" s="44">
        <f t="shared" si="17"/>
        <v>-20</v>
      </c>
    </row>
    <row r="118" spans="1:53" s="30" customFormat="1" x14ac:dyDescent="0.25">
      <c r="A118" s="27" t="s">
        <v>48</v>
      </c>
      <c r="B118" s="43">
        <f t="shared" si="18"/>
        <v>-534</v>
      </c>
      <c r="C118" s="43">
        <f t="shared" si="18"/>
        <v>-565</v>
      </c>
      <c r="D118" s="43">
        <f t="shared" si="18"/>
        <v>-452</v>
      </c>
      <c r="E118" s="43">
        <f t="shared" si="17"/>
        <v>-558</v>
      </c>
      <c r="F118" s="43">
        <f t="shared" si="17"/>
        <v>-535</v>
      </c>
      <c r="G118" s="43">
        <f t="shared" si="17"/>
        <v>-125</v>
      </c>
      <c r="H118" s="43">
        <f t="shared" si="17"/>
        <v>-100</v>
      </c>
      <c r="I118" s="43">
        <f t="shared" si="17"/>
        <v>-229</v>
      </c>
      <c r="J118" s="43">
        <f t="shared" si="17"/>
        <v>89</v>
      </c>
      <c r="K118" s="43">
        <f t="shared" si="17"/>
        <v>-649</v>
      </c>
      <c r="L118" s="43">
        <f t="shared" si="17"/>
        <v>-661</v>
      </c>
      <c r="M118" s="43">
        <f t="shared" si="17"/>
        <v>-394</v>
      </c>
      <c r="N118" s="43">
        <f t="shared" si="17"/>
        <v>-90</v>
      </c>
      <c r="O118" s="43">
        <f t="shared" ref="O118:BA119" si="19">O34-O106</f>
        <v>-76</v>
      </c>
      <c r="P118" s="43">
        <f t="shared" si="19"/>
        <v>-535</v>
      </c>
      <c r="Q118" s="43">
        <f t="shared" si="19"/>
        <v>-562</v>
      </c>
      <c r="R118" s="43">
        <f t="shared" si="19"/>
        <v>-95</v>
      </c>
      <c r="S118" s="43">
        <f t="shared" si="19"/>
        <v>300</v>
      </c>
      <c r="T118" s="43">
        <f t="shared" si="19"/>
        <v>195</v>
      </c>
      <c r="U118" s="43">
        <f t="shared" si="19"/>
        <v>73</v>
      </c>
      <c r="V118" s="43">
        <f t="shared" si="19"/>
        <v>259</v>
      </c>
      <c r="W118" s="43">
        <f t="shared" si="19"/>
        <v>73</v>
      </c>
      <c r="X118" s="43">
        <f t="shared" si="19"/>
        <v>-35</v>
      </c>
      <c r="Y118" s="43">
        <f t="shared" si="19"/>
        <v>2</v>
      </c>
      <c r="Z118" s="43">
        <f t="shared" si="19"/>
        <v>161</v>
      </c>
      <c r="AA118" s="43">
        <f t="shared" si="19"/>
        <v>184</v>
      </c>
      <c r="AB118" s="43">
        <f t="shared" si="19"/>
        <v>39</v>
      </c>
      <c r="AC118" s="43">
        <f t="shared" si="19"/>
        <v>-17</v>
      </c>
      <c r="AD118" s="43">
        <f t="shared" si="19"/>
        <v>126</v>
      </c>
      <c r="AE118" s="43">
        <f t="shared" si="19"/>
        <v>-48</v>
      </c>
      <c r="AF118" s="43">
        <f t="shared" si="19"/>
        <v>44</v>
      </c>
      <c r="AG118" s="43">
        <f t="shared" si="19"/>
        <v>12</v>
      </c>
      <c r="AH118" s="43">
        <f t="shared" si="19"/>
        <v>41</v>
      </c>
      <c r="AI118" s="43">
        <f t="shared" si="19"/>
        <v>-81</v>
      </c>
      <c r="AJ118" s="43">
        <f t="shared" si="19"/>
        <v>169</v>
      </c>
      <c r="AK118" s="43">
        <f t="shared" si="19"/>
        <v>137</v>
      </c>
      <c r="AL118" s="43">
        <f t="shared" si="19"/>
        <v>78</v>
      </c>
      <c r="AM118" s="43">
        <f t="shared" si="19"/>
        <v>94</v>
      </c>
      <c r="AN118" s="43">
        <f t="shared" si="19"/>
        <v>131</v>
      </c>
      <c r="AO118" s="43">
        <f t="shared" si="19"/>
        <v>84</v>
      </c>
      <c r="AP118" s="43">
        <f t="shared" si="19"/>
        <v>128</v>
      </c>
      <c r="AQ118" s="43">
        <f t="shared" si="19"/>
        <v>151</v>
      </c>
      <c r="AR118" s="43">
        <f t="shared" si="19"/>
        <v>157</v>
      </c>
      <c r="AS118" s="43">
        <f t="shared" si="19"/>
        <v>238</v>
      </c>
      <c r="AT118" s="43">
        <f t="shared" si="19"/>
        <v>49</v>
      </c>
      <c r="AU118" s="43">
        <f t="shared" si="19"/>
        <v>251</v>
      </c>
      <c r="AV118" s="43">
        <f t="shared" si="19"/>
        <v>397</v>
      </c>
      <c r="AW118" s="43">
        <f t="shared" si="19"/>
        <v>313</v>
      </c>
      <c r="AX118" s="43">
        <f t="shared" si="19"/>
        <v>113</v>
      </c>
      <c r="AY118" s="43">
        <f t="shared" si="19"/>
        <v>253</v>
      </c>
      <c r="AZ118" s="43">
        <f t="shared" si="19"/>
        <v>163</v>
      </c>
      <c r="BA118" s="44">
        <f t="shared" si="19"/>
        <v>218</v>
      </c>
    </row>
    <row r="119" spans="1:53" s="51" customFormat="1" x14ac:dyDescent="0.25">
      <c r="A119" s="45" t="s">
        <v>49</v>
      </c>
      <c r="B119" s="46">
        <f t="shared" si="18"/>
        <v>-926</v>
      </c>
      <c r="C119" s="46">
        <f t="shared" si="18"/>
        <v>-1550</v>
      </c>
      <c r="D119" s="46">
        <f t="shared" si="18"/>
        <v>-1663</v>
      </c>
      <c r="E119" s="46">
        <f t="shared" si="18"/>
        <v>-1425</v>
      </c>
      <c r="F119" s="46">
        <f t="shared" si="18"/>
        <v>-1265</v>
      </c>
      <c r="G119" s="46">
        <f t="shared" si="18"/>
        <v>-653</v>
      </c>
      <c r="H119" s="46">
        <f t="shared" si="18"/>
        <v>-263</v>
      </c>
      <c r="I119" s="46">
        <f t="shared" si="18"/>
        <v>-595</v>
      </c>
      <c r="J119" s="46">
        <f t="shared" si="18"/>
        <v>-82</v>
      </c>
      <c r="K119" s="46">
        <f t="shared" si="18"/>
        <v>-1271</v>
      </c>
      <c r="L119" s="46">
        <f t="shared" si="18"/>
        <v>-1271</v>
      </c>
      <c r="M119" s="46">
        <f t="shared" si="18"/>
        <v>-840</v>
      </c>
      <c r="N119" s="46">
        <f t="shared" si="18"/>
        <v>-225</v>
      </c>
      <c r="O119" s="46">
        <f t="shared" si="18"/>
        <v>-467</v>
      </c>
      <c r="P119" s="46">
        <f t="shared" si="18"/>
        <v>-977</v>
      </c>
      <c r="Q119" s="46">
        <f t="shared" si="18"/>
        <v>-860</v>
      </c>
      <c r="R119" s="46">
        <f t="shared" si="19"/>
        <v>-85</v>
      </c>
      <c r="S119" s="46">
        <f t="shared" si="19"/>
        <v>658</v>
      </c>
      <c r="T119" s="46">
        <f t="shared" si="19"/>
        <v>162</v>
      </c>
      <c r="U119" s="46">
        <f t="shared" si="19"/>
        <v>238</v>
      </c>
      <c r="V119" s="46">
        <f t="shared" si="19"/>
        <v>265</v>
      </c>
      <c r="W119" s="46">
        <f t="shared" si="19"/>
        <v>110</v>
      </c>
      <c r="X119" s="46">
        <f t="shared" si="19"/>
        <v>147</v>
      </c>
      <c r="Y119" s="46">
        <f t="shared" si="19"/>
        <v>100</v>
      </c>
      <c r="Z119" s="46">
        <f t="shared" si="19"/>
        <v>79</v>
      </c>
      <c r="AA119" s="46">
        <f t="shared" si="19"/>
        <v>170</v>
      </c>
      <c r="AB119" s="46">
        <f t="shared" si="19"/>
        <v>-165</v>
      </c>
      <c r="AC119" s="46">
        <f t="shared" si="19"/>
        <v>-7</v>
      </c>
      <c r="AD119" s="46">
        <f t="shared" si="19"/>
        <v>-40</v>
      </c>
      <c r="AE119" s="46">
        <f t="shared" si="19"/>
        <v>88</v>
      </c>
      <c r="AF119" s="46">
        <f t="shared" si="19"/>
        <v>70</v>
      </c>
      <c r="AG119" s="46">
        <f t="shared" si="19"/>
        <v>-8</v>
      </c>
      <c r="AH119" s="46">
        <f t="shared" si="19"/>
        <v>66</v>
      </c>
      <c r="AI119" s="46">
        <f t="shared" si="19"/>
        <v>69</v>
      </c>
      <c r="AJ119" s="46">
        <f t="shared" si="19"/>
        <v>232</v>
      </c>
      <c r="AK119" s="46">
        <f t="shared" si="19"/>
        <v>135</v>
      </c>
      <c r="AL119" s="46">
        <f t="shared" si="19"/>
        <v>217</v>
      </c>
      <c r="AM119" s="46">
        <f t="shared" si="19"/>
        <v>121</v>
      </c>
      <c r="AN119" s="46">
        <f t="shared" si="19"/>
        <v>174</v>
      </c>
      <c r="AO119" s="46">
        <f t="shared" si="19"/>
        <v>121</v>
      </c>
      <c r="AP119" s="46">
        <f t="shared" si="19"/>
        <v>314</v>
      </c>
      <c r="AQ119" s="46">
        <f t="shared" si="19"/>
        <v>213</v>
      </c>
      <c r="AR119" s="46">
        <f t="shared" si="19"/>
        <v>311</v>
      </c>
      <c r="AS119" s="46">
        <f t="shared" si="19"/>
        <v>264</v>
      </c>
      <c r="AT119" s="46">
        <f t="shared" si="19"/>
        <v>399</v>
      </c>
      <c r="AU119" s="46">
        <f t="shared" si="19"/>
        <v>265</v>
      </c>
      <c r="AV119" s="46">
        <f t="shared" si="19"/>
        <v>520</v>
      </c>
      <c r="AW119" s="46">
        <f t="shared" si="19"/>
        <v>541</v>
      </c>
      <c r="AX119" s="46">
        <f t="shared" si="19"/>
        <v>370</v>
      </c>
      <c r="AY119" s="46">
        <f t="shared" si="19"/>
        <v>318</v>
      </c>
      <c r="AZ119" s="46">
        <f t="shared" si="19"/>
        <v>558</v>
      </c>
      <c r="BA119" s="47">
        <f t="shared" si="19"/>
        <v>227</v>
      </c>
    </row>
    <row r="120" spans="1:53" s="30" customFormat="1" x14ac:dyDescent="0.25">
      <c r="A120" s="74" t="s">
        <v>65</v>
      </c>
      <c r="B120" s="76"/>
      <c r="C120" s="76"/>
      <c r="D120" s="76"/>
      <c r="E120" s="76">
        <f>SUM(E113:E119)</f>
        <v>-2195</v>
      </c>
      <c r="F120" s="76">
        <f t="shared" ref="F120:BA120" si="20">SUM(F113:F119)</f>
        <v>-1988</v>
      </c>
      <c r="G120" s="76">
        <f t="shared" si="20"/>
        <v>-830</v>
      </c>
      <c r="H120" s="76">
        <f t="shared" si="20"/>
        <v>-422</v>
      </c>
      <c r="I120" s="76">
        <f t="shared" si="20"/>
        <v>-847</v>
      </c>
      <c r="J120" s="76">
        <f t="shared" si="20"/>
        <v>190</v>
      </c>
      <c r="K120" s="76">
        <f t="shared" si="20"/>
        <v>-2099</v>
      </c>
      <c r="L120" s="76">
        <f t="shared" si="20"/>
        <v>-2221</v>
      </c>
      <c r="M120" s="76">
        <f t="shared" si="20"/>
        <v>-1511</v>
      </c>
      <c r="N120" s="76">
        <f t="shared" si="20"/>
        <v>-74</v>
      </c>
      <c r="O120" s="76">
        <f t="shared" si="20"/>
        <v>-668</v>
      </c>
      <c r="P120" s="76">
        <f t="shared" si="20"/>
        <v>-2010</v>
      </c>
      <c r="Q120" s="76">
        <f t="shared" si="20"/>
        <v>-2198</v>
      </c>
      <c r="R120" s="76">
        <f t="shared" si="20"/>
        <v>-247</v>
      </c>
      <c r="S120" s="76">
        <f t="shared" si="20"/>
        <v>1054</v>
      </c>
      <c r="T120" s="76">
        <f t="shared" si="20"/>
        <v>431</v>
      </c>
      <c r="U120" s="76">
        <f t="shared" si="20"/>
        <v>131</v>
      </c>
      <c r="V120" s="76">
        <f t="shared" si="20"/>
        <v>648</v>
      </c>
      <c r="W120" s="76">
        <f t="shared" si="20"/>
        <v>113</v>
      </c>
      <c r="X120" s="76">
        <f t="shared" si="20"/>
        <v>190</v>
      </c>
      <c r="Y120" s="76">
        <f t="shared" si="20"/>
        <v>102</v>
      </c>
      <c r="Z120" s="76">
        <f t="shared" si="20"/>
        <v>202</v>
      </c>
      <c r="AA120" s="76">
        <f t="shared" si="20"/>
        <v>299</v>
      </c>
      <c r="AB120" s="76">
        <f t="shared" si="20"/>
        <v>-196</v>
      </c>
      <c r="AC120" s="76">
        <f t="shared" si="20"/>
        <v>-114</v>
      </c>
      <c r="AD120" s="76">
        <f t="shared" si="20"/>
        <v>-47</v>
      </c>
      <c r="AE120" s="76">
        <f t="shared" si="20"/>
        <v>-29</v>
      </c>
      <c r="AF120" s="76">
        <f t="shared" si="20"/>
        <v>110</v>
      </c>
      <c r="AG120" s="76">
        <f t="shared" si="20"/>
        <v>-197</v>
      </c>
      <c r="AH120" s="76">
        <f t="shared" si="20"/>
        <v>263</v>
      </c>
      <c r="AI120" s="76">
        <f t="shared" si="20"/>
        <v>16</v>
      </c>
      <c r="AJ120" s="76">
        <f t="shared" si="20"/>
        <v>377</v>
      </c>
      <c r="AK120" s="76">
        <f t="shared" si="20"/>
        <v>250</v>
      </c>
      <c r="AL120" s="76">
        <f t="shared" si="20"/>
        <v>322</v>
      </c>
      <c r="AM120" s="76">
        <f t="shared" si="20"/>
        <v>135</v>
      </c>
      <c r="AN120" s="76">
        <f t="shared" si="20"/>
        <v>367</v>
      </c>
      <c r="AO120" s="76">
        <f t="shared" si="20"/>
        <v>296</v>
      </c>
      <c r="AP120" s="76">
        <f t="shared" si="20"/>
        <v>324</v>
      </c>
      <c r="AQ120" s="76">
        <f t="shared" si="20"/>
        <v>292</v>
      </c>
      <c r="AR120" s="76">
        <f t="shared" si="20"/>
        <v>418</v>
      </c>
      <c r="AS120" s="76">
        <f t="shared" si="20"/>
        <v>635</v>
      </c>
      <c r="AT120" s="76">
        <f t="shared" si="20"/>
        <v>546</v>
      </c>
      <c r="AU120" s="76">
        <f t="shared" si="20"/>
        <v>457</v>
      </c>
      <c r="AV120" s="76">
        <f t="shared" si="20"/>
        <v>925</v>
      </c>
      <c r="AW120" s="76">
        <f t="shared" si="20"/>
        <v>925</v>
      </c>
      <c r="AX120" s="76">
        <f t="shared" si="20"/>
        <v>529</v>
      </c>
      <c r="AY120" s="76">
        <f t="shared" si="20"/>
        <v>638</v>
      </c>
      <c r="AZ120" s="76">
        <f t="shared" si="20"/>
        <v>810</v>
      </c>
      <c r="BA120" s="77">
        <f t="shared" si="20"/>
        <v>402</v>
      </c>
    </row>
    <row r="121" spans="1:53" s="30" customFormat="1" x14ac:dyDescent="0.25">
      <c r="A121" s="29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</row>
    <row r="122" spans="1:53" s="30" customFormat="1" ht="18.75" x14ac:dyDescent="0.3">
      <c r="A122" s="13" t="s">
        <v>63</v>
      </c>
      <c r="B122" s="79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34"/>
    </row>
    <row r="123" spans="1:53" s="30" customFormat="1" x14ac:dyDescent="0.25">
      <c r="A123" s="33" t="s">
        <v>50</v>
      </c>
      <c r="B123" s="16">
        <v>1</v>
      </c>
      <c r="C123" s="16">
        <v>2</v>
      </c>
      <c r="D123" s="16">
        <v>3</v>
      </c>
      <c r="E123" s="16">
        <v>4</v>
      </c>
      <c r="F123" s="16">
        <v>5</v>
      </c>
      <c r="G123" s="16">
        <v>6</v>
      </c>
      <c r="H123" s="16">
        <v>7</v>
      </c>
      <c r="I123" s="16">
        <v>8</v>
      </c>
      <c r="J123" s="16">
        <v>9</v>
      </c>
      <c r="K123" s="16">
        <v>10</v>
      </c>
      <c r="L123" s="16">
        <v>11</v>
      </c>
      <c r="M123" s="16">
        <v>12</v>
      </c>
      <c r="N123" s="16">
        <v>13</v>
      </c>
      <c r="O123" s="16">
        <v>14</v>
      </c>
      <c r="P123" s="16">
        <v>15</v>
      </c>
      <c r="Q123" s="16">
        <v>16</v>
      </c>
      <c r="R123" s="16">
        <v>17</v>
      </c>
      <c r="S123" s="16">
        <v>18</v>
      </c>
      <c r="T123" s="16">
        <v>19</v>
      </c>
      <c r="U123" s="16">
        <v>20</v>
      </c>
      <c r="V123" s="16">
        <v>21</v>
      </c>
      <c r="W123" s="16">
        <v>22</v>
      </c>
      <c r="X123" s="16">
        <v>23</v>
      </c>
      <c r="Y123" s="16">
        <v>24</v>
      </c>
      <c r="Z123" s="16">
        <v>25</v>
      </c>
      <c r="AA123" s="16">
        <v>26</v>
      </c>
      <c r="AB123" s="16">
        <v>27</v>
      </c>
      <c r="AC123" s="16">
        <v>28</v>
      </c>
      <c r="AD123" s="16">
        <v>29</v>
      </c>
      <c r="AE123" s="16">
        <v>30</v>
      </c>
      <c r="AF123" s="16">
        <v>31</v>
      </c>
      <c r="AG123" s="16">
        <v>32</v>
      </c>
      <c r="AH123" s="16">
        <v>33</v>
      </c>
      <c r="AI123" s="16">
        <v>34</v>
      </c>
      <c r="AJ123" s="16">
        <v>35</v>
      </c>
      <c r="AK123" s="16">
        <v>36</v>
      </c>
      <c r="AL123" s="16">
        <v>37</v>
      </c>
      <c r="AM123" s="16">
        <v>38</v>
      </c>
      <c r="AN123" s="16">
        <v>39</v>
      </c>
      <c r="AO123" s="16">
        <v>40</v>
      </c>
      <c r="AP123" s="16">
        <v>41</v>
      </c>
      <c r="AQ123" s="16">
        <v>42</v>
      </c>
      <c r="AR123" s="16">
        <v>43</v>
      </c>
      <c r="AS123" s="16">
        <v>44</v>
      </c>
      <c r="AT123" s="16">
        <v>45</v>
      </c>
      <c r="AU123" s="16">
        <v>46</v>
      </c>
      <c r="AV123" s="16">
        <v>47</v>
      </c>
      <c r="AW123" s="16">
        <v>48</v>
      </c>
      <c r="AX123" s="16">
        <v>49</v>
      </c>
      <c r="AY123" s="16">
        <v>50</v>
      </c>
      <c r="AZ123" s="16">
        <v>51</v>
      </c>
      <c r="BA123" s="15">
        <v>52</v>
      </c>
    </row>
    <row r="124" spans="1:53" s="30" customFormat="1" x14ac:dyDescent="0.25">
      <c r="A124" s="31" t="s">
        <v>52</v>
      </c>
      <c r="B124" s="36">
        <v>43833</v>
      </c>
      <c r="C124" s="36">
        <v>43840</v>
      </c>
      <c r="D124" s="36">
        <v>43847</v>
      </c>
      <c r="E124" s="36">
        <v>43854</v>
      </c>
      <c r="F124" s="36">
        <v>43861</v>
      </c>
      <c r="G124" s="36">
        <v>43868</v>
      </c>
      <c r="H124" s="36">
        <v>43875</v>
      </c>
      <c r="I124" s="36">
        <v>43882</v>
      </c>
      <c r="J124" s="36">
        <v>43889</v>
      </c>
      <c r="K124" s="36">
        <v>43896</v>
      </c>
      <c r="L124" s="36">
        <v>43903</v>
      </c>
      <c r="M124" s="36">
        <v>43910</v>
      </c>
      <c r="N124" s="36">
        <v>43917</v>
      </c>
      <c r="O124" s="36">
        <v>43924</v>
      </c>
      <c r="P124" s="35">
        <v>43931</v>
      </c>
      <c r="Q124" s="35">
        <v>43938</v>
      </c>
      <c r="R124" s="35">
        <v>43945</v>
      </c>
      <c r="S124" s="35">
        <v>43952</v>
      </c>
      <c r="T124" s="35">
        <v>43959</v>
      </c>
      <c r="U124" s="35">
        <v>43966</v>
      </c>
      <c r="V124" s="35">
        <v>43973</v>
      </c>
      <c r="W124" s="35">
        <v>43980</v>
      </c>
      <c r="X124" s="35">
        <v>43987</v>
      </c>
      <c r="Y124" s="35">
        <v>43994</v>
      </c>
      <c r="Z124" s="35">
        <v>44001</v>
      </c>
      <c r="AA124" s="35">
        <v>44008</v>
      </c>
      <c r="AB124" s="35">
        <v>44015</v>
      </c>
      <c r="AC124" s="35">
        <v>44022</v>
      </c>
      <c r="AD124" s="35">
        <v>44029</v>
      </c>
      <c r="AE124" s="35">
        <v>44036</v>
      </c>
      <c r="AF124" s="35">
        <v>44043</v>
      </c>
      <c r="AG124" s="35">
        <v>44050</v>
      </c>
      <c r="AH124" s="35">
        <v>44057</v>
      </c>
      <c r="AI124" s="35">
        <v>44064</v>
      </c>
      <c r="AJ124" s="35">
        <v>44071</v>
      </c>
      <c r="AK124" s="35">
        <v>44078</v>
      </c>
      <c r="AL124" s="35">
        <v>44085</v>
      </c>
      <c r="AM124" s="35">
        <v>44092</v>
      </c>
      <c r="AN124" s="35">
        <v>44099</v>
      </c>
      <c r="AO124" s="35">
        <v>44106</v>
      </c>
      <c r="AP124" s="35">
        <v>44113</v>
      </c>
      <c r="AQ124" s="35">
        <v>44120</v>
      </c>
      <c r="AR124" s="35">
        <v>44127</v>
      </c>
      <c r="AS124" s="35">
        <v>44134</v>
      </c>
      <c r="AT124" s="35">
        <v>44141</v>
      </c>
      <c r="AU124" s="35">
        <v>44148</v>
      </c>
      <c r="AV124" s="35">
        <v>44155</v>
      </c>
      <c r="AW124" s="35">
        <v>44162</v>
      </c>
      <c r="AX124" s="35">
        <v>44169</v>
      </c>
      <c r="AY124" s="35">
        <v>44176</v>
      </c>
      <c r="AZ124" s="35">
        <v>44183</v>
      </c>
      <c r="BA124" s="14">
        <v>44190</v>
      </c>
    </row>
    <row r="125" spans="1:53" s="30" customFormat="1" x14ac:dyDescent="0.25">
      <c r="A125" s="67" t="s">
        <v>51</v>
      </c>
      <c r="B125" s="68">
        <f t="shared" ref="B125:BA129" si="21">B113/((B101+B29)/2)</f>
        <v>1.0947368421052632</v>
      </c>
      <c r="C125" s="68">
        <f t="shared" si="21"/>
        <v>1.1869918699186992</v>
      </c>
      <c r="D125" s="68">
        <f t="shared" si="21"/>
        <v>1</v>
      </c>
      <c r="E125" s="68">
        <f t="shared" si="21"/>
        <v>-0.17391304347826086</v>
      </c>
      <c r="F125" s="68">
        <f t="shared" si="21"/>
        <v>0.32653061224489793</v>
      </c>
      <c r="G125" s="68">
        <f t="shared" si="21"/>
        <v>0.18181818181818182</v>
      </c>
      <c r="H125" s="68">
        <f t="shared" si="21"/>
        <v>2.0618556701030927E-2</v>
      </c>
      <c r="I125" s="68">
        <f t="shared" si="21"/>
        <v>0.77647058823529413</v>
      </c>
      <c r="J125" s="68">
        <f t="shared" si="21"/>
        <v>0.14432989690721648</v>
      </c>
      <c r="K125" s="68">
        <f t="shared" si="21"/>
        <v>-4.3478260869565216E-2</v>
      </c>
      <c r="L125" s="68">
        <f t="shared" si="21"/>
        <v>0.19230769230769232</v>
      </c>
      <c r="M125" s="68">
        <f t="shared" si="21"/>
        <v>6.3157894736842107E-2</v>
      </c>
      <c r="N125" s="68">
        <f t="shared" si="21"/>
        <v>4.5454545454545456E-2</v>
      </c>
      <c r="O125" s="68">
        <f t="shared" si="21"/>
        <v>-0.11494252873563218</v>
      </c>
      <c r="P125" s="68">
        <f t="shared" si="21"/>
        <v>0.26506024096385544</v>
      </c>
      <c r="Q125" s="68">
        <f t="shared" si="21"/>
        <v>-0.11764705882352941</v>
      </c>
      <c r="R125" s="68">
        <f t="shared" si="21"/>
        <v>-0.50549450549450547</v>
      </c>
      <c r="S125" s="68">
        <f t="shared" si="21"/>
        <v>-0.10309278350515463</v>
      </c>
      <c r="T125" s="68">
        <f t="shared" si="21"/>
        <v>0.15384615384615385</v>
      </c>
      <c r="U125" s="68">
        <f t="shared" si="21"/>
        <v>-0.16666666666666666</v>
      </c>
      <c r="V125" s="68">
        <f t="shared" si="21"/>
        <v>-0.16216216216216217</v>
      </c>
      <c r="W125" s="68">
        <f t="shared" si="21"/>
        <v>-2.197802197802198E-2</v>
      </c>
      <c r="X125" s="68">
        <f t="shared" si="21"/>
        <v>4.2553191489361701E-2</v>
      </c>
      <c r="Y125" s="68">
        <f t="shared" si="21"/>
        <v>-0.26415094339622641</v>
      </c>
      <c r="Z125" s="68">
        <f t="shared" si="21"/>
        <v>-0.17821782178217821</v>
      </c>
      <c r="AA125" s="68">
        <f t="shared" si="21"/>
        <v>-9.7560975609756101E-2</v>
      </c>
      <c r="AB125" s="68">
        <f t="shared" si="21"/>
        <v>-0.40963855421686746</v>
      </c>
      <c r="AC125" s="68">
        <f t="shared" si="21"/>
        <v>-8.6956521739130432E-2</v>
      </c>
      <c r="AD125" s="68">
        <f t="shared" si="21"/>
        <v>0</v>
      </c>
      <c r="AE125" s="68">
        <f t="shared" si="21"/>
        <v>-3.4482758620689655E-2</v>
      </c>
      <c r="AF125" s="68">
        <f t="shared" si="21"/>
        <v>-8.4033613445378158E-2</v>
      </c>
      <c r="AG125" s="68">
        <f t="shared" si="21"/>
        <v>-3.4482758620689655E-2</v>
      </c>
      <c r="AH125" s="68">
        <f t="shared" si="21"/>
        <v>-0.16949152542372881</v>
      </c>
      <c r="AI125" s="68">
        <f t="shared" si="21"/>
        <v>6.5934065934065936E-2</v>
      </c>
      <c r="AJ125" s="68">
        <f t="shared" si="21"/>
        <v>-0.125</v>
      </c>
      <c r="AK125" s="68">
        <f t="shared" si="21"/>
        <v>0.18181818181818182</v>
      </c>
      <c r="AL125" s="68">
        <f t="shared" si="21"/>
        <v>8.6956521739130432E-2</v>
      </c>
      <c r="AM125" s="68">
        <f t="shared" si="21"/>
        <v>-0.42105263157894735</v>
      </c>
      <c r="AN125" s="68">
        <f t="shared" si="21"/>
        <v>9.5238095238095233E-2</v>
      </c>
      <c r="AO125" s="68">
        <f t="shared" si="21"/>
        <v>0.51851851851851849</v>
      </c>
      <c r="AP125" s="68">
        <f t="shared" si="21"/>
        <v>-2.1505376344086023E-2</v>
      </c>
      <c r="AQ125" s="68">
        <f t="shared" si="21"/>
        <v>0.22680412371134021</v>
      </c>
      <c r="AR125" s="68">
        <f t="shared" si="21"/>
        <v>-0.2807017543859649</v>
      </c>
      <c r="AS125" s="68">
        <f t="shared" si="21"/>
        <v>-2.197802197802198E-2</v>
      </c>
      <c r="AT125" s="68">
        <f t="shared" si="21"/>
        <v>0.16666666666666666</v>
      </c>
      <c r="AU125" s="68">
        <f t="shared" si="21"/>
        <v>-2.1505376344086023E-2</v>
      </c>
      <c r="AV125" s="68">
        <f t="shared" si="21"/>
        <v>-8.4033613445378158E-2</v>
      </c>
      <c r="AW125" s="68">
        <f t="shared" si="21"/>
        <v>-3.5087719298245612E-2</v>
      </c>
      <c r="AX125" s="68">
        <f t="shared" si="21"/>
        <v>0.10526315789473684</v>
      </c>
      <c r="AY125" s="68">
        <f t="shared" si="21"/>
        <v>1.9417475728155338E-2</v>
      </c>
      <c r="AZ125" s="68">
        <f t="shared" si="21"/>
        <v>0.25531914893617019</v>
      </c>
      <c r="BA125" s="69">
        <f t="shared" si="21"/>
        <v>0.42857142857142855</v>
      </c>
    </row>
    <row r="126" spans="1:53" s="30" customFormat="1" x14ac:dyDescent="0.25">
      <c r="A126" s="27" t="s">
        <v>44</v>
      </c>
      <c r="B126" s="49">
        <f t="shared" si="21"/>
        <v>-0.18181818181818182</v>
      </c>
      <c r="C126" s="49">
        <f t="shared" si="21"/>
        <v>0.16216216216216217</v>
      </c>
      <c r="D126" s="49">
        <f t="shared" si="21"/>
        <v>0.27450980392156865</v>
      </c>
      <c r="E126" s="49">
        <f t="shared" si="21"/>
        <v>-0.1276595744680851</v>
      </c>
      <c r="F126" s="49">
        <f t="shared" si="21"/>
        <v>6.8965517241379309E-2</v>
      </c>
      <c r="G126" s="49">
        <f t="shared" si="21"/>
        <v>8.3333333333333329E-2</v>
      </c>
      <c r="H126" s="49">
        <f t="shared" si="21"/>
        <v>0</v>
      </c>
      <c r="I126" s="49">
        <f t="shared" si="21"/>
        <v>0.79069767441860461</v>
      </c>
      <c r="J126" s="49">
        <f t="shared" si="21"/>
        <v>0.58064516129032262</v>
      </c>
      <c r="K126" s="49">
        <f t="shared" si="21"/>
        <v>-0.51162790697674421</v>
      </c>
      <c r="L126" s="49">
        <f t="shared" si="21"/>
        <v>0.34146341463414637</v>
      </c>
      <c r="M126" s="49">
        <f t="shared" si="21"/>
        <v>0.46153846153846156</v>
      </c>
      <c r="N126" s="49">
        <f t="shared" si="21"/>
        <v>-0.16216216216216217</v>
      </c>
      <c r="O126" s="49">
        <f t="shared" si="21"/>
        <v>-0.51428571428571423</v>
      </c>
      <c r="P126" s="49">
        <f t="shared" si="21"/>
        <v>-8.3333333333333329E-2</v>
      </c>
      <c r="Q126" s="49">
        <f t="shared" si="21"/>
        <v>0</v>
      </c>
      <c r="R126" s="49">
        <f t="shared" si="21"/>
        <v>0.4</v>
      </c>
      <c r="S126" s="49">
        <f t="shared" si="21"/>
        <v>-0.15384615384615385</v>
      </c>
      <c r="T126" s="49">
        <f t="shared" si="21"/>
        <v>-0.21052631578947367</v>
      </c>
      <c r="U126" s="49">
        <f t="shared" si="21"/>
        <v>-0.52631578947368418</v>
      </c>
      <c r="V126" s="49">
        <f t="shared" si="21"/>
        <v>0.47058823529411764</v>
      </c>
      <c r="W126" s="49">
        <f t="shared" si="21"/>
        <v>-0.11764705882352941</v>
      </c>
      <c r="X126" s="49">
        <f t="shared" si="21"/>
        <v>-5.4054054054054057E-2</v>
      </c>
      <c r="Y126" s="49">
        <f t="shared" si="21"/>
        <v>5.7142857142857141E-2</v>
      </c>
      <c r="Z126" s="49">
        <f t="shared" si="21"/>
        <v>-4.878048780487805E-2</v>
      </c>
      <c r="AA126" s="49">
        <f t="shared" si="21"/>
        <v>-4.6511627906976744E-2</v>
      </c>
      <c r="AB126" s="49">
        <f t="shared" si="21"/>
        <v>0.12244897959183673</v>
      </c>
      <c r="AC126" s="49">
        <f t="shared" si="21"/>
        <v>-0.27027027027027029</v>
      </c>
      <c r="AD126" s="49">
        <f t="shared" si="21"/>
        <v>-6.8965517241379309E-2</v>
      </c>
      <c r="AE126" s="49">
        <f t="shared" si="21"/>
        <v>7.407407407407407E-2</v>
      </c>
      <c r="AF126" s="49">
        <f t="shared" si="21"/>
        <v>-0.48275862068965519</v>
      </c>
      <c r="AG126" s="49">
        <f t="shared" si="21"/>
        <v>-0.4</v>
      </c>
      <c r="AH126" s="49">
        <f t="shared" si="21"/>
        <v>0.74285714285714288</v>
      </c>
      <c r="AI126" s="49">
        <f t="shared" si="21"/>
        <v>-0.93333333333333335</v>
      </c>
      <c r="AJ126" s="49">
        <f t="shared" si="21"/>
        <v>0.37037037037037035</v>
      </c>
      <c r="AK126" s="49">
        <f t="shared" si="21"/>
        <v>-5.128205128205128E-2</v>
      </c>
      <c r="AL126" s="49">
        <f t="shared" si="21"/>
        <v>-0.4</v>
      </c>
      <c r="AM126" s="49">
        <f t="shared" si="21"/>
        <v>0</v>
      </c>
      <c r="AN126" s="49">
        <f t="shared" si="21"/>
        <v>0.33333333333333331</v>
      </c>
      <c r="AO126" s="49">
        <f t="shared" si="21"/>
        <v>-0.125</v>
      </c>
      <c r="AP126" s="49">
        <f t="shared" si="21"/>
        <v>-0.22222222222222221</v>
      </c>
      <c r="AQ126" s="49">
        <f t="shared" si="21"/>
        <v>-0.25</v>
      </c>
      <c r="AR126" s="49">
        <f t="shared" si="21"/>
        <v>-0.52631578947368418</v>
      </c>
      <c r="AS126" s="49">
        <f t="shared" si="21"/>
        <v>-0.23255813953488372</v>
      </c>
      <c r="AT126" s="49">
        <f t="shared" si="21"/>
        <v>-0.52631578947368418</v>
      </c>
      <c r="AU126" s="49">
        <f t="shared" si="21"/>
        <v>-0.41666666666666669</v>
      </c>
      <c r="AV126" s="49">
        <f t="shared" si="21"/>
        <v>-0.14634146341463414</v>
      </c>
      <c r="AW126" s="49">
        <f t="shared" si="21"/>
        <v>-0.35294117647058826</v>
      </c>
      <c r="AX126" s="49">
        <f t="shared" si="21"/>
        <v>0.125</v>
      </c>
      <c r="AY126" s="49">
        <f t="shared" si="21"/>
        <v>0.84444444444444444</v>
      </c>
      <c r="AZ126" s="49">
        <f t="shared" si="21"/>
        <v>-0.19047619047619047</v>
      </c>
      <c r="BA126" s="70">
        <f t="shared" si="21"/>
        <v>0.16666666666666666</v>
      </c>
    </row>
    <row r="127" spans="1:53" s="30" customFormat="1" x14ac:dyDescent="0.25">
      <c r="A127" s="27" t="s">
        <v>45</v>
      </c>
      <c r="B127" s="49">
        <f t="shared" si="21"/>
        <v>3.309692671394799E-2</v>
      </c>
      <c r="C127" s="49">
        <f t="shared" si="21"/>
        <v>-7.560137457044673E-2</v>
      </c>
      <c r="D127" s="49">
        <f t="shared" si="21"/>
        <v>0.10909090909090909</v>
      </c>
      <c r="E127" s="49">
        <f t="shared" si="21"/>
        <v>0.12872841444270017</v>
      </c>
      <c r="F127" s="49">
        <f t="shared" si="21"/>
        <v>-9.9071207430340563E-2</v>
      </c>
      <c r="G127" s="49">
        <f t="shared" si="21"/>
        <v>-9.285714285714286E-2</v>
      </c>
      <c r="H127" s="49">
        <f t="shared" si="21"/>
        <v>-4.1733547351524881E-2</v>
      </c>
      <c r="I127" s="49">
        <f t="shared" si="21"/>
        <v>-6.3157894736842107E-2</v>
      </c>
      <c r="J127" s="49">
        <f t="shared" si="21"/>
        <v>0.12546125461254612</v>
      </c>
      <c r="K127" s="49">
        <f t="shared" si="21"/>
        <v>5.4237288135593219E-2</v>
      </c>
      <c r="L127" s="49">
        <f t="shared" si="21"/>
        <v>-9.5541401273885357E-2</v>
      </c>
      <c r="M127" s="49">
        <f t="shared" si="21"/>
        <v>5.2539404553415062E-2</v>
      </c>
      <c r="N127" s="49">
        <f t="shared" si="21"/>
        <v>0.10181818181818182</v>
      </c>
      <c r="O127" s="49">
        <f t="shared" si="21"/>
        <v>0.12949640287769784</v>
      </c>
      <c r="P127" s="49">
        <f t="shared" si="21"/>
        <v>-0.15679999999999999</v>
      </c>
      <c r="Q127" s="49">
        <f t="shared" si="21"/>
        <v>-0.18115942028985507</v>
      </c>
      <c r="R127" s="49">
        <f t="shared" si="21"/>
        <v>-0.21859706362153344</v>
      </c>
      <c r="S127" s="49">
        <f t="shared" si="21"/>
        <v>-3.6363636363636362E-2</v>
      </c>
      <c r="T127" s="49">
        <f t="shared" si="21"/>
        <v>5.8939096267190572E-2</v>
      </c>
      <c r="U127" s="49">
        <f t="shared" si="21"/>
        <v>1.3245033112582781E-2</v>
      </c>
      <c r="V127" s="49">
        <f t="shared" si="21"/>
        <v>4.975124378109453E-2</v>
      </c>
      <c r="W127" s="49">
        <f t="shared" si="21"/>
        <v>-4.4989775051124746E-2</v>
      </c>
      <c r="X127" s="49">
        <f t="shared" si="21"/>
        <v>2.6490066225165563E-2</v>
      </c>
      <c r="Y127" s="49">
        <f t="shared" si="21"/>
        <v>4.1095890410958902E-2</v>
      </c>
      <c r="Z127" s="49">
        <f t="shared" si="21"/>
        <v>-9.8807495741056212E-2</v>
      </c>
      <c r="AA127" s="49">
        <f t="shared" si="21"/>
        <v>-0.11398963730569948</v>
      </c>
      <c r="AB127" s="49">
        <f t="shared" si="21"/>
        <v>-0.11460258780036968</v>
      </c>
      <c r="AC127" s="49">
        <f t="shared" si="21"/>
        <v>-0.15985790408525755</v>
      </c>
      <c r="AD127" s="49">
        <f t="shared" si="21"/>
        <v>-8.5763293310463118E-2</v>
      </c>
      <c r="AE127" s="49">
        <f t="shared" si="21"/>
        <v>-8.6021505376344093E-2</v>
      </c>
      <c r="AF127" s="49">
        <f t="shared" si="21"/>
        <v>-7.6225045372050812E-2</v>
      </c>
      <c r="AG127" s="49">
        <f t="shared" si="21"/>
        <v>-0.28970331588132636</v>
      </c>
      <c r="AH127" s="49">
        <f t="shared" si="21"/>
        <v>9.056603773584905E-2</v>
      </c>
      <c r="AI127" s="49">
        <f t="shared" si="21"/>
        <v>5.4474708171206226E-2</v>
      </c>
      <c r="AJ127" s="49">
        <f t="shared" si="21"/>
        <v>-3.9387308533916851E-2</v>
      </c>
      <c r="AK127" s="49">
        <f t="shared" si="21"/>
        <v>-0.18612521150592218</v>
      </c>
      <c r="AL127" s="49">
        <f t="shared" si="21"/>
        <v>7.6923076923076927E-2</v>
      </c>
      <c r="AM127" s="49">
        <f t="shared" si="21"/>
        <v>-0.10071942446043165</v>
      </c>
      <c r="AN127" s="49">
        <f t="shared" si="21"/>
        <v>-3.7105751391465678E-3</v>
      </c>
      <c r="AO127" s="49">
        <f t="shared" si="21"/>
        <v>0.12418300653594772</v>
      </c>
      <c r="AP127" s="49">
        <f t="shared" si="21"/>
        <v>-8.2539682539682538E-2</v>
      </c>
      <c r="AQ127" s="49">
        <f t="shared" si="21"/>
        <v>6.6225165562913907E-3</v>
      </c>
      <c r="AR127" s="49">
        <f t="shared" si="21"/>
        <v>-9.4915254237288138E-2</v>
      </c>
      <c r="AS127" s="49">
        <f t="shared" si="21"/>
        <v>0</v>
      </c>
      <c r="AT127" s="49">
        <f t="shared" si="21"/>
        <v>1.9292604501607719E-2</v>
      </c>
      <c r="AU127" s="49">
        <f t="shared" si="21"/>
        <v>-7.460035523978685E-2</v>
      </c>
      <c r="AV127" s="49">
        <f t="shared" si="21"/>
        <v>-9.7478991596638656E-2</v>
      </c>
      <c r="AW127" s="49">
        <f t="shared" si="21"/>
        <v>-1.5898251192368838E-2</v>
      </c>
      <c r="AX127" s="49">
        <f t="shared" si="21"/>
        <v>-3.4321372854914198E-2</v>
      </c>
      <c r="AY127" s="49">
        <f t="shared" si="21"/>
        <v>6.5573770491803282E-2</v>
      </c>
      <c r="AZ127" s="49">
        <f t="shared" si="21"/>
        <v>9.9857346647646214E-2</v>
      </c>
      <c r="BA127" s="70">
        <f t="shared" si="21"/>
        <v>-0.11464968152866242</v>
      </c>
    </row>
    <row r="128" spans="1:53" s="30" customFormat="1" x14ac:dyDescent="0.25">
      <c r="A128" s="27" t="s">
        <v>46</v>
      </c>
      <c r="B128" s="49">
        <f t="shared" si="21"/>
        <v>-7.3121735636801924E-2</v>
      </c>
      <c r="C128" s="49">
        <f t="shared" si="21"/>
        <v>-9.5302013422818799E-2</v>
      </c>
      <c r="D128" s="49">
        <f t="shared" si="21"/>
        <v>-9.3055555555555558E-2</v>
      </c>
      <c r="E128" s="49">
        <f t="shared" si="21"/>
        <v>-1.4497756299620296E-2</v>
      </c>
      <c r="F128" s="49">
        <f t="shared" si="21"/>
        <v>-2.67051605918441E-2</v>
      </c>
      <c r="G128" s="49">
        <f t="shared" si="21"/>
        <v>2.9261155815654718E-2</v>
      </c>
      <c r="H128" s="49">
        <f t="shared" si="21"/>
        <v>-3.6376864314296106E-3</v>
      </c>
      <c r="I128" s="49">
        <f t="shared" si="21"/>
        <v>1.2261089073205915E-2</v>
      </c>
      <c r="J128" s="49">
        <f t="shared" si="21"/>
        <v>2.807862013638187E-2</v>
      </c>
      <c r="K128" s="49">
        <f t="shared" si="21"/>
        <v>-1.4792899408284023E-2</v>
      </c>
      <c r="L128" s="49">
        <f t="shared" si="21"/>
        <v>-3.806623524933384E-3</v>
      </c>
      <c r="M128" s="49">
        <f t="shared" si="21"/>
        <v>-7.6982294072363358E-2</v>
      </c>
      <c r="N128" s="49">
        <f t="shared" si="21"/>
        <v>0.13729777000437254</v>
      </c>
      <c r="O128" s="49">
        <f t="shared" si="21"/>
        <v>2.4380333197887038E-3</v>
      </c>
      <c r="P128" s="49">
        <f t="shared" si="21"/>
        <v>-8.8401964488099741E-2</v>
      </c>
      <c r="Q128" s="49">
        <f t="shared" si="21"/>
        <v>-0.23008849557522124</v>
      </c>
      <c r="R128" s="49">
        <f t="shared" si="21"/>
        <v>-4.9586776859504135E-3</v>
      </c>
      <c r="S128" s="49">
        <f t="shared" si="21"/>
        <v>-2.1505376344086023E-2</v>
      </c>
      <c r="T128" s="49">
        <f t="shared" si="21"/>
        <v>-1.9013128112267994E-2</v>
      </c>
      <c r="U128" s="49">
        <f t="shared" si="21"/>
        <v>-4.3010752688172046E-2</v>
      </c>
      <c r="V128" s="49">
        <f t="shared" si="21"/>
        <v>3.1746031746031746E-3</v>
      </c>
      <c r="W128" s="49">
        <f t="shared" si="21"/>
        <v>-7.0387129210658624E-3</v>
      </c>
      <c r="X128" s="49">
        <f t="shared" si="21"/>
        <v>2.3159636062861869E-2</v>
      </c>
      <c r="Y128" s="49">
        <f t="shared" si="21"/>
        <v>-4.2589437819420782E-2</v>
      </c>
      <c r="Z128" s="49">
        <f t="shared" si="21"/>
        <v>-9.5196884465599315E-3</v>
      </c>
      <c r="AA128" s="49">
        <f t="shared" si="21"/>
        <v>2.5020850708924104E-2</v>
      </c>
      <c r="AB128" s="49">
        <f t="shared" si="21"/>
        <v>-3.3598585322723251E-2</v>
      </c>
      <c r="AC128" s="49">
        <f t="shared" si="21"/>
        <v>0</v>
      </c>
      <c r="AD128" s="49">
        <f t="shared" si="21"/>
        <v>-2.6064291920069503E-2</v>
      </c>
      <c r="AE128" s="49">
        <f t="shared" si="21"/>
        <v>-6.5800865800865804E-2</v>
      </c>
      <c r="AF128" s="49">
        <f t="shared" si="21"/>
        <v>-2.8094820017559263E-2</v>
      </c>
      <c r="AG128" s="49">
        <f t="shared" si="21"/>
        <v>-7.0484581497797363E-2</v>
      </c>
      <c r="AH128" s="49">
        <f t="shared" si="21"/>
        <v>9.6040438079191243E-2</v>
      </c>
      <c r="AI128" s="49">
        <f t="shared" si="21"/>
        <v>3.9819004524886875E-2</v>
      </c>
      <c r="AJ128" s="49">
        <f t="shared" si="21"/>
        <v>8.8105726872246704E-3</v>
      </c>
      <c r="AK128" s="49">
        <f t="shared" si="21"/>
        <v>2.5052192066805845E-3</v>
      </c>
      <c r="AL128" s="49">
        <f t="shared" si="21"/>
        <v>-9.3656875266070663E-3</v>
      </c>
      <c r="AM128" s="49">
        <f t="shared" si="21"/>
        <v>2.5586353944562902E-3</v>
      </c>
      <c r="AN128" s="49">
        <f t="shared" si="21"/>
        <v>0.1</v>
      </c>
      <c r="AO128" s="49">
        <f t="shared" si="21"/>
        <v>-9.2088740058601931E-3</v>
      </c>
      <c r="AP128" s="49">
        <f t="shared" si="21"/>
        <v>-6.3856960408684549E-2</v>
      </c>
      <c r="AQ128" s="49">
        <f t="shared" si="21"/>
        <v>-4.6550994498518829E-2</v>
      </c>
      <c r="AR128" s="49">
        <f t="shared" si="21"/>
        <v>-1.6680567139282735E-3</v>
      </c>
      <c r="AS128" s="49">
        <f t="shared" si="21"/>
        <v>3.8346825734980827E-2</v>
      </c>
      <c r="AT128" s="49">
        <f t="shared" si="21"/>
        <v>6.6025908900961133E-2</v>
      </c>
      <c r="AU128" s="49">
        <f t="shared" si="21"/>
        <v>1.2841091492776886E-2</v>
      </c>
      <c r="AV128" s="49">
        <f t="shared" si="21"/>
        <v>1.6339869281045752E-3</v>
      </c>
      <c r="AW128" s="49">
        <f t="shared" si="21"/>
        <v>-7.2492952074103903E-3</v>
      </c>
      <c r="AX128" s="49">
        <f t="shared" si="21"/>
        <v>4.5728038507821901E-2</v>
      </c>
      <c r="AY128" s="49">
        <f t="shared" si="21"/>
        <v>3.7238169123351435E-2</v>
      </c>
      <c r="AZ128" s="49">
        <f t="shared" si="21"/>
        <v>7.6277650648360028E-3</v>
      </c>
      <c r="BA128" s="70">
        <f t="shared" si="21"/>
        <v>-2.428115015974441E-2</v>
      </c>
    </row>
    <row r="129" spans="1:53" s="30" customFormat="1" x14ac:dyDescent="0.25">
      <c r="A129" s="27" t="s">
        <v>47</v>
      </c>
      <c r="B129" s="49">
        <f t="shared" si="21"/>
        <v>-0.1122394441475147</v>
      </c>
      <c r="C129" s="49">
        <f t="shared" si="21"/>
        <v>-6.3111111111111118E-2</v>
      </c>
      <c r="D129" s="49">
        <f t="shared" si="21"/>
        <v>-8.9153754469606675E-2</v>
      </c>
      <c r="E129" s="49">
        <f t="shared" si="21"/>
        <v>-0.1079892499389201</v>
      </c>
      <c r="F129" s="49">
        <f t="shared" si="21"/>
        <v>-7.0833333333333331E-2</v>
      </c>
      <c r="G129" s="49">
        <f t="shared" si="21"/>
        <v>-3.8625532982192123E-2</v>
      </c>
      <c r="H129" s="49">
        <f t="shared" si="21"/>
        <v>-2.1739130434782608E-2</v>
      </c>
      <c r="I129" s="49">
        <f t="shared" si="21"/>
        <v>-3.870967741935484E-2</v>
      </c>
      <c r="J129" s="49">
        <f t="shared" si="21"/>
        <v>5.5149127743387732E-2</v>
      </c>
      <c r="K129" s="49">
        <f t="shared" si="21"/>
        <v>-8.3591331269349839E-2</v>
      </c>
      <c r="L129" s="49">
        <f t="shared" si="21"/>
        <v>-0.14620987321284057</v>
      </c>
      <c r="M129" s="49">
        <f t="shared" si="21"/>
        <v>-0.11239669421487604</v>
      </c>
      <c r="N129" s="49">
        <f t="shared" si="21"/>
        <v>3.5305048002477545E-2</v>
      </c>
      <c r="O129" s="49">
        <f t="shared" si="21"/>
        <v>-8.8809946714031973E-2</v>
      </c>
      <c r="P129" s="49">
        <f t="shared" si="21"/>
        <v>-0.18114209827357239</v>
      </c>
      <c r="Q129" s="49">
        <f t="shared" si="21"/>
        <v>-0.26097414311485267</v>
      </c>
      <c r="R129" s="49">
        <f t="shared" si="21"/>
        <v>1.338376491125982E-2</v>
      </c>
      <c r="S129" s="49">
        <f t="shared" si="21"/>
        <v>8.0133555926544239E-2</v>
      </c>
      <c r="T129" s="49">
        <f t="shared" si="21"/>
        <v>5.1525423728813559E-2</v>
      </c>
      <c r="U129" s="49">
        <f t="shared" si="21"/>
        <v>-6.4516129032258063E-2</v>
      </c>
      <c r="V129" s="49">
        <f t="shared" si="21"/>
        <v>6.191588785046729E-2</v>
      </c>
      <c r="W129" s="49">
        <f t="shared" si="21"/>
        <v>-3.4838250977603978E-2</v>
      </c>
      <c r="X129" s="49">
        <f t="shared" si="21"/>
        <v>2.3830281894798022E-2</v>
      </c>
      <c r="Y129" s="49">
        <f t="shared" si="21"/>
        <v>3.124042879019908E-2</v>
      </c>
      <c r="Z129" s="49">
        <f t="shared" si="21"/>
        <v>7.4119827053736875E-3</v>
      </c>
      <c r="AA129" s="49">
        <f t="shared" si="21"/>
        <v>-2.8860914952410194E-2</v>
      </c>
      <c r="AB129" s="49">
        <f t="shared" si="21"/>
        <v>8.362817626246381E-3</v>
      </c>
      <c r="AC129" s="49">
        <f t="shared" si="21"/>
        <v>-2.2756005056890013E-2</v>
      </c>
      <c r="AD129" s="49">
        <f t="shared" si="21"/>
        <v>-5.0048748781280468E-2</v>
      </c>
      <c r="AE129" s="49">
        <f t="shared" si="21"/>
        <v>2.0227560050568902E-2</v>
      </c>
      <c r="AF129" s="49">
        <f t="shared" si="21"/>
        <v>3.8940312799233961E-2</v>
      </c>
      <c r="AG129" s="49">
        <f t="shared" si="21"/>
        <v>-1.8832391713747645E-2</v>
      </c>
      <c r="AH129" s="49">
        <f t="shared" si="21"/>
        <v>9.5816033216224849E-3</v>
      </c>
      <c r="AI129" s="49">
        <f t="shared" si="21"/>
        <v>-1.1938422871504869E-2</v>
      </c>
      <c r="AJ129" s="49">
        <f t="shared" si="21"/>
        <v>-1.6078294302691365E-2</v>
      </c>
      <c r="AK129" s="49">
        <f t="shared" si="21"/>
        <v>1.3480392156862746E-2</v>
      </c>
      <c r="AL129" s="49">
        <f t="shared" si="21"/>
        <v>1.0568852968604289E-2</v>
      </c>
      <c r="AM129" s="49">
        <f t="shared" si="21"/>
        <v>-1.9284603421461897E-2</v>
      </c>
      <c r="AN129" s="49">
        <f t="shared" si="21"/>
        <v>-3.8046924540266328E-2</v>
      </c>
      <c r="AO129" s="49">
        <f t="shared" si="21"/>
        <v>2.3086269744835967E-2</v>
      </c>
      <c r="AP129" s="49">
        <f t="shared" si="21"/>
        <v>-7.4953154278575894E-3</v>
      </c>
      <c r="AQ129" s="49">
        <f t="shared" si="21"/>
        <v>-1.5843997562461912E-2</v>
      </c>
      <c r="AR129" s="49">
        <f t="shared" si="21"/>
        <v>3.6144578313253013E-3</v>
      </c>
      <c r="AS129" s="49">
        <f t="shared" si="21"/>
        <v>5.8168316831683171E-2</v>
      </c>
      <c r="AT129" s="49">
        <f t="shared" si="21"/>
        <v>5.9844404548174742E-3</v>
      </c>
      <c r="AU129" s="49">
        <f t="shared" si="21"/>
        <v>-2.5376217173207437E-2</v>
      </c>
      <c r="AV129" s="49">
        <f t="shared" si="21"/>
        <v>2.4978216671507406E-2</v>
      </c>
      <c r="AW129" s="49">
        <f t="shared" ref="AW129:BA129" si="22">AW117/((AW105+AW33)/2)</f>
        <v>5.4561454972132592E-2</v>
      </c>
      <c r="AX129" s="49">
        <f t="shared" si="22"/>
        <v>-4.13589364844904E-3</v>
      </c>
      <c r="AY129" s="49">
        <f t="shared" si="22"/>
        <v>-1.1644025505960632E-2</v>
      </c>
      <c r="AZ129" s="49">
        <f t="shared" si="22"/>
        <v>1.9098143236074269E-2</v>
      </c>
      <c r="BA129" s="70">
        <f t="shared" si="22"/>
        <v>-1.6736401673640166E-2</v>
      </c>
    </row>
    <row r="130" spans="1:53" s="30" customFormat="1" x14ac:dyDescent="0.25">
      <c r="A130" s="27" t="s">
        <v>48</v>
      </c>
      <c r="B130" s="49">
        <f t="shared" ref="B130:BA132" si="23">B118/((B106+B34)/2)</f>
        <v>-0.15964125560538117</v>
      </c>
      <c r="C130" s="49">
        <f t="shared" si="23"/>
        <v>-0.14590058102001291</v>
      </c>
      <c r="D130" s="49">
        <f t="shared" si="23"/>
        <v>-0.12417582417582418</v>
      </c>
      <c r="E130" s="49">
        <f t="shared" si="23"/>
        <v>-0.15740479548660086</v>
      </c>
      <c r="F130" s="49">
        <f t="shared" si="23"/>
        <v>-0.15765433917784</v>
      </c>
      <c r="G130" s="49">
        <f t="shared" si="23"/>
        <v>-3.7724460540214277E-2</v>
      </c>
      <c r="H130" s="49">
        <f t="shared" si="23"/>
        <v>-2.9052876234747241E-2</v>
      </c>
      <c r="I130" s="49">
        <f t="shared" si="23"/>
        <v>-6.9742652657225526E-2</v>
      </c>
      <c r="J130" s="49">
        <f t="shared" si="23"/>
        <v>2.8966639544344995E-2</v>
      </c>
      <c r="K130" s="49">
        <f t="shared" si="23"/>
        <v>-0.1927818208822219</v>
      </c>
      <c r="L130" s="49">
        <f t="shared" si="23"/>
        <v>-0.20254328175271946</v>
      </c>
      <c r="M130" s="49">
        <f t="shared" si="23"/>
        <v>-0.12527821939586645</v>
      </c>
      <c r="N130" s="49">
        <f t="shared" si="23"/>
        <v>-3.170130327580134E-2</v>
      </c>
      <c r="O130" s="49">
        <f t="shared" si="23"/>
        <v>-2.5546218487394957E-2</v>
      </c>
      <c r="P130" s="49">
        <f t="shared" si="23"/>
        <v>-0.16853047724051032</v>
      </c>
      <c r="Q130" s="49">
        <f t="shared" si="23"/>
        <v>-0.19872701555869873</v>
      </c>
      <c r="R130" s="49">
        <f t="shared" si="23"/>
        <v>-3.3234213748469479E-2</v>
      </c>
      <c r="S130" s="49">
        <f t="shared" si="23"/>
        <v>9.8135426889106966E-2</v>
      </c>
      <c r="T130" s="49">
        <f t="shared" si="23"/>
        <v>7.8581503123111018E-2</v>
      </c>
      <c r="U130" s="49">
        <f t="shared" si="23"/>
        <v>2.581786030061892E-2</v>
      </c>
      <c r="V130" s="49">
        <f t="shared" si="23"/>
        <v>9.1958104029824253E-2</v>
      </c>
      <c r="W130" s="49">
        <f t="shared" si="23"/>
        <v>3.0847242763574898E-2</v>
      </c>
      <c r="X130" s="49">
        <f t="shared" si="23"/>
        <v>-1.2222804260520342E-2</v>
      </c>
      <c r="Y130" s="49">
        <f t="shared" si="23"/>
        <v>7.4878322725570952E-4</v>
      </c>
      <c r="Z130" s="49">
        <f t="shared" si="23"/>
        <v>6.1205094088576315E-2</v>
      </c>
      <c r="AA130" s="49">
        <f t="shared" si="23"/>
        <v>7.0769230769230765E-2</v>
      </c>
      <c r="AB130" s="49">
        <f t="shared" si="23"/>
        <v>1.4826078692263827E-2</v>
      </c>
      <c r="AC130" s="49">
        <f t="shared" si="23"/>
        <v>-6.4774242712897692E-3</v>
      </c>
      <c r="AD130" s="49">
        <f t="shared" si="23"/>
        <v>4.9469964664310952E-2</v>
      </c>
      <c r="AE130" s="49">
        <f t="shared" si="23"/>
        <v>-1.8433179723502304E-2</v>
      </c>
      <c r="AF130" s="49">
        <f t="shared" si="23"/>
        <v>1.6654049962149888E-2</v>
      </c>
      <c r="AG130" s="49">
        <f t="shared" si="23"/>
        <v>4.6710782405605293E-3</v>
      </c>
      <c r="AH130" s="49">
        <f t="shared" si="23"/>
        <v>1.6337915919505879E-2</v>
      </c>
      <c r="AI130" s="49">
        <f t="shared" si="23"/>
        <v>-3.2149235959515778E-2</v>
      </c>
      <c r="AJ130" s="49">
        <f t="shared" si="23"/>
        <v>7.5632132468113678E-2</v>
      </c>
      <c r="AK130" s="49">
        <f t="shared" si="23"/>
        <v>5.0618880472935522E-2</v>
      </c>
      <c r="AL130" s="49">
        <f t="shared" si="23"/>
        <v>2.9827915869980879E-2</v>
      </c>
      <c r="AM130" s="49">
        <f t="shared" si="23"/>
        <v>3.5498489425981876E-2</v>
      </c>
      <c r="AN130" s="49">
        <f t="shared" si="23"/>
        <v>4.8617554277231398E-2</v>
      </c>
      <c r="AO130" s="49">
        <f t="shared" si="23"/>
        <v>3.0679327976625273E-2</v>
      </c>
      <c r="AP130" s="49">
        <f t="shared" si="23"/>
        <v>4.5632798573975043E-2</v>
      </c>
      <c r="AQ130" s="49">
        <f t="shared" si="23"/>
        <v>5.3084900685533488E-2</v>
      </c>
      <c r="AR130" s="49">
        <f t="shared" si="23"/>
        <v>5.7709979783128099E-2</v>
      </c>
      <c r="AS130" s="49">
        <f t="shared" si="23"/>
        <v>8.442710180915218E-2</v>
      </c>
      <c r="AT130" s="49">
        <f t="shared" si="23"/>
        <v>1.6478896922818228E-2</v>
      </c>
      <c r="AU130" s="49">
        <f t="shared" si="23"/>
        <v>8.5243674647648163E-2</v>
      </c>
      <c r="AV130" s="49">
        <f t="shared" si="23"/>
        <v>0.13391803002192612</v>
      </c>
      <c r="AW130" s="49">
        <f t="shared" si="23"/>
        <v>0.10484006029140848</v>
      </c>
      <c r="AX130" s="49">
        <f t="shared" si="23"/>
        <v>3.7398643058083735E-2</v>
      </c>
      <c r="AY130" s="49">
        <f t="shared" si="23"/>
        <v>8.1916788084830827E-2</v>
      </c>
      <c r="AZ130" s="49">
        <f t="shared" si="23"/>
        <v>5.0660450660450662E-2</v>
      </c>
      <c r="BA130" s="70">
        <f t="shared" si="23"/>
        <v>0.10273327049952875</v>
      </c>
    </row>
    <row r="131" spans="1:53" s="51" customFormat="1" x14ac:dyDescent="0.25">
      <c r="A131" s="45" t="s">
        <v>49</v>
      </c>
      <c r="B131" s="50">
        <f t="shared" si="23"/>
        <v>-0.18149745197961584</v>
      </c>
      <c r="C131" s="50">
        <f t="shared" si="23"/>
        <v>-0.26513855627779681</v>
      </c>
      <c r="D131" s="50">
        <f t="shared" si="23"/>
        <v>-0.30272139801583692</v>
      </c>
      <c r="E131" s="50">
        <f t="shared" si="23"/>
        <v>-0.26342545521767263</v>
      </c>
      <c r="F131" s="50">
        <f t="shared" si="23"/>
        <v>-0.24301219863605802</v>
      </c>
      <c r="G131" s="50">
        <f t="shared" si="23"/>
        <v>-0.1293709757305597</v>
      </c>
      <c r="H131" s="50">
        <f t="shared" si="23"/>
        <v>-5.3569609939912416E-2</v>
      </c>
      <c r="I131" s="50">
        <f t="shared" si="23"/>
        <v>-0.1229465853910528</v>
      </c>
      <c r="J131" s="50">
        <f t="shared" si="23"/>
        <v>-1.814962372731297E-2</v>
      </c>
      <c r="K131" s="50">
        <f t="shared" si="23"/>
        <v>-0.25788779547529672</v>
      </c>
      <c r="L131" s="50">
        <f t="shared" si="23"/>
        <v>-0.26149573089188355</v>
      </c>
      <c r="M131" s="50">
        <f t="shared" si="23"/>
        <v>-0.1847778266608007</v>
      </c>
      <c r="N131" s="50">
        <f t="shared" si="23"/>
        <v>-5.6682201788638364E-2</v>
      </c>
      <c r="O131" s="50">
        <f t="shared" si="23"/>
        <v>-0.11049331598249142</v>
      </c>
      <c r="P131" s="50">
        <f t="shared" si="23"/>
        <v>-0.2153168044077135</v>
      </c>
      <c r="Q131" s="50">
        <f t="shared" si="23"/>
        <v>-0.21276595744680851</v>
      </c>
      <c r="R131" s="50">
        <f t="shared" si="23"/>
        <v>-2.1099664887675312E-2</v>
      </c>
      <c r="S131" s="50">
        <f t="shared" si="23"/>
        <v>0.16021426832237642</v>
      </c>
      <c r="T131" s="50">
        <f t="shared" si="23"/>
        <v>4.6915725456125108E-2</v>
      </c>
      <c r="U131" s="50">
        <f t="shared" si="23"/>
        <v>5.945540844366725E-2</v>
      </c>
      <c r="V131" s="50">
        <f t="shared" si="23"/>
        <v>6.9782751810401583E-2</v>
      </c>
      <c r="W131" s="50">
        <f t="shared" si="23"/>
        <v>3.5155001597954622E-2</v>
      </c>
      <c r="X131" s="50">
        <f t="shared" si="23"/>
        <v>3.7842708199253443E-2</v>
      </c>
      <c r="Y131" s="50">
        <f t="shared" si="23"/>
        <v>2.8137310073157007E-2</v>
      </c>
      <c r="Z131" s="50">
        <f t="shared" si="23"/>
        <v>2.2020905923344949E-2</v>
      </c>
      <c r="AA131" s="50">
        <f t="shared" si="23"/>
        <v>4.7459519821328865E-2</v>
      </c>
      <c r="AB131" s="50">
        <f t="shared" si="23"/>
        <v>-4.7042052744119746E-2</v>
      </c>
      <c r="AC131" s="50">
        <f t="shared" si="23"/>
        <v>-1.9754480033864824E-3</v>
      </c>
      <c r="AD131" s="50">
        <f t="shared" si="23"/>
        <v>-1.1376564277588168E-2</v>
      </c>
      <c r="AE131" s="50">
        <f t="shared" si="23"/>
        <v>2.5618631732168849E-2</v>
      </c>
      <c r="AF131" s="50">
        <f t="shared" si="23"/>
        <v>1.9892014776925263E-2</v>
      </c>
      <c r="AG131" s="50">
        <f t="shared" si="23"/>
        <v>-2.2446689113355782E-3</v>
      </c>
      <c r="AH131" s="50">
        <f t="shared" si="23"/>
        <v>1.9654556283502083E-2</v>
      </c>
      <c r="AI131" s="50">
        <f t="shared" si="23"/>
        <v>1.998551774076756E-2</v>
      </c>
      <c r="AJ131" s="50">
        <f t="shared" si="23"/>
        <v>7.539811504712382E-2</v>
      </c>
      <c r="AK131" s="50">
        <f t="shared" si="23"/>
        <v>3.6789753372394061E-2</v>
      </c>
      <c r="AL131" s="50">
        <f t="shared" si="23"/>
        <v>6.035321930190516E-2</v>
      </c>
      <c r="AM131" s="50">
        <f t="shared" si="23"/>
        <v>3.3690658499234305E-2</v>
      </c>
      <c r="AN131" s="50">
        <f t="shared" si="23"/>
        <v>4.8494983277591976E-2</v>
      </c>
      <c r="AO131" s="50">
        <f t="shared" si="23"/>
        <v>3.2733666982280536E-2</v>
      </c>
      <c r="AP131" s="50">
        <f t="shared" si="23"/>
        <v>8.1537263048558822E-2</v>
      </c>
      <c r="AQ131" s="50">
        <f t="shared" si="23"/>
        <v>5.356469256884195E-2</v>
      </c>
      <c r="AR131" s="50">
        <f t="shared" si="23"/>
        <v>8.0538650783374341E-2</v>
      </c>
      <c r="AS131" s="50">
        <f t="shared" si="23"/>
        <v>6.8006182380216385E-2</v>
      </c>
      <c r="AT131" s="50">
        <f t="shared" si="23"/>
        <v>9.4673152212599365E-2</v>
      </c>
      <c r="AU131" s="50">
        <f t="shared" si="23"/>
        <v>6.3328952085075871E-2</v>
      </c>
      <c r="AV131" s="50">
        <f t="shared" si="23"/>
        <v>0.12584704743465633</v>
      </c>
      <c r="AW131" s="50">
        <f t="shared" si="23"/>
        <v>0.12956532151838104</v>
      </c>
      <c r="AX131" s="50">
        <f t="shared" si="23"/>
        <v>8.7948657000237698E-2</v>
      </c>
      <c r="AY131" s="50">
        <f t="shared" si="23"/>
        <v>7.3799025295892315E-2</v>
      </c>
      <c r="AZ131" s="50">
        <f t="shared" si="23"/>
        <v>0.11900191938579655</v>
      </c>
      <c r="BA131" s="71">
        <f t="shared" si="23"/>
        <v>7.4781749299950587E-2</v>
      </c>
    </row>
    <row r="132" spans="1:53" x14ac:dyDescent="0.25">
      <c r="A132" s="73" t="s">
        <v>65</v>
      </c>
      <c r="B132" s="51"/>
      <c r="C132" s="51"/>
      <c r="D132" s="51"/>
      <c r="E132" s="50">
        <f t="shared" si="23"/>
        <v>-0.17098344693281403</v>
      </c>
      <c r="F132" s="50">
        <f t="shared" si="23"/>
        <v>-0.16174436579611098</v>
      </c>
      <c r="G132" s="50">
        <f t="shared" si="23"/>
        <v>-6.8737060041407866E-2</v>
      </c>
      <c r="H132" s="50">
        <f t="shared" si="23"/>
        <v>-3.5064395513086828E-2</v>
      </c>
      <c r="I132" s="50">
        <f t="shared" si="23"/>
        <v>-7.2278875282672697E-2</v>
      </c>
      <c r="J132" s="50">
        <f t="shared" si="23"/>
        <v>1.7353182939081193E-2</v>
      </c>
      <c r="K132" s="50">
        <f t="shared" si="23"/>
        <v>-0.17568528980958359</v>
      </c>
      <c r="L132" s="50">
        <f t="shared" si="23"/>
        <v>-0.1901948190965532</v>
      </c>
      <c r="M132" s="50">
        <f t="shared" si="23"/>
        <v>-0.13542460228545822</v>
      </c>
      <c r="N132" s="50">
        <f t="shared" si="23"/>
        <v>-7.4717285945072702E-3</v>
      </c>
      <c r="O132" s="50">
        <f t="shared" si="23"/>
        <v>-6.3862332695984708E-2</v>
      </c>
      <c r="P132" s="50">
        <f t="shared" si="23"/>
        <v>-0.17793909348441928</v>
      </c>
      <c r="Q132" s="50">
        <f t="shared" si="23"/>
        <v>-0.21710786250493877</v>
      </c>
      <c r="R132" s="50">
        <f t="shared" si="23"/>
        <v>-2.4257304198379574E-2</v>
      </c>
      <c r="S132" s="50">
        <f t="shared" si="23"/>
        <v>9.8689138576779023E-2</v>
      </c>
      <c r="T132" s="50">
        <f t="shared" si="23"/>
        <v>4.8758413937439897E-2</v>
      </c>
      <c r="U132" s="50">
        <f t="shared" si="23"/>
        <v>1.2834958114926763E-2</v>
      </c>
      <c r="V132" s="50">
        <f t="shared" si="23"/>
        <v>6.5060240963855417E-2</v>
      </c>
      <c r="W132" s="50">
        <f t="shared" si="23"/>
        <v>1.3774608398854148E-2</v>
      </c>
      <c r="X132" s="50">
        <f t="shared" si="23"/>
        <v>1.8914883026381283E-2</v>
      </c>
      <c r="Y132" s="50">
        <f t="shared" si="23"/>
        <v>1.0857994464551842E-2</v>
      </c>
      <c r="Z132" s="50">
        <f t="shared" si="23"/>
        <v>2.1588115849096933E-2</v>
      </c>
      <c r="AA132" s="50">
        <f t="shared" si="23"/>
        <v>3.1939325962719652E-2</v>
      </c>
      <c r="AB132" s="50">
        <f t="shared" si="23"/>
        <v>-2.1397379912663755E-2</v>
      </c>
      <c r="AC132" s="50">
        <f t="shared" si="23"/>
        <v>-1.2343005630142919E-2</v>
      </c>
      <c r="AD132" s="50">
        <f t="shared" si="23"/>
        <v>-5.1628494535068932E-3</v>
      </c>
      <c r="AE132" s="50">
        <f t="shared" si="23"/>
        <v>-3.1775598531748207E-3</v>
      </c>
      <c r="AF132" s="50">
        <f t="shared" si="23"/>
        <v>1.1935763888888888E-2</v>
      </c>
      <c r="AG132" s="50">
        <f t="shared" si="23"/>
        <v>-2.136543571389838E-2</v>
      </c>
      <c r="AH132" s="50">
        <f t="shared" si="23"/>
        <v>2.9347765441053397E-2</v>
      </c>
      <c r="AI132" s="50">
        <f t="shared" si="23"/>
        <v>1.7805475183618963E-3</v>
      </c>
      <c r="AJ132" s="50">
        <f t="shared" si="23"/>
        <v>4.6811945117029866E-2</v>
      </c>
      <c r="AK132" s="50">
        <f t="shared" si="23"/>
        <v>2.612330198537095E-2</v>
      </c>
      <c r="AL132" s="50">
        <f t="shared" si="23"/>
        <v>3.4431137724550899E-2</v>
      </c>
      <c r="AM132" s="50">
        <f t="shared" si="23"/>
        <v>1.440384102427314E-2</v>
      </c>
      <c r="AN132" s="50">
        <f t="shared" si="23"/>
        <v>3.9320726415599722E-2</v>
      </c>
      <c r="AO132" s="50">
        <f t="shared" si="23"/>
        <v>3.0670396850067349E-2</v>
      </c>
      <c r="AP132" s="50">
        <f t="shared" si="23"/>
        <v>3.3024156558964429E-2</v>
      </c>
      <c r="AQ132" s="50">
        <f t="shared" si="23"/>
        <v>2.9170829170829173E-2</v>
      </c>
      <c r="AR132" s="50">
        <f t="shared" si="23"/>
        <v>4.2600896860986545E-2</v>
      </c>
      <c r="AS132" s="50">
        <f t="shared" si="23"/>
        <v>6.4489920276240287E-2</v>
      </c>
      <c r="AT132" s="50">
        <f t="shared" si="23"/>
        <v>5.2379125095932462E-2</v>
      </c>
      <c r="AU132" s="50">
        <f t="shared" si="23"/>
        <v>4.3851652833085446E-2</v>
      </c>
      <c r="AV132" s="50">
        <f t="shared" si="23"/>
        <v>8.8775852967992702E-2</v>
      </c>
      <c r="AW132" s="50">
        <f t="shared" si="23"/>
        <v>8.8133009384974509E-2</v>
      </c>
      <c r="AX132" s="50">
        <f t="shared" si="23"/>
        <v>5.0135051888357103E-2</v>
      </c>
      <c r="AY132" s="50">
        <f t="shared" si="23"/>
        <v>5.8699052350722238E-2</v>
      </c>
      <c r="AZ132" s="50">
        <f t="shared" si="23"/>
        <v>7.0306397014148078E-2</v>
      </c>
      <c r="BA132" s="71">
        <f t="shared" si="23"/>
        <v>5.4828150572831427E-2</v>
      </c>
    </row>
    <row r="134" spans="1:53" ht="18.75" x14ac:dyDescent="0.3">
      <c r="A134" s="13" t="s">
        <v>59</v>
      </c>
      <c r="B134" s="17"/>
      <c r="C134" s="17"/>
      <c r="D134" s="17"/>
      <c r="E134" s="17"/>
      <c r="F134" s="17"/>
      <c r="G134" s="17" t="s">
        <v>64</v>
      </c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34"/>
    </row>
    <row r="135" spans="1:53" x14ac:dyDescent="0.25">
      <c r="A135" s="33" t="s">
        <v>50</v>
      </c>
      <c r="B135" s="16">
        <v>1</v>
      </c>
      <c r="C135" s="16">
        <v>2</v>
      </c>
      <c r="D135" s="16">
        <v>3</v>
      </c>
      <c r="E135" s="16">
        <v>4</v>
      </c>
      <c r="F135" s="16">
        <v>5</v>
      </c>
      <c r="G135" s="16">
        <v>6</v>
      </c>
      <c r="H135" s="16">
        <v>7</v>
      </c>
      <c r="I135" s="16">
        <v>8</v>
      </c>
      <c r="J135" s="16">
        <v>9</v>
      </c>
      <c r="K135" s="16">
        <v>10</v>
      </c>
      <c r="L135" s="16">
        <v>11</v>
      </c>
      <c r="M135" s="16">
        <v>12</v>
      </c>
      <c r="N135" s="16">
        <v>13</v>
      </c>
      <c r="O135" s="16">
        <v>14</v>
      </c>
      <c r="P135" s="16">
        <v>15</v>
      </c>
      <c r="Q135" s="16">
        <v>16</v>
      </c>
      <c r="R135" s="16">
        <v>17</v>
      </c>
      <c r="S135" s="16">
        <v>18</v>
      </c>
      <c r="T135" s="16">
        <v>19</v>
      </c>
      <c r="U135" s="16">
        <v>20</v>
      </c>
      <c r="V135" s="16">
        <v>21</v>
      </c>
      <c r="W135" s="16">
        <v>22</v>
      </c>
      <c r="X135" s="16">
        <v>23</v>
      </c>
      <c r="Y135" s="16">
        <v>24</v>
      </c>
      <c r="Z135" s="16">
        <v>25</v>
      </c>
      <c r="AA135" s="16">
        <v>26</v>
      </c>
      <c r="AB135" s="16">
        <v>27</v>
      </c>
      <c r="AC135" s="16">
        <v>28</v>
      </c>
      <c r="AD135" s="16">
        <v>29</v>
      </c>
      <c r="AE135" s="16">
        <v>30</v>
      </c>
      <c r="AF135" s="16">
        <v>31</v>
      </c>
      <c r="AG135" s="16">
        <v>32</v>
      </c>
      <c r="AH135" s="16">
        <v>33</v>
      </c>
      <c r="AI135" s="16">
        <v>34</v>
      </c>
      <c r="AJ135" s="16">
        <v>35</v>
      </c>
      <c r="AK135" s="16">
        <v>36</v>
      </c>
      <c r="AL135" s="16">
        <v>37</v>
      </c>
      <c r="AM135" s="16">
        <v>38</v>
      </c>
      <c r="AN135" s="16">
        <v>39</v>
      </c>
      <c r="AO135" s="16">
        <v>40</v>
      </c>
      <c r="AP135" s="16">
        <v>41</v>
      </c>
      <c r="AQ135" s="16">
        <v>42</v>
      </c>
      <c r="AR135" s="16">
        <v>43</v>
      </c>
      <c r="AS135" s="16">
        <v>44</v>
      </c>
      <c r="AT135" s="16">
        <v>45</v>
      </c>
      <c r="AU135" s="16">
        <v>46</v>
      </c>
      <c r="AV135" s="16">
        <v>47</v>
      </c>
      <c r="AW135" s="16">
        <v>48</v>
      </c>
      <c r="AX135" s="16">
        <v>49</v>
      </c>
      <c r="AY135" s="16">
        <v>50</v>
      </c>
      <c r="AZ135" s="16">
        <v>51</v>
      </c>
      <c r="BA135" s="15">
        <v>52</v>
      </c>
    </row>
    <row r="136" spans="1:53" x14ac:dyDescent="0.25">
      <c r="A136" s="31" t="s">
        <v>52</v>
      </c>
      <c r="B136" s="36">
        <v>43833</v>
      </c>
      <c r="C136" s="36">
        <v>43840</v>
      </c>
      <c r="D136" s="36">
        <v>43847</v>
      </c>
      <c r="E136" s="36">
        <v>43854</v>
      </c>
      <c r="F136" s="36">
        <v>43861</v>
      </c>
      <c r="G136" s="36">
        <v>43868</v>
      </c>
      <c r="H136" s="36">
        <v>43875</v>
      </c>
      <c r="I136" s="36">
        <v>43882</v>
      </c>
      <c r="J136" s="36">
        <v>43889</v>
      </c>
      <c r="K136" s="36">
        <v>43896</v>
      </c>
      <c r="L136" s="36">
        <v>43903</v>
      </c>
      <c r="M136" s="36">
        <v>43910</v>
      </c>
      <c r="N136" s="36">
        <v>43917</v>
      </c>
      <c r="O136" s="36">
        <v>43924</v>
      </c>
      <c r="P136" s="35">
        <v>43931</v>
      </c>
      <c r="Q136" s="35">
        <v>43938</v>
      </c>
      <c r="R136" s="35">
        <v>43945</v>
      </c>
      <c r="S136" s="35">
        <v>43952</v>
      </c>
      <c r="T136" s="35">
        <v>43959</v>
      </c>
      <c r="U136" s="35">
        <v>43966</v>
      </c>
      <c r="V136" s="35">
        <v>43973</v>
      </c>
      <c r="W136" s="35">
        <v>43980</v>
      </c>
      <c r="X136" s="35">
        <v>43987</v>
      </c>
      <c r="Y136" s="35">
        <v>43994</v>
      </c>
      <c r="Z136" s="35">
        <v>44001</v>
      </c>
      <c r="AA136" s="35">
        <v>44008</v>
      </c>
      <c r="AB136" s="35">
        <v>44015</v>
      </c>
      <c r="AC136" s="35">
        <v>44022</v>
      </c>
      <c r="AD136" s="35">
        <v>44029</v>
      </c>
      <c r="AE136" s="35">
        <v>44036</v>
      </c>
      <c r="AF136" s="35">
        <v>44043</v>
      </c>
      <c r="AG136" s="35">
        <v>44050</v>
      </c>
      <c r="AH136" s="35">
        <v>44057</v>
      </c>
      <c r="AI136" s="35">
        <v>44064</v>
      </c>
      <c r="AJ136" s="35">
        <v>44071</v>
      </c>
      <c r="AK136" s="35">
        <v>44078</v>
      </c>
      <c r="AL136" s="35">
        <v>44085</v>
      </c>
      <c r="AM136" s="35">
        <v>44092</v>
      </c>
      <c r="AN136" s="35">
        <v>44099</v>
      </c>
      <c r="AO136" s="35">
        <v>44106</v>
      </c>
      <c r="AP136" s="35">
        <v>44113</v>
      </c>
      <c r="AQ136" s="35">
        <v>44120</v>
      </c>
      <c r="AR136" s="35">
        <v>44127</v>
      </c>
      <c r="AS136" s="35">
        <v>44134</v>
      </c>
      <c r="AT136" s="35">
        <v>44141</v>
      </c>
      <c r="AU136" s="35">
        <v>44148</v>
      </c>
      <c r="AV136" s="35">
        <v>44155</v>
      </c>
      <c r="AW136" s="35">
        <v>44162</v>
      </c>
      <c r="AX136" s="35">
        <v>44169</v>
      </c>
      <c r="AY136" s="35">
        <v>44176</v>
      </c>
      <c r="AZ136" s="35">
        <v>44183</v>
      </c>
      <c r="BA136" s="14">
        <v>44190</v>
      </c>
    </row>
    <row r="137" spans="1:53" x14ac:dyDescent="0.25">
      <c r="A137" s="27" t="s">
        <v>51</v>
      </c>
      <c r="B137" s="64">
        <f>(B113/'UK Pop by Age'!$G5)*52</f>
        <v>3.628249356267519E-3</v>
      </c>
      <c r="C137" s="64">
        <f>(C113/'UK Pop by Age'!$G5)*52</f>
        <v>5.0935039039909404E-3</v>
      </c>
      <c r="D137" s="64">
        <f>(D113/'UK Pop by Age'!$G5)*52</f>
        <v>4.1166675388419928E-3</v>
      </c>
      <c r="E137" s="64">
        <f>(E113/'UK Pop by Age'!$G5)*52</f>
        <v>-5.5819220865654137E-4</v>
      </c>
      <c r="F137" s="64">
        <f>(F113/'UK Pop by Age'!$G5)*52</f>
        <v>1.1163844173130827E-3</v>
      </c>
      <c r="G137" s="64">
        <f>(G113/'UK Pop by Age'!$G5)*52</f>
        <v>6.2796623473860907E-4</v>
      </c>
      <c r="H137" s="64">
        <f>(H113/'UK Pop by Age'!$G5)*52</f>
        <v>6.9774026082067671E-5</v>
      </c>
      <c r="I137" s="64">
        <f>(I113/'UK Pop by Age'!$G5)*52</f>
        <v>2.3025428607082329E-3</v>
      </c>
      <c r="J137" s="64">
        <f>(J113/'UK Pop by Age'!$G5)*52</f>
        <v>4.8841818257447367E-4</v>
      </c>
      <c r="K137" s="64">
        <f>(K113/'UK Pop by Age'!$G5)*52</f>
        <v>-1.3954805216413534E-4</v>
      </c>
      <c r="L137" s="64">
        <f>(L113/'UK Pop by Age'!$G5)*52</f>
        <v>6.9774026082067677E-4</v>
      </c>
      <c r="M137" s="64">
        <f>(M113/'UK Pop by Age'!$G5)*52</f>
        <v>2.0932207824620301E-4</v>
      </c>
      <c r="N137" s="64">
        <f>(N113/'UK Pop by Age'!$G5)*52</f>
        <v>1.3954805216413534E-4</v>
      </c>
      <c r="O137" s="64">
        <f>(O113/'UK Pop by Age'!$G5)*52</f>
        <v>-3.4887013041033838E-4</v>
      </c>
      <c r="P137" s="64">
        <f>(P113/'UK Pop by Age'!$G5)*52</f>
        <v>7.6751428690274436E-4</v>
      </c>
      <c r="Q137" s="64">
        <f>(Q113/'UK Pop by Age'!$G5)*52</f>
        <v>-4.1864415649240603E-4</v>
      </c>
      <c r="R137" s="64">
        <f>(R113/'UK Pop by Age'!$G5)*52</f>
        <v>-1.6048025998875563E-3</v>
      </c>
      <c r="S137" s="64">
        <f>(S113/'UK Pop by Age'!$G5)*52</f>
        <v>-3.4887013041033838E-4</v>
      </c>
      <c r="T137" s="64">
        <f>(T113/'UK Pop by Age'!$G5)*52</f>
        <v>5.5819220865654137E-4</v>
      </c>
      <c r="U137" s="64">
        <f>(U113/'UK Pop by Age'!$G5)*52</f>
        <v>-5.5819220865654137E-4</v>
      </c>
      <c r="V137" s="64">
        <f>(V113/'UK Pop by Age'!$G5)*52</f>
        <v>-6.2796623473860907E-4</v>
      </c>
      <c r="W137" s="64">
        <f>(W113/'UK Pop by Age'!$G5)*52</f>
        <v>-6.9774026082067671E-5</v>
      </c>
      <c r="X137" s="64">
        <f>(X113/'UK Pop by Age'!$G5)*52</f>
        <v>1.3954805216413534E-4</v>
      </c>
      <c r="Y137" s="64">
        <f>(Y113/'UK Pop by Age'!$G5)*52</f>
        <v>-9.7683636514894734E-4</v>
      </c>
      <c r="Z137" s="64">
        <f>(Z113/'UK Pop by Age'!$G5)*52</f>
        <v>-6.2796623473860907E-4</v>
      </c>
      <c r="AA137" s="64">
        <f>(AA113/'UK Pop by Age'!$G5)*52</f>
        <v>-2.7909610432827069E-4</v>
      </c>
      <c r="AB137" s="64">
        <f>(AB113/'UK Pop by Age'!$G5)*52</f>
        <v>-1.1861584433951503E-3</v>
      </c>
      <c r="AC137" s="64">
        <f>(AC113/'UK Pop by Age'!$G5)*52</f>
        <v>-2.7909610432827069E-4</v>
      </c>
      <c r="AD137" s="64">
        <f>(AD113/'UK Pop by Age'!$G5)*52</f>
        <v>0</v>
      </c>
      <c r="AE137" s="64">
        <f>(AE113/'UK Pop by Age'!$G5)*52</f>
        <v>-1.3954805216413534E-4</v>
      </c>
      <c r="AF137" s="64">
        <f>(AF113/'UK Pop by Age'!$G5)*52</f>
        <v>-3.4887013041033838E-4</v>
      </c>
      <c r="AG137" s="64">
        <f>(AG113/'UK Pop by Age'!$G5)*52</f>
        <v>-1.3954805216413534E-4</v>
      </c>
      <c r="AH137" s="64">
        <f>(AH113/'UK Pop by Age'!$G5)*52</f>
        <v>-6.9774026082067677E-4</v>
      </c>
      <c r="AI137" s="64">
        <f>(AI113/'UK Pop by Age'!$G5)*52</f>
        <v>2.0932207824620301E-4</v>
      </c>
      <c r="AJ137" s="64">
        <f>(AJ113/'UK Pop by Age'!$G5)*52</f>
        <v>-4.1864415649240603E-4</v>
      </c>
      <c r="AK137" s="64">
        <f>(AK113/'UK Pop by Age'!$G5)*52</f>
        <v>6.2796623473860907E-4</v>
      </c>
      <c r="AL137" s="64">
        <f>(AL113/'UK Pop by Age'!$G5)*52</f>
        <v>3.4887013041033838E-4</v>
      </c>
      <c r="AM137" s="64">
        <f>(AM113/'UK Pop by Age'!$G5)*52</f>
        <v>-1.6745766259696241E-3</v>
      </c>
      <c r="AN137" s="64">
        <f>(AN113/'UK Pop by Age'!$G5)*52</f>
        <v>3.4887013041033838E-4</v>
      </c>
      <c r="AO137" s="64">
        <f>(AO113/'UK Pop by Age'!$G5)*52</f>
        <v>1.9536727302978947E-3</v>
      </c>
      <c r="AP137" s="64">
        <f>(AP113/'UK Pop by Age'!$G5)*52</f>
        <v>-6.9774026082067671E-5</v>
      </c>
      <c r="AQ137" s="64">
        <f>(AQ113/'UK Pop by Age'!$G5)*52</f>
        <v>7.6751428690274436E-4</v>
      </c>
      <c r="AR137" s="64">
        <f>(AR113/'UK Pop by Age'!$G5)*52</f>
        <v>-1.1163844173130827E-3</v>
      </c>
      <c r="AS137" s="64">
        <f>(AS113/'UK Pop by Age'!$G5)*52</f>
        <v>-6.9774026082067671E-5</v>
      </c>
      <c r="AT137" s="64">
        <f>(AT113/'UK Pop by Age'!$G5)*52</f>
        <v>5.5819220865654137E-4</v>
      </c>
      <c r="AU137" s="64">
        <f>(AU113/'UK Pop by Age'!$G5)*52</f>
        <v>-6.9774026082067671E-5</v>
      </c>
      <c r="AV137" s="64">
        <f>(AV113/'UK Pop by Age'!$G5)*52</f>
        <v>-3.4887013041033838E-4</v>
      </c>
      <c r="AW137" s="64">
        <f>(AW113/'UK Pop by Age'!$G5)*52</f>
        <v>-1.3954805216413534E-4</v>
      </c>
      <c r="AX137" s="64">
        <f>(AX113/'UK Pop by Age'!$G5)*52</f>
        <v>3.4887013041033838E-4</v>
      </c>
      <c r="AY137" s="64">
        <f>(AY113/'UK Pop by Age'!$G5)*52</f>
        <v>6.9774026082067671E-5</v>
      </c>
      <c r="AZ137" s="64">
        <f>(AZ113/'UK Pop by Age'!$G5)*52</f>
        <v>8.3728831298481206E-4</v>
      </c>
      <c r="BA137" s="80">
        <f>(BA113/'UK Pop by Age'!$G5)*52</f>
        <v>8.3728831298481206E-4</v>
      </c>
    </row>
    <row r="138" spans="1:53" x14ac:dyDescent="0.25">
      <c r="A138" s="27" t="s">
        <v>44</v>
      </c>
      <c r="B138" s="64">
        <f>(B114/'UK Pop by Age'!$G6)*52</f>
        <v>-1.3970754375062634E-5</v>
      </c>
      <c r="C138" s="64">
        <f>(C114/'UK Pop by Age'!$G6)*52</f>
        <v>1.3970754375062634E-5</v>
      </c>
      <c r="D138" s="64">
        <f>(D114/'UK Pop by Age'!$G6)*52</f>
        <v>3.2598426875146141E-5</v>
      </c>
      <c r="E138" s="64">
        <f>(E114/'UK Pop by Age'!$G6)*52</f>
        <v>-1.3970754375062634E-5</v>
      </c>
      <c r="F138" s="64">
        <f>(F114/'UK Pop by Age'!$G6)*52</f>
        <v>4.6569181250208783E-6</v>
      </c>
      <c r="G138" s="64">
        <f>(G114/'UK Pop by Age'!$G6)*52</f>
        <v>9.3138362500417567E-6</v>
      </c>
      <c r="H138" s="64">
        <f>(H114/'UK Pop by Age'!$G6)*52</f>
        <v>0</v>
      </c>
      <c r="I138" s="64">
        <f>(I114/'UK Pop by Age'!$G6)*52</f>
        <v>7.9167608125354919E-5</v>
      </c>
      <c r="J138" s="64">
        <f>(J114/'UK Pop by Age'!$G6)*52</f>
        <v>4.1912263125187899E-5</v>
      </c>
      <c r="K138" s="64">
        <f>(K114/'UK Pop by Age'!$G6)*52</f>
        <v>-5.1226099375229658E-5</v>
      </c>
      <c r="L138" s="64">
        <f>(L114/'UK Pop by Age'!$G6)*52</f>
        <v>3.2598426875146141E-5</v>
      </c>
      <c r="M138" s="64">
        <f>(M114/'UK Pop by Age'!$G6)*52</f>
        <v>4.1912263125187899E-5</v>
      </c>
      <c r="N138" s="64">
        <f>(N114/'UK Pop by Age'!$G6)*52</f>
        <v>-1.3970754375062634E-5</v>
      </c>
      <c r="O138" s="64">
        <f>(O114/'UK Pop by Age'!$G6)*52</f>
        <v>-4.1912263125187899E-5</v>
      </c>
      <c r="P138" s="64">
        <f>(P114/'UK Pop by Age'!$G6)*52</f>
        <v>-9.3138362500417567E-6</v>
      </c>
      <c r="Q138" s="64">
        <f>(Q114/'UK Pop by Age'!$G6)*52</f>
        <v>0</v>
      </c>
      <c r="R138" s="64">
        <f>(R114/'UK Pop by Age'!$G6)*52</f>
        <v>2.7941508750125268E-5</v>
      </c>
      <c r="S138" s="64">
        <f>(S114/'UK Pop by Age'!$G6)*52</f>
        <v>-1.3970754375062634E-5</v>
      </c>
      <c r="T138" s="64">
        <f>(T114/'UK Pop by Age'!$G6)*52</f>
        <v>-1.8627672500083513E-5</v>
      </c>
      <c r="U138" s="64">
        <f>(U114/'UK Pop by Age'!$G6)*52</f>
        <v>-4.6569181250208778E-5</v>
      </c>
      <c r="V138" s="64">
        <f>(V114/'UK Pop by Age'!$G6)*52</f>
        <v>3.7255345000167027E-5</v>
      </c>
      <c r="W138" s="64">
        <f>(W114/'UK Pop by Age'!$G6)*52</f>
        <v>-9.3138362500417567E-6</v>
      </c>
      <c r="X138" s="64">
        <f>(X114/'UK Pop by Age'!$G6)*52</f>
        <v>-4.6569181250208783E-6</v>
      </c>
      <c r="Y138" s="64">
        <f>(Y114/'UK Pop by Age'!$G6)*52</f>
        <v>4.6569181250208783E-6</v>
      </c>
      <c r="Z138" s="64">
        <f>(Z114/'UK Pop by Age'!$G6)*52</f>
        <v>-4.6569181250208783E-6</v>
      </c>
      <c r="AA138" s="64">
        <f>(AA114/'UK Pop by Age'!$G6)*52</f>
        <v>-4.6569181250208783E-6</v>
      </c>
      <c r="AB138" s="64">
        <f>(AB114/'UK Pop by Age'!$G6)*52</f>
        <v>1.3970754375062634E-5</v>
      </c>
      <c r="AC138" s="64">
        <f>(AC114/'UK Pop by Age'!$G6)*52</f>
        <v>-2.3284590625104389E-5</v>
      </c>
      <c r="AD138" s="64">
        <f>(AD114/'UK Pop by Age'!$G6)*52</f>
        <v>-4.6569181250208783E-6</v>
      </c>
      <c r="AE138" s="64">
        <f>(AE114/'UK Pop by Age'!$G6)*52</f>
        <v>4.6569181250208783E-6</v>
      </c>
      <c r="AF138" s="64">
        <f>(AF114/'UK Pop by Age'!$G6)*52</f>
        <v>-3.2598426875146141E-5</v>
      </c>
      <c r="AG138" s="64">
        <f>(AG114/'UK Pop by Age'!$G6)*52</f>
        <v>-2.7941508750125268E-5</v>
      </c>
      <c r="AH138" s="64">
        <f>(AH114/'UK Pop by Age'!$G6)*52</f>
        <v>6.0539935625271409E-5</v>
      </c>
      <c r="AI138" s="64">
        <f>(AI114/'UK Pop by Age'!$G6)*52</f>
        <v>-6.5196853750292282E-5</v>
      </c>
      <c r="AJ138" s="64">
        <f>(AJ114/'UK Pop by Age'!$G6)*52</f>
        <v>2.3284590625104389E-5</v>
      </c>
      <c r="AK138" s="64">
        <f>(AK114/'UK Pop by Age'!$G6)*52</f>
        <v>-4.6569181250208783E-6</v>
      </c>
      <c r="AL138" s="64">
        <f>(AL114/'UK Pop by Age'!$G6)*52</f>
        <v>-2.7941508750125268E-5</v>
      </c>
      <c r="AM138" s="64">
        <f>(AM114/'UK Pop by Age'!$G6)*52</f>
        <v>0</v>
      </c>
      <c r="AN138" s="64">
        <f>(AN114/'UK Pop by Age'!$G6)*52</f>
        <v>1.8627672500083513E-5</v>
      </c>
      <c r="AO138" s="64">
        <f>(AO114/'UK Pop by Age'!$G6)*52</f>
        <v>-9.3138362500417567E-6</v>
      </c>
      <c r="AP138" s="64">
        <f>(AP114/'UK Pop by Age'!$G6)*52</f>
        <v>-1.8627672500083513E-5</v>
      </c>
      <c r="AQ138" s="64">
        <f>(AQ114/'UK Pop by Age'!$G6)*52</f>
        <v>-1.8627672500083513E-5</v>
      </c>
      <c r="AR138" s="64">
        <f>(AR114/'UK Pop by Age'!$G6)*52</f>
        <v>-4.6569181250208778E-5</v>
      </c>
      <c r="AS138" s="64">
        <f>(AS114/'UK Pop by Age'!$G6)*52</f>
        <v>-2.3284590625104389E-5</v>
      </c>
      <c r="AT138" s="64">
        <f>(AT114/'UK Pop by Age'!$G6)*52</f>
        <v>-2.3284590625104389E-5</v>
      </c>
      <c r="AU138" s="64">
        <f>(AU114/'UK Pop by Age'!$G6)*52</f>
        <v>-4.6569181250208778E-5</v>
      </c>
      <c r="AV138" s="64">
        <f>(AV114/'UK Pop by Age'!$G6)*52</f>
        <v>-1.3970754375062634E-5</v>
      </c>
      <c r="AW138" s="64">
        <f>(AW114/'UK Pop by Age'!$G6)*52</f>
        <v>-2.7941508750125268E-5</v>
      </c>
      <c r="AX138" s="64">
        <f>(AX114/'UK Pop by Age'!$G6)*52</f>
        <v>9.3138362500417567E-6</v>
      </c>
      <c r="AY138" s="64">
        <f>(AY114/'UK Pop by Age'!$G6)*52</f>
        <v>8.8481444375396678E-5</v>
      </c>
      <c r="AZ138" s="64">
        <f>(AZ114/'UK Pop by Age'!$G6)*52</f>
        <v>-1.8627672500083513E-5</v>
      </c>
      <c r="BA138" s="80">
        <f>(BA114/'UK Pop by Age'!$G6)*52</f>
        <v>9.3138362500417567E-6</v>
      </c>
    </row>
    <row r="139" spans="1:53" x14ac:dyDescent="0.25">
      <c r="A139" s="27" t="s">
        <v>45</v>
      </c>
      <c r="B139" s="64">
        <f>(B115/'UK Pop by Age'!$G7)*52</f>
        <v>1.4438724532261684E-5</v>
      </c>
      <c r="C139" s="64">
        <f>(C115/'UK Pop by Age'!$G7)*52</f>
        <v>-4.5378848529965291E-5</v>
      </c>
      <c r="D139" s="64">
        <f>(D115/'UK Pop by Age'!$G7)*52</f>
        <v>6.8068272794947939E-5</v>
      </c>
      <c r="E139" s="64">
        <f>(E115/'UK Pop by Age'!$G7)*52</f>
        <v>8.4569672260389862E-5</v>
      </c>
      <c r="F139" s="64">
        <f>(F115/'UK Pop by Age'!$G7)*52</f>
        <v>-6.6005597861767691E-5</v>
      </c>
      <c r="G139" s="64">
        <f>(G115/'UK Pop by Age'!$G7)*52</f>
        <v>-5.3629548262686252E-5</v>
      </c>
      <c r="H139" s="64">
        <f>(H115/'UK Pop by Age'!$G7)*52</f>
        <v>-2.6814774131343126E-5</v>
      </c>
      <c r="I139" s="64">
        <f>(I115/'UK Pop by Age'!$G7)*52</f>
        <v>-3.7128148797244329E-5</v>
      </c>
      <c r="J139" s="64">
        <f>(J115/'UK Pop by Age'!$G7)*52</f>
        <v>7.0130947728128188E-5</v>
      </c>
      <c r="K139" s="64">
        <f>(K115/'UK Pop by Age'!$G7)*52</f>
        <v>3.3002798930883845E-5</v>
      </c>
      <c r="L139" s="64">
        <f>(L115/'UK Pop by Age'!$G7)*52</f>
        <v>-6.188024799540722E-5</v>
      </c>
      <c r="M139" s="64">
        <f>(M115/'UK Pop by Age'!$G7)*52</f>
        <v>3.094012399770361E-5</v>
      </c>
      <c r="N139" s="64">
        <f>(N115/'UK Pop by Age'!$G7)*52</f>
        <v>5.7754898129046736E-5</v>
      </c>
      <c r="O139" s="64">
        <f>(O115/'UK Pop by Age'!$G7)*52</f>
        <v>7.4256297594488659E-5</v>
      </c>
      <c r="P139" s="64">
        <f>(P115/'UK Pop by Age'!$G7)*52</f>
        <v>-1.010710717258318E-4</v>
      </c>
      <c r="Q139" s="64">
        <f>(Q115/'UK Pop by Age'!$G7)*52</f>
        <v>-1.0313374665901203E-4</v>
      </c>
      <c r="R139" s="64">
        <f>(R115/'UK Pop by Age'!$G7)*52</f>
        <v>-1.381992205230761E-4</v>
      </c>
      <c r="S139" s="64">
        <f>(S115/'UK Pop by Age'!$G7)*52</f>
        <v>-2.2689424264982645E-5</v>
      </c>
      <c r="T139" s="64">
        <f>(T115/'UK Pop by Age'!$G7)*52</f>
        <v>3.094012399770361E-5</v>
      </c>
      <c r="U139" s="64">
        <f>(U115/'UK Pop by Age'!$G7)*52</f>
        <v>8.2506997327209613E-6</v>
      </c>
      <c r="V139" s="64">
        <f>(V115/'UK Pop by Age'!$G7)*52</f>
        <v>3.094012399770361E-5</v>
      </c>
      <c r="W139" s="64">
        <f>(W115/'UK Pop by Age'!$G7)*52</f>
        <v>-2.2689424264982645E-5</v>
      </c>
      <c r="X139" s="64">
        <f>(X115/'UK Pop by Age'!$G7)*52</f>
        <v>1.6501399465441923E-5</v>
      </c>
      <c r="Y139" s="64">
        <f>(Y115/'UK Pop by Age'!$G7)*52</f>
        <v>2.4752099198162884E-5</v>
      </c>
      <c r="Z139" s="64">
        <f>(Z115/'UK Pop by Age'!$G7)*52</f>
        <v>-5.9817573062226971E-5</v>
      </c>
      <c r="AA139" s="64">
        <f>(AA115/'UK Pop by Age'!$G7)*52</f>
        <v>-6.8068272794947939E-5</v>
      </c>
      <c r="AB139" s="64">
        <f>(AB115/'UK Pop by Age'!$G7)*52</f>
        <v>-6.3942922928587455E-5</v>
      </c>
      <c r="AC139" s="64">
        <f>(AC115/'UK Pop by Age'!$G7)*52</f>
        <v>-9.282037199311083E-5</v>
      </c>
      <c r="AD139" s="64">
        <f>(AD115/'UK Pop by Age'!$G7)*52</f>
        <v>-5.1566873329506017E-5</v>
      </c>
      <c r="AE139" s="64">
        <f>(AE115/'UK Pop by Age'!$G7)*52</f>
        <v>-4.9504198396325768E-5</v>
      </c>
      <c r="AF139" s="64">
        <f>(AF115/'UK Pop by Age'!$G7)*52</f>
        <v>-4.3316173596785055E-5</v>
      </c>
      <c r="AG139" s="64">
        <f>(AG115/'UK Pop by Age'!$G7)*52</f>
        <v>-1.7120201945395995E-4</v>
      </c>
      <c r="AH139" s="64">
        <f>(AH115/'UK Pop by Age'!$G7)*52</f>
        <v>4.9504198396325768E-5</v>
      </c>
      <c r="AI139" s="64">
        <f>(AI115/'UK Pop by Age'!$G7)*52</f>
        <v>2.8877449064523368E-5</v>
      </c>
      <c r="AJ139" s="64">
        <f>(AJ115/'UK Pop by Age'!$G7)*52</f>
        <v>-1.8564074398622165E-5</v>
      </c>
      <c r="AK139" s="64">
        <f>(AK115/'UK Pop by Age'!$G7)*52</f>
        <v>-1.1344712132491322E-4</v>
      </c>
      <c r="AL139" s="64">
        <f>(AL115/'UK Pop by Age'!$G7)*52</f>
        <v>4.5378848529965291E-5</v>
      </c>
      <c r="AM139" s="64">
        <f>(AM115/'UK Pop by Age'!$G7)*52</f>
        <v>-5.7754898129046736E-5</v>
      </c>
      <c r="AN139" s="64">
        <f>(AN115/'UK Pop by Age'!$G7)*52</f>
        <v>-2.0626749331802403E-6</v>
      </c>
      <c r="AO139" s="64">
        <f>(AO115/'UK Pop by Age'!$G7)*52</f>
        <v>7.8381647460849143E-5</v>
      </c>
      <c r="AP139" s="64">
        <f>(AP115/'UK Pop by Age'!$G7)*52</f>
        <v>-5.3629548262686252E-5</v>
      </c>
      <c r="AQ139" s="64">
        <f>(AQ115/'UK Pop by Age'!$G7)*52</f>
        <v>4.1253498663604807E-6</v>
      </c>
      <c r="AR139" s="64">
        <f>(AR115/'UK Pop by Age'!$G7)*52</f>
        <v>-5.7754898129046736E-5</v>
      </c>
      <c r="AS139" s="64">
        <f>(AS115/'UK Pop by Age'!$G7)*52</f>
        <v>0</v>
      </c>
      <c r="AT139" s="64">
        <f>(AT115/'UK Pop by Age'!$G7)*52</f>
        <v>1.2376049599081442E-5</v>
      </c>
      <c r="AU139" s="64">
        <f>(AU115/'UK Pop by Age'!$G7)*52</f>
        <v>-4.3316173596785055E-5</v>
      </c>
      <c r="AV139" s="64">
        <f>(AV115/'UK Pop by Age'!$G7)*52</f>
        <v>-5.9817573062226971E-5</v>
      </c>
      <c r="AW139" s="64">
        <f>(AW115/'UK Pop by Age'!$G7)*52</f>
        <v>-1.0313374665901202E-5</v>
      </c>
      <c r="AX139" s="64">
        <f>(AX115/'UK Pop by Age'!$G7)*52</f>
        <v>-2.2689424264982645E-5</v>
      </c>
      <c r="AY139" s="64">
        <f>(AY115/'UK Pop by Age'!$G7)*52</f>
        <v>4.1253498663604807E-5</v>
      </c>
      <c r="AZ139" s="64">
        <f>(AZ115/'UK Pop by Age'!$G7)*52</f>
        <v>7.219362266130841E-5</v>
      </c>
      <c r="BA139" s="80">
        <f>(BA115/'UK Pop by Age'!$G7)*52</f>
        <v>-3.7128148797244329E-5</v>
      </c>
    </row>
    <row r="140" spans="1:53" x14ac:dyDescent="0.25">
      <c r="A140" s="27" t="s">
        <v>46</v>
      </c>
      <c r="B140" s="64">
        <f>(B116/'UK Pop by Age'!$G8)*52</f>
        <v>-2.759414724171657E-4</v>
      </c>
      <c r="C140" s="64">
        <f>(C116/'UK Pop by Age'!$G8)*52</f>
        <v>-4.305899899256871E-4</v>
      </c>
      <c r="D140" s="64">
        <f>(D116/'UK Pop by Age'!$G8)*52</f>
        <v>-4.0633139894395817E-4</v>
      </c>
      <c r="E140" s="64">
        <f>(E116/'UK Pop by Age'!$G8)*52</f>
        <v>-6.3678801327038222E-5</v>
      </c>
      <c r="F140" s="64">
        <f>(F116/'UK Pop by Age'!$G8)*52</f>
        <v>-1.1219598329049593E-4</v>
      </c>
      <c r="G140" s="64">
        <f>(G116/'UK Pop by Age'!$G8)*52</f>
        <v>1.2129295490864425E-4</v>
      </c>
      <c r="H140" s="64">
        <f>(H116/'UK Pop by Age'!$G8)*52</f>
        <v>-1.5161619363580532E-5</v>
      </c>
      <c r="I140" s="64">
        <f>(I116/'UK Pop by Age'!$G8)*52</f>
        <v>5.1549505836173801E-5</v>
      </c>
      <c r="J140" s="64">
        <f>(J116/'UK Pop by Age'!$G8)*52</f>
        <v>1.061313355450637E-4</v>
      </c>
      <c r="K140" s="64">
        <f>(K116/'UK Pop by Age'!$G8)*52</f>
        <v>-6.0646477454322127E-5</v>
      </c>
      <c r="L140" s="64">
        <f>(L116/'UK Pop by Age'!$G8)*52</f>
        <v>-1.5161619363580532E-5</v>
      </c>
      <c r="M140" s="64">
        <f>(M116/'UK Pop by Age'!$G8)*52</f>
        <v>-3.0323238727161057E-4</v>
      </c>
      <c r="N140" s="64">
        <f>(N116/'UK Pop by Age'!$G8)*52</f>
        <v>4.7607484801642861E-4</v>
      </c>
      <c r="O140" s="64">
        <f>(O116/'UK Pop by Age'!$G8)*52</f>
        <v>9.0969716181483193E-6</v>
      </c>
      <c r="P140" s="64">
        <f>(P116/'UK Pop by Age'!$G8)*52</f>
        <v>-3.5478189310778443E-4</v>
      </c>
      <c r="Q140" s="64">
        <f>(Q116/'UK Pop by Age'!$G8)*52</f>
        <v>-8.6724462759680643E-4</v>
      </c>
      <c r="R140" s="64">
        <f>(R116/'UK Pop by Age'!$G8)*52</f>
        <v>-1.8193943236296639E-5</v>
      </c>
      <c r="S140" s="64">
        <f>(S116/'UK Pop by Age'!$G8)*52</f>
        <v>-8.7937392308767078E-5</v>
      </c>
      <c r="T140" s="64">
        <f>(T116/'UK Pop by Age'!$G8)*52</f>
        <v>-6.3678801327038222E-5</v>
      </c>
      <c r="U140" s="64">
        <f>(U116/'UK Pop by Age'!$G8)*52</f>
        <v>-1.6981013687210195E-4</v>
      </c>
      <c r="V140" s="64">
        <f>(V116/'UK Pop by Age'!$G8)*52</f>
        <v>1.2129295490864425E-5</v>
      </c>
      <c r="W140" s="64">
        <f>(W116/'UK Pop by Age'!$G8)*52</f>
        <v>-2.1226267109012744E-5</v>
      </c>
      <c r="X140" s="64">
        <f>(X116/'UK Pop by Age'!$G8)*52</f>
        <v>8.4905068436050976E-5</v>
      </c>
      <c r="Y140" s="64">
        <f>(Y116/'UK Pop by Age'!$G8)*52</f>
        <v>-1.5161619363580529E-4</v>
      </c>
      <c r="Z140" s="64">
        <f>(Z116/'UK Pop by Age'!$G8)*52</f>
        <v>-3.3355562599877169E-5</v>
      </c>
      <c r="AA140" s="64">
        <f>(AA116/'UK Pop by Age'!$G8)*52</f>
        <v>9.096971618148318E-5</v>
      </c>
      <c r="AB140" s="64">
        <f>(AB116/'UK Pop by Age'!$G8)*52</f>
        <v>-1.1522830716321204E-4</v>
      </c>
      <c r="AC140" s="64">
        <f>(AC116/'UK Pop by Age'!$G8)*52</f>
        <v>0</v>
      </c>
      <c r="AD140" s="64">
        <f>(AD116/'UK Pop by Age'!$G8)*52</f>
        <v>-9.096971618148318E-5</v>
      </c>
      <c r="AE140" s="64">
        <f>(AE116/'UK Pop by Age'!$G8)*52</f>
        <v>-2.3045661432642407E-4</v>
      </c>
      <c r="AF140" s="64">
        <f>(AF116/'UK Pop by Age'!$G8)*52</f>
        <v>-9.7034363926915397E-5</v>
      </c>
      <c r="AG140" s="64">
        <f>(AG116/'UK Pop by Age'!$G8)*52</f>
        <v>-2.4258590981728851E-4</v>
      </c>
      <c r="AH140" s="64">
        <f>(AH116/'UK Pop by Age'!$G8)*52</f>
        <v>3.4568492148963608E-4</v>
      </c>
      <c r="AI140" s="64">
        <f>(AI116/'UK Pop by Age'!$G8)*52</f>
        <v>1.3342225039950867E-4</v>
      </c>
      <c r="AJ140" s="64">
        <f>(AJ116/'UK Pop by Age'!$G8)*52</f>
        <v>2.7290914854444958E-5</v>
      </c>
      <c r="AK140" s="64">
        <f>(AK116/'UK Pop by Age'!$G8)*52</f>
        <v>9.0969716181483193E-6</v>
      </c>
      <c r="AL140" s="64">
        <f>(AL116/'UK Pop by Age'!$G8)*52</f>
        <v>-3.3355562599877169E-5</v>
      </c>
      <c r="AM140" s="64">
        <f>(AM116/'UK Pop by Age'!$G8)*52</f>
        <v>9.0969716181483193E-6</v>
      </c>
      <c r="AN140" s="64">
        <f>(AN116/'UK Pop by Age'!$G8)*52</f>
        <v>3.4568492148963608E-4</v>
      </c>
      <c r="AO140" s="64">
        <f>(AO116/'UK Pop by Age'!$G8)*52</f>
        <v>-3.3355562599877169E-5</v>
      </c>
      <c r="AP140" s="64">
        <f>(AP116/'UK Pop by Age'!$G8)*52</f>
        <v>-2.2742429045370798E-4</v>
      </c>
      <c r="AQ140" s="64">
        <f>(AQ116/'UK Pop by Age'!$G8)*52</f>
        <v>-1.6677781299938584E-4</v>
      </c>
      <c r="AR140" s="64">
        <f>(AR116/'UK Pop by Age'!$G8)*52</f>
        <v>-6.0646477454322123E-6</v>
      </c>
      <c r="AS140" s="64">
        <f>(AS116/'UK Pop by Age'!$G8)*52</f>
        <v>1.3645457427222476E-4</v>
      </c>
      <c r="AT140" s="64">
        <f>(AT116/'UK Pop by Age'!$G8)*52</f>
        <v>2.3955358594457239E-4</v>
      </c>
      <c r="AU140" s="64">
        <f>(AU116/'UK Pop by Age'!$G8)*52</f>
        <v>4.8517181963457699E-5</v>
      </c>
      <c r="AV140" s="64">
        <f>(AV116/'UK Pop by Age'!$G8)*52</f>
        <v>6.0646477454322123E-6</v>
      </c>
      <c r="AW140" s="64">
        <f>(AW116/'UK Pop by Age'!$G8)*52</f>
        <v>-2.7290914854444958E-5</v>
      </c>
      <c r="AX140" s="64">
        <f>(AX116/'UK Pop by Age'!$G8)*52</f>
        <v>1.7284246074481804E-4</v>
      </c>
      <c r="AY140" s="64">
        <f>(AY116/'UK Pop by Age'!$G8)*52</f>
        <v>1.4555154589037311E-4</v>
      </c>
      <c r="AZ140" s="64">
        <f>(AZ116/'UK Pop by Age'!$G8)*52</f>
        <v>3.0323238727161063E-5</v>
      </c>
      <c r="BA140" s="80">
        <f>(BA116/'UK Pop by Age'!$G8)*52</f>
        <v>-5.7614153581606018E-5</v>
      </c>
    </row>
    <row r="141" spans="1:53" x14ac:dyDescent="0.25">
      <c r="A141" s="27" t="s">
        <v>47</v>
      </c>
      <c r="B141" s="64">
        <f>(B117/'UK Pop by Age'!$G9)*52</f>
        <v>-1.6425916184807199E-3</v>
      </c>
      <c r="C141" s="64">
        <f>(C117/'UK Pop by Age'!$G9)*52</f>
        <v>-1.110704808686963E-3</v>
      </c>
      <c r="D141" s="64">
        <f>(D117/'UK Pop by Age'!$G9)*52</f>
        <v>-1.4626887269328318E-3</v>
      </c>
      <c r="E141" s="64">
        <f>(E117/'UK Pop by Age'!$G9)*52</f>
        <v>-1.7286321318297103E-3</v>
      </c>
      <c r="F141" s="64">
        <f>(F117/'UK Pop by Age'!$G9)*52</f>
        <v>-1.063773619587514E-3</v>
      </c>
      <c r="G141" s="64">
        <f>(G117/'UK Pop by Age'!$G9)*52</f>
        <v>-6.0228359344293065E-4</v>
      </c>
      <c r="H141" s="64">
        <f>(H117/'UK Pop by Age'!$G9)*52</f>
        <v>-3.2851832369614403E-4</v>
      </c>
      <c r="I141" s="64">
        <f>(I117/'UK Pop by Age'!$G9)*52</f>
        <v>-5.6317426919338975E-4</v>
      </c>
      <c r="J141" s="64">
        <f>(J117/'UK Pop by Age'!$G9)*52</f>
        <v>7.6654275529100275E-4</v>
      </c>
      <c r="K141" s="64">
        <f>(K117/'UK Pop by Age'!$G9)*52</f>
        <v>-1.2671421056851268E-3</v>
      </c>
      <c r="L141" s="64">
        <f>(L117/'UK Pop by Age'!$G9)*52</f>
        <v>-2.1197253743251198E-3</v>
      </c>
      <c r="M141" s="64">
        <f>(M117/'UK Pop by Age'!$G9)*52</f>
        <v>-1.5956604293812708E-3</v>
      </c>
      <c r="N141" s="64">
        <f>(N117/'UK Pop by Age'!$G9)*52</f>
        <v>4.4584629644476686E-4</v>
      </c>
      <c r="O141" s="64">
        <f>(O117/'UK Pop by Age'!$G9)*52</f>
        <v>-1.1732797274862288E-3</v>
      </c>
      <c r="P141" s="64">
        <f>(P117/'UK Pop by Age'!$G9)*52</f>
        <v>-2.6672559138186929E-3</v>
      </c>
      <c r="Q141" s="64">
        <f>(Q117/'UK Pop by Age'!$G9)*52</f>
        <v>-3.3946893448601545E-3</v>
      </c>
      <c r="R141" s="64">
        <f>(R117/'UK Pop by Age'!$G9)*52</f>
        <v>1.799028915478884E-4</v>
      </c>
      <c r="S141" s="64">
        <f>(S117/'UK Pop by Age'!$G9)*52</f>
        <v>1.1263485383867795E-3</v>
      </c>
      <c r="T141" s="64">
        <f>(T117/'UK Pop by Age'!$G9)*52</f>
        <v>5.9446172859302252E-4</v>
      </c>
      <c r="U141" s="64">
        <f>(U117/'UK Pop by Age'!$G9)*52</f>
        <v>-8.6040513348990106E-4</v>
      </c>
      <c r="V141" s="64">
        <f>(V117/'UK Pop by Age'!$G9)*52</f>
        <v>8.2911767409026829E-4</v>
      </c>
      <c r="W141" s="64">
        <f>(W117/'UK Pop by Age'!$G9)*52</f>
        <v>-3.8327137764550137E-4</v>
      </c>
      <c r="X141" s="64">
        <f>(X117/'UK Pop by Age'!$G9)*52</f>
        <v>3.2069645884623584E-4</v>
      </c>
      <c r="Y141" s="64">
        <f>(Y117/'UK Pop by Age'!$G9)*52</f>
        <v>3.9891510734531771E-4</v>
      </c>
      <c r="Z141" s="64">
        <f>(Z117/'UK Pop by Age'!$G9)*52</f>
        <v>9.3862378198898282E-5</v>
      </c>
      <c r="AA141" s="64">
        <f>(AA117/'UK Pop by Age'!$G9)*52</f>
        <v>-3.6762764794568499E-4</v>
      </c>
      <c r="AB141" s="64">
        <f>(AB117/'UK Pop by Age'!$G9)*52</f>
        <v>1.0168424304880647E-4</v>
      </c>
      <c r="AC141" s="64">
        <f>(AC117/'UK Pop by Age'!$G9)*52</f>
        <v>-2.8158713459669487E-4</v>
      </c>
      <c r="AD141" s="64">
        <f>(AD117/'UK Pop by Age'!$G9)*52</f>
        <v>-6.0228359344293065E-4</v>
      </c>
      <c r="AE141" s="64">
        <f>(AE117/'UK Pop by Age'!$G9)*52</f>
        <v>2.502996751970621E-4</v>
      </c>
      <c r="AF141" s="64">
        <f>(AF117/'UK Pop by Age'!$G9)*52</f>
        <v>4.7713375584439958E-4</v>
      </c>
      <c r="AG141" s="64">
        <f>(AG117/'UK Pop by Age'!$G9)*52</f>
        <v>-2.3465594549724572E-4</v>
      </c>
      <c r="AH141" s="64">
        <f>(AH117/'UK Pop by Age'!$G9)*52</f>
        <v>1.1732797274862286E-4</v>
      </c>
      <c r="AI141" s="64">
        <f>(AI117/'UK Pop by Age'!$G9)*52</f>
        <v>-1.4861543214825563E-4</v>
      </c>
      <c r="AJ141" s="64">
        <f>(AJ117/'UK Pop by Age'!$G9)*52</f>
        <v>-1.799028915478884E-4</v>
      </c>
      <c r="AK141" s="64">
        <f>(AK117/'UK Pop by Age'!$G9)*52</f>
        <v>1.7208102669798021E-4</v>
      </c>
      <c r="AL141" s="64">
        <f>(AL117/'UK Pop by Age'!$G9)*52</f>
        <v>1.3297170244843924E-4</v>
      </c>
      <c r="AM141" s="64">
        <f>(AM117/'UK Pop by Age'!$G9)*52</f>
        <v>-2.4247781034715391E-4</v>
      </c>
      <c r="AN141" s="64">
        <f>(AN117/'UK Pop by Age'!$G9)*52</f>
        <v>-4.6931189099449144E-4</v>
      </c>
      <c r="AO141" s="64">
        <f>(AO117/'UK Pop by Age'!$G9)*52</f>
        <v>2.9723086429651126E-4</v>
      </c>
      <c r="AP141" s="64">
        <f>(AP117/'UK Pop by Age'!$G9)*52</f>
        <v>-9.3862378198898282E-5</v>
      </c>
      <c r="AQ141" s="64">
        <f>(AQ117/'UK Pop by Age'!$G9)*52</f>
        <v>-2.0336848609761295E-4</v>
      </c>
      <c r="AR141" s="64">
        <f>(AR117/'UK Pop by Age'!$G9)*52</f>
        <v>4.6931189099449141E-5</v>
      </c>
      <c r="AS141" s="64">
        <f>(AS117/'UK Pop by Age'!$G9)*52</f>
        <v>7.3525529589136998E-4</v>
      </c>
      <c r="AT141" s="64">
        <f>(AT117/'UK Pop by Age'!$G9)*52</f>
        <v>7.8218648499081911E-5</v>
      </c>
      <c r="AU141" s="64">
        <f>(AU117/'UK Pop by Age'!$G9)*52</f>
        <v>-3.3634018854605217E-4</v>
      </c>
      <c r="AV141" s="64">
        <f>(AV117/'UK Pop by Age'!$G9)*52</f>
        <v>3.3634018854605217E-4</v>
      </c>
      <c r="AW141" s="64">
        <f>(AW117/'UK Pop by Age'!$G9)*52</f>
        <v>7.2743343104146184E-4</v>
      </c>
      <c r="AX141" s="64">
        <f>(AX117/'UK Pop by Age'!$G9)*52</f>
        <v>-5.4753053949357333E-5</v>
      </c>
      <c r="AY141" s="64">
        <f>(AY117/'UK Pop by Age'!$G9)*52</f>
        <v>-1.6425916184807201E-4</v>
      </c>
      <c r="AZ141" s="64">
        <f>(AZ117/'UK Pop by Age'!$G9)*52</f>
        <v>2.8158713459669487E-4</v>
      </c>
      <c r="BA141" s="80">
        <f>(BA117/'UK Pop by Age'!$G9)*52</f>
        <v>-1.5643729699816382E-4</v>
      </c>
    </row>
    <row r="142" spans="1:53" x14ac:dyDescent="0.25">
      <c r="A142" s="27" t="s">
        <v>48</v>
      </c>
      <c r="B142" s="64">
        <f>(B118/'UK Pop by Age'!$G10)*52</f>
        <v>-7.1035452748684199E-3</v>
      </c>
      <c r="C142" s="64">
        <f>(C118/'UK Pop by Age'!$G10)*52</f>
        <v>-7.5159233713495465E-3</v>
      </c>
      <c r="D142" s="64">
        <f>(D118/'UK Pop by Age'!$G10)*52</f>
        <v>-6.0127386970796363E-3</v>
      </c>
      <c r="E142" s="64">
        <f>(E118/'UK Pop by Age'!$G10)*52</f>
        <v>-7.422805736660259E-3</v>
      </c>
      <c r="F142" s="64">
        <f>(F118/'UK Pop by Age'!$G10)*52</f>
        <v>-7.1168477941097475E-3</v>
      </c>
      <c r="G142" s="64">
        <f>(G118/'UK Pop by Age'!$G10)*52</f>
        <v>-1.6628149051658284E-3</v>
      </c>
      <c r="H142" s="64">
        <f>(H118/'UK Pop by Age'!$G10)*52</f>
        <v>-1.3302519241326629E-3</v>
      </c>
      <c r="I142" s="64">
        <f>(I118/'UK Pop by Age'!$G10)*52</f>
        <v>-3.0462769062637981E-3</v>
      </c>
      <c r="J142" s="64">
        <f>(J118/'UK Pop by Age'!$G10)*52</f>
        <v>1.1839242124780699E-3</v>
      </c>
      <c r="K142" s="64">
        <f>(K118/'UK Pop by Age'!$G10)*52</f>
        <v>-8.6333349876209827E-3</v>
      </c>
      <c r="L142" s="64">
        <f>(L118/'UK Pop by Age'!$G10)*52</f>
        <v>-8.7929652185169023E-3</v>
      </c>
      <c r="M142" s="64">
        <f>(M118/'UK Pop by Age'!$G10)*52</f>
        <v>-5.2411925810826919E-3</v>
      </c>
      <c r="N142" s="64">
        <f>(N118/'UK Pop by Age'!$G10)*52</f>
        <v>-1.1972267317193967E-3</v>
      </c>
      <c r="O142" s="64">
        <f>(O118/'UK Pop by Age'!$G10)*52</f>
        <v>-1.0109914623408238E-3</v>
      </c>
      <c r="P142" s="64">
        <f>(P118/'UK Pop by Age'!$G10)*52</f>
        <v>-7.1168477941097475E-3</v>
      </c>
      <c r="Q142" s="64">
        <f>(Q118/'UK Pop by Age'!$G10)*52</f>
        <v>-7.4760158136255661E-3</v>
      </c>
      <c r="R142" s="64">
        <f>(R118/'UK Pop by Age'!$G10)*52</f>
        <v>-1.2637393279260297E-3</v>
      </c>
      <c r="S142" s="64">
        <f>(S118/'UK Pop by Age'!$G10)*52</f>
        <v>3.9907557723979888E-3</v>
      </c>
      <c r="T142" s="64">
        <f>(T118/'UK Pop by Age'!$G10)*52</f>
        <v>2.5939912520586928E-3</v>
      </c>
      <c r="U142" s="64">
        <f>(U118/'UK Pop by Age'!$G10)*52</f>
        <v>9.7108390461684386E-4</v>
      </c>
      <c r="V142" s="64">
        <f>(V118/'UK Pop by Age'!$G10)*52</f>
        <v>3.445352483503597E-3</v>
      </c>
      <c r="W142" s="64">
        <f>(W118/'UK Pop by Age'!$G10)*52</f>
        <v>9.7108390461684386E-4</v>
      </c>
      <c r="X142" s="64">
        <f>(X118/'UK Pop by Age'!$G10)*52</f>
        <v>-4.6558817344643198E-4</v>
      </c>
      <c r="Y142" s="64">
        <f>(Y118/'UK Pop by Age'!$G10)*52</f>
        <v>2.6605038482653255E-5</v>
      </c>
      <c r="Z142" s="64">
        <f>(Z118/'UK Pop by Age'!$G10)*52</f>
        <v>2.1417055978535872E-3</v>
      </c>
      <c r="AA142" s="64">
        <f>(AA118/'UK Pop by Age'!$G10)*52</f>
        <v>2.4476635404040996E-3</v>
      </c>
      <c r="AB142" s="64">
        <f>(AB118/'UK Pop by Age'!$G10)*52</f>
        <v>5.1879825041173855E-4</v>
      </c>
      <c r="AC142" s="64">
        <f>(AC118/'UK Pop by Age'!$G10)*52</f>
        <v>-2.2614282710255271E-4</v>
      </c>
      <c r="AD142" s="64">
        <f>(AD118/'UK Pop by Age'!$G10)*52</f>
        <v>1.6761174244071552E-3</v>
      </c>
      <c r="AE142" s="64">
        <f>(AE118/'UK Pop by Age'!$G10)*52</f>
        <v>-6.3852092358367824E-4</v>
      </c>
      <c r="AF142" s="64">
        <f>(AF118/'UK Pop by Age'!$G10)*52</f>
        <v>5.8531084661837167E-4</v>
      </c>
      <c r="AG142" s="64">
        <f>(AG118/'UK Pop by Age'!$G10)*52</f>
        <v>1.5963023089591956E-4</v>
      </c>
      <c r="AH142" s="64">
        <f>(AH118/'UK Pop by Age'!$G10)*52</f>
        <v>5.4540328889439178E-4</v>
      </c>
      <c r="AI142" s="64">
        <f>(AI118/'UK Pop by Age'!$G10)*52</f>
        <v>-1.077504058547457E-3</v>
      </c>
      <c r="AJ142" s="64">
        <f>(AJ118/'UK Pop by Age'!$G10)*52</f>
        <v>2.2481257517842001E-3</v>
      </c>
      <c r="AK142" s="64">
        <f>(AK118/'UK Pop by Age'!$G10)*52</f>
        <v>1.822445136061748E-3</v>
      </c>
      <c r="AL142" s="64">
        <f>(AL118/'UK Pop by Age'!$G10)*52</f>
        <v>1.0375965008234771E-3</v>
      </c>
      <c r="AM142" s="64">
        <f>(AM118/'UK Pop by Age'!$G10)*52</f>
        <v>1.2504368086847031E-3</v>
      </c>
      <c r="AN142" s="64">
        <f>(AN118/'UK Pop by Age'!$G10)*52</f>
        <v>1.7426300206137882E-3</v>
      </c>
      <c r="AO142" s="64">
        <f>(AO118/'UK Pop by Age'!$G10)*52</f>
        <v>1.1174116162714369E-3</v>
      </c>
      <c r="AP142" s="64">
        <f>(AP118/'UK Pop by Age'!$G10)*52</f>
        <v>1.7027224628898083E-3</v>
      </c>
      <c r="AQ142" s="64">
        <f>(AQ118/'UK Pop by Age'!$G10)*52</f>
        <v>2.0086804054403212E-3</v>
      </c>
      <c r="AR142" s="64">
        <f>(AR118/'UK Pop by Age'!$G10)*52</f>
        <v>2.0884955208882805E-3</v>
      </c>
      <c r="AS142" s="64">
        <f>(AS118/'UK Pop by Age'!$G10)*52</f>
        <v>3.1659995794357377E-3</v>
      </c>
      <c r="AT142" s="64">
        <f>(AT118/'UK Pop by Age'!$G10)*52</f>
        <v>6.518234428250048E-4</v>
      </c>
      <c r="AU142" s="64">
        <f>(AU118/'UK Pop by Age'!$G10)*52</f>
        <v>3.3389323295729841E-3</v>
      </c>
      <c r="AV142" s="64">
        <f>(AV118/'UK Pop by Age'!$G10)*52</f>
        <v>5.2811001388066723E-3</v>
      </c>
      <c r="AW142" s="64">
        <f>(AW118/'UK Pop by Age'!$G10)*52</f>
        <v>4.1636885225352352E-3</v>
      </c>
      <c r="AX142" s="64">
        <f>(AX118/'UK Pop by Age'!$G10)*52</f>
        <v>1.5031846742699091E-3</v>
      </c>
      <c r="AY142" s="64">
        <f>(AY118/'UK Pop by Age'!$G10)*52</f>
        <v>3.3655373680556372E-3</v>
      </c>
      <c r="AZ142" s="64">
        <f>(AZ118/'UK Pop by Age'!$G10)*52</f>
        <v>2.1683106363362403E-3</v>
      </c>
      <c r="BA142" s="80">
        <f>(BA118/'UK Pop by Age'!$G10)*52</f>
        <v>2.8999491946092052E-3</v>
      </c>
    </row>
    <row r="143" spans="1:53" x14ac:dyDescent="0.25">
      <c r="A143" s="45" t="s">
        <v>49</v>
      </c>
      <c r="B143" s="72">
        <f>(B119/'UK Pop by Age'!$G11)*52</f>
        <v>-4.7001956137234159E-2</v>
      </c>
      <c r="C143" s="72">
        <f>(C119/'UK Pop by Age'!$G11)*52</f>
        <v>-7.8674980575283951E-2</v>
      </c>
      <c r="D143" s="72">
        <f>(D119/'UK Pop by Age'!$G11)*52</f>
        <v>-8.4410640449482072E-2</v>
      </c>
      <c r="E143" s="72">
        <f>(E119/'UK Pop by Age'!$G11)*52</f>
        <v>-7.2330224077277183E-2</v>
      </c>
      <c r="F143" s="72">
        <f>(F119/'UK Pop by Age'!$G11)*52</f>
        <v>-6.4208935759828514E-2</v>
      </c>
      <c r="G143" s="72">
        <f>(G119/'UK Pop by Age'!$G11)*52</f>
        <v>-3.3145007945587369E-2</v>
      </c>
      <c r="H143" s="72">
        <f>(H119/'UK Pop by Age'!$G11)*52</f>
        <v>-1.3349367671806243E-2</v>
      </c>
      <c r="I143" s="72">
        <f>(I119/'UK Pop by Age'!$G11)*52</f>
        <v>-3.0201040930512228E-2</v>
      </c>
      <c r="J143" s="72">
        <f>(J119/'UK Pop by Age'!$G11)*52</f>
        <v>-4.1621602626924414E-3</v>
      </c>
      <c r="K143" s="72">
        <f>(K119/'UK Pop by Age'!$G11)*52</f>
        <v>-6.4513484071732838E-2</v>
      </c>
      <c r="L143" s="72">
        <f>(L119/'UK Pop by Age'!$G11)*52</f>
        <v>-6.4513484071732838E-2</v>
      </c>
      <c r="M143" s="72">
        <f>(M119/'UK Pop by Age'!$G11)*52</f>
        <v>-4.2636763666605501E-2</v>
      </c>
      <c r="N143" s="72">
        <f>(N119/'UK Pop by Age'!$G11)*52</f>
        <v>-1.1420561696412186E-2</v>
      </c>
      <c r="O143" s="72">
        <f>(O119/'UK Pop by Age'!$G11)*52</f>
        <v>-2.3704010276553292E-2</v>
      </c>
      <c r="P143" s="72">
        <f>(P119/'UK Pop by Age'!$G11)*52</f>
        <v>-4.9590616788420916E-2</v>
      </c>
      <c r="Q143" s="72">
        <f>(Q119/'UK Pop by Age'!$G11)*52</f>
        <v>-4.365192470628658E-2</v>
      </c>
      <c r="R143" s="72">
        <f>(R119/'UK Pop by Age'!$G11)*52</f>
        <v>-4.314434418644604E-3</v>
      </c>
      <c r="S143" s="72">
        <f>(S119/'UK Pop by Age'!$G11)*52</f>
        <v>3.3398798205507639E-2</v>
      </c>
      <c r="T143" s="72">
        <f>(T119/'UK Pop by Age'!$G11)*52</f>
        <v>8.222804421416775E-3</v>
      </c>
      <c r="U143" s="72">
        <f>(U119/'UK Pop by Age'!$G11)*52</f>
        <v>1.2080416372204892E-2</v>
      </c>
      <c r="V143" s="72">
        <f>(V119/'UK Pop by Age'!$G11)*52</f>
        <v>1.3450883775774353E-2</v>
      </c>
      <c r="W143" s="72">
        <f>(W119/'UK Pop by Age'!$G11)*52</f>
        <v>5.5833857182459581E-3</v>
      </c>
      <c r="X143" s="72">
        <f>(X119/'UK Pop by Age'!$G11)*52</f>
        <v>7.4614336416559618E-3</v>
      </c>
      <c r="Y143" s="72">
        <f>(Y119/'UK Pop by Age'!$G11)*52</f>
        <v>5.0758051984054163E-3</v>
      </c>
      <c r="Z143" s="72">
        <f>(Z119/'UK Pop by Age'!$G11)*52</f>
        <v>4.0098861067402788E-3</v>
      </c>
      <c r="AA143" s="72">
        <f>(AA119/'UK Pop by Age'!$G11)*52</f>
        <v>8.6288688372892081E-3</v>
      </c>
      <c r="AB143" s="72">
        <f>(AB119/'UK Pop by Age'!$G11)*52</f>
        <v>-8.3750785773689367E-3</v>
      </c>
      <c r="AC143" s="72">
        <f>(AC119/'UK Pop by Age'!$G11)*52</f>
        <v>-3.5530636388837918E-4</v>
      </c>
      <c r="AD143" s="72">
        <f>(AD119/'UK Pop by Age'!$G11)*52</f>
        <v>-2.0303220793621663E-3</v>
      </c>
      <c r="AE143" s="72">
        <f>(AE119/'UK Pop by Age'!$G11)*52</f>
        <v>4.4667085745967658E-3</v>
      </c>
      <c r="AF143" s="72">
        <f>(AF119/'UK Pop by Age'!$G11)*52</f>
        <v>3.5530636388837913E-3</v>
      </c>
      <c r="AG143" s="72">
        <f>(AG119/'UK Pop by Age'!$G11)*52</f>
        <v>-4.0606441587243331E-4</v>
      </c>
      <c r="AH143" s="72">
        <f>(AH119/'UK Pop by Age'!$G11)*52</f>
        <v>3.3500314309475748E-3</v>
      </c>
      <c r="AI143" s="72">
        <f>(AI119/'UK Pop by Age'!$G11)*52</f>
        <v>3.502305586899737E-3</v>
      </c>
      <c r="AJ143" s="72">
        <f>(AJ119/'UK Pop by Age'!$G11)*52</f>
        <v>1.1775868060300567E-2</v>
      </c>
      <c r="AK143" s="72">
        <f>(AK119/'UK Pop by Age'!$G11)*52</f>
        <v>6.8523370178473122E-3</v>
      </c>
      <c r="AL143" s="72">
        <f>(AL119/'UK Pop by Age'!$G11)*52</f>
        <v>1.1014497280539754E-2</v>
      </c>
      <c r="AM143" s="72">
        <f>(AM119/'UK Pop by Age'!$G11)*52</f>
        <v>6.1417242900705538E-3</v>
      </c>
      <c r="AN143" s="72">
        <f>(AN119/'UK Pop by Age'!$G11)*52</f>
        <v>8.8319010452254237E-3</v>
      </c>
      <c r="AO143" s="72">
        <f>(AO119/'UK Pop by Age'!$G11)*52</f>
        <v>6.1417242900705538E-3</v>
      </c>
      <c r="AP143" s="72">
        <f>(AP119/'UK Pop by Age'!$G11)*52</f>
        <v>1.5938028322993007E-2</v>
      </c>
      <c r="AQ143" s="72">
        <f>(AQ119/'UK Pop by Age'!$G11)*52</f>
        <v>1.0811465072603537E-2</v>
      </c>
      <c r="AR143" s="72">
        <f>(AR119/'UK Pop by Age'!$G11)*52</f>
        <v>1.5785754167040845E-2</v>
      </c>
      <c r="AS143" s="72">
        <f>(AS119/'UK Pop by Age'!$G11)*52</f>
        <v>1.3400125723790299E-2</v>
      </c>
      <c r="AT143" s="72">
        <f>(AT119/'UK Pop by Age'!$G11)*52</f>
        <v>2.0252462741637611E-2</v>
      </c>
      <c r="AU143" s="72">
        <f>(AU119/'UK Pop by Age'!$G11)*52</f>
        <v>1.3450883775774353E-2</v>
      </c>
      <c r="AV143" s="72">
        <f>(AV119/'UK Pop by Age'!$G11)*52</f>
        <v>2.6394187031708163E-2</v>
      </c>
      <c r="AW143" s="72">
        <f>(AW119/'UK Pop by Age'!$G11)*52</f>
        <v>2.7460106123373303E-2</v>
      </c>
      <c r="AX143" s="72">
        <f>(AX119/'UK Pop by Age'!$G11)*52</f>
        <v>1.8780479234100041E-2</v>
      </c>
      <c r="AY143" s="72">
        <f>(AY119/'UK Pop by Age'!$G11)*52</f>
        <v>1.6141060530929223E-2</v>
      </c>
      <c r="AZ143" s="72">
        <f>(AZ119/'UK Pop by Age'!$G11)*52</f>
        <v>2.8322993007102223E-2</v>
      </c>
      <c r="BA143" s="81">
        <f>(BA119/'UK Pop by Age'!$G11)*52</f>
        <v>1.1522077800380295E-2</v>
      </c>
    </row>
    <row r="144" spans="1:53" x14ac:dyDescent="0.25">
      <c r="A144" s="82" t="s">
        <v>65</v>
      </c>
      <c r="B144" s="83"/>
      <c r="C144" s="83"/>
      <c r="D144" s="83"/>
      <c r="E144" s="78">
        <f>(E120/'UK Pop by Age'!$G12)*52</f>
        <v>-1.7332931662054421E-3</v>
      </c>
      <c r="F144" s="78">
        <f>(F120/'UK Pop by Age'!$G12)*52</f>
        <v>-1.5698345395974574E-3</v>
      </c>
      <c r="G144" s="78">
        <f>(G120/'UK Pop by Age'!$G12)*52</f>
        <v>-6.5541381683394855E-4</v>
      </c>
      <c r="H144" s="78">
        <f>(H120/'UK Pop by Age'!$G12)*52</f>
        <v>-3.3323449482400758E-4</v>
      </c>
      <c r="I144" s="78">
        <f>(I120/'UK Pop by Age'!$G12)*52</f>
        <v>-6.6883795525102935E-4</v>
      </c>
      <c r="J144" s="78">
        <f>(J120/'UK Pop by Age'!$G12)*52</f>
        <v>1.5003448819090389E-4</v>
      </c>
      <c r="K144" s="78">
        <f>(K120/'UK Pop by Age'!$G12)*52</f>
        <v>-1.6574862669089855E-3</v>
      </c>
      <c r="L144" s="78">
        <f>(L120/'UK Pop by Age'!$G12)*52</f>
        <v>-1.7538242014315661E-3</v>
      </c>
      <c r="M144" s="78">
        <f>(M120/'UK Pop by Age'!$G12)*52</f>
        <v>-1.1931690087181883E-3</v>
      </c>
      <c r="N144" s="78">
        <f>(N120/'UK Pop by Age'!$G12)*52</f>
        <v>-5.843448487435203E-5</v>
      </c>
      <c r="O144" s="78">
        <f>(O120/'UK Pop by Age'!$G12)*52</f>
        <v>-5.2748967427117786E-4</v>
      </c>
      <c r="P144" s="78">
        <f>(P120/'UK Pop by Age'!$G12)*52</f>
        <v>-1.5872069540195622E-3</v>
      </c>
      <c r="Q144" s="78">
        <f>(Q120/'UK Pop by Age'!$G12)*52</f>
        <v>-1.7356621318084563E-3</v>
      </c>
      <c r="R144" s="78">
        <f>(R120/'UK Pop by Age'!$G12)*52</f>
        <v>-1.9504483464817505E-4</v>
      </c>
      <c r="S144" s="78">
        <f>(S120/'UK Pop by Age'!$G12)*52</f>
        <v>8.3229658185901415E-4</v>
      </c>
      <c r="T144" s="78">
        <f>(T120/'UK Pop by Age'!$G12)*52</f>
        <v>3.403413916330504E-4</v>
      </c>
      <c r="U144" s="78">
        <f>(U120/'UK Pop by Age'!$G12)*52</f>
        <v>1.034448313316232E-4</v>
      </c>
      <c r="V144" s="78">
        <f>(V120/'UK Pop by Age'!$G12)*52</f>
        <v>5.1169657025108264E-4</v>
      </c>
      <c r="W144" s="78">
        <f>(W120/'UK Pop by Age'!$G12)*52</f>
        <v>8.9231037713537574E-5</v>
      </c>
      <c r="X144" s="78">
        <f>(X120/'UK Pop by Age'!$G12)*52</f>
        <v>1.5003448819090389E-4</v>
      </c>
      <c r="Y144" s="78">
        <f>(Y120/'UK Pop by Age'!$G12)*52</f>
        <v>8.0544830502485244E-5</v>
      </c>
      <c r="Z144" s="78">
        <f>(Z120/'UK Pop by Age'!$G12)*52</f>
        <v>1.5951035060296097E-4</v>
      </c>
      <c r="AA144" s="78">
        <f>(AA120/'UK Pop by Age'!$G12)*52</f>
        <v>2.3610690510042243E-4</v>
      </c>
      <c r="AB144" s="78">
        <f>(AB120/'UK Pop by Age'!$G12)*52</f>
        <v>-1.5477241939693243E-4</v>
      </c>
      <c r="AC144" s="78">
        <f>(AC120/'UK Pop by Age'!$G12)*52</f>
        <v>-9.0020692914542322E-5</v>
      </c>
      <c r="AD144" s="78">
        <f>(AD120/'UK Pop by Age'!$G12)*52</f>
        <v>-3.7113794447223591E-5</v>
      </c>
      <c r="AE144" s="78">
        <f>(AE120/'UK Pop by Age'!$G12)*52</f>
        <v>-2.2900000829137961E-5</v>
      </c>
      <c r="AF144" s="78">
        <f>(AF120/'UK Pop by Age'!$G12)*52</f>
        <v>8.6862072110523291E-5</v>
      </c>
      <c r="AG144" s="78">
        <f>(AG120/'UK Pop by Age'!$G12)*52</f>
        <v>-1.5556207459793719E-4</v>
      </c>
      <c r="AH144" s="78">
        <f>(AH120/'UK Pop by Age'!$G12)*52</f>
        <v>2.0767931786425114E-4</v>
      </c>
      <c r="AI144" s="78">
        <f>(AI120/'UK Pop by Age'!$G12)*52</f>
        <v>1.2634483216076117E-5</v>
      </c>
      <c r="AJ144" s="78">
        <f>(AJ120/'UK Pop by Age'!$G12)*52</f>
        <v>2.9770001077879347E-4</v>
      </c>
      <c r="AK144" s="78">
        <f>(AK120/'UK Pop by Age'!$G12)*52</f>
        <v>1.9741380025118933E-4</v>
      </c>
      <c r="AL144" s="78">
        <f>(AL120/'UK Pop by Age'!$G12)*52</f>
        <v>2.5426897472353185E-4</v>
      </c>
      <c r="AM144" s="78">
        <f>(AM120/'UK Pop by Age'!$G12)*52</f>
        <v>1.0660345213564224E-4</v>
      </c>
      <c r="AN144" s="78">
        <f>(AN120/'UK Pop by Age'!$G12)*52</f>
        <v>2.8980345876874591E-4</v>
      </c>
      <c r="AO144" s="78">
        <f>(AO120/'UK Pop by Age'!$G12)*52</f>
        <v>2.3373793949740812E-4</v>
      </c>
      <c r="AP144" s="78">
        <f>(AP120/'UK Pop by Age'!$G12)*52</f>
        <v>2.5584828512554132E-4</v>
      </c>
      <c r="AQ144" s="78">
        <f>(AQ120/'UK Pop by Age'!$G12)*52</f>
        <v>2.3057931869338913E-4</v>
      </c>
      <c r="AR144" s="78">
        <f>(AR120/'UK Pop by Age'!$G12)*52</f>
        <v>3.3007587401998853E-4</v>
      </c>
      <c r="AS144" s="78">
        <f>(AS120/'UK Pop by Age'!$G12)*52</f>
        <v>5.0143105263802089E-4</v>
      </c>
      <c r="AT144" s="78">
        <f>(AT120/'UK Pop by Age'!$G12)*52</f>
        <v>4.3115173974859751E-4</v>
      </c>
      <c r="AU144" s="78">
        <f>(AU120/'UK Pop by Age'!$G12)*52</f>
        <v>3.6087242685917408E-4</v>
      </c>
      <c r="AV144" s="78">
        <f>(AV120/'UK Pop by Age'!$G12)*52</f>
        <v>7.3043106092940044E-4</v>
      </c>
      <c r="AW144" s="78">
        <f>(AW120/'UK Pop by Age'!$G12)*52</f>
        <v>7.3043106092940044E-4</v>
      </c>
      <c r="AX144" s="78">
        <f>(AX120/'UK Pop by Age'!$G12)*52</f>
        <v>4.177276013315166E-4</v>
      </c>
      <c r="AY144" s="78">
        <f>(AY120/'UK Pop by Age'!$G12)*52</f>
        <v>5.038000182410352E-4</v>
      </c>
      <c r="AZ144" s="78">
        <f>(AZ120/'UK Pop by Age'!$G12)*52</f>
        <v>6.3962071281385344E-4</v>
      </c>
      <c r="BA144" s="84">
        <f>(BA120/'UK Pop by Age'!$G12)*52</f>
        <v>3.1744139080391246E-4</v>
      </c>
    </row>
  </sheetData>
  <conditionalFormatting sqref="B84:D84 B53:O59 B61:O61 B60:D60">
    <cfRule type="colorScale" priority="13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1:BA1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O71 B73:O73 B72:D72">
    <cfRule type="colorScale" priority="11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77:O83">
    <cfRule type="colorScale" priority="10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4:BA119 B120:D120">
    <cfRule type="colorScale" priority="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5:BA131">
    <cfRule type="colorScale" priority="8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7:BA143">
    <cfRule type="colorScale" priority="7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3:BA113">
    <cfRule type="colorScale" priority="6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6:D98">
    <cfRule type="colorScale" priority="5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89:O95">
    <cfRule type="colorScale" priority="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53:P59">
    <cfRule type="colorScale" priority="3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P65:P71">
    <cfRule type="colorScale" priority="2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P77:P83">
    <cfRule type="colorScale" priority="1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B136-C44D-4C23-909B-E0EBAE794D44}">
  <sheetPr codeName="Sheet8"/>
  <dimension ref="A2:BB144"/>
  <sheetViews>
    <sheetView showGridLines="0" topLeftCell="I60" workbookViewId="0">
      <selection activeCell="AB52" sqref="AB52"/>
    </sheetView>
  </sheetViews>
  <sheetFormatPr defaultRowHeight="15" x14ac:dyDescent="0.25"/>
  <cols>
    <col min="2" max="2" width="13.28515625" hidden="1" customWidth="1"/>
    <col min="3" max="4" width="0" hidden="1" customWidth="1"/>
  </cols>
  <sheetData>
    <row r="2" spans="1:53" ht="18.75" x14ac:dyDescent="0.3">
      <c r="A2" s="18" t="s">
        <v>60</v>
      </c>
    </row>
    <row r="3" spans="1:53" x14ac:dyDescent="0.25">
      <c r="A3" s="65" t="s">
        <v>22</v>
      </c>
      <c r="B3" s="6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53" x14ac:dyDescent="0.25">
      <c r="A4" s="105" t="s">
        <v>50</v>
      </c>
      <c r="B4" s="108">
        <v>1</v>
      </c>
      <c r="C4" s="108">
        <v>2</v>
      </c>
      <c r="D4" s="108">
        <v>3</v>
      </c>
      <c r="E4" s="108">
        <v>4</v>
      </c>
      <c r="F4" s="108">
        <v>5</v>
      </c>
      <c r="G4" s="108">
        <v>6</v>
      </c>
      <c r="H4" s="108">
        <v>7</v>
      </c>
      <c r="I4" s="108">
        <v>8</v>
      </c>
      <c r="J4" s="108">
        <v>9</v>
      </c>
      <c r="K4" s="108">
        <v>10</v>
      </c>
      <c r="L4" s="108">
        <v>11</v>
      </c>
      <c r="M4" s="108">
        <v>12</v>
      </c>
      <c r="N4" s="108">
        <v>13</v>
      </c>
      <c r="O4" s="108">
        <v>14</v>
      </c>
      <c r="P4" s="108">
        <v>15</v>
      </c>
      <c r="Q4" s="108">
        <v>16</v>
      </c>
      <c r="R4" s="108">
        <v>17</v>
      </c>
      <c r="S4" s="108">
        <v>18</v>
      </c>
      <c r="T4" s="108">
        <v>19</v>
      </c>
      <c r="U4" s="108">
        <v>20</v>
      </c>
      <c r="V4" s="108">
        <v>21</v>
      </c>
      <c r="W4" s="108">
        <v>22</v>
      </c>
      <c r="X4" s="108">
        <v>23</v>
      </c>
      <c r="Y4" s="108">
        <v>24</v>
      </c>
      <c r="Z4" s="108">
        <v>25</v>
      </c>
      <c r="AA4" s="108">
        <v>26</v>
      </c>
      <c r="AB4" s="108">
        <v>27</v>
      </c>
      <c r="AC4" s="108">
        <v>28</v>
      </c>
      <c r="AD4" s="108">
        <v>29</v>
      </c>
      <c r="AE4" s="108">
        <v>30</v>
      </c>
      <c r="AF4" s="108">
        <v>31</v>
      </c>
      <c r="AG4" s="108">
        <v>32</v>
      </c>
      <c r="AH4" s="108">
        <v>33</v>
      </c>
      <c r="AI4" s="108">
        <v>34</v>
      </c>
      <c r="AJ4" s="108">
        <v>35</v>
      </c>
      <c r="AK4" s="108">
        <v>36</v>
      </c>
      <c r="AL4" s="108">
        <v>37</v>
      </c>
      <c r="AM4" s="108">
        <v>38</v>
      </c>
      <c r="AN4" s="108">
        <v>39</v>
      </c>
      <c r="AO4" s="108">
        <v>40</v>
      </c>
      <c r="AP4" s="108">
        <v>41</v>
      </c>
      <c r="AQ4" s="108">
        <v>42</v>
      </c>
      <c r="AR4" s="108">
        <v>43</v>
      </c>
      <c r="AS4" s="108">
        <v>44</v>
      </c>
      <c r="AT4" s="108">
        <v>45</v>
      </c>
      <c r="AU4" s="108">
        <v>46</v>
      </c>
      <c r="AV4" s="108">
        <v>47</v>
      </c>
      <c r="AW4" s="108">
        <v>48</v>
      </c>
      <c r="AX4" s="108">
        <v>49</v>
      </c>
      <c r="AY4" s="108">
        <v>50</v>
      </c>
      <c r="AZ4" s="108">
        <v>51</v>
      </c>
      <c r="BA4" s="108">
        <v>52</v>
      </c>
    </row>
    <row r="5" spans="1:53" x14ac:dyDescent="0.25">
      <c r="A5" s="104" t="s">
        <v>23</v>
      </c>
      <c r="B5" s="102">
        <v>48</v>
      </c>
      <c r="C5" s="102">
        <v>50</v>
      </c>
      <c r="D5" s="102">
        <v>69</v>
      </c>
      <c r="E5" s="102">
        <v>53</v>
      </c>
      <c r="F5" s="102">
        <v>50</v>
      </c>
      <c r="G5" s="102">
        <v>30</v>
      </c>
      <c r="H5" s="102">
        <v>43</v>
      </c>
      <c r="I5" s="102">
        <v>51</v>
      </c>
      <c r="J5" s="102">
        <v>49</v>
      </c>
      <c r="K5" s="102">
        <v>56</v>
      </c>
      <c r="L5" s="102">
        <v>53</v>
      </c>
      <c r="M5" s="102">
        <v>44</v>
      </c>
      <c r="N5" s="102">
        <v>49</v>
      </c>
      <c r="O5" s="102">
        <v>51</v>
      </c>
      <c r="P5" s="111">
        <v>38</v>
      </c>
    </row>
    <row r="6" spans="1:53" x14ac:dyDescent="0.25">
      <c r="A6" s="106" t="s">
        <v>24</v>
      </c>
      <c r="B6" s="102">
        <v>8</v>
      </c>
      <c r="C6" s="102">
        <v>9</v>
      </c>
      <c r="D6" s="102">
        <v>7</v>
      </c>
      <c r="E6" s="102">
        <v>9</v>
      </c>
      <c r="F6" s="102">
        <v>6</v>
      </c>
      <c r="G6" s="102">
        <v>8</v>
      </c>
      <c r="H6" s="102">
        <v>6</v>
      </c>
      <c r="I6" s="102">
        <v>5</v>
      </c>
      <c r="J6" s="102">
        <v>7</v>
      </c>
      <c r="K6" s="102">
        <v>11</v>
      </c>
      <c r="L6" s="102">
        <v>13</v>
      </c>
      <c r="M6" s="102">
        <v>2</v>
      </c>
      <c r="N6" s="102">
        <v>8</v>
      </c>
      <c r="O6" s="102">
        <v>8</v>
      </c>
      <c r="P6" s="111">
        <v>6</v>
      </c>
    </row>
    <row r="7" spans="1:53" x14ac:dyDescent="0.25">
      <c r="A7" s="106" t="s">
        <v>25</v>
      </c>
      <c r="B7" s="8">
        <v>4</v>
      </c>
      <c r="C7" s="8">
        <v>8</v>
      </c>
      <c r="D7" s="8">
        <v>5</v>
      </c>
      <c r="E7" s="8">
        <v>4</v>
      </c>
      <c r="F7" s="8">
        <v>5</v>
      </c>
      <c r="G7" s="8">
        <v>4</v>
      </c>
      <c r="H7" s="8">
        <v>2</v>
      </c>
      <c r="I7" s="8">
        <v>6</v>
      </c>
      <c r="J7" s="8">
        <v>6</v>
      </c>
      <c r="K7" s="8">
        <v>2</v>
      </c>
      <c r="L7" s="8">
        <v>3</v>
      </c>
      <c r="M7" s="8">
        <v>6</v>
      </c>
      <c r="N7" s="8">
        <v>1</v>
      </c>
      <c r="O7" s="8">
        <v>5</v>
      </c>
      <c r="P7" s="111">
        <v>4</v>
      </c>
    </row>
    <row r="8" spans="1:53" x14ac:dyDescent="0.25">
      <c r="A8" s="104" t="s">
        <v>26</v>
      </c>
      <c r="B8" s="8">
        <v>4</v>
      </c>
      <c r="C8" s="8">
        <v>9</v>
      </c>
      <c r="D8" s="8">
        <v>4</v>
      </c>
      <c r="E8" s="8">
        <v>8</v>
      </c>
      <c r="F8" s="8">
        <v>4</v>
      </c>
      <c r="G8" s="8">
        <v>4</v>
      </c>
      <c r="H8" s="8">
        <v>4</v>
      </c>
      <c r="I8" s="8">
        <v>7</v>
      </c>
      <c r="J8" s="8">
        <v>7</v>
      </c>
      <c r="K8" s="8">
        <v>7</v>
      </c>
      <c r="L8" s="8">
        <v>6</v>
      </c>
      <c r="M8" s="8">
        <v>4</v>
      </c>
      <c r="N8" s="8">
        <v>4</v>
      </c>
      <c r="O8" s="8">
        <v>8</v>
      </c>
      <c r="P8" s="111">
        <v>4</v>
      </c>
    </row>
    <row r="9" spans="1:53" x14ac:dyDescent="0.25">
      <c r="A9" s="104" t="s">
        <v>27</v>
      </c>
      <c r="B9" s="8">
        <v>6</v>
      </c>
      <c r="C9" s="8">
        <v>16</v>
      </c>
      <c r="D9" s="8">
        <v>10</v>
      </c>
      <c r="E9" s="8">
        <v>15</v>
      </c>
      <c r="F9" s="8">
        <v>23</v>
      </c>
      <c r="G9" s="8">
        <v>10</v>
      </c>
      <c r="H9" s="8">
        <v>16</v>
      </c>
      <c r="I9" s="8">
        <v>20</v>
      </c>
      <c r="J9" s="8">
        <v>24</v>
      </c>
      <c r="K9" s="8">
        <v>21</v>
      </c>
      <c r="L9" s="8">
        <v>18</v>
      </c>
      <c r="M9" s="8">
        <v>15</v>
      </c>
      <c r="N9" s="8">
        <v>12</v>
      </c>
      <c r="O9" s="8">
        <v>9</v>
      </c>
      <c r="P9" s="111">
        <v>8</v>
      </c>
    </row>
    <row r="10" spans="1:53" x14ac:dyDescent="0.25">
      <c r="A10" s="104" t="s">
        <v>28</v>
      </c>
      <c r="B10" s="8">
        <v>11</v>
      </c>
      <c r="C10" s="8">
        <v>23</v>
      </c>
      <c r="D10" s="8">
        <v>25</v>
      </c>
      <c r="E10" s="8">
        <v>30</v>
      </c>
      <c r="F10" s="8">
        <v>23</v>
      </c>
      <c r="G10" s="8">
        <v>34</v>
      </c>
      <c r="H10" s="8">
        <v>26</v>
      </c>
      <c r="I10" s="8">
        <v>18</v>
      </c>
      <c r="J10" s="8">
        <v>25</v>
      </c>
      <c r="K10" s="8">
        <v>23</v>
      </c>
      <c r="L10" s="8">
        <v>39</v>
      </c>
      <c r="M10" s="8">
        <v>22</v>
      </c>
      <c r="N10" s="8">
        <v>17</v>
      </c>
      <c r="O10" s="8">
        <v>20</v>
      </c>
      <c r="P10" s="111">
        <v>16</v>
      </c>
    </row>
    <row r="11" spans="1:53" x14ac:dyDescent="0.25">
      <c r="A11" s="107" t="s">
        <v>29</v>
      </c>
      <c r="B11" s="8">
        <v>17</v>
      </c>
      <c r="C11" s="8">
        <v>37</v>
      </c>
      <c r="D11" s="8">
        <v>37</v>
      </c>
      <c r="E11" s="8">
        <v>36</v>
      </c>
      <c r="F11" s="8">
        <v>28</v>
      </c>
      <c r="G11" s="8">
        <v>23</v>
      </c>
      <c r="H11" s="8">
        <v>27</v>
      </c>
      <c r="I11" s="8">
        <v>29</v>
      </c>
      <c r="J11" s="8">
        <v>28</v>
      </c>
      <c r="K11" s="8">
        <v>39</v>
      </c>
      <c r="L11" s="8">
        <v>29</v>
      </c>
      <c r="M11" s="8">
        <v>31</v>
      </c>
      <c r="N11" s="8">
        <v>33</v>
      </c>
      <c r="O11" s="8">
        <v>32</v>
      </c>
      <c r="P11" s="111">
        <v>41</v>
      </c>
    </row>
    <row r="12" spans="1:53" x14ac:dyDescent="0.25">
      <c r="A12" s="107" t="s">
        <v>30</v>
      </c>
      <c r="B12" s="8">
        <v>32</v>
      </c>
      <c r="C12" s="8">
        <v>46</v>
      </c>
      <c r="D12" s="8">
        <v>47</v>
      </c>
      <c r="E12" s="8">
        <v>38</v>
      </c>
      <c r="F12" s="8">
        <v>58</v>
      </c>
      <c r="G12" s="8">
        <v>38</v>
      </c>
      <c r="H12" s="8">
        <v>40</v>
      </c>
      <c r="I12" s="8">
        <v>60</v>
      </c>
      <c r="J12" s="8">
        <v>50</v>
      </c>
      <c r="K12" s="8">
        <v>53</v>
      </c>
      <c r="L12" s="8">
        <v>55</v>
      </c>
      <c r="M12" s="8">
        <v>41</v>
      </c>
      <c r="N12" s="8">
        <v>55</v>
      </c>
      <c r="O12" s="8">
        <v>54</v>
      </c>
      <c r="P12" s="111">
        <v>45</v>
      </c>
    </row>
    <row r="13" spans="1:53" x14ac:dyDescent="0.25">
      <c r="A13" s="107" t="s">
        <v>31</v>
      </c>
      <c r="B13" s="8">
        <v>54</v>
      </c>
      <c r="C13" s="8">
        <v>68</v>
      </c>
      <c r="D13" s="8">
        <v>77</v>
      </c>
      <c r="E13" s="8">
        <v>79</v>
      </c>
      <c r="F13" s="8">
        <v>76</v>
      </c>
      <c r="G13" s="8">
        <v>71</v>
      </c>
      <c r="H13" s="8">
        <v>85</v>
      </c>
      <c r="I13" s="8">
        <v>77</v>
      </c>
      <c r="J13" s="8">
        <v>85</v>
      </c>
      <c r="K13" s="8">
        <v>72</v>
      </c>
      <c r="L13" s="8">
        <v>80</v>
      </c>
      <c r="M13" s="8">
        <v>66</v>
      </c>
      <c r="N13" s="8">
        <v>71</v>
      </c>
      <c r="O13" s="8">
        <v>67</v>
      </c>
      <c r="P13" s="111">
        <v>108</v>
      </c>
    </row>
    <row r="14" spans="1:53" x14ac:dyDescent="0.25">
      <c r="A14" s="107" t="s">
        <v>32</v>
      </c>
      <c r="B14" s="8">
        <v>69</v>
      </c>
      <c r="C14" s="8">
        <v>85</v>
      </c>
      <c r="D14" s="8">
        <v>118</v>
      </c>
      <c r="E14" s="8">
        <v>116</v>
      </c>
      <c r="F14" s="8">
        <v>100</v>
      </c>
      <c r="G14" s="8">
        <v>95</v>
      </c>
      <c r="H14" s="8">
        <v>92</v>
      </c>
      <c r="I14" s="8">
        <v>117</v>
      </c>
      <c r="J14" s="8">
        <v>103</v>
      </c>
      <c r="K14" s="8">
        <v>104</v>
      </c>
      <c r="L14" s="8">
        <v>90</v>
      </c>
      <c r="M14" s="8">
        <v>100</v>
      </c>
      <c r="N14" s="8">
        <v>95</v>
      </c>
      <c r="O14" s="8">
        <v>106</v>
      </c>
      <c r="P14" s="111">
        <v>114</v>
      </c>
    </row>
    <row r="15" spans="1:53" x14ac:dyDescent="0.25">
      <c r="A15" s="107" t="s">
        <v>33</v>
      </c>
      <c r="B15" s="8">
        <v>115</v>
      </c>
      <c r="C15" s="8">
        <v>191</v>
      </c>
      <c r="D15" s="8">
        <v>189</v>
      </c>
      <c r="E15" s="8">
        <v>160</v>
      </c>
      <c r="F15" s="8">
        <v>163</v>
      </c>
      <c r="G15" s="8">
        <v>157</v>
      </c>
      <c r="H15" s="8">
        <v>165</v>
      </c>
      <c r="I15" s="8">
        <v>182</v>
      </c>
      <c r="J15" s="8">
        <v>155</v>
      </c>
      <c r="K15" s="8">
        <v>155</v>
      </c>
      <c r="L15" s="8">
        <v>179</v>
      </c>
      <c r="M15" s="8">
        <v>160</v>
      </c>
      <c r="N15" s="8">
        <v>163</v>
      </c>
      <c r="O15" s="8">
        <v>220</v>
      </c>
      <c r="P15" s="111">
        <v>249</v>
      </c>
    </row>
    <row r="16" spans="1:53" x14ac:dyDescent="0.25">
      <c r="A16" s="107" t="s">
        <v>34</v>
      </c>
      <c r="B16" s="8">
        <v>239</v>
      </c>
      <c r="C16" s="8">
        <v>279</v>
      </c>
      <c r="D16" s="8">
        <v>306</v>
      </c>
      <c r="E16" s="8">
        <v>280</v>
      </c>
      <c r="F16" s="8">
        <v>278</v>
      </c>
      <c r="G16" s="8">
        <v>289</v>
      </c>
      <c r="H16" s="8">
        <v>288</v>
      </c>
      <c r="I16" s="8">
        <v>232</v>
      </c>
      <c r="J16" s="8">
        <v>261</v>
      </c>
      <c r="K16" s="8">
        <v>258</v>
      </c>
      <c r="L16" s="8">
        <v>260</v>
      </c>
      <c r="M16" s="8">
        <v>245</v>
      </c>
      <c r="N16" s="8">
        <v>235</v>
      </c>
      <c r="O16" s="8">
        <v>376</v>
      </c>
      <c r="P16" s="111">
        <v>412</v>
      </c>
    </row>
    <row r="17" spans="1:53" x14ac:dyDescent="0.25">
      <c r="A17" s="107" t="s">
        <v>35</v>
      </c>
      <c r="B17" s="8">
        <v>361</v>
      </c>
      <c r="C17" s="8">
        <v>426</v>
      </c>
      <c r="D17" s="8">
        <v>461</v>
      </c>
      <c r="E17" s="8">
        <v>381</v>
      </c>
      <c r="F17" s="8">
        <v>382</v>
      </c>
      <c r="G17" s="8">
        <v>371</v>
      </c>
      <c r="H17" s="8">
        <v>345</v>
      </c>
      <c r="I17" s="8">
        <v>346</v>
      </c>
      <c r="J17" s="8">
        <v>347</v>
      </c>
      <c r="K17" s="8">
        <v>358</v>
      </c>
      <c r="L17" s="8">
        <v>401</v>
      </c>
      <c r="M17" s="8">
        <v>390</v>
      </c>
      <c r="N17" s="8">
        <v>381</v>
      </c>
      <c r="O17" s="8">
        <v>531</v>
      </c>
      <c r="P17" s="111">
        <v>598</v>
      </c>
    </row>
    <row r="18" spans="1:53" x14ac:dyDescent="0.25">
      <c r="A18" s="107" t="s">
        <v>36</v>
      </c>
      <c r="B18" s="8">
        <v>486</v>
      </c>
      <c r="C18" s="8">
        <v>604</v>
      </c>
      <c r="D18" s="8">
        <v>562</v>
      </c>
      <c r="E18" s="8">
        <v>535</v>
      </c>
      <c r="F18" s="8">
        <v>525</v>
      </c>
      <c r="G18" s="8">
        <v>512</v>
      </c>
      <c r="H18" s="8">
        <v>490</v>
      </c>
      <c r="I18" s="8">
        <v>511</v>
      </c>
      <c r="J18" s="8">
        <v>494</v>
      </c>
      <c r="K18" s="8">
        <v>481</v>
      </c>
      <c r="L18" s="8">
        <v>500</v>
      </c>
      <c r="M18" s="8">
        <v>469</v>
      </c>
      <c r="N18" s="8">
        <v>522</v>
      </c>
      <c r="O18" s="8">
        <v>733</v>
      </c>
      <c r="P18" s="111">
        <v>852</v>
      </c>
    </row>
    <row r="19" spans="1:53" x14ac:dyDescent="0.25">
      <c r="A19" s="107" t="s">
        <v>37</v>
      </c>
      <c r="B19" s="8">
        <v>696</v>
      </c>
      <c r="C19" s="8">
        <v>857</v>
      </c>
      <c r="D19" s="8">
        <v>803</v>
      </c>
      <c r="E19" s="8">
        <v>791</v>
      </c>
      <c r="F19" s="8">
        <v>732</v>
      </c>
      <c r="G19" s="8">
        <v>689</v>
      </c>
      <c r="H19" s="8">
        <v>641</v>
      </c>
      <c r="I19" s="8">
        <v>695</v>
      </c>
      <c r="J19" s="8">
        <v>682</v>
      </c>
      <c r="K19" s="8">
        <v>679</v>
      </c>
      <c r="L19" s="8">
        <v>685</v>
      </c>
      <c r="M19" s="8">
        <v>686</v>
      </c>
      <c r="N19" s="8">
        <v>699</v>
      </c>
      <c r="O19" s="8">
        <v>1044</v>
      </c>
      <c r="P19" s="111">
        <v>1149</v>
      </c>
    </row>
    <row r="20" spans="1:53" x14ac:dyDescent="0.25">
      <c r="A20" s="107" t="s">
        <v>38</v>
      </c>
      <c r="B20" s="8">
        <v>1164</v>
      </c>
      <c r="C20" s="8">
        <v>1341</v>
      </c>
      <c r="D20" s="8">
        <v>1210</v>
      </c>
      <c r="E20" s="8">
        <v>1167</v>
      </c>
      <c r="F20" s="8">
        <v>1196</v>
      </c>
      <c r="G20" s="8">
        <v>1120</v>
      </c>
      <c r="H20" s="8">
        <v>1113</v>
      </c>
      <c r="I20" s="8">
        <v>1048</v>
      </c>
      <c r="J20" s="8">
        <v>1111</v>
      </c>
      <c r="K20" s="8">
        <v>1090</v>
      </c>
      <c r="L20" s="8">
        <v>1068</v>
      </c>
      <c r="M20" s="8">
        <v>1094</v>
      </c>
      <c r="N20" s="8">
        <v>1106</v>
      </c>
      <c r="O20" s="8">
        <v>1690</v>
      </c>
      <c r="P20" s="111">
        <v>1797</v>
      </c>
    </row>
    <row r="21" spans="1:53" x14ac:dyDescent="0.25">
      <c r="A21" s="107" t="s">
        <v>39</v>
      </c>
      <c r="B21" s="8">
        <v>1535</v>
      </c>
      <c r="C21" s="8">
        <v>1724</v>
      </c>
      <c r="D21" s="8">
        <v>1612</v>
      </c>
      <c r="E21" s="8">
        <v>1474</v>
      </c>
      <c r="F21" s="8">
        <v>1445</v>
      </c>
      <c r="G21" s="8">
        <v>1358</v>
      </c>
      <c r="H21" s="8">
        <v>1305</v>
      </c>
      <c r="I21" s="8">
        <v>1338</v>
      </c>
      <c r="J21" s="8">
        <v>1255</v>
      </c>
      <c r="K21" s="8">
        <v>1325</v>
      </c>
      <c r="L21" s="8">
        <v>1366</v>
      </c>
      <c r="M21" s="8">
        <v>1373</v>
      </c>
      <c r="N21" s="8">
        <v>1397</v>
      </c>
      <c r="O21" s="8">
        <v>2179</v>
      </c>
      <c r="P21" s="111">
        <v>2418</v>
      </c>
    </row>
    <row r="22" spans="1:53" x14ac:dyDescent="0.25">
      <c r="A22" s="107" t="s">
        <v>40</v>
      </c>
      <c r="B22" s="8">
        <v>2049</v>
      </c>
      <c r="C22" s="8">
        <v>2290</v>
      </c>
      <c r="D22" s="8">
        <v>2103</v>
      </c>
      <c r="E22" s="8">
        <v>1863</v>
      </c>
      <c r="F22" s="8">
        <v>1811</v>
      </c>
      <c r="G22" s="8">
        <v>1698</v>
      </c>
      <c r="H22" s="8">
        <v>1704</v>
      </c>
      <c r="I22" s="8">
        <v>1696</v>
      </c>
      <c r="J22" s="8">
        <v>1713</v>
      </c>
      <c r="K22" s="8">
        <v>1798</v>
      </c>
      <c r="L22" s="8">
        <v>1738</v>
      </c>
      <c r="M22" s="8">
        <v>1694</v>
      </c>
      <c r="N22" s="8">
        <v>1850</v>
      </c>
      <c r="O22" s="8">
        <v>2826</v>
      </c>
      <c r="P22" s="111">
        <v>3195</v>
      </c>
    </row>
    <row r="23" spans="1:53" x14ac:dyDescent="0.25">
      <c r="A23" s="107" t="s">
        <v>41</v>
      </c>
      <c r="B23" s="8">
        <v>2457</v>
      </c>
      <c r="C23" s="8">
        <v>2697</v>
      </c>
      <c r="D23" s="8">
        <v>2421</v>
      </c>
      <c r="E23" s="8">
        <v>2188</v>
      </c>
      <c r="F23" s="8">
        <v>2124</v>
      </c>
      <c r="G23" s="8">
        <v>2040</v>
      </c>
      <c r="H23" s="8">
        <v>2039</v>
      </c>
      <c r="I23" s="8">
        <v>1927</v>
      </c>
      <c r="J23" s="8">
        <v>2015</v>
      </c>
      <c r="K23" s="8">
        <v>1969</v>
      </c>
      <c r="L23" s="8">
        <v>1951</v>
      </c>
      <c r="M23" s="8">
        <v>1902</v>
      </c>
      <c r="N23" s="8">
        <v>2016</v>
      </c>
      <c r="O23" s="8">
        <v>3015</v>
      </c>
      <c r="P23" s="111">
        <v>3564</v>
      </c>
    </row>
    <row r="24" spans="1:53" x14ac:dyDescent="0.25">
      <c r="A24" s="107" t="s">
        <v>42</v>
      </c>
      <c r="B24" s="8">
        <v>2898</v>
      </c>
      <c r="C24" s="8">
        <v>3297</v>
      </c>
      <c r="D24" s="8">
        <v>2924</v>
      </c>
      <c r="E24" s="8">
        <v>2626</v>
      </c>
      <c r="F24" s="8">
        <v>2583</v>
      </c>
      <c r="G24" s="8">
        <v>2433</v>
      </c>
      <c r="H24" s="8">
        <v>2517</v>
      </c>
      <c r="I24" s="8">
        <v>2475</v>
      </c>
      <c r="J24" s="8">
        <v>2398</v>
      </c>
      <c r="K24" s="8">
        <v>2391</v>
      </c>
      <c r="L24" s="8">
        <v>2483</v>
      </c>
      <c r="M24" s="8">
        <v>2302</v>
      </c>
      <c r="N24" s="8">
        <v>2428</v>
      </c>
      <c r="O24" s="8">
        <v>3413</v>
      </c>
      <c r="P24" s="111">
        <v>3898</v>
      </c>
    </row>
    <row r="26" spans="1:53" ht="18.75" x14ac:dyDescent="0.3">
      <c r="A26" s="18" t="s">
        <v>61</v>
      </c>
    </row>
    <row r="27" spans="1:53" x14ac:dyDescent="0.25">
      <c r="A27" s="42" t="s">
        <v>22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112"/>
      <c r="V27" s="112"/>
      <c r="W27" s="112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112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</row>
    <row r="28" spans="1:53" x14ac:dyDescent="0.25">
      <c r="A28" s="109" t="s">
        <v>50</v>
      </c>
      <c r="B28" s="108">
        <v>1</v>
      </c>
      <c r="C28" s="108">
        <v>2</v>
      </c>
      <c r="D28" s="108">
        <v>3</v>
      </c>
      <c r="E28" s="108">
        <v>4</v>
      </c>
      <c r="F28" s="108">
        <v>5</v>
      </c>
      <c r="G28" s="108">
        <v>6</v>
      </c>
      <c r="H28" s="108">
        <v>7</v>
      </c>
      <c r="I28" s="108">
        <v>8</v>
      </c>
      <c r="J28" s="108">
        <v>9</v>
      </c>
      <c r="K28" s="108">
        <v>10</v>
      </c>
      <c r="L28" s="108">
        <v>11</v>
      </c>
      <c r="M28" s="108">
        <v>12</v>
      </c>
      <c r="N28" s="108">
        <v>13</v>
      </c>
      <c r="O28" s="108">
        <v>14</v>
      </c>
      <c r="P28" s="108">
        <v>15</v>
      </c>
      <c r="Q28" s="108">
        <v>16</v>
      </c>
      <c r="R28" s="108">
        <v>17</v>
      </c>
      <c r="S28" s="108">
        <v>18</v>
      </c>
      <c r="T28" s="108">
        <v>19</v>
      </c>
      <c r="U28" s="108">
        <v>20</v>
      </c>
      <c r="V28" s="108">
        <v>21</v>
      </c>
      <c r="W28" s="108">
        <v>22</v>
      </c>
      <c r="X28" s="108">
        <v>23</v>
      </c>
      <c r="Y28" s="108">
        <v>24</v>
      </c>
      <c r="Z28" s="108">
        <v>25</v>
      </c>
      <c r="AA28" s="108">
        <v>26</v>
      </c>
      <c r="AB28" s="108">
        <v>27</v>
      </c>
      <c r="AC28" s="108">
        <v>28</v>
      </c>
      <c r="AD28" s="108">
        <v>29</v>
      </c>
      <c r="AE28" s="108">
        <v>30</v>
      </c>
      <c r="AF28" s="108">
        <v>31</v>
      </c>
      <c r="AG28" s="108">
        <v>32</v>
      </c>
      <c r="AH28" s="108">
        <v>33</v>
      </c>
      <c r="AI28" s="108">
        <v>34</v>
      </c>
      <c r="AJ28" s="108">
        <v>35</v>
      </c>
      <c r="AK28" s="108">
        <v>36</v>
      </c>
      <c r="AL28" s="108">
        <v>37</v>
      </c>
      <c r="AM28" s="108">
        <v>38</v>
      </c>
      <c r="AN28" s="108">
        <v>39</v>
      </c>
      <c r="AO28" s="108">
        <v>40</v>
      </c>
      <c r="AP28" s="108">
        <v>41</v>
      </c>
      <c r="AQ28" s="108">
        <v>42</v>
      </c>
      <c r="AR28" s="108">
        <v>43</v>
      </c>
      <c r="AS28" s="108">
        <v>44</v>
      </c>
      <c r="AT28" s="108">
        <v>45</v>
      </c>
      <c r="AU28" s="108">
        <v>46</v>
      </c>
      <c r="AV28" s="108">
        <v>47</v>
      </c>
      <c r="AW28" s="108">
        <v>48</v>
      </c>
      <c r="AX28" s="108">
        <v>49</v>
      </c>
      <c r="AY28" s="108">
        <v>50</v>
      </c>
      <c r="AZ28" s="108">
        <v>51</v>
      </c>
      <c r="BA28" s="108">
        <v>52</v>
      </c>
    </row>
    <row r="29" spans="1:53" x14ac:dyDescent="0.25">
      <c r="A29" s="110" t="s">
        <v>51</v>
      </c>
      <c r="B29" s="41">
        <v>43</v>
      </c>
      <c r="C29" s="41">
        <v>50</v>
      </c>
      <c r="D29" s="41">
        <v>59</v>
      </c>
      <c r="E29" s="41">
        <v>42</v>
      </c>
      <c r="F29" s="41">
        <v>57</v>
      </c>
      <c r="G29" s="41">
        <v>54</v>
      </c>
      <c r="H29" s="41">
        <v>49</v>
      </c>
      <c r="I29" s="41">
        <v>59</v>
      </c>
      <c r="J29" s="41">
        <v>52</v>
      </c>
      <c r="K29" s="41">
        <v>45</v>
      </c>
      <c r="L29" s="41">
        <v>57</v>
      </c>
      <c r="M29" s="41">
        <v>49</v>
      </c>
      <c r="N29" s="41">
        <v>45</v>
      </c>
      <c r="O29" s="41">
        <v>41</v>
      </c>
      <c r="P29" s="41">
        <v>47</v>
      </c>
      <c r="Q29" s="41">
        <v>48</v>
      </c>
      <c r="R29" s="41">
        <v>34</v>
      </c>
      <c r="S29" s="41">
        <v>46</v>
      </c>
      <c r="T29" s="41">
        <v>56</v>
      </c>
      <c r="U29" s="112">
        <v>44</v>
      </c>
      <c r="V29" s="112">
        <v>51</v>
      </c>
      <c r="W29" s="112">
        <v>45</v>
      </c>
      <c r="X29" s="41">
        <v>48</v>
      </c>
      <c r="Y29" s="41">
        <v>46</v>
      </c>
      <c r="Z29" s="41">
        <v>46</v>
      </c>
      <c r="AA29" s="41">
        <v>39</v>
      </c>
      <c r="AB29" s="41">
        <v>33</v>
      </c>
      <c r="AC29" s="41">
        <v>44</v>
      </c>
      <c r="AD29" s="41">
        <v>45</v>
      </c>
      <c r="AE29" s="41">
        <v>57</v>
      </c>
      <c r="AF29" s="41">
        <v>57</v>
      </c>
      <c r="AG29" s="41">
        <v>57</v>
      </c>
      <c r="AH29" s="41">
        <v>54</v>
      </c>
      <c r="AI29" s="41">
        <v>47</v>
      </c>
      <c r="AJ29" s="41">
        <v>45</v>
      </c>
      <c r="AK29" s="41">
        <v>54</v>
      </c>
      <c r="AL29" s="41">
        <v>60</v>
      </c>
      <c r="AM29" s="112">
        <v>45</v>
      </c>
      <c r="AN29" s="41">
        <v>55</v>
      </c>
      <c r="AO29" s="41">
        <v>68</v>
      </c>
      <c r="AP29" s="41">
        <v>46</v>
      </c>
      <c r="AQ29" s="41">
        <v>54</v>
      </c>
      <c r="AR29" s="41">
        <v>49</v>
      </c>
      <c r="AS29" s="41">
        <v>45</v>
      </c>
      <c r="AT29" s="41">
        <v>52</v>
      </c>
      <c r="AU29" s="41">
        <v>46</v>
      </c>
      <c r="AV29" s="41">
        <v>57</v>
      </c>
      <c r="AW29" s="41">
        <v>56</v>
      </c>
      <c r="AX29" s="41">
        <v>50</v>
      </c>
      <c r="AY29" s="41">
        <v>52</v>
      </c>
      <c r="AZ29" s="41">
        <v>53</v>
      </c>
      <c r="BA29" s="41">
        <v>34</v>
      </c>
    </row>
    <row r="30" spans="1:53" x14ac:dyDescent="0.25">
      <c r="A30" s="110" t="s">
        <v>44</v>
      </c>
      <c r="B30" s="41">
        <v>15</v>
      </c>
      <c r="C30" s="41">
        <v>20</v>
      </c>
      <c r="D30" s="41">
        <v>29</v>
      </c>
      <c r="E30" s="41">
        <v>22</v>
      </c>
      <c r="F30" s="41">
        <v>15</v>
      </c>
      <c r="G30" s="41">
        <v>25</v>
      </c>
      <c r="H30" s="41">
        <v>17</v>
      </c>
      <c r="I30" s="41">
        <v>30</v>
      </c>
      <c r="J30" s="41">
        <v>20</v>
      </c>
      <c r="K30" s="41">
        <v>16</v>
      </c>
      <c r="L30" s="41">
        <v>24</v>
      </c>
      <c r="M30" s="41">
        <v>24</v>
      </c>
      <c r="N30" s="41">
        <v>17</v>
      </c>
      <c r="O30" s="41">
        <v>13</v>
      </c>
      <c r="P30" s="41">
        <v>23</v>
      </c>
      <c r="Q30" s="41">
        <v>21</v>
      </c>
      <c r="R30" s="41">
        <v>18</v>
      </c>
      <c r="S30" s="41">
        <v>18</v>
      </c>
      <c r="T30" s="41">
        <v>17</v>
      </c>
      <c r="U30" s="112">
        <v>14</v>
      </c>
      <c r="V30" s="112">
        <v>21</v>
      </c>
      <c r="W30" s="112">
        <v>16</v>
      </c>
      <c r="X30" s="41">
        <v>18</v>
      </c>
      <c r="Y30" s="41">
        <v>18</v>
      </c>
      <c r="Z30" s="41">
        <v>20</v>
      </c>
      <c r="AA30" s="41">
        <v>21</v>
      </c>
      <c r="AB30" s="41">
        <v>26</v>
      </c>
      <c r="AC30" s="41">
        <v>16</v>
      </c>
      <c r="AD30" s="41">
        <v>14</v>
      </c>
      <c r="AE30" s="41">
        <v>14</v>
      </c>
      <c r="AF30" s="41">
        <v>11</v>
      </c>
      <c r="AG30" s="41">
        <v>12</v>
      </c>
      <c r="AH30" s="41">
        <v>24</v>
      </c>
      <c r="AI30" s="41">
        <v>8</v>
      </c>
      <c r="AJ30" s="41">
        <v>16</v>
      </c>
      <c r="AK30" s="41">
        <v>19</v>
      </c>
      <c r="AL30" s="41">
        <v>12</v>
      </c>
      <c r="AM30" s="112">
        <v>18</v>
      </c>
      <c r="AN30" s="41">
        <v>14</v>
      </c>
      <c r="AO30" s="41">
        <v>15</v>
      </c>
      <c r="AP30" s="41">
        <v>16</v>
      </c>
      <c r="AQ30" s="41">
        <v>14</v>
      </c>
      <c r="AR30" s="41">
        <v>14</v>
      </c>
      <c r="AS30" s="41">
        <v>19</v>
      </c>
      <c r="AT30" s="41">
        <v>7</v>
      </c>
      <c r="AU30" s="41">
        <v>19</v>
      </c>
      <c r="AV30" s="41">
        <v>19</v>
      </c>
      <c r="AW30" s="41">
        <v>14</v>
      </c>
      <c r="AX30" s="41">
        <v>17</v>
      </c>
      <c r="AY30" s="41">
        <v>32</v>
      </c>
      <c r="AZ30" s="41">
        <v>19</v>
      </c>
      <c r="BA30" s="41">
        <v>13</v>
      </c>
    </row>
    <row r="31" spans="1:53" x14ac:dyDescent="0.25">
      <c r="A31" s="110" t="s">
        <v>45</v>
      </c>
      <c r="B31" s="41">
        <v>215</v>
      </c>
      <c r="C31" s="41">
        <v>280</v>
      </c>
      <c r="D31" s="41">
        <v>319</v>
      </c>
      <c r="E31" s="41">
        <v>339</v>
      </c>
      <c r="F31" s="41">
        <v>307</v>
      </c>
      <c r="G31" s="41">
        <v>267</v>
      </c>
      <c r="H31" s="41">
        <v>305</v>
      </c>
      <c r="I31" s="41">
        <v>276</v>
      </c>
      <c r="J31" s="41">
        <v>288</v>
      </c>
      <c r="K31" s="41">
        <v>303</v>
      </c>
      <c r="L31" s="41">
        <v>299</v>
      </c>
      <c r="M31" s="41">
        <v>293</v>
      </c>
      <c r="N31" s="41">
        <v>289</v>
      </c>
      <c r="O31" s="41">
        <v>296</v>
      </c>
      <c r="P31" s="41">
        <v>288</v>
      </c>
      <c r="Q31" s="41">
        <v>251</v>
      </c>
      <c r="R31" s="41">
        <v>273</v>
      </c>
      <c r="S31" s="41">
        <v>297</v>
      </c>
      <c r="T31" s="41">
        <v>262</v>
      </c>
      <c r="U31" s="112">
        <v>304</v>
      </c>
      <c r="V31" s="112">
        <v>309</v>
      </c>
      <c r="W31" s="112">
        <v>239</v>
      </c>
      <c r="X31" s="41">
        <v>306</v>
      </c>
      <c r="Y31" s="41">
        <v>298</v>
      </c>
      <c r="Z31" s="41">
        <v>279</v>
      </c>
      <c r="AA31" s="41">
        <v>273</v>
      </c>
      <c r="AB31" s="41">
        <v>255</v>
      </c>
      <c r="AC31" s="41">
        <v>259</v>
      </c>
      <c r="AD31" s="41">
        <v>279</v>
      </c>
      <c r="AE31" s="41">
        <v>267</v>
      </c>
      <c r="AF31" s="41">
        <v>265</v>
      </c>
      <c r="AG31" s="41">
        <v>245</v>
      </c>
      <c r="AH31" s="41">
        <v>277</v>
      </c>
      <c r="AI31" s="41">
        <v>264</v>
      </c>
      <c r="AJ31" s="41">
        <v>224</v>
      </c>
      <c r="AK31" s="41">
        <v>268</v>
      </c>
      <c r="AL31" s="41">
        <v>297</v>
      </c>
      <c r="AM31" s="112">
        <v>264</v>
      </c>
      <c r="AN31" s="41">
        <v>269</v>
      </c>
      <c r="AO31" s="41">
        <v>325</v>
      </c>
      <c r="AP31" s="41">
        <v>302</v>
      </c>
      <c r="AQ31" s="41">
        <v>303</v>
      </c>
      <c r="AR31" s="41">
        <v>281</v>
      </c>
      <c r="AS31" s="41">
        <v>289</v>
      </c>
      <c r="AT31" s="41">
        <v>314</v>
      </c>
      <c r="AU31" s="41">
        <v>271</v>
      </c>
      <c r="AV31" s="41">
        <v>283</v>
      </c>
      <c r="AW31" s="41">
        <v>312</v>
      </c>
      <c r="AX31" s="41">
        <v>315</v>
      </c>
      <c r="AY31" s="41">
        <v>315</v>
      </c>
      <c r="AZ31" s="41">
        <v>368</v>
      </c>
      <c r="BA31" s="41">
        <v>148</v>
      </c>
    </row>
    <row r="32" spans="1:53" x14ac:dyDescent="0.25">
      <c r="A32" s="110" t="s">
        <v>46</v>
      </c>
      <c r="B32" s="41">
        <v>1199</v>
      </c>
      <c r="C32" s="41">
        <v>1419</v>
      </c>
      <c r="D32" s="41">
        <v>1373</v>
      </c>
      <c r="E32" s="41">
        <v>1438</v>
      </c>
      <c r="F32" s="41">
        <v>1367</v>
      </c>
      <c r="G32" s="41">
        <v>1387</v>
      </c>
      <c r="H32" s="41">
        <v>1372</v>
      </c>
      <c r="I32" s="41">
        <v>1395</v>
      </c>
      <c r="J32" s="41">
        <v>1264</v>
      </c>
      <c r="K32" s="41">
        <v>1342</v>
      </c>
      <c r="L32" s="41">
        <v>1311</v>
      </c>
      <c r="M32" s="41">
        <v>1249</v>
      </c>
      <c r="N32" s="41">
        <v>1222</v>
      </c>
      <c r="O32" s="41">
        <v>1232</v>
      </c>
      <c r="P32" s="41">
        <v>1265</v>
      </c>
      <c r="Q32" s="41">
        <v>1100</v>
      </c>
      <c r="R32" s="41">
        <v>1207</v>
      </c>
      <c r="S32" s="41">
        <v>1334</v>
      </c>
      <c r="T32" s="41">
        <v>1094</v>
      </c>
      <c r="U32" s="112">
        <v>1274</v>
      </c>
      <c r="V32" s="112">
        <v>1262</v>
      </c>
      <c r="W32" s="112">
        <v>991</v>
      </c>
      <c r="X32" s="41">
        <v>1223</v>
      </c>
      <c r="Y32" s="41">
        <v>1149</v>
      </c>
      <c r="Z32" s="41">
        <v>1150</v>
      </c>
      <c r="AA32" s="41">
        <v>1214</v>
      </c>
      <c r="AB32" s="41">
        <v>1112</v>
      </c>
      <c r="AC32" s="41">
        <v>1140</v>
      </c>
      <c r="AD32" s="41">
        <v>1136</v>
      </c>
      <c r="AE32" s="41">
        <v>1117</v>
      </c>
      <c r="AF32" s="41">
        <v>1123</v>
      </c>
      <c r="AG32" s="41">
        <v>1095</v>
      </c>
      <c r="AH32" s="41">
        <v>1244</v>
      </c>
      <c r="AI32" s="41">
        <v>1127</v>
      </c>
      <c r="AJ32" s="41">
        <v>1026</v>
      </c>
      <c r="AK32" s="41">
        <v>1199</v>
      </c>
      <c r="AL32" s="41">
        <v>1169</v>
      </c>
      <c r="AM32" s="112">
        <v>1174</v>
      </c>
      <c r="AN32" s="41">
        <v>1197</v>
      </c>
      <c r="AO32" s="41">
        <v>1189</v>
      </c>
      <c r="AP32" s="41">
        <v>1137</v>
      </c>
      <c r="AQ32" s="41">
        <v>1154</v>
      </c>
      <c r="AR32" s="41">
        <v>1198</v>
      </c>
      <c r="AS32" s="41">
        <v>1196</v>
      </c>
      <c r="AT32" s="41">
        <v>1236</v>
      </c>
      <c r="AU32" s="41">
        <v>1254</v>
      </c>
      <c r="AV32" s="41">
        <v>1225</v>
      </c>
      <c r="AW32" s="41">
        <v>1237</v>
      </c>
      <c r="AX32" s="41">
        <v>1275</v>
      </c>
      <c r="AY32" s="41">
        <v>1313</v>
      </c>
      <c r="AZ32" s="41">
        <v>1316</v>
      </c>
      <c r="BA32" s="41">
        <v>773</v>
      </c>
    </row>
    <row r="33" spans="1:53" x14ac:dyDescent="0.25">
      <c r="A33" s="110" t="s">
        <v>47</v>
      </c>
      <c r="B33" s="41">
        <v>1766</v>
      </c>
      <c r="C33" s="41">
        <v>2179</v>
      </c>
      <c r="D33" s="41">
        <v>2004</v>
      </c>
      <c r="E33" s="41">
        <v>1936</v>
      </c>
      <c r="F33" s="41">
        <v>1852</v>
      </c>
      <c r="G33" s="41">
        <v>1955</v>
      </c>
      <c r="H33" s="41">
        <v>1911</v>
      </c>
      <c r="I33" s="41">
        <v>1824</v>
      </c>
      <c r="J33" s="41">
        <v>1826</v>
      </c>
      <c r="K33" s="41">
        <v>1857</v>
      </c>
      <c r="L33" s="41">
        <v>1718</v>
      </c>
      <c r="M33" s="41">
        <v>1713</v>
      </c>
      <c r="N33" s="41">
        <v>1643</v>
      </c>
      <c r="O33" s="41">
        <v>1614</v>
      </c>
      <c r="P33" s="41">
        <v>1712</v>
      </c>
      <c r="Q33" s="41">
        <v>1446</v>
      </c>
      <c r="R33" s="41">
        <v>1730</v>
      </c>
      <c r="S33" s="41">
        <v>1869</v>
      </c>
      <c r="T33" s="41">
        <v>1513</v>
      </c>
      <c r="U33" s="112">
        <v>1650</v>
      </c>
      <c r="V33" s="112">
        <v>1765</v>
      </c>
      <c r="W33" s="112">
        <v>1382</v>
      </c>
      <c r="X33" s="41">
        <v>1741</v>
      </c>
      <c r="Y33" s="41">
        <v>1658</v>
      </c>
      <c r="Z33" s="41">
        <v>1625</v>
      </c>
      <c r="AA33" s="41">
        <v>1605</v>
      </c>
      <c r="AB33" s="41">
        <v>1561</v>
      </c>
      <c r="AC33" s="41">
        <v>1564</v>
      </c>
      <c r="AD33" s="41">
        <v>1500</v>
      </c>
      <c r="AE33" s="41">
        <v>1598</v>
      </c>
      <c r="AF33" s="41">
        <v>1597</v>
      </c>
      <c r="AG33" s="41">
        <v>1578</v>
      </c>
      <c r="AH33" s="41">
        <v>1573</v>
      </c>
      <c r="AI33" s="41">
        <v>1582</v>
      </c>
      <c r="AJ33" s="41">
        <v>1419</v>
      </c>
      <c r="AK33" s="41">
        <v>1643</v>
      </c>
      <c r="AL33" s="41">
        <v>1617</v>
      </c>
      <c r="AM33" s="112">
        <v>1592</v>
      </c>
      <c r="AN33" s="41">
        <v>1547</v>
      </c>
      <c r="AO33" s="41">
        <v>1665</v>
      </c>
      <c r="AP33" s="41">
        <v>1595</v>
      </c>
      <c r="AQ33" s="41">
        <v>1628</v>
      </c>
      <c r="AR33" s="41">
        <v>1663</v>
      </c>
      <c r="AS33" s="41">
        <v>1663</v>
      </c>
      <c r="AT33" s="41">
        <v>1676</v>
      </c>
      <c r="AU33" s="41">
        <v>1673</v>
      </c>
      <c r="AV33" s="41">
        <v>1743</v>
      </c>
      <c r="AW33" s="41">
        <v>1751</v>
      </c>
      <c r="AX33" s="41">
        <v>1689</v>
      </c>
      <c r="AY33" s="41">
        <v>1793</v>
      </c>
      <c r="AZ33" s="41">
        <v>1903</v>
      </c>
      <c r="BA33" s="41">
        <v>1185</v>
      </c>
    </row>
    <row r="34" spans="1:53" x14ac:dyDescent="0.25">
      <c r="A34" s="110" t="s">
        <v>48</v>
      </c>
      <c r="B34" s="41">
        <v>3078</v>
      </c>
      <c r="C34" s="41">
        <v>3590</v>
      </c>
      <c r="D34" s="41">
        <v>3414</v>
      </c>
      <c r="E34" s="41">
        <v>3266</v>
      </c>
      <c r="F34" s="41">
        <v>3126</v>
      </c>
      <c r="G34" s="41">
        <v>3251</v>
      </c>
      <c r="H34" s="41">
        <v>3392</v>
      </c>
      <c r="I34" s="41">
        <v>3169</v>
      </c>
      <c r="J34" s="41">
        <v>3117</v>
      </c>
      <c r="K34" s="41">
        <v>3042</v>
      </c>
      <c r="L34" s="41">
        <v>2933</v>
      </c>
      <c r="M34" s="41">
        <v>2948</v>
      </c>
      <c r="N34" s="41">
        <v>2794</v>
      </c>
      <c r="O34" s="41">
        <v>2937</v>
      </c>
      <c r="P34" s="41">
        <v>2907</v>
      </c>
      <c r="Q34" s="41">
        <v>2547</v>
      </c>
      <c r="R34" s="41">
        <v>2811</v>
      </c>
      <c r="S34" s="41">
        <v>3207</v>
      </c>
      <c r="T34" s="41">
        <v>2579</v>
      </c>
      <c r="U34" s="112">
        <v>2864</v>
      </c>
      <c r="V34" s="112">
        <v>2946</v>
      </c>
      <c r="W34" s="112">
        <v>2403</v>
      </c>
      <c r="X34" s="41">
        <v>2846</v>
      </c>
      <c r="Y34" s="41">
        <v>2672</v>
      </c>
      <c r="Z34" s="41">
        <v>2711</v>
      </c>
      <c r="AA34" s="41">
        <v>2692</v>
      </c>
      <c r="AB34" s="41">
        <v>2650</v>
      </c>
      <c r="AC34" s="41">
        <v>2616</v>
      </c>
      <c r="AD34" s="41">
        <v>2610</v>
      </c>
      <c r="AE34" s="41">
        <v>2580</v>
      </c>
      <c r="AF34" s="41">
        <v>2664</v>
      </c>
      <c r="AG34" s="41">
        <v>2575</v>
      </c>
      <c r="AH34" s="41">
        <v>2530</v>
      </c>
      <c r="AI34" s="41">
        <v>2479</v>
      </c>
      <c r="AJ34" s="41">
        <v>2319</v>
      </c>
      <c r="AK34" s="41">
        <v>2775</v>
      </c>
      <c r="AL34" s="41">
        <v>2654</v>
      </c>
      <c r="AM34" s="112">
        <v>2695</v>
      </c>
      <c r="AN34" s="41">
        <v>2760</v>
      </c>
      <c r="AO34" s="41">
        <v>2780</v>
      </c>
      <c r="AP34" s="41">
        <v>2869</v>
      </c>
      <c r="AQ34" s="41">
        <v>2920</v>
      </c>
      <c r="AR34" s="41">
        <v>2799</v>
      </c>
      <c r="AS34" s="41">
        <v>2938</v>
      </c>
      <c r="AT34" s="41">
        <v>2998</v>
      </c>
      <c r="AU34" s="41">
        <v>3070</v>
      </c>
      <c r="AV34" s="41">
        <v>3163</v>
      </c>
      <c r="AW34" s="41">
        <v>3142</v>
      </c>
      <c r="AX34" s="41">
        <v>3078</v>
      </c>
      <c r="AY34" s="41">
        <v>3215</v>
      </c>
      <c r="AZ34" s="41">
        <v>3299</v>
      </c>
      <c r="BA34" s="41">
        <v>2231</v>
      </c>
    </row>
    <row r="35" spans="1:53" x14ac:dyDescent="0.25">
      <c r="A35" s="103" t="s">
        <v>49</v>
      </c>
      <c r="B35" s="41">
        <v>4639</v>
      </c>
      <c r="C35" s="41">
        <v>5071</v>
      </c>
      <c r="D35" s="41">
        <v>4662</v>
      </c>
      <c r="E35" s="41">
        <v>4697</v>
      </c>
      <c r="F35" s="41">
        <v>4573</v>
      </c>
      <c r="G35" s="41">
        <v>4721</v>
      </c>
      <c r="H35" s="41">
        <v>4778</v>
      </c>
      <c r="I35" s="41">
        <v>4542</v>
      </c>
      <c r="J35" s="41">
        <v>4477</v>
      </c>
      <c r="K35" s="41">
        <v>4293</v>
      </c>
      <c r="L35" s="41">
        <v>4225</v>
      </c>
      <c r="M35" s="41">
        <v>4126</v>
      </c>
      <c r="N35" s="41">
        <v>3857</v>
      </c>
      <c r="O35" s="41">
        <v>3993</v>
      </c>
      <c r="P35" s="41">
        <v>4049</v>
      </c>
      <c r="Q35" s="41">
        <v>3612</v>
      </c>
      <c r="R35" s="41">
        <v>3986</v>
      </c>
      <c r="S35" s="41">
        <v>4436</v>
      </c>
      <c r="T35" s="41">
        <v>3534</v>
      </c>
      <c r="U35" s="112">
        <v>4122</v>
      </c>
      <c r="V35" s="112">
        <v>3930</v>
      </c>
      <c r="W35" s="112">
        <v>3184</v>
      </c>
      <c r="X35" s="41">
        <v>3958</v>
      </c>
      <c r="Y35" s="41">
        <v>3604</v>
      </c>
      <c r="Z35" s="41">
        <v>3627</v>
      </c>
      <c r="AA35" s="41">
        <v>3667</v>
      </c>
      <c r="AB35" s="41">
        <v>3425</v>
      </c>
      <c r="AC35" s="41">
        <v>3540</v>
      </c>
      <c r="AD35" s="41">
        <v>3496</v>
      </c>
      <c r="AE35" s="41">
        <v>3479</v>
      </c>
      <c r="AF35" s="41">
        <v>3554</v>
      </c>
      <c r="AG35" s="41">
        <v>3560</v>
      </c>
      <c r="AH35" s="41">
        <v>3391</v>
      </c>
      <c r="AI35" s="41">
        <v>3487</v>
      </c>
      <c r="AJ35" s="41">
        <v>3193</v>
      </c>
      <c r="AK35" s="41">
        <v>3737</v>
      </c>
      <c r="AL35" s="41">
        <v>3704</v>
      </c>
      <c r="AM35" s="112">
        <v>3652</v>
      </c>
      <c r="AN35" s="41">
        <v>3675</v>
      </c>
      <c r="AO35" s="41">
        <v>3757</v>
      </c>
      <c r="AP35" s="41">
        <v>4008</v>
      </c>
      <c r="AQ35" s="41">
        <v>4083</v>
      </c>
      <c r="AR35" s="41">
        <v>4017</v>
      </c>
      <c r="AS35" s="41">
        <v>4014</v>
      </c>
      <c r="AT35" s="41">
        <v>4414</v>
      </c>
      <c r="AU35" s="41">
        <v>4317</v>
      </c>
      <c r="AV35" s="41">
        <v>4392</v>
      </c>
      <c r="AW35" s="41">
        <v>4446</v>
      </c>
      <c r="AX35" s="41">
        <v>4392</v>
      </c>
      <c r="AY35" s="41">
        <v>4468</v>
      </c>
      <c r="AZ35" s="41">
        <v>4968</v>
      </c>
      <c r="BA35" s="41">
        <v>3149</v>
      </c>
    </row>
    <row r="36" spans="1:53" x14ac:dyDescent="0.25">
      <c r="A36" s="104" t="s">
        <v>65</v>
      </c>
      <c r="E36" s="19">
        <f>SUM(E29:E35)</f>
        <v>11740</v>
      </c>
      <c r="F36" s="19">
        <f t="shared" ref="F36:BA36" si="0">SUM(F29:F35)</f>
        <v>11297</v>
      </c>
      <c r="G36" s="19">
        <f t="shared" si="0"/>
        <v>11660</v>
      </c>
      <c r="H36" s="19">
        <f t="shared" si="0"/>
        <v>11824</v>
      </c>
      <c r="I36" s="19">
        <f t="shared" si="0"/>
        <v>11295</v>
      </c>
      <c r="J36" s="19">
        <f t="shared" si="0"/>
        <v>11044</v>
      </c>
      <c r="K36" s="19">
        <f t="shared" si="0"/>
        <v>10898</v>
      </c>
      <c r="L36" s="19">
        <f t="shared" si="0"/>
        <v>10567</v>
      </c>
      <c r="M36" s="19">
        <f t="shared" si="0"/>
        <v>10402</v>
      </c>
      <c r="N36" s="19">
        <f t="shared" si="0"/>
        <v>9867</v>
      </c>
      <c r="O36" s="19">
        <f t="shared" si="0"/>
        <v>10126</v>
      </c>
      <c r="P36" s="19">
        <f t="shared" si="0"/>
        <v>10291</v>
      </c>
      <c r="Q36" s="19">
        <f t="shared" si="0"/>
        <v>9025</v>
      </c>
      <c r="R36" s="19">
        <f t="shared" si="0"/>
        <v>10059</v>
      </c>
      <c r="S36" s="19">
        <f t="shared" si="0"/>
        <v>11207</v>
      </c>
      <c r="T36" s="19">
        <f t="shared" si="0"/>
        <v>9055</v>
      </c>
      <c r="U36" s="19">
        <f t="shared" si="0"/>
        <v>10272</v>
      </c>
      <c r="V36" s="19">
        <f t="shared" si="0"/>
        <v>10284</v>
      </c>
      <c r="W36" s="19">
        <f t="shared" si="0"/>
        <v>8260</v>
      </c>
      <c r="X36" s="19">
        <f t="shared" si="0"/>
        <v>10140</v>
      </c>
      <c r="Y36" s="19">
        <f t="shared" si="0"/>
        <v>9445</v>
      </c>
      <c r="Z36" s="19">
        <f t="shared" si="0"/>
        <v>9458</v>
      </c>
      <c r="AA36" s="19">
        <f t="shared" si="0"/>
        <v>9511</v>
      </c>
      <c r="AB36" s="19">
        <f t="shared" si="0"/>
        <v>9062</v>
      </c>
      <c r="AC36" s="19">
        <f t="shared" si="0"/>
        <v>9179</v>
      </c>
      <c r="AD36" s="19">
        <f t="shared" si="0"/>
        <v>9080</v>
      </c>
      <c r="AE36" s="19">
        <f t="shared" si="0"/>
        <v>9112</v>
      </c>
      <c r="AF36" s="19">
        <f t="shared" si="0"/>
        <v>9271</v>
      </c>
      <c r="AG36" s="19">
        <f t="shared" si="0"/>
        <v>9122</v>
      </c>
      <c r="AH36" s="19">
        <f t="shared" si="0"/>
        <v>9093</v>
      </c>
      <c r="AI36" s="19">
        <f t="shared" si="0"/>
        <v>8994</v>
      </c>
      <c r="AJ36" s="19">
        <f t="shared" si="0"/>
        <v>8242</v>
      </c>
      <c r="AK36" s="19">
        <f t="shared" si="0"/>
        <v>9695</v>
      </c>
      <c r="AL36" s="19">
        <f t="shared" si="0"/>
        <v>9513</v>
      </c>
      <c r="AM36" s="19">
        <f t="shared" si="0"/>
        <v>9440</v>
      </c>
      <c r="AN36" s="19">
        <f t="shared" si="0"/>
        <v>9517</v>
      </c>
      <c r="AO36" s="19">
        <f t="shared" si="0"/>
        <v>9799</v>
      </c>
      <c r="AP36" s="19">
        <f t="shared" si="0"/>
        <v>9973</v>
      </c>
      <c r="AQ36" s="19">
        <f t="shared" si="0"/>
        <v>10156</v>
      </c>
      <c r="AR36" s="19">
        <f t="shared" si="0"/>
        <v>10021</v>
      </c>
      <c r="AS36" s="19">
        <f t="shared" si="0"/>
        <v>10164</v>
      </c>
      <c r="AT36" s="19">
        <f t="shared" si="0"/>
        <v>10697</v>
      </c>
      <c r="AU36" s="19">
        <f t="shared" si="0"/>
        <v>10650</v>
      </c>
      <c r="AV36" s="19">
        <f t="shared" si="0"/>
        <v>10882</v>
      </c>
      <c r="AW36" s="19">
        <f t="shared" si="0"/>
        <v>10958</v>
      </c>
      <c r="AX36" s="19">
        <f t="shared" si="0"/>
        <v>10816</v>
      </c>
      <c r="AY36" s="19">
        <f t="shared" si="0"/>
        <v>11188</v>
      </c>
      <c r="AZ36" s="19">
        <f t="shared" si="0"/>
        <v>11926</v>
      </c>
      <c r="BA36" s="19">
        <f t="shared" si="0"/>
        <v>7533</v>
      </c>
    </row>
    <row r="39" spans="1:53" ht="18.75" x14ac:dyDescent="0.3">
      <c r="A39" s="18" t="s">
        <v>68</v>
      </c>
    </row>
    <row r="40" spans="1:53" x14ac:dyDescent="0.25">
      <c r="A40" s="109" t="s">
        <v>50</v>
      </c>
      <c r="B40" s="108">
        <v>1</v>
      </c>
      <c r="C40" s="108">
        <v>2</v>
      </c>
      <c r="D40" s="108">
        <v>3</v>
      </c>
      <c r="E40" s="108">
        <v>4</v>
      </c>
      <c r="F40" s="108">
        <v>5</v>
      </c>
      <c r="G40" s="108">
        <v>6</v>
      </c>
      <c r="H40" s="108">
        <v>7</v>
      </c>
      <c r="I40" s="108">
        <v>8</v>
      </c>
      <c r="J40" s="108">
        <v>9</v>
      </c>
      <c r="K40" s="108">
        <v>10</v>
      </c>
      <c r="L40" s="108">
        <v>11</v>
      </c>
      <c r="M40" s="108">
        <v>12</v>
      </c>
      <c r="N40" s="108">
        <v>13</v>
      </c>
      <c r="O40" s="108">
        <v>14</v>
      </c>
      <c r="P40" s="108">
        <v>15</v>
      </c>
      <c r="Q40" s="108">
        <v>16</v>
      </c>
      <c r="R40" s="108">
        <v>17</v>
      </c>
      <c r="S40" s="108">
        <v>18</v>
      </c>
      <c r="T40" s="108">
        <v>19</v>
      </c>
      <c r="U40" s="108">
        <v>20</v>
      </c>
      <c r="V40" s="108">
        <v>21</v>
      </c>
      <c r="W40" s="108">
        <v>22</v>
      </c>
      <c r="X40" s="108">
        <v>23</v>
      </c>
      <c r="Y40" s="108">
        <v>24</v>
      </c>
      <c r="Z40" s="108">
        <v>25</v>
      </c>
      <c r="AA40" s="108">
        <v>26</v>
      </c>
      <c r="AB40" s="108">
        <v>27</v>
      </c>
      <c r="AC40" s="108">
        <v>28</v>
      </c>
      <c r="AD40" s="108">
        <v>29</v>
      </c>
      <c r="AE40" s="108">
        <v>30</v>
      </c>
      <c r="AF40" s="108">
        <v>31</v>
      </c>
      <c r="AG40" s="108">
        <v>32</v>
      </c>
      <c r="AH40" s="108">
        <v>33</v>
      </c>
      <c r="AI40" s="108">
        <v>34</v>
      </c>
      <c r="AJ40" s="108">
        <v>35</v>
      </c>
      <c r="AK40" s="108">
        <v>36</v>
      </c>
      <c r="AL40" s="108">
        <v>37</v>
      </c>
      <c r="AM40" s="108">
        <v>38</v>
      </c>
      <c r="AN40" s="108">
        <v>39</v>
      </c>
      <c r="AO40" s="108">
        <v>40</v>
      </c>
      <c r="AP40" s="108">
        <v>41</v>
      </c>
      <c r="AQ40" s="108">
        <v>42</v>
      </c>
      <c r="AR40" s="108">
        <v>43</v>
      </c>
      <c r="AS40" s="108">
        <v>44</v>
      </c>
      <c r="AT40" s="108">
        <v>45</v>
      </c>
      <c r="AU40" s="108">
        <v>46</v>
      </c>
      <c r="AV40" s="108">
        <v>47</v>
      </c>
      <c r="AW40" s="108">
        <v>48</v>
      </c>
      <c r="AX40" s="108">
        <v>49</v>
      </c>
      <c r="AY40" s="108">
        <v>50</v>
      </c>
      <c r="AZ40" s="108">
        <v>51</v>
      </c>
      <c r="BA40" s="108">
        <v>52</v>
      </c>
    </row>
    <row r="41" spans="1:53" x14ac:dyDescent="0.25">
      <c r="A41" s="110" t="s">
        <v>51</v>
      </c>
      <c r="B41">
        <f>B5</f>
        <v>48</v>
      </c>
      <c r="C41">
        <f t="shared" ref="C41:O41" si="1">C5</f>
        <v>50</v>
      </c>
      <c r="D41">
        <f t="shared" si="1"/>
        <v>69</v>
      </c>
      <c r="E41">
        <f t="shared" si="1"/>
        <v>53</v>
      </c>
      <c r="F41">
        <f t="shared" si="1"/>
        <v>50</v>
      </c>
      <c r="G41">
        <f t="shared" si="1"/>
        <v>30</v>
      </c>
      <c r="H41">
        <f t="shared" si="1"/>
        <v>43</v>
      </c>
      <c r="I41">
        <f t="shared" si="1"/>
        <v>51</v>
      </c>
      <c r="J41">
        <f t="shared" si="1"/>
        <v>49</v>
      </c>
      <c r="K41">
        <f t="shared" si="1"/>
        <v>56</v>
      </c>
      <c r="L41">
        <f t="shared" si="1"/>
        <v>53</v>
      </c>
      <c r="M41">
        <f t="shared" si="1"/>
        <v>44</v>
      </c>
      <c r="N41">
        <f t="shared" si="1"/>
        <v>49</v>
      </c>
      <c r="O41">
        <f t="shared" si="1"/>
        <v>51</v>
      </c>
      <c r="P41" s="19">
        <f>'UK Death v2019'!P43</f>
        <v>38</v>
      </c>
      <c r="Q41" s="19">
        <f>'UK Death v2019'!Q43</f>
        <v>51</v>
      </c>
      <c r="R41" s="19">
        <f>'UK Death v2019'!R43</f>
        <v>54</v>
      </c>
      <c r="S41" s="19">
        <f>'UK Death v2019'!S43</f>
        <v>48</v>
      </c>
      <c r="T41" s="19">
        <f>'UK Death v2019'!T43</f>
        <v>28</v>
      </c>
      <c r="U41" s="19">
        <f>'UK Death v2019'!U43</f>
        <v>56</v>
      </c>
      <c r="V41" s="19">
        <f>'UK Death v2019'!V43</f>
        <v>51</v>
      </c>
      <c r="W41" s="19">
        <f>'UK Death v2019'!W43</f>
        <v>40</v>
      </c>
      <c r="X41" s="19">
        <f>'UK Death v2019'!X43</f>
        <v>44</v>
      </c>
      <c r="Y41" s="19">
        <f>'UK Death v2019'!Y43</f>
        <v>44</v>
      </c>
      <c r="Z41" s="19">
        <f>'UK Death v2019'!Z43</f>
        <v>48</v>
      </c>
      <c r="AA41" s="19">
        <f>'UK Death v2019'!AA43</f>
        <v>47</v>
      </c>
      <c r="AB41" s="19">
        <f>'UK Death v2019'!AB43</f>
        <v>47</v>
      </c>
      <c r="AC41" s="19">
        <f>'UK Death v2019'!AC43</f>
        <v>58</v>
      </c>
      <c r="AD41" s="19">
        <f>'UK Death v2019'!AD43</f>
        <v>35</v>
      </c>
      <c r="AE41" s="19">
        <f>'UK Death v2019'!AE43</f>
        <v>49</v>
      </c>
      <c r="AF41" s="19">
        <f>'UK Death v2019'!AF43</f>
        <v>45</v>
      </c>
      <c r="AG41" s="19">
        <f>'UK Death v2019'!AG43</f>
        <v>44</v>
      </c>
      <c r="AH41" s="19">
        <f>'UK Death v2019'!AH43</f>
        <v>50</v>
      </c>
      <c r="AI41" s="19">
        <f>'UK Death v2019'!AI43</f>
        <v>49</v>
      </c>
      <c r="AJ41" s="19">
        <f>'UK Death v2019'!AJ43</f>
        <v>38</v>
      </c>
      <c r="AK41" s="19">
        <f>'UK Death v2019'!AK43</f>
        <v>29</v>
      </c>
      <c r="AL41" s="19">
        <f>'UK Death v2019'!AL43</f>
        <v>39</v>
      </c>
      <c r="AM41" s="19">
        <f>'UK Death v2019'!AM43</f>
        <v>36</v>
      </c>
      <c r="AN41" s="19">
        <f>'UK Death v2019'!AN43</f>
        <v>45</v>
      </c>
      <c r="AO41" s="19">
        <f>'UK Death v2019'!AO43</f>
        <v>0</v>
      </c>
      <c r="AP41" s="19">
        <f>'UK Death v2019'!AP43</f>
        <v>0</v>
      </c>
      <c r="AQ41" s="19">
        <f>'UK Death v2019'!AQ43</f>
        <v>0</v>
      </c>
      <c r="AR41" s="19">
        <f>'UK Death v2019'!AR43</f>
        <v>0</v>
      </c>
      <c r="AS41" s="19">
        <f>'UK Death v2019'!AS43</f>
        <v>0</v>
      </c>
      <c r="AT41" s="19">
        <f>'UK Death v2019'!AT43</f>
        <v>0</v>
      </c>
      <c r="AU41" s="19">
        <f>'UK Death v2019'!AU43</f>
        <v>0</v>
      </c>
      <c r="AV41" s="19">
        <f>'UK Death v2019'!AV43</f>
        <v>0</v>
      </c>
      <c r="AW41" s="19">
        <f>'UK Death v2019'!AW43</f>
        <v>0</v>
      </c>
      <c r="AX41" s="19">
        <f>'UK Death v2019'!AX43</f>
        <v>0</v>
      </c>
      <c r="AY41" s="19">
        <f>'UK Death v2019'!AY43</f>
        <v>0</v>
      </c>
      <c r="AZ41" s="19">
        <f>'UK Death v2019'!AZ43</f>
        <v>0</v>
      </c>
      <c r="BA41" s="19">
        <f>'UK Death v2019'!BA43</f>
        <v>0</v>
      </c>
    </row>
    <row r="42" spans="1:53" x14ac:dyDescent="0.25">
      <c r="A42" s="110" t="s">
        <v>44</v>
      </c>
      <c r="B42">
        <f t="shared" ref="B42:O42" si="2">SUM(B6:B8)</f>
        <v>16</v>
      </c>
      <c r="C42">
        <f t="shared" si="2"/>
        <v>26</v>
      </c>
      <c r="D42">
        <f t="shared" si="2"/>
        <v>16</v>
      </c>
      <c r="E42">
        <f t="shared" si="2"/>
        <v>21</v>
      </c>
      <c r="F42">
        <f t="shared" si="2"/>
        <v>15</v>
      </c>
      <c r="G42">
        <f t="shared" si="2"/>
        <v>16</v>
      </c>
      <c r="H42">
        <f t="shared" si="2"/>
        <v>12</v>
      </c>
      <c r="I42">
        <f t="shared" si="2"/>
        <v>18</v>
      </c>
      <c r="J42">
        <f t="shared" si="2"/>
        <v>20</v>
      </c>
      <c r="K42">
        <f t="shared" si="2"/>
        <v>20</v>
      </c>
      <c r="L42">
        <f t="shared" si="2"/>
        <v>22</v>
      </c>
      <c r="M42">
        <f t="shared" si="2"/>
        <v>12</v>
      </c>
      <c r="N42">
        <f t="shared" si="2"/>
        <v>13</v>
      </c>
      <c r="O42">
        <f t="shared" si="2"/>
        <v>21</v>
      </c>
      <c r="P42" s="19">
        <f>'UK Death v2019'!P44</f>
        <v>14</v>
      </c>
      <c r="Q42" s="19">
        <f>'UK Death v2019'!Q44</f>
        <v>15</v>
      </c>
      <c r="R42" s="19">
        <f>'UK Death v2019'!R44</f>
        <v>12</v>
      </c>
      <c r="S42" s="19">
        <f>'UK Death v2019'!S44</f>
        <v>11</v>
      </c>
      <c r="T42" s="19">
        <f>'UK Death v2019'!T44</f>
        <v>20</v>
      </c>
      <c r="U42" s="19">
        <f>'UK Death v2019'!U44</f>
        <v>19</v>
      </c>
      <c r="V42" s="19">
        <f>'UK Death v2019'!V44</f>
        <v>16</v>
      </c>
      <c r="W42" s="19">
        <f>'UK Death v2019'!W44</f>
        <v>14</v>
      </c>
      <c r="X42" s="19">
        <f>'UK Death v2019'!X44</f>
        <v>16</v>
      </c>
      <c r="Y42" s="19">
        <f>'UK Death v2019'!Y44</f>
        <v>11</v>
      </c>
      <c r="Z42" s="19">
        <f>'UK Death v2019'!Z44</f>
        <v>19</v>
      </c>
      <c r="AA42" s="19">
        <f>'UK Death v2019'!AA44</f>
        <v>11</v>
      </c>
      <c r="AB42" s="19">
        <f>'UK Death v2019'!AB44</f>
        <v>13</v>
      </c>
      <c r="AC42" s="19">
        <f>'UK Death v2019'!AC44</f>
        <v>10</v>
      </c>
      <c r="AD42" s="19">
        <f>'UK Death v2019'!AD44</f>
        <v>10</v>
      </c>
      <c r="AE42" s="19">
        <f>'UK Death v2019'!AE44</f>
        <v>12</v>
      </c>
      <c r="AF42" s="19">
        <f>'UK Death v2019'!AF44</f>
        <v>19</v>
      </c>
      <c r="AG42" s="19">
        <f>'UK Death v2019'!AG44</f>
        <v>15</v>
      </c>
      <c r="AH42" s="19">
        <f>'UK Death v2019'!AH44</f>
        <v>15</v>
      </c>
      <c r="AI42" s="19">
        <f>'UK Death v2019'!AI44</f>
        <v>16</v>
      </c>
      <c r="AJ42" s="19">
        <f>'UK Death v2019'!AJ44</f>
        <v>18</v>
      </c>
      <c r="AK42" s="19">
        <f>'UK Death v2019'!AK44</f>
        <v>10</v>
      </c>
      <c r="AL42" s="19">
        <f>'UK Death v2019'!AL44</f>
        <v>14</v>
      </c>
      <c r="AM42" s="19">
        <f>'UK Death v2019'!AM44</f>
        <v>15</v>
      </c>
      <c r="AN42" s="19">
        <f>'UK Death v2019'!AN44</f>
        <v>17</v>
      </c>
      <c r="AO42" s="19">
        <f>'UK Death v2019'!AO44</f>
        <v>0</v>
      </c>
      <c r="AP42" s="19">
        <f>'UK Death v2019'!AP44</f>
        <v>0</v>
      </c>
      <c r="AQ42" s="19">
        <f>'UK Death v2019'!AQ44</f>
        <v>0</v>
      </c>
      <c r="AR42" s="19">
        <f>'UK Death v2019'!AR44</f>
        <v>0</v>
      </c>
      <c r="AS42" s="19">
        <f>'UK Death v2019'!AS44</f>
        <v>0</v>
      </c>
      <c r="AT42" s="19">
        <f>'UK Death v2019'!AT44</f>
        <v>0</v>
      </c>
      <c r="AU42" s="19">
        <f>'UK Death v2019'!AU44</f>
        <v>0</v>
      </c>
      <c r="AV42" s="19">
        <f>'UK Death v2019'!AV44</f>
        <v>0</v>
      </c>
      <c r="AW42" s="19">
        <f>'UK Death v2019'!AW44</f>
        <v>0</v>
      </c>
      <c r="AX42" s="19">
        <f>'UK Death v2019'!AX44</f>
        <v>0</v>
      </c>
      <c r="AY42" s="19">
        <f>'UK Death v2019'!AY44</f>
        <v>0</v>
      </c>
      <c r="AZ42" s="19">
        <f>'UK Death v2019'!AZ44</f>
        <v>0</v>
      </c>
      <c r="BA42" s="19">
        <f>'UK Death v2019'!BA44</f>
        <v>0</v>
      </c>
    </row>
    <row r="43" spans="1:53" x14ac:dyDescent="0.25">
      <c r="A43" s="110" t="s">
        <v>45</v>
      </c>
      <c r="B43" s="19">
        <f t="shared" ref="B43:O43" si="3">SUM(B9:B14)</f>
        <v>189</v>
      </c>
      <c r="C43" s="19">
        <f t="shared" si="3"/>
        <v>275</v>
      </c>
      <c r="D43" s="19">
        <f t="shared" si="3"/>
        <v>314</v>
      </c>
      <c r="E43" s="19">
        <f t="shared" si="3"/>
        <v>314</v>
      </c>
      <c r="F43" s="19">
        <f t="shared" si="3"/>
        <v>308</v>
      </c>
      <c r="G43" s="19">
        <f t="shared" si="3"/>
        <v>271</v>
      </c>
      <c r="H43" s="19">
        <f t="shared" si="3"/>
        <v>286</v>
      </c>
      <c r="I43" s="19">
        <f t="shared" si="3"/>
        <v>321</v>
      </c>
      <c r="J43" s="19">
        <f t="shared" si="3"/>
        <v>315</v>
      </c>
      <c r="K43" s="19">
        <f t="shared" si="3"/>
        <v>312</v>
      </c>
      <c r="L43" s="19">
        <f t="shared" si="3"/>
        <v>311</v>
      </c>
      <c r="M43" s="19">
        <f t="shared" si="3"/>
        <v>275</v>
      </c>
      <c r="N43" s="19">
        <f t="shared" si="3"/>
        <v>283</v>
      </c>
      <c r="O43" s="19">
        <f t="shared" si="3"/>
        <v>288</v>
      </c>
      <c r="P43" s="19">
        <f>'UK Death v2019'!P45</f>
        <v>332</v>
      </c>
      <c r="Q43" s="19">
        <f>'UK Death v2019'!Q45</f>
        <v>353</v>
      </c>
      <c r="R43" s="19">
        <f>'UK Death v2019'!R45</f>
        <v>404</v>
      </c>
      <c r="S43" s="19">
        <f>'UK Death v2019'!S45</f>
        <v>345</v>
      </c>
      <c r="T43" s="19">
        <f>'UK Death v2019'!T45</f>
        <v>233</v>
      </c>
      <c r="U43" s="19">
        <f>'UK Death v2019'!U45</f>
        <v>287</v>
      </c>
      <c r="V43" s="19">
        <f>'UK Death v2019'!V45</f>
        <v>339</v>
      </c>
      <c r="W43" s="19">
        <f>'UK Death v2019'!W45</f>
        <v>232</v>
      </c>
      <c r="X43" s="19">
        <f>'UK Death v2019'!X45</f>
        <v>267</v>
      </c>
      <c r="Y43" s="19">
        <f>'UK Death v2019'!Y45</f>
        <v>287</v>
      </c>
      <c r="Z43" s="19">
        <f>'UK Death v2019'!Z45</f>
        <v>263</v>
      </c>
      <c r="AA43" s="19">
        <f>'UK Death v2019'!AA45</f>
        <v>219</v>
      </c>
      <c r="AB43" s="19">
        <f>'UK Death v2019'!AB45</f>
        <v>272</v>
      </c>
      <c r="AC43" s="19">
        <f>'UK Death v2019'!AC45</f>
        <v>264</v>
      </c>
      <c r="AD43" s="19">
        <f>'UK Death v2019'!AD45</f>
        <v>277</v>
      </c>
      <c r="AE43" s="19">
        <f>'UK Death v2019'!AE45</f>
        <v>275</v>
      </c>
      <c r="AF43" s="19">
        <f>'UK Death v2019'!AF45</f>
        <v>288</v>
      </c>
      <c r="AG43" s="19">
        <f>'UK Death v2019'!AG45</f>
        <v>329</v>
      </c>
      <c r="AH43" s="19">
        <f>'UK Death v2019'!AH45</f>
        <v>289</v>
      </c>
      <c r="AI43" s="19">
        <f>'UK Death v2019'!AI45</f>
        <v>295</v>
      </c>
      <c r="AJ43" s="19">
        <f>'UK Death v2019'!AJ45</f>
        <v>271</v>
      </c>
      <c r="AK43" s="19">
        <f>'UK Death v2019'!AK45</f>
        <v>242</v>
      </c>
      <c r="AL43" s="19">
        <f>'UK Death v2019'!AL45</f>
        <v>303</v>
      </c>
      <c r="AM43" s="19">
        <f>'UK Death v2019'!AM45</f>
        <v>317</v>
      </c>
      <c r="AN43" s="19">
        <f>'UK Death v2019'!AN45</f>
        <v>314</v>
      </c>
      <c r="AO43" s="19">
        <f>'UK Death v2019'!AO45</f>
        <v>0</v>
      </c>
      <c r="AP43" s="19">
        <f>'UK Death v2019'!AP45</f>
        <v>0</v>
      </c>
      <c r="AQ43" s="19">
        <f>'UK Death v2019'!AQ45</f>
        <v>0</v>
      </c>
      <c r="AR43" s="19">
        <f>'UK Death v2019'!AR45</f>
        <v>0</v>
      </c>
      <c r="AS43" s="19">
        <f>'UK Death v2019'!AS45</f>
        <v>0</v>
      </c>
      <c r="AT43" s="19">
        <f>'UK Death v2019'!AT45</f>
        <v>0</v>
      </c>
      <c r="AU43" s="19">
        <f>'UK Death v2019'!AU45</f>
        <v>0</v>
      </c>
      <c r="AV43" s="19">
        <f>'UK Death v2019'!AV45</f>
        <v>0</v>
      </c>
      <c r="AW43" s="19">
        <f>'UK Death v2019'!AW45</f>
        <v>0</v>
      </c>
      <c r="AX43" s="19">
        <f>'UK Death v2019'!AX45</f>
        <v>0</v>
      </c>
      <c r="AY43" s="19">
        <f>'UK Death v2019'!AY45</f>
        <v>0</v>
      </c>
      <c r="AZ43" s="19">
        <f>'UK Death v2019'!AZ45</f>
        <v>0</v>
      </c>
      <c r="BA43" s="19">
        <f>'UK Death v2019'!BA45</f>
        <v>0</v>
      </c>
    </row>
    <row r="44" spans="1:53" x14ac:dyDescent="0.25">
      <c r="A44" s="110" t="s">
        <v>46</v>
      </c>
      <c r="B44" s="19">
        <f t="shared" ref="B44:O44" si="4">SUM(B15:B18)</f>
        <v>1201</v>
      </c>
      <c r="C44" s="19">
        <f t="shared" si="4"/>
        <v>1500</v>
      </c>
      <c r="D44" s="19">
        <f t="shared" si="4"/>
        <v>1518</v>
      </c>
      <c r="E44" s="19">
        <f t="shared" si="4"/>
        <v>1356</v>
      </c>
      <c r="F44" s="19">
        <f t="shared" si="4"/>
        <v>1348</v>
      </c>
      <c r="G44" s="19">
        <f t="shared" si="4"/>
        <v>1329</v>
      </c>
      <c r="H44" s="19">
        <f t="shared" si="4"/>
        <v>1288</v>
      </c>
      <c r="I44" s="19">
        <f t="shared" si="4"/>
        <v>1271</v>
      </c>
      <c r="J44" s="19">
        <f t="shared" si="4"/>
        <v>1257</v>
      </c>
      <c r="K44" s="19">
        <f t="shared" si="4"/>
        <v>1252</v>
      </c>
      <c r="L44" s="19">
        <f t="shared" si="4"/>
        <v>1340</v>
      </c>
      <c r="M44" s="19">
        <f t="shared" si="4"/>
        <v>1264</v>
      </c>
      <c r="N44" s="19">
        <f t="shared" si="4"/>
        <v>1301</v>
      </c>
      <c r="O44" s="19">
        <f t="shared" si="4"/>
        <v>1860</v>
      </c>
      <c r="P44" s="19">
        <f>'UK Death v2019'!P46</f>
        <v>2111</v>
      </c>
      <c r="Q44" s="19">
        <f>'UK Death v2019'!Q46</f>
        <v>2294</v>
      </c>
      <c r="R44" s="19">
        <f>'UK Death v2019'!R46</f>
        <v>2283</v>
      </c>
      <c r="S44" s="19">
        <f>'UK Death v2019'!S46</f>
        <v>1897</v>
      </c>
      <c r="T44" s="19">
        <f>'UK Death v2019'!T46</f>
        <v>1370</v>
      </c>
      <c r="U44" s="19">
        <f>'UK Death v2019'!U46</f>
        <v>1643</v>
      </c>
      <c r="V44" s="19">
        <f>'UK Death v2019'!V46</f>
        <v>1481</v>
      </c>
      <c r="W44" s="19">
        <f>'UK Death v2019'!W46</f>
        <v>1123</v>
      </c>
      <c r="X44" s="19">
        <f>'UK Death v2019'!X46</f>
        <v>1308</v>
      </c>
      <c r="Y44" s="19">
        <f>'UK Death v2019'!Y46</f>
        <v>1270</v>
      </c>
      <c r="Z44" s="19">
        <f>'UK Death v2019'!Z46</f>
        <v>1206</v>
      </c>
      <c r="AA44" s="19">
        <f>'UK Death v2019'!AA46</f>
        <v>1150</v>
      </c>
      <c r="AB44" s="19">
        <f>'UK Death v2019'!AB46</f>
        <v>1181</v>
      </c>
      <c r="AC44" s="19">
        <f>'UK Death v2019'!AC46</f>
        <v>1108</v>
      </c>
      <c r="AD44" s="19">
        <f>'UK Death v2019'!AD46</f>
        <v>1198</v>
      </c>
      <c r="AE44" s="19">
        <f>'UK Death v2019'!AE46</f>
        <v>1208</v>
      </c>
      <c r="AF44" s="19">
        <f>'UK Death v2019'!AF46</f>
        <v>1209</v>
      </c>
      <c r="AG44" s="19">
        <f>'UK Death v2019'!AG46</f>
        <v>1179</v>
      </c>
      <c r="AH44" s="19">
        <f>'UK Death v2019'!AH46</f>
        <v>1150</v>
      </c>
      <c r="AI44" s="19">
        <f>'UK Death v2019'!AI46</f>
        <v>1251</v>
      </c>
      <c r="AJ44" s="19">
        <f>'UK Death v2019'!AJ46</f>
        <v>1236</v>
      </c>
      <c r="AK44" s="19">
        <f>'UK Death v2019'!AK46</f>
        <v>1021</v>
      </c>
      <c r="AL44" s="19">
        <f>'UK Death v2019'!AL46</f>
        <v>1209</v>
      </c>
      <c r="AM44" s="19">
        <f>'UK Death v2019'!AM46</f>
        <v>1231</v>
      </c>
      <c r="AN44" s="19">
        <f>'UK Death v2019'!AN46</f>
        <v>1253</v>
      </c>
      <c r="AO44" s="19">
        <f>'UK Death v2019'!AO46</f>
        <v>0</v>
      </c>
      <c r="AP44" s="19">
        <f>'UK Death v2019'!AP46</f>
        <v>0</v>
      </c>
      <c r="AQ44" s="19">
        <f>'UK Death v2019'!AQ46</f>
        <v>0</v>
      </c>
      <c r="AR44" s="19">
        <f>'UK Death v2019'!AR46</f>
        <v>0</v>
      </c>
      <c r="AS44" s="19">
        <f>'UK Death v2019'!AS46</f>
        <v>0</v>
      </c>
      <c r="AT44" s="19">
        <f>'UK Death v2019'!AT46</f>
        <v>0</v>
      </c>
      <c r="AU44" s="19">
        <f>'UK Death v2019'!AU46</f>
        <v>0</v>
      </c>
      <c r="AV44" s="19">
        <f>'UK Death v2019'!AV46</f>
        <v>0</v>
      </c>
      <c r="AW44" s="19">
        <f>'UK Death v2019'!AW46</f>
        <v>0</v>
      </c>
      <c r="AX44" s="19">
        <f>'UK Death v2019'!AX46</f>
        <v>0</v>
      </c>
      <c r="AY44" s="19">
        <f>'UK Death v2019'!AY46</f>
        <v>0</v>
      </c>
      <c r="AZ44" s="19">
        <f>'UK Death v2019'!AZ46</f>
        <v>0</v>
      </c>
      <c r="BA44" s="19">
        <f>'UK Death v2019'!BA46</f>
        <v>0</v>
      </c>
    </row>
    <row r="45" spans="1:53" x14ac:dyDescent="0.25">
      <c r="A45" s="110" t="s">
        <v>47</v>
      </c>
      <c r="B45" s="19">
        <f t="shared" ref="B45:O45" si="5">SUM(B19:B20)</f>
        <v>1860</v>
      </c>
      <c r="C45" s="19">
        <f t="shared" si="5"/>
        <v>2198</v>
      </c>
      <c r="D45" s="19">
        <f t="shared" si="5"/>
        <v>2013</v>
      </c>
      <c r="E45" s="19">
        <f t="shared" si="5"/>
        <v>1958</v>
      </c>
      <c r="F45" s="19">
        <f t="shared" si="5"/>
        <v>1928</v>
      </c>
      <c r="G45" s="19">
        <f t="shared" si="5"/>
        <v>1809</v>
      </c>
      <c r="H45" s="19">
        <f t="shared" si="5"/>
        <v>1754</v>
      </c>
      <c r="I45" s="19">
        <f t="shared" si="5"/>
        <v>1743</v>
      </c>
      <c r="J45" s="19">
        <f t="shared" si="5"/>
        <v>1793</v>
      </c>
      <c r="K45" s="19">
        <f t="shared" si="5"/>
        <v>1769</v>
      </c>
      <c r="L45" s="19">
        <f t="shared" si="5"/>
        <v>1753</v>
      </c>
      <c r="M45" s="19">
        <f t="shared" si="5"/>
        <v>1780</v>
      </c>
      <c r="N45" s="19">
        <f t="shared" si="5"/>
        <v>1805</v>
      </c>
      <c r="O45" s="19">
        <f t="shared" si="5"/>
        <v>2734</v>
      </c>
      <c r="P45" s="19">
        <f>'UK Death v2019'!P47</f>
        <v>2946</v>
      </c>
      <c r="Q45" s="19">
        <f>'UK Death v2019'!Q47</f>
        <v>3380</v>
      </c>
      <c r="R45" s="19">
        <f>'UK Death v2019'!R47</f>
        <v>3238</v>
      </c>
      <c r="S45" s="19">
        <f>'UK Death v2019'!S47</f>
        <v>2601</v>
      </c>
      <c r="T45" s="19">
        <f>'UK Death v2019'!T47</f>
        <v>1935</v>
      </c>
      <c r="U45" s="19">
        <f>'UK Death v2019'!U47</f>
        <v>2188</v>
      </c>
      <c r="V45" s="19">
        <f>'UK Death v2019'!V47</f>
        <v>1883</v>
      </c>
      <c r="W45" s="19">
        <f>'UK Death v2019'!W47</f>
        <v>1567</v>
      </c>
      <c r="X45" s="19">
        <f>'UK Death v2019'!X47</f>
        <v>1791</v>
      </c>
      <c r="Y45" s="19">
        <f>'UK Death v2019'!Y47</f>
        <v>1719</v>
      </c>
      <c r="Z45" s="19">
        <f>'UK Death v2019'!Z47</f>
        <v>1615</v>
      </c>
      <c r="AA45" s="19">
        <f>'UK Death v2019'!AA47</f>
        <v>1568</v>
      </c>
      <c r="AB45" s="19">
        <f>'UK Death v2019'!AB47</f>
        <v>1601</v>
      </c>
      <c r="AC45" s="19">
        <f>'UK Death v2019'!AC47</f>
        <v>1543</v>
      </c>
      <c r="AD45" s="19">
        <f>'UK Death v2019'!AD47</f>
        <v>1546</v>
      </c>
      <c r="AE45" s="19">
        <f>'UK Death v2019'!AE47</f>
        <v>1517</v>
      </c>
      <c r="AF45" s="19">
        <f>'UK Death v2019'!AF47</f>
        <v>1578</v>
      </c>
      <c r="AG45" s="19">
        <f>'UK Death v2019'!AG47</f>
        <v>1481</v>
      </c>
      <c r="AH45" s="19">
        <f>'UK Death v2019'!AH47</f>
        <v>1601</v>
      </c>
      <c r="AI45" s="19">
        <f>'UK Death v2019'!AI47</f>
        <v>1570</v>
      </c>
      <c r="AJ45" s="19">
        <f>'UK Death v2019'!AJ47</f>
        <v>1574</v>
      </c>
      <c r="AK45" s="19">
        <f>'UK Death v2019'!AK47</f>
        <v>1377</v>
      </c>
      <c r="AL45" s="19">
        <f>'UK Death v2019'!AL47</f>
        <v>1725</v>
      </c>
      <c r="AM45" s="19">
        <f>'UK Death v2019'!AM47</f>
        <v>1610</v>
      </c>
      <c r="AN45" s="19">
        <f>'UK Death v2019'!AN47</f>
        <v>1622</v>
      </c>
      <c r="AO45" s="19">
        <f>'UK Death v2019'!AO47</f>
        <v>0</v>
      </c>
      <c r="AP45" s="19">
        <f>'UK Death v2019'!AP47</f>
        <v>0</v>
      </c>
      <c r="AQ45" s="19">
        <f>'UK Death v2019'!AQ47</f>
        <v>0</v>
      </c>
      <c r="AR45" s="19">
        <f>'UK Death v2019'!AR47</f>
        <v>0</v>
      </c>
      <c r="AS45" s="19">
        <f>'UK Death v2019'!AS47</f>
        <v>0</v>
      </c>
      <c r="AT45" s="19">
        <f>'UK Death v2019'!AT47</f>
        <v>0</v>
      </c>
      <c r="AU45" s="19">
        <f>'UK Death v2019'!AU47</f>
        <v>0</v>
      </c>
      <c r="AV45" s="19">
        <f>'UK Death v2019'!AV47</f>
        <v>0</v>
      </c>
      <c r="AW45" s="19">
        <f>'UK Death v2019'!AW47</f>
        <v>0</v>
      </c>
      <c r="AX45" s="19">
        <f>'UK Death v2019'!AX47</f>
        <v>0</v>
      </c>
      <c r="AY45" s="19">
        <f>'UK Death v2019'!AY47</f>
        <v>0</v>
      </c>
      <c r="AZ45" s="19">
        <f>'UK Death v2019'!AZ47</f>
        <v>0</v>
      </c>
      <c r="BA45" s="19">
        <f>'UK Death v2019'!BA47</f>
        <v>0</v>
      </c>
    </row>
    <row r="46" spans="1:53" x14ac:dyDescent="0.25">
      <c r="A46" s="110" t="s">
        <v>48</v>
      </c>
      <c r="B46" s="19">
        <f t="shared" ref="B46:O46" si="6">SUM(B21:B22)</f>
        <v>3584</v>
      </c>
      <c r="C46" s="19">
        <f t="shared" si="6"/>
        <v>4014</v>
      </c>
      <c r="D46" s="19">
        <f t="shared" si="6"/>
        <v>3715</v>
      </c>
      <c r="E46" s="19">
        <f t="shared" si="6"/>
        <v>3337</v>
      </c>
      <c r="F46" s="19">
        <f t="shared" si="6"/>
        <v>3256</v>
      </c>
      <c r="G46" s="19">
        <f t="shared" si="6"/>
        <v>3056</v>
      </c>
      <c r="H46" s="19">
        <f t="shared" si="6"/>
        <v>3009</v>
      </c>
      <c r="I46" s="19">
        <f t="shared" si="6"/>
        <v>3034</v>
      </c>
      <c r="J46" s="19">
        <f t="shared" si="6"/>
        <v>2968</v>
      </c>
      <c r="K46" s="19">
        <f t="shared" si="6"/>
        <v>3123</v>
      </c>
      <c r="L46" s="19">
        <f t="shared" si="6"/>
        <v>3104</v>
      </c>
      <c r="M46" s="19">
        <f t="shared" si="6"/>
        <v>3067</v>
      </c>
      <c r="N46" s="19">
        <f t="shared" si="6"/>
        <v>3247</v>
      </c>
      <c r="O46" s="19">
        <f t="shared" si="6"/>
        <v>5005</v>
      </c>
      <c r="P46" s="19">
        <f>'UK Death v2019'!P48</f>
        <v>5613</v>
      </c>
      <c r="Q46" s="19">
        <f>'UK Death v2019'!Q48</f>
        <v>6657</v>
      </c>
      <c r="R46" s="19">
        <f>'UK Death v2019'!R48</f>
        <v>6513</v>
      </c>
      <c r="S46" s="19">
        <f>'UK Death v2019'!S48</f>
        <v>5142</v>
      </c>
      <c r="T46" s="19">
        <f>'UK Death v2019'!T48</f>
        <v>3627</v>
      </c>
      <c r="U46" s="19">
        <f>'UK Death v2019'!U48</f>
        <v>4167</v>
      </c>
      <c r="V46" s="19">
        <f>'UK Death v2019'!V48</f>
        <v>3455</v>
      </c>
      <c r="W46" s="19">
        <f>'UK Death v2019'!W48</f>
        <v>2880</v>
      </c>
      <c r="X46" s="19">
        <f>'UK Death v2019'!X48</f>
        <v>3142</v>
      </c>
      <c r="Y46" s="19">
        <f>'UK Death v2019'!Y48</f>
        <v>2866</v>
      </c>
      <c r="Z46" s="19">
        <f>'UK Death v2019'!Z48</f>
        <v>2680</v>
      </c>
      <c r="AA46" s="19">
        <f>'UK Death v2019'!AA48</f>
        <v>2607</v>
      </c>
      <c r="AB46" s="19">
        <f>'UK Death v2019'!AB48</f>
        <v>2630</v>
      </c>
      <c r="AC46" s="19">
        <f>'UK Death v2019'!AC48</f>
        <v>2529</v>
      </c>
      <c r="AD46" s="19">
        <f>'UK Death v2019'!AD48</f>
        <v>2547</v>
      </c>
      <c r="AE46" s="19">
        <f>'UK Death v2019'!AE48</f>
        <v>2506</v>
      </c>
      <c r="AF46" s="19">
        <f>'UK Death v2019'!AF48</f>
        <v>2559</v>
      </c>
      <c r="AG46" s="19">
        <f>'UK Death v2019'!AG48</f>
        <v>2550</v>
      </c>
      <c r="AH46" s="19">
        <f>'UK Death v2019'!AH48</f>
        <v>2714</v>
      </c>
      <c r="AI46" s="19">
        <f>'UK Death v2019'!AI48</f>
        <v>2823</v>
      </c>
      <c r="AJ46" s="19">
        <f>'UK Death v2019'!AJ48</f>
        <v>2596</v>
      </c>
      <c r="AK46" s="19">
        <f>'UK Death v2019'!AK48</f>
        <v>2233</v>
      </c>
      <c r="AL46" s="19">
        <f>'UK Death v2019'!AL48</f>
        <v>2789</v>
      </c>
      <c r="AM46" s="19">
        <f>'UK Death v2019'!AM48</f>
        <v>2744</v>
      </c>
      <c r="AN46" s="19">
        <f>'UK Death v2019'!AN48</f>
        <v>2775</v>
      </c>
      <c r="AO46" s="19">
        <f>'UK Death v2019'!AO48</f>
        <v>0</v>
      </c>
      <c r="AP46" s="19">
        <f>'UK Death v2019'!AP48</f>
        <v>0</v>
      </c>
      <c r="AQ46" s="19">
        <f>'UK Death v2019'!AQ48</f>
        <v>0</v>
      </c>
      <c r="AR46" s="19">
        <f>'UK Death v2019'!AR48</f>
        <v>0</v>
      </c>
      <c r="AS46" s="19">
        <f>'UK Death v2019'!AS48</f>
        <v>0</v>
      </c>
      <c r="AT46" s="19">
        <f>'UK Death v2019'!AT48</f>
        <v>0</v>
      </c>
      <c r="AU46" s="19">
        <f>'UK Death v2019'!AU48</f>
        <v>0</v>
      </c>
      <c r="AV46" s="19">
        <f>'UK Death v2019'!AV48</f>
        <v>0</v>
      </c>
      <c r="AW46" s="19">
        <f>'UK Death v2019'!AW48</f>
        <v>0</v>
      </c>
      <c r="AX46" s="19">
        <f>'UK Death v2019'!AX48</f>
        <v>0</v>
      </c>
      <c r="AY46" s="19">
        <f>'UK Death v2019'!AY48</f>
        <v>0</v>
      </c>
      <c r="AZ46" s="19">
        <f>'UK Death v2019'!AZ48</f>
        <v>0</v>
      </c>
      <c r="BA46" s="19">
        <f>'UK Death v2019'!BA48</f>
        <v>0</v>
      </c>
    </row>
    <row r="47" spans="1:53" x14ac:dyDescent="0.25">
      <c r="A47" s="103" t="s">
        <v>49</v>
      </c>
      <c r="B47" s="19">
        <f t="shared" ref="B47:O47" si="7">SUM(B23:B24)</f>
        <v>5355</v>
      </c>
      <c r="C47" s="19">
        <f t="shared" si="7"/>
        <v>5994</v>
      </c>
      <c r="D47" s="19">
        <f t="shared" si="7"/>
        <v>5345</v>
      </c>
      <c r="E47" s="19">
        <f t="shared" si="7"/>
        <v>4814</v>
      </c>
      <c r="F47" s="19">
        <f t="shared" si="7"/>
        <v>4707</v>
      </c>
      <c r="G47" s="19">
        <f t="shared" si="7"/>
        <v>4473</v>
      </c>
      <c r="H47" s="19">
        <f t="shared" si="7"/>
        <v>4556</v>
      </c>
      <c r="I47" s="19">
        <f t="shared" si="7"/>
        <v>4402</v>
      </c>
      <c r="J47" s="19">
        <f t="shared" si="7"/>
        <v>4413</v>
      </c>
      <c r="K47" s="19">
        <f t="shared" si="7"/>
        <v>4360</v>
      </c>
      <c r="L47" s="19">
        <f t="shared" si="7"/>
        <v>4434</v>
      </c>
      <c r="M47" s="19">
        <f t="shared" si="7"/>
        <v>4204</v>
      </c>
      <c r="N47" s="19">
        <f t="shared" si="7"/>
        <v>4444</v>
      </c>
      <c r="O47" s="19">
        <f t="shared" si="7"/>
        <v>6428</v>
      </c>
      <c r="P47" s="19">
        <f>'UK Death v2019'!P49</f>
        <v>7462</v>
      </c>
      <c r="Q47" s="19">
        <f>'UK Death v2019'!Q49</f>
        <v>9601</v>
      </c>
      <c r="R47" s="19">
        <f>'UK Death v2019'!R49</f>
        <v>9493</v>
      </c>
      <c r="S47" s="19">
        <f>'UK Death v2019'!S49</f>
        <v>7909</v>
      </c>
      <c r="T47" s="19">
        <f>'UK Death v2019'!T49</f>
        <v>5444</v>
      </c>
      <c r="U47" s="19">
        <f>'UK Death v2019'!U49</f>
        <v>6213</v>
      </c>
      <c r="V47" s="19">
        <f>'UK Death v2019'!V49</f>
        <v>5063</v>
      </c>
      <c r="W47" s="19">
        <f>'UK Death v2019'!W49</f>
        <v>3968</v>
      </c>
      <c r="X47" s="19">
        <f>'UK Death v2019'!X49</f>
        <v>4141</v>
      </c>
      <c r="Y47" s="19">
        <f>'UK Death v2019'!Y49</f>
        <v>3779</v>
      </c>
      <c r="Z47" s="19">
        <f>'UK Death v2019'!Z49</f>
        <v>3508</v>
      </c>
      <c r="AA47" s="19">
        <f>'UK Death v2019'!AA49</f>
        <v>3377</v>
      </c>
      <c r="AB47" s="19">
        <f>'UK Death v2019'!AB49</f>
        <v>3396</v>
      </c>
      <c r="AC47" s="19">
        <f>'UK Death v2019'!AC49</f>
        <v>3178</v>
      </c>
      <c r="AD47" s="19">
        <f>'UK Death v2019'!AD49</f>
        <v>3210</v>
      </c>
      <c r="AE47" s="19">
        <f>'UK Death v2019'!AE49</f>
        <v>3324</v>
      </c>
      <c r="AF47" s="19">
        <f>'UK Death v2019'!AF49</f>
        <v>3248</v>
      </c>
      <c r="AG47" s="19">
        <f>'UK Death v2019'!AG49</f>
        <v>3347</v>
      </c>
      <c r="AH47" s="19">
        <f>'UK Death v2019'!AH49</f>
        <v>3573</v>
      </c>
      <c r="AI47" s="19">
        <f>'UK Death v2019'!AI49</f>
        <v>3627</v>
      </c>
      <c r="AJ47" s="19">
        <f>'UK Death v2019'!AJ49</f>
        <v>3299</v>
      </c>
      <c r="AK47" s="19">
        <f>'UK Death v2019'!AK49</f>
        <v>2827</v>
      </c>
      <c r="AL47" s="19">
        <f>'UK Death v2019'!AL49</f>
        <v>3732</v>
      </c>
      <c r="AM47" s="19">
        <f>'UK Death v2019'!AM49</f>
        <v>3569</v>
      </c>
      <c r="AN47" s="19">
        <f>'UK Death v2019'!AN49</f>
        <v>3608</v>
      </c>
      <c r="AO47" s="19">
        <f>'UK Death v2019'!AO49</f>
        <v>0</v>
      </c>
      <c r="AP47" s="19">
        <f>'UK Death v2019'!AP49</f>
        <v>0</v>
      </c>
      <c r="AQ47" s="19">
        <f>'UK Death v2019'!AQ49</f>
        <v>0</v>
      </c>
      <c r="AR47" s="19">
        <f>'UK Death v2019'!AR49</f>
        <v>0</v>
      </c>
      <c r="AS47" s="19">
        <f>'UK Death v2019'!AS49</f>
        <v>0</v>
      </c>
      <c r="AT47" s="19">
        <f>'UK Death v2019'!AT49</f>
        <v>0</v>
      </c>
      <c r="AU47" s="19">
        <f>'UK Death v2019'!AU49</f>
        <v>0</v>
      </c>
      <c r="AV47" s="19">
        <f>'UK Death v2019'!AV49</f>
        <v>0</v>
      </c>
      <c r="AW47" s="19">
        <f>'UK Death v2019'!AW49</f>
        <v>0</v>
      </c>
      <c r="AX47" s="19">
        <f>'UK Death v2019'!AX49</f>
        <v>0</v>
      </c>
      <c r="AY47" s="19">
        <f>'UK Death v2019'!AY49</f>
        <v>0</v>
      </c>
      <c r="AZ47" s="19">
        <f>'UK Death v2019'!AZ49</f>
        <v>0</v>
      </c>
      <c r="BA47" s="19">
        <f>'UK Death v2019'!BA49</f>
        <v>0</v>
      </c>
    </row>
    <row r="48" spans="1:53" x14ac:dyDescent="0.25">
      <c r="A48" s="104" t="s">
        <v>65</v>
      </c>
      <c r="E48">
        <f>SUM(E41:E47)</f>
        <v>11853</v>
      </c>
      <c r="F48">
        <f t="shared" ref="F48:O48" si="8">SUM(F41:F47)</f>
        <v>11612</v>
      </c>
      <c r="G48">
        <f t="shared" si="8"/>
        <v>10984</v>
      </c>
      <c r="H48">
        <f t="shared" si="8"/>
        <v>10948</v>
      </c>
      <c r="I48">
        <f t="shared" si="8"/>
        <v>10840</v>
      </c>
      <c r="J48">
        <f t="shared" si="8"/>
        <v>10815</v>
      </c>
      <c r="K48">
        <f t="shared" si="8"/>
        <v>10892</v>
      </c>
      <c r="L48">
        <f t="shared" si="8"/>
        <v>11017</v>
      </c>
      <c r="M48">
        <f t="shared" si="8"/>
        <v>10646</v>
      </c>
      <c r="N48">
        <f t="shared" si="8"/>
        <v>11142</v>
      </c>
      <c r="O48">
        <f t="shared" si="8"/>
        <v>16387</v>
      </c>
      <c r="P48" s="19">
        <f>'UK Death v2019'!P50</f>
        <v>18516</v>
      </c>
      <c r="Q48" s="19">
        <f>'UK Death v2019'!Q50</f>
        <v>22351</v>
      </c>
      <c r="R48" s="19">
        <f>'UK Death v2019'!R50</f>
        <v>21997</v>
      </c>
      <c r="S48" s="19">
        <f>'UK Death v2019'!S50</f>
        <v>17953</v>
      </c>
      <c r="T48" s="19">
        <f>'UK Death v2019'!T50</f>
        <v>12657</v>
      </c>
      <c r="U48" s="19">
        <f>'UK Death v2019'!U50</f>
        <v>14573</v>
      </c>
      <c r="V48" s="19">
        <f>'UK Death v2019'!V50</f>
        <v>12288</v>
      </c>
      <c r="W48" s="19">
        <f>'UK Death v2019'!W50</f>
        <v>9824</v>
      </c>
      <c r="X48" s="19">
        <f>'UK Death v2019'!X50</f>
        <v>10709</v>
      </c>
      <c r="Y48" s="19">
        <f>'UK Death v2019'!Y50</f>
        <v>9976</v>
      </c>
      <c r="Z48" s="19">
        <f>'UK Death v2019'!Z50</f>
        <v>9339</v>
      </c>
      <c r="AA48" s="19">
        <f>'UK Death v2019'!AA50</f>
        <v>8979</v>
      </c>
      <c r="AB48" s="19">
        <f>'UK Death v2019'!AB50</f>
        <v>9140</v>
      </c>
      <c r="AC48" s="19">
        <f>'UK Death v2019'!AC50</f>
        <v>8690</v>
      </c>
      <c r="AD48" s="19">
        <f>'UK Death v2019'!AD50</f>
        <v>8823</v>
      </c>
      <c r="AE48" s="19">
        <f>'UK Death v2019'!AE50</f>
        <v>8891</v>
      </c>
      <c r="AF48" s="19">
        <f>'UK Death v2019'!AF50</f>
        <v>8946</v>
      </c>
      <c r="AG48" s="19">
        <f>'UK Death v2019'!AG50</f>
        <v>8945</v>
      </c>
      <c r="AH48" s="19">
        <f>'UK Death v2019'!AH50</f>
        <v>9392</v>
      </c>
      <c r="AI48" s="19">
        <f>'UK Death v2019'!AI50</f>
        <v>9631</v>
      </c>
      <c r="AJ48" s="19">
        <f>'UK Death v2019'!AJ50</f>
        <v>9032</v>
      </c>
      <c r="AK48" s="19">
        <f>'UK Death v2019'!AK50</f>
        <v>7739</v>
      </c>
      <c r="AL48" s="19">
        <f>'UK Death v2019'!AL50</f>
        <v>9811</v>
      </c>
      <c r="AM48" s="19">
        <f>'UK Death v2019'!AM50</f>
        <v>9522</v>
      </c>
      <c r="AN48" s="19">
        <f>'UK Death v2019'!AN50</f>
        <v>9634</v>
      </c>
      <c r="AO48" s="19">
        <f>'UK Death v2019'!AO50</f>
        <v>0</v>
      </c>
      <c r="AP48" s="19">
        <f>'UK Death v2019'!AP50</f>
        <v>0</v>
      </c>
      <c r="AQ48" s="19">
        <f>'UK Death v2019'!AQ50</f>
        <v>0</v>
      </c>
      <c r="AR48" s="19">
        <f>'UK Death v2019'!AR50</f>
        <v>0</v>
      </c>
      <c r="AS48" s="19">
        <f>'UK Death v2019'!AS50</f>
        <v>0</v>
      </c>
      <c r="AT48" s="19">
        <f>'UK Death v2019'!AT50</f>
        <v>0</v>
      </c>
      <c r="AU48" s="19">
        <f>'UK Death v2019'!AU50</f>
        <v>0</v>
      </c>
      <c r="AV48" s="19">
        <f>'UK Death v2019'!AV50</f>
        <v>0</v>
      </c>
      <c r="AW48" s="19">
        <f>'UK Death v2019'!AW50</f>
        <v>0</v>
      </c>
      <c r="AX48" s="19">
        <f>'UK Death v2019'!AX50</f>
        <v>0</v>
      </c>
      <c r="AY48" s="19">
        <f>'UK Death v2019'!AY50</f>
        <v>0</v>
      </c>
      <c r="AZ48" s="19">
        <f>'UK Death v2019'!AZ50</f>
        <v>0</v>
      </c>
      <c r="BA48" s="19">
        <f>'UK Death v2019'!BA50</f>
        <v>0</v>
      </c>
    </row>
    <row r="50" spans="1:54" ht="19.5" thickBot="1" x14ac:dyDescent="0.35">
      <c r="A50" s="13" t="s">
        <v>72</v>
      </c>
      <c r="B50" s="17"/>
      <c r="C50" s="17"/>
      <c r="D50" s="17"/>
      <c r="E50" s="17"/>
      <c r="F50" s="17"/>
      <c r="G50" s="17"/>
      <c r="I50" s="17"/>
      <c r="J50" s="17" t="s">
        <v>73</v>
      </c>
      <c r="K50" s="17"/>
      <c r="L50" s="17"/>
      <c r="M50" s="17"/>
      <c r="N50" s="17"/>
      <c r="O50" s="17"/>
      <c r="P50" s="17"/>
      <c r="Q50" s="17"/>
      <c r="R50" s="17" t="s">
        <v>104</v>
      </c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34"/>
    </row>
    <row r="51" spans="1:54" x14ac:dyDescent="0.25">
      <c r="A51" s="33" t="s">
        <v>50</v>
      </c>
      <c r="B51" s="16">
        <v>1</v>
      </c>
      <c r="C51" s="16">
        <v>2</v>
      </c>
      <c r="D51" s="16">
        <v>3</v>
      </c>
      <c r="E51" s="16">
        <v>4</v>
      </c>
      <c r="F51" s="16">
        <v>5</v>
      </c>
      <c r="G51" s="16">
        <v>6</v>
      </c>
      <c r="H51" s="16">
        <v>7</v>
      </c>
      <c r="I51" s="16">
        <v>8</v>
      </c>
      <c r="J51" s="16">
        <v>9</v>
      </c>
      <c r="K51" s="16">
        <v>10</v>
      </c>
      <c r="L51" s="16">
        <v>11</v>
      </c>
      <c r="M51" s="16">
        <v>12</v>
      </c>
      <c r="N51" s="16">
        <v>13</v>
      </c>
      <c r="O51" s="16">
        <v>14</v>
      </c>
      <c r="P51" s="92">
        <f>O51+1</f>
        <v>15</v>
      </c>
      <c r="Q51" s="92">
        <f t="shared" ref="Q51:T51" si="9">P51+1</f>
        <v>16</v>
      </c>
      <c r="R51" s="92">
        <f t="shared" si="9"/>
        <v>17</v>
      </c>
      <c r="S51" s="92">
        <f t="shared" si="9"/>
        <v>18</v>
      </c>
      <c r="T51" s="92">
        <f t="shared" si="9"/>
        <v>19</v>
      </c>
      <c r="U51" s="92">
        <f>T51+1</f>
        <v>20</v>
      </c>
      <c r="V51" s="92">
        <f t="shared" ref="V51:BA51" si="10">U51+1</f>
        <v>21</v>
      </c>
      <c r="W51" s="92">
        <f t="shared" si="10"/>
        <v>22</v>
      </c>
      <c r="X51" s="92">
        <f t="shared" si="10"/>
        <v>23</v>
      </c>
      <c r="Y51" s="92">
        <f t="shared" si="10"/>
        <v>24</v>
      </c>
      <c r="Z51" s="92">
        <f t="shared" si="10"/>
        <v>25</v>
      </c>
      <c r="AA51" s="92">
        <f t="shared" si="10"/>
        <v>26</v>
      </c>
      <c r="AB51" s="92">
        <f t="shared" si="10"/>
        <v>27</v>
      </c>
      <c r="AC51" s="92">
        <f t="shared" si="10"/>
        <v>28</v>
      </c>
      <c r="AD51" s="92">
        <f t="shared" si="10"/>
        <v>29</v>
      </c>
      <c r="AE51" s="92">
        <f t="shared" si="10"/>
        <v>30</v>
      </c>
      <c r="AF51" s="92">
        <f t="shared" si="10"/>
        <v>31</v>
      </c>
      <c r="AG51" s="92">
        <f t="shared" si="10"/>
        <v>32</v>
      </c>
      <c r="AH51" s="92">
        <f t="shared" si="10"/>
        <v>33</v>
      </c>
      <c r="AI51" s="92">
        <f t="shared" si="10"/>
        <v>34</v>
      </c>
      <c r="AJ51" s="92">
        <f t="shared" si="10"/>
        <v>35</v>
      </c>
      <c r="AK51" s="92">
        <f t="shared" si="10"/>
        <v>36</v>
      </c>
      <c r="AL51" s="92">
        <f t="shared" si="10"/>
        <v>37</v>
      </c>
      <c r="AM51" s="92">
        <f t="shared" si="10"/>
        <v>38</v>
      </c>
      <c r="AN51" s="92">
        <f t="shared" si="10"/>
        <v>39</v>
      </c>
      <c r="AO51" s="92">
        <f t="shared" si="10"/>
        <v>40</v>
      </c>
      <c r="AP51" s="92">
        <f t="shared" si="10"/>
        <v>41</v>
      </c>
      <c r="AQ51" s="92">
        <f t="shared" si="10"/>
        <v>42</v>
      </c>
      <c r="AR51" s="92">
        <f t="shared" si="10"/>
        <v>43</v>
      </c>
      <c r="AS51" s="92">
        <f t="shared" si="10"/>
        <v>44</v>
      </c>
      <c r="AT51" s="92">
        <f t="shared" si="10"/>
        <v>45</v>
      </c>
      <c r="AU51" s="92">
        <f t="shared" si="10"/>
        <v>46</v>
      </c>
      <c r="AV51" s="92">
        <f t="shared" si="10"/>
        <v>47</v>
      </c>
      <c r="AW51" s="92">
        <f t="shared" si="10"/>
        <v>48</v>
      </c>
      <c r="AX51" s="92">
        <f t="shared" si="10"/>
        <v>49</v>
      </c>
      <c r="AY51" s="92">
        <f t="shared" si="10"/>
        <v>50</v>
      </c>
      <c r="AZ51" s="92">
        <f t="shared" si="10"/>
        <v>51</v>
      </c>
      <c r="BA51" s="92">
        <f t="shared" si="10"/>
        <v>52</v>
      </c>
    </row>
    <row r="52" spans="1:54" x14ac:dyDescent="0.25">
      <c r="A52" s="31" t="s">
        <v>52</v>
      </c>
      <c r="B52" s="36">
        <v>43833</v>
      </c>
      <c r="C52" s="36">
        <v>43840</v>
      </c>
      <c r="D52" s="36">
        <v>43847</v>
      </c>
      <c r="E52" s="36">
        <v>43854</v>
      </c>
      <c r="F52" s="36">
        <v>43861</v>
      </c>
      <c r="G52" s="36">
        <v>43868</v>
      </c>
      <c r="H52" s="36">
        <v>43875</v>
      </c>
      <c r="I52" s="36">
        <v>43882</v>
      </c>
      <c r="J52" s="36">
        <v>43889</v>
      </c>
      <c r="K52" s="36">
        <v>43896</v>
      </c>
      <c r="L52" s="36">
        <v>43903</v>
      </c>
      <c r="M52" s="36">
        <v>43910</v>
      </c>
      <c r="N52" s="36">
        <v>43917</v>
      </c>
      <c r="O52" s="36">
        <v>43924</v>
      </c>
      <c r="P52" s="93">
        <v>43931</v>
      </c>
      <c r="Q52" s="93">
        <v>43938</v>
      </c>
      <c r="R52" s="93">
        <v>43945</v>
      </c>
      <c r="S52" s="93">
        <v>43952</v>
      </c>
      <c r="T52" s="93">
        <v>43959</v>
      </c>
      <c r="U52" s="93">
        <f>T52+7</f>
        <v>43966</v>
      </c>
      <c r="V52" s="93">
        <f t="shared" ref="V52:BA52" si="11">U52+7</f>
        <v>43973</v>
      </c>
      <c r="W52" s="93">
        <f t="shared" si="11"/>
        <v>43980</v>
      </c>
      <c r="X52" s="93">
        <f t="shared" si="11"/>
        <v>43987</v>
      </c>
      <c r="Y52" s="93">
        <f t="shared" si="11"/>
        <v>43994</v>
      </c>
      <c r="Z52" s="93">
        <f t="shared" si="11"/>
        <v>44001</v>
      </c>
      <c r="AA52" s="93">
        <f t="shared" si="11"/>
        <v>44008</v>
      </c>
      <c r="AB52" s="93">
        <f t="shared" si="11"/>
        <v>44015</v>
      </c>
      <c r="AC52" s="93">
        <f t="shared" si="11"/>
        <v>44022</v>
      </c>
      <c r="AD52" s="93">
        <f t="shared" si="11"/>
        <v>44029</v>
      </c>
      <c r="AE52" s="93">
        <f t="shared" si="11"/>
        <v>44036</v>
      </c>
      <c r="AF52" s="93">
        <f t="shared" si="11"/>
        <v>44043</v>
      </c>
      <c r="AG52" s="93">
        <f t="shared" si="11"/>
        <v>44050</v>
      </c>
      <c r="AH52" s="93">
        <f t="shared" si="11"/>
        <v>44057</v>
      </c>
      <c r="AI52" s="93">
        <f t="shared" si="11"/>
        <v>44064</v>
      </c>
      <c r="AJ52" s="93">
        <f t="shared" si="11"/>
        <v>44071</v>
      </c>
      <c r="AK52" s="93">
        <f t="shared" si="11"/>
        <v>44078</v>
      </c>
      <c r="AL52" s="93">
        <f t="shared" si="11"/>
        <v>44085</v>
      </c>
      <c r="AM52" s="93">
        <f t="shared" si="11"/>
        <v>44092</v>
      </c>
      <c r="AN52" s="93">
        <f t="shared" si="11"/>
        <v>44099</v>
      </c>
      <c r="AO52" s="93">
        <f t="shared" si="11"/>
        <v>44106</v>
      </c>
      <c r="AP52" s="93">
        <f t="shared" si="11"/>
        <v>44113</v>
      </c>
      <c r="AQ52" s="93">
        <f t="shared" si="11"/>
        <v>44120</v>
      </c>
      <c r="AR52" s="93">
        <f t="shared" si="11"/>
        <v>44127</v>
      </c>
      <c r="AS52" s="93">
        <f t="shared" si="11"/>
        <v>44134</v>
      </c>
      <c r="AT52" s="93">
        <f t="shared" si="11"/>
        <v>44141</v>
      </c>
      <c r="AU52" s="93">
        <f t="shared" si="11"/>
        <v>44148</v>
      </c>
      <c r="AV52" s="93">
        <f t="shared" si="11"/>
        <v>44155</v>
      </c>
      <c r="AW52" s="93">
        <f t="shared" si="11"/>
        <v>44162</v>
      </c>
      <c r="AX52" s="93">
        <f t="shared" si="11"/>
        <v>44169</v>
      </c>
      <c r="AY52" s="93">
        <f t="shared" si="11"/>
        <v>44176</v>
      </c>
      <c r="AZ52" s="93">
        <f t="shared" si="11"/>
        <v>44183</v>
      </c>
      <c r="BA52" s="93">
        <f t="shared" si="11"/>
        <v>44190</v>
      </c>
      <c r="BB52" s="38"/>
    </row>
    <row r="53" spans="1:54" x14ac:dyDescent="0.25">
      <c r="A53" s="27" t="s">
        <v>51</v>
      </c>
      <c r="B53" s="43">
        <f>B41-B29</f>
        <v>5</v>
      </c>
      <c r="C53" s="43">
        <f t="shared" ref="C53:D53" si="12">C41-C29</f>
        <v>0</v>
      </c>
      <c r="D53" s="43">
        <f t="shared" si="12"/>
        <v>10</v>
      </c>
      <c r="E53" s="43">
        <v>11</v>
      </c>
      <c r="F53" s="43">
        <v>-7</v>
      </c>
      <c r="G53" s="43">
        <v>-24</v>
      </c>
      <c r="H53" s="43">
        <v>-6</v>
      </c>
      <c r="I53" s="43">
        <v>-8</v>
      </c>
      <c r="J53" s="43">
        <v>-3</v>
      </c>
      <c r="K53" s="43">
        <v>11</v>
      </c>
      <c r="L53" s="43">
        <v>-4</v>
      </c>
      <c r="M53" s="43">
        <v>-5</v>
      </c>
      <c r="N53" s="43">
        <v>4</v>
      </c>
      <c r="O53" s="43">
        <v>10</v>
      </c>
      <c r="P53" s="94">
        <f>'UK Death v2019 predict'!P53-'UK Death v2019'!P55</f>
        <v>24.824175824175825</v>
      </c>
      <c r="Q53" s="94">
        <f>'UK Death v2019 predict'!Q53-'UK Death v2019'!Q55</f>
        <v>2.5384615384615383</v>
      </c>
      <c r="R53" s="94">
        <f>'UK Death v2019 predict'!R53-'UK Death v2019'!R55</f>
        <v>-13.233333333333334</v>
      </c>
      <c r="S53" s="94">
        <f>'UK Death v2019 predict'!S53-'UK Death v2019'!S55</f>
        <v>17.333333333333332</v>
      </c>
      <c r="T53" s="94">
        <f>'UK Death v2019 predict'!T53-'UK Death v2019'!T55</f>
        <v>29.933333333333334</v>
      </c>
      <c r="U53" s="94"/>
      <c r="V53" s="94">
        <f>'UK Death v2019 predict'!V53-'UK Death v2019'!V55</f>
        <v>0.18749999999999289</v>
      </c>
      <c r="W53" s="94">
        <f>'UK Death v2019 predict'!W53-'UK Death v2019'!W55</f>
        <v>6.6171874999999929</v>
      </c>
      <c r="X53" s="94">
        <f>'UK Death v2019 predict'!X53-'UK Death v2019'!X55</f>
        <v>-18.683972911963881</v>
      </c>
      <c r="Y53" s="94">
        <f>'UK Death v2019 predict'!Y53-'UK Death v2019'!Y55</f>
        <v>-8.2470713525026582</v>
      </c>
      <c r="Z53" s="94">
        <f>'UK Death v2019 predict'!Z53-'UK Death v2019'!Z55</f>
        <v>-2</v>
      </c>
      <c r="AA53" s="94">
        <f>'UK Death v2019 predict'!AA53-'UK Death v2019'!AA55</f>
        <v>-5.6559999999999988</v>
      </c>
      <c r="AB53" s="94">
        <f>'UK Death v2019 predict'!AB53-'UK Death v2019'!AB55</f>
        <v>-24.160000000000004</v>
      </c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4"/>
    </row>
    <row r="54" spans="1:54" x14ac:dyDescent="0.25">
      <c r="A54" s="27" t="s">
        <v>44</v>
      </c>
      <c r="B54" s="43">
        <f t="shared" ref="B54:D59" si="13">B42-B30</f>
        <v>1</v>
      </c>
      <c r="C54" s="43">
        <f t="shared" si="13"/>
        <v>6</v>
      </c>
      <c r="D54" s="43">
        <f t="shared" si="13"/>
        <v>-13</v>
      </c>
      <c r="E54" s="43">
        <v>-1</v>
      </c>
      <c r="F54" s="43">
        <v>0</v>
      </c>
      <c r="G54" s="43">
        <v>-9</v>
      </c>
      <c r="H54" s="43">
        <v>-5</v>
      </c>
      <c r="I54" s="43">
        <v>-12</v>
      </c>
      <c r="J54" s="43">
        <v>0</v>
      </c>
      <c r="K54" s="43">
        <v>4</v>
      </c>
      <c r="L54" s="43">
        <v>-2</v>
      </c>
      <c r="M54" s="43">
        <v>-12</v>
      </c>
      <c r="N54" s="43">
        <v>-4</v>
      </c>
      <c r="O54" s="43">
        <v>8</v>
      </c>
      <c r="P54" s="94">
        <f>'UK Death v2019 predict'!P54-'UK Death v2019'!P56</f>
        <v>21.659340659340657</v>
      </c>
      <c r="Q54" s="94">
        <f>'UK Death v2019 predict'!Q54-'UK Death v2019'!Q56</f>
        <v>11.538461538461538</v>
      </c>
      <c r="R54" s="94">
        <f>'UK Death v2019 predict'!R54-'UK Death v2019'!R56</f>
        <v>21.466666666666669</v>
      </c>
      <c r="S54" s="94">
        <f>'UK Death v2019 predict'!S54-'UK Death v2019'!S56</f>
        <v>1.2000000000000002</v>
      </c>
      <c r="T54" s="94">
        <f>'UK Death v2019 predict'!T54-'UK Death v2019'!T56</f>
        <v>-9.7666666666666657</v>
      </c>
      <c r="U54" s="94"/>
      <c r="V54" s="94">
        <f>'UK Death v2019 predict'!V54-'UK Death v2019'!V56</f>
        <v>1.3671874999999964</v>
      </c>
      <c r="W54" s="94">
        <f>'UK Death v2019 predict'!W54-'UK Death v2019'!W56</f>
        <v>0.62499999999999822</v>
      </c>
      <c r="X54" s="94">
        <f>'UK Death v2019 predict'!X54-'UK Death v2019'!X56</f>
        <v>-7.5214446952595928</v>
      </c>
      <c r="Y54" s="94">
        <f>'UK Death v2019 predict'!Y54-'UK Death v2019'!Y56</f>
        <v>-4.0617678381256646</v>
      </c>
      <c r="Z54" s="94">
        <f>'UK Death v2019 predict'!Z54-'UK Death v2019'!Z56</f>
        <v>1</v>
      </c>
      <c r="AA54" s="94">
        <f>'UK Death v2019 predict'!AA54-'UK Death v2019'!AA56</f>
        <v>-7.7280000000000015</v>
      </c>
      <c r="AB54" s="94">
        <f>'UK Death v2019 predict'!AB54-'UK Death v2019'!AB56</f>
        <v>6.3599999999999994</v>
      </c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4"/>
    </row>
    <row r="55" spans="1:54" x14ac:dyDescent="0.25">
      <c r="A55" s="27" t="s">
        <v>45</v>
      </c>
      <c r="B55" s="43">
        <f t="shared" si="13"/>
        <v>-26</v>
      </c>
      <c r="C55" s="43">
        <f t="shared" si="13"/>
        <v>-5</v>
      </c>
      <c r="D55" s="43">
        <f t="shared" si="13"/>
        <v>-5</v>
      </c>
      <c r="E55" s="43">
        <v>-25</v>
      </c>
      <c r="F55" s="43">
        <v>1</v>
      </c>
      <c r="G55" s="43">
        <v>4</v>
      </c>
      <c r="H55" s="43">
        <v>-19</v>
      </c>
      <c r="I55" s="43">
        <v>45</v>
      </c>
      <c r="J55" s="43">
        <v>27</v>
      </c>
      <c r="K55" s="43">
        <v>9</v>
      </c>
      <c r="L55" s="43">
        <v>12</v>
      </c>
      <c r="M55" s="43">
        <v>-18</v>
      </c>
      <c r="N55" s="43">
        <v>-6</v>
      </c>
      <c r="O55" s="43">
        <v>-8</v>
      </c>
      <c r="P55" s="94">
        <f>'UK Death v2019 predict'!P55-'UK Death v2019'!P57</f>
        <v>-56.659340659340657</v>
      </c>
      <c r="Q55" s="94">
        <f>'UK Death v2019 predict'!Q55-'UK Death v2019'!Q57</f>
        <v>-97.384615384615387</v>
      </c>
      <c r="R55" s="94">
        <f>'UK Death v2019 predict'!R55-'UK Death v2019'!R57</f>
        <v>-85.566666666666663</v>
      </c>
      <c r="S55" s="94">
        <f>'UK Death v2019 predict'!S55-'UK Death v2019'!S57</f>
        <v>78.63333333333334</v>
      </c>
      <c r="T55" s="94">
        <f>'UK Death v2019 predict'!T55-'UK Death v2019'!T57</f>
        <v>75.400000000000006</v>
      </c>
      <c r="U55" s="94"/>
      <c r="V55" s="94">
        <f>'UK Death v2019 predict'!V55-'UK Death v2019'!V57</f>
        <v>-76.664062500000057</v>
      </c>
      <c r="W55" s="94">
        <f>'UK Death v2019 predict'!W55-'UK Death v2019'!W57</f>
        <v>77.867187499999943</v>
      </c>
      <c r="X55" s="94">
        <f>'UK Death v2019 predict'!X55-'UK Death v2019'!X57</f>
        <v>-117.51410835214446</v>
      </c>
      <c r="Y55" s="94">
        <f>'UK Death v2019 predict'!Y55-'UK Death v2019'!Y57</f>
        <v>-34.79339723109689</v>
      </c>
      <c r="Z55" s="94">
        <f>'UK Death v2019 predict'!Z55-'UK Death v2019'!Z57</f>
        <v>16</v>
      </c>
      <c r="AA55" s="94">
        <f>'UK Death v2019 predict'!AA55-'UK Death v2019'!AA57</f>
        <v>-36.312000000000012</v>
      </c>
      <c r="AB55" s="94">
        <f>'UK Death v2019 predict'!AB55-'UK Death v2019'!AB57</f>
        <v>-80.16</v>
      </c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4"/>
    </row>
    <row r="56" spans="1:54" x14ac:dyDescent="0.25">
      <c r="A56" s="27" t="s">
        <v>46</v>
      </c>
      <c r="B56" s="43">
        <f t="shared" si="13"/>
        <v>2</v>
      </c>
      <c r="C56" s="43">
        <f t="shared" si="13"/>
        <v>81</v>
      </c>
      <c r="D56" s="43">
        <f t="shared" si="13"/>
        <v>145</v>
      </c>
      <c r="E56" s="43">
        <v>-82</v>
      </c>
      <c r="F56" s="43">
        <v>-19</v>
      </c>
      <c r="G56" s="43">
        <v>-58</v>
      </c>
      <c r="H56" s="43">
        <v>-84</v>
      </c>
      <c r="I56" s="43">
        <v>-124</v>
      </c>
      <c r="J56" s="43">
        <v>-7</v>
      </c>
      <c r="K56" s="43">
        <v>-90</v>
      </c>
      <c r="L56" s="43">
        <v>29</v>
      </c>
      <c r="M56" s="43">
        <v>15</v>
      </c>
      <c r="N56" s="43">
        <v>79</v>
      </c>
      <c r="O56" s="43">
        <v>628</v>
      </c>
      <c r="P56" s="94">
        <f>'UK Death v2019 predict'!P56-'UK Death v2019'!P58</f>
        <v>147.75824175824164</v>
      </c>
      <c r="Q56" s="94">
        <f>'UK Death v2019 predict'!Q56-'UK Death v2019'!Q58</f>
        <v>-128.76923076923072</v>
      </c>
      <c r="R56" s="94">
        <f>'UK Death v2019 predict'!R56-'UK Death v2019'!R58</f>
        <v>739.40000000000009</v>
      </c>
      <c r="S56" s="94">
        <f>'UK Death v2019 predict'!S56-'UK Death v2019'!S58</f>
        <v>477.13333333333344</v>
      </c>
      <c r="T56" s="94">
        <f>'UK Death v2019 predict'!T56-'UK Death v2019'!T58</f>
        <v>268.23333333333335</v>
      </c>
      <c r="U56" s="94"/>
      <c r="V56" s="94">
        <f>'UK Death v2019 predict'!V56-'UK Death v2019'!V58</f>
        <v>20.804687499999773</v>
      </c>
      <c r="W56" s="94">
        <f>'UK Death v2019 predict'!W56-'UK Death v2019'!W58</f>
        <v>230.72656249999977</v>
      </c>
      <c r="X56" s="94">
        <f>'UK Death v2019 predict'!X56-'UK Death v2019'!X58</f>
        <v>-540.87810383747171</v>
      </c>
      <c r="Y56" s="94">
        <f>'UK Death v2019 predict'!Y56-'UK Death v2019'!Y58</f>
        <v>-239.04046858359948</v>
      </c>
      <c r="Z56" s="94">
        <f>'UK Death v2019 predict'!Z56-'UK Death v2019'!Z58</f>
        <v>-56</v>
      </c>
      <c r="AA56" s="94">
        <f>'UK Death v2019 predict'!AA56-'UK Death v2019'!AA58</f>
        <v>-183.20000000000005</v>
      </c>
      <c r="AB56" s="94">
        <f>'UK Death v2019 predict'!AB56-'UK Death v2019'!AB58</f>
        <v>-358.68000000000006</v>
      </c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4"/>
    </row>
    <row r="57" spans="1:54" x14ac:dyDescent="0.25">
      <c r="A57" s="27" t="s">
        <v>47</v>
      </c>
      <c r="B57" s="43">
        <f t="shared" si="13"/>
        <v>94</v>
      </c>
      <c r="C57" s="43">
        <f t="shared" si="13"/>
        <v>19</v>
      </c>
      <c r="D57" s="43">
        <f t="shared" si="13"/>
        <v>9</v>
      </c>
      <c r="E57" s="43">
        <v>22</v>
      </c>
      <c r="F57" s="43">
        <v>76</v>
      </c>
      <c r="G57" s="43">
        <v>-146</v>
      </c>
      <c r="H57" s="43">
        <v>-157</v>
      </c>
      <c r="I57" s="43">
        <v>-81</v>
      </c>
      <c r="J57" s="43">
        <v>-33</v>
      </c>
      <c r="K57" s="43">
        <v>-88</v>
      </c>
      <c r="L57" s="43">
        <v>35</v>
      </c>
      <c r="M57" s="43">
        <v>67</v>
      </c>
      <c r="N57" s="43">
        <v>162</v>
      </c>
      <c r="O57" s="43">
        <v>1120</v>
      </c>
      <c r="P57" s="94">
        <f>'UK Death v2019 predict'!P57-'UK Death v2019'!P59</f>
        <v>538.30769230769238</v>
      </c>
      <c r="Q57" s="94">
        <f>'UK Death v2019 predict'!Q57-'UK Death v2019'!Q59</f>
        <v>-133.07692307692287</v>
      </c>
      <c r="R57" s="94">
        <f>'UK Death v2019 predict'!R57-'UK Death v2019'!R59</f>
        <v>1533.1333333333332</v>
      </c>
      <c r="S57" s="94">
        <f>'UK Death v2019 predict'!S57-'UK Death v2019'!S59</f>
        <v>725.73333333333335</v>
      </c>
      <c r="T57" s="94">
        <f>'UK Death v2019 predict'!T57-'UK Death v2019'!T59</f>
        <v>285.60000000000002</v>
      </c>
      <c r="U57" s="94"/>
      <c r="V57" s="94">
        <f>'UK Death v2019 predict'!V57-'UK Death v2019'!V59</f>
        <v>116.96874999999977</v>
      </c>
      <c r="W57" s="94">
        <f>'UK Death v2019 predict'!W57-'UK Death v2019'!W59</f>
        <v>154.17968749999977</v>
      </c>
      <c r="X57" s="94">
        <f>'UK Death v2019 predict'!X57-'UK Death v2019'!X59</f>
        <v>-758.93171557562061</v>
      </c>
      <c r="Y57" s="94">
        <f>'UK Death v2019 predict'!Y57-'UK Death v2019'!Y59</f>
        <v>-289.19808306709251</v>
      </c>
      <c r="Z57" s="94">
        <f>'UK Death v2019 predict'!Z57-'UK Death v2019'!Z59</f>
        <v>10</v>
      </c>
      <c r="AA57" s="94">
        <f>'UK Death v2019 predict'!AA57-'UK Death v2019'!AA59</f>
        <v>-344.86400000000003</v>
      </c>
      <c r="AB57" s="94">
        <f>'UK Death v2019 predict'!AB57-'UK Death v2019'!AB59</f>
        <v>-451.28</v>
      </c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4"/>
    </row>
    <row r="58" spans="1:54" x14ac:dyDescent="0.25">
      <c r="A58" s="27" t="s">
        <v>48</v>
      </c>
      <c r="B58" s="43">
        <f t="shared" si="13"/>
        <v>506</v>
      </c>
      <c r="C58" s="43">
        <f t="shared" si="13"/>
        <v>424</v>
      </c>
      <c r="D58" s="43">
        <f t="shared" si="13"/>
        <v>301</v>
      </c>
      <c r="E58" s="43">
        <v>71</v>
      </c>
      <c r="F58" s="43">
        <v>130</v>
      </c>
      <c r="G58" s="43">
        <v>-195</v>
      </c>
      <c r="H58" s="43">
        <v>-383</v>
      </c>
      <c r="I58" s="43">
        <v>-135</v>
      </c>
      <c r="J58" s="43">
        <v>-149</v>
      </c>
      <c r="K58" s="43">
        <v>81</v>
      </c>
      <c r="L58" s="43">
        <v>171</v>
      </c>
      <c r="M58" s="43">
        <v>119</v>
      </c>
      <c r="N58" s="43">
        <v>453</v>
      </c>
      <c r="O58" s="43">
        <v>2068</v>
      </c>
      <c r="P58" s="94">
        <f>'UK Death v2019 predict'!P58-'UK Death v2019'!P60</f>
        <v>566.43956043956041</v>
      </c>
      <c r="Q58" s="94">
        <f>'UK Death v2019 predict'!Q58-'UK Death v2019'!Q60</f>
        <v>-550.6153846153843</v>
      </c>
      <c r="R58" s="94">
        <f>'UK Death v2019 predict'!R58-'UK Death v2019'!R60</f>
        <v>2072.8666666666668</v>
      </c>
      <c r="S58" s="94">
        <f>'UK Death v2019 predict'!S58-'UK Death v2019'!S60</f>
        <v>1643.6</v>
      </c>
      <c r="T58" s="94">
        <f>'UK Death v2019 predict'!T58-'UK Death v2019'!T60</f>
        <v>822.5</v>
      </c>
      <c r="U58" s="94"/>
      <c r="V58" s="94">
        <f>'UK Death v2019 predict'!V58-'UK Death v2019'!V60</f>
        <v>353.89843749999955</v>
      </c>
      <c r="W58" s="94">
        <f>'UK Death v2019 predict'!W58-'UK Death v2019'!W60</f>
        <v>278.08593749999955</v>
      </c>
      <c r="X58" s="94">
        <f>'UK Death v2019 predict'!X58-'UK Death v2019'!X60</f>
        <v>-1303.0237020316026</v>
      </c>
      <c r="Y58" s="94">
        <f>'UK Death v2019 predict'!Y58-'UK Death v2019'!Y60</f>
        <v>-576.18423855165065</v>
      </c>
      <c r="Z58" s="94">
        <f>'UK Death v2019 predict'!Z58-'UK Death v2019'!Z60</f>
        <v>31</v>
      </c>
      <c r="AA58" s="94">
        <f>'UK Death v2019 predict'!AA58-'UK Death v2019'!AA60</f>
        <v>-604.53600000000006</v>
      </c>
      <c r="AB58" s="94">
        <f>'UK Death v2019 predict'!AB58-'UK Death v2019'!AB60</f>
        <v>-702.40000000000009</v>
      </c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4"/>
    </row>
    <row r="59" spans="1:54" x14ac:dyDescent="0.25">
      <c r="A59" s="45" t="s">
        <v>49</v>
      </c>
      <c r="B59" s="46">
        <f t="shared" si="13"/>
        <v>716</v>
      </c>
      <c r="C59" s="46">
        <f t="shared" si="13"/>
        <v>923</v>
      </c>
      <c r="D59" s="46">
        <f t="shared" si="13"/>
        <v>683</v>
      </c>
      <c r="E59" s="46">
        <v>117</v>
      </c>
      <c r="F59" s="46">
        <v>134</v>
      </c>
      <c r="G59" s="46">
        <v>-248</v>
      </c>
      <c r="H59" s="46">
        <v>-222</v>
      </c>
      <c r="I59" s="46">
        <v>-140</v>
      </c>
      <c r="J59" s="46">
        <v>-64</v>
      </c>
      <c r="K59" s="46">
        <v>67</v>
      </c>
      <c r="L59" s="46">
        <v>209</v>
      </c>
      <c r="M59" s="46">
        <v>78</v>
      </c>
      <c r="N59" s="46">
        <v>587</v>
      </c>
      <c r="O59" s="46">
        <v>2435</v>
      </c>
      <c r="P59" s="94">
        <f>'UK Death v2019 predict'!P59-'UK Death v2019'!P61</f>
        <v>440.18681318681274</v>
      </c>
      <c r="Q59" s="94">
        <f>'UK Death v2019 predict'!Q59-'UK Death v2019'!Q61</f>
        <v>-1961.6153846153843</v>
      </c>
      <c r="R59" s="94">
        <f>'UK Death v2019 predict'!R59-'UK Death v2019'!R61</f>
        <v>1050.8666666666668</v>
      </c>
      <c r="S59" s="94">
        <f>'UK Death v2019 predict'!S59-'UK Death v2019'!S61</f>
        <v>1850.4333333333334</v>
      </c>
      <c r="T59" s="94">
        <f>'UK Death v2019 predict'!T59-'UK Death v2019'!T61</f>
        <v>1447.2333333333336</v>
      </c>
      <c r="U59" s="94"/>
      <c r="V59" s="94">
        <f>'UK Death v2019 predict'!V59-'UK Death v2019'!V61</f>
        <v>616.07031249999909</v>
      </c>
      <c r="W59" s="94">
        <f>'UK Death v2019 predict'!W59-'UK Death v2019'!W61</f>
        <v>659.89843749999909</v>
      </c>
      <c r="X59" s="94">
        <f>'UK Death v2019 predict'!X59-'UK Death v2019'!X61</f>
        <v>-1592.6439051918733</v>
      </c>
      <c r="Y59" s="94">
        <f>'UK Death v2019 predict'!Y59-'UK Death v2019'!Y61</f>
        <v>-731.31096911608074</v>
      </c>
      <c r="Z59" s="94">
        <f>'UK Death v2019 predict'!Z59-'UK Death v2019'!Z61</f>
        <v>119</v>
      </c>
      <c r="AA59" s="94">
        <f>'UK Death v2019 predict'!AA59-'UK Death v2019'!AA61</f>
        <v>-595.49600000000009</v>
      </c>
      <c r="AB59" s="94">
        <f>'UK Death v2019 predict'!AB59-'UK Death v2019'!AB61</f>
        <v>-1065.8800000000001</v>
      </c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7"/>
    </row>
    <row r="60" spans="1:54" ht="15.75" thickBot="1" x14ac:dyDescent="0.3">
      <c r="A60" s="45" t="s">
        <v>65</v>
      </c>
      <c r="B60" s="46"/>
      <c r="C60" s="46"/>
      <c r="D60" s="46"/>
      <c r="E60" s="46">
        <v>113</v>
      </c>
      <c r="F60" s="46">
        <v>315</v>
      </c>
      <c r="G60" s="46">
        <v>-676</v>
      </c>
      <c r="H60" s="46">
        <v>-876</v>
      </c>
      <c r="I60" s="46">
        <v>-455</v>
      </c>
      <c r="J60" s="46">
        <v>-229</v>
      </c>
      <c r="K60" s="46">
        <v>-6</v>
      </c>
      <c r="L60" s="46">
        <v>450</v>
      </c>
      <c r="M60" s="46">
        <v>244</v>
      </c>
      <c r="N60" s="46">
        <v>1275</v>
      </c>
      <c r="O60" s="46">
        <v>6261</v>
      </c>
      <c r="P60" s="95">
        <f>'UK Death v2019 predict'!P60-'UK Death v2019'!P62</f>
        <v>1682.5164835164833</v>
      </c>
      <c r="Q60" s="95">
        <f>'UK Death v2019 predict'!Q60-'UK Death v2019'!Q62</f>
        <v>-2857.3846153846152</v>
      </c>
      <c r="R60" s="95">
        <f>'UK Death v2019 predict'!R60-'UK Death v2019'!R62</f>
        <v>5318.9333333333343</v>
      </c>
      <c r="S60" s="95">
        <f>'UK Death v2019 predict'!S60-'UK Death v2019'!S62</f>
        <v>4794.0666666666675</v>
      </c>
      <c r="T60" s="95">
        <f>'UK Death v2019 predict'!T60-'UK Death v2019'!T62</f>
        <v>2919.1333333333332</v>
      </c>
      <c r="U60" s="95"/>
      <c r="V60" s="95">
        <f>'UK Death v2019 predict'!V60-'UK Death v2019'!V62</f>
        <v>1032.6328124999982</v>
      </c>
      <c r="W60" s="95">
        <f>'UK Death v2019 predict'!W60-'UK Death v2019'!W62</f>
        <v>1407.9999999999982</v>
      </c>
      <c r="X60" s="95">
        <f>'UK Death v2019 predict'!X60-'UK Death v2019'!X62</f>
        <v>-4339.1969525959366</v>
      </c>
      <c r="Y60" s="95">
        <f>'UK Death v2019 predict'!Y60-'UK Death v2019'!Y62</f>
        <v>-1882.835995740149</v>
      </c>
      <c r="Z60" s="95">
        <f>'UK Death v2019 predict'!Z60-'UK Death v2019'!Z62</f>
        <v>119</v>
      </c>
      <c r="AA60" s="95">
        <f>'UK Death v2019 predict'!AA60-'UK Death v2019'!AA62</f>
        <v>-1777.7920000000004</v>
      </c>
      <c r="AB60" s="95">
        <f>'UK Death v2019 predict'!AB60-'UK Death v2019'!AB62</f>
        <v>-2676.2</v>
      </c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7"/>
    </row>
    <row r="61" spans="1:54" x14ac:dyDescent="0.25">
      <c r="A61" s="48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</row>
    <row r="62" spans="1:54" ht="19.5" thickBot="1" x14ac:dyDescent="0.35">
      <c r="A62" s="13" t="s">
        <v>71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 t="s">
        <v>104</v>
      </c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34"/>
    </row>
    <row r="63" spans="1:54" x14ac:dyDescent="0.25">
      <c r="A63" s="33" t="s">
        <v>50</v>
      </c>
      <c r="B63" s="16">
        <v>1</v>
      </c>
      <c r="C63" s="16">
        <v>2</v>
      </c>
      <c r="D63" s="16">
        <v>3</v>
      </c>
      <c r="E63" s="16">
        <v>4</v>
      </c>
      <c r="F63" s="16">
        <v>5</v>
      </c>
      <c r="G63" s="16">
        <v>6</v>
      </c>
      <c r="H63" s="16">
        <v>7</v>
      </c>
      <c r="I63" s="16">
        <v>8</v>
      </c>
      <c r="J63" s="16">
        <v>9</v>
      </c>
      <c r="K63" s="16">
        <v>10</v>
      </c>
      <c r="L63" s="16">
        <v>11</v>
      </c>
      <c r="M63" s="16">
        <v>12</v>
      </c>
      <c r="N63" s="16">
        <v>13</v>
      </c>
      <c r="O63" s="16">
        <v>14</v>
      </c>
      <c r="P63" s="92">
        <f>O63+1</f>
        <v>15</v>
      </c>
      <c r="Q63" s="92">
        <f t="shared" ref="Q63:U63" si="14">P63+1</f>
        <v>16</v>
      </c>
      <c r="R63" s="92">
        <f t="shared" si="14"/>
        <v>17</v>
      </c>
      <c r="S63" s="92">
        <f t="shared" si="14"/>
        <v>18</v>
      </c>
      <c r="T63" s="92">
        <f t="shared" si="14"/>
        <v>19</v>
      </c>
      <c r="U63" s="92">
        <f t="shared" si="14"/>
        <v>20</v>
      </c>
      <c r="V63" s="92">
        <v>20</v>
      </c>
      <c r="W63" s="92">
        <v>20</v>
      </c>
      <c r="X63" s="92">
        <v>20</v>
      </c>
      <c r="Y63" s="92">
        <v>20</v>
      </c>
      <c r="Z63" s="92">
        <v>20</v>
      </c>
      <c r="AA63" s="92">
        <v>20</v>
      </c>
      <c r="AB63" s="92">
        <v>20</v>
      </c>
      <c r="AC63" s="92">
        <v>28</v>
      </c>
      <c r="AD63" s="92">
        <v>29</v>
      </c>
      <c r="AE63" s="92">
        <v>30</v>
      </c>
      <c r="AF63" s="92">
        <v>31</v>
      </c>
      <c r="AG63" s="92">
        <v>32</v>
      </c>
      <c r="AH63" s="92">
        <v>33</v>
      </c>
      <c r="AI63" s="92">
        <v>34</v>
      </c>
      <c r="AJ63" s="92">
        <v>35</v>
      </c>
      <c r="AK63" s="92">
        <v>36</v>
      </c>
      <c r="AL63" s="92">
        <v>37</v>
      </c>
      <c r="AM63" s="92">
        <v>38</v>
      </c>
      <c r="AN63" s="92">
        <v>39</v>
      </c>
      <c r="AO63" s="92">
        <v>40</v>
      </c>
      <c r="AP63" s="92">
        <v>41</v>
      </c>
      <c r="AQ63" s="92">
        <v>42</v>
      </c>
      <c r="AR63" s="92">
        <v>43</v>
      </c>
      <c r="AS63" s="92">
        <v>44</v>
      </c>
      <c r="AT63" s="92">
        <v>45</v>
      </c>
      <c r="AU63" s="92">
        <v>46</v>
      </c>
      <c r="AV63" s="92">
        <v>47</v>
      </c>
      <c r="AW63" s="92">
        <v>48</v>
      </c>
      <c r="AX63" s="92">
        <v>49</v>
      </c>
      <c r="AY63" s="92">
        <v>50</v>
      </c>
      <c r="AZ63" s="92">
        <v>51</v>
      </c>
      <c r="BA63" s="92">
        <v>52</v>
      </c>
    </row>
    <row r="64" spans="1:54" x14ac:dyDescent="0.25">
      <c r="A64" s="31" t="s">
        <v>52</v>
      </c>
      <c r="B64" s="36">
        <v>43833</v>
      </c>
      <c r="C64" s="36">
        <v>43840</v>
      </c>
      <c r="D64" s="36">
        <v>43847</v>
      </c>
      <c r="E64" s="36">
        <v>43854</v>
      </c>
      <c r="F64" s="36">
        <v>43861</v>
      </c>
      <c r="G64" s="36">
        <v>43868</v>
      </c>
      <c r="H64" s="36">
        <v>43875</v>
      </c>
      <c r="I64" s="36">
        <v>43882</v>
      </c>
      <c r="J64" s="36">
        <v>43889</v>
      </c>
      <c r="K64" s="36">
        <v>43896</v>
      </c>
      <c r="L64" s="36">
        <v>43903</v>
      </c>
      <c r="M64" s="36">
        <v>43910</v>
      </c>
      <c r="N64" s="36">
        <v>43917</v>
      </c>
      <c r="O64" s="36">
        <v>43924</v>
      </c>
      <c r="P64" s="93">
        <v>43931</v>
      </c>
      <c r="Q64" s="93">
        <v>43938</v>
      </c>
      <c r="R64" s="93">
        <v>43945</v>
      </c>
      <c r="S64" s="93">
        <v>43952</v>
      </c>
      <c r="T64" s="93">
        <v>43959</v>
      </c>
      <c r="U64" s="93">
        <v>43966</v>
      </c>
      <c r="V64" s="93">
        <v>43966</v>
      </c>
      <c r="W64" s="93">
        <v>43966</v>
      </c>
      <c r="X64" s="93">
        <v>43966</v>
      </c>
      <c r="Y64" s="93">
        <v>43966</v>
      </c>
      <c r="Z64" s="93">
        <v>43966</v>
      </c>
      <c r="AA64" s="93">
        <v>43966</v>
      </c>
      <c r="AB64" s="93">
        <v>43966</v>
      </c>
      <c r="AC64" s="93">
        <v>44022</v>
      </c>
      <c r="AD64" s="93">
        <v>44029</v>
      </c>
      <c r="AE64" s="93">
        <v>44036</v>
      </c>
      <c r="AF64" s="93">
        <v>44043</v>
      </c>
      <c r="AG64" s="93">
        <v>44050</v>
      </c>
      <c r="AH64" s="93">
        <v>44057</v>
      </c>
      <c r="AI64" s="93">
        <v>44064</v>
      </c>
      <c r="AJ64" s="93">
        <v>44071</v>
      </c>
      <c r="AK64" s="93">
        <v>44078</v>
      </c>
      <c r="AL64" s="93">
        <v>44085</v>
      </c>
      <c r="AM64" s="93">
        <v>44092</v>
      </c>
      <c r="AN64" s="93">
        <v>44099</v>
      </c>
      <c r="AO64" s="93">
        <v>44106</v>
      </c>
      <c r="AP64" s="93">
        <v>44113</v>
      </c>
      <c r="AQ64" s="93">
        <v>44120</v>
      </c>
      <c r="AR64" s="93">
        <v>44127</v>
      </c>
      <c r="AS64" s="93">
        <v>44134</v>
      </c>
      <c r="AT64" s="93">
        <v>44141</v>
      </c>
      <c r="AU64" s="93">
        <v>44148</v>
      </c>
      <c r="AV64" s="93">
        <v>44155</v>
      </c>
      <c r="AW64" s="93">
        <v>44162</v>
      </c>
      <c r="AX64" s="93">
        <v>44169</v>
      </c>
      <c r="AY64" s="93">
        <v>44176</v>
      </c>
      <c r="AZ64" s="93">
        <v>44183</v>
      </c>
      <c r="BA64" s="93">
        <v>44190</v>
      </c>
    </row>
    <row r="65" spans="1:53" x14ac:dyDescent="0.25">
      <c r="A65" s="27" t="s">
        <v>51</v>
      </c>
      <c r="B65" s="49">
        <f>B53/B41</f>
        <v>0.10416666666666667</v>
      </c>
      <c r="C65" s="49">
        <f t="shared" ref="C65:D68" si="15">C53/C41</f>
        <v>0</v>
      </c>
      <c r="D65" s="49">
        <f t="shared" si="15"/>
        <v>0.14492753623188406</v>
      </c>
      <c r="E65" s="49">
        <v>0.20754716981132076</v>
      </c>
      <c r="F65" s="49">
        <v>-0.14000000000000001</v>
      </c>
      <c r="G65" s="49">
        <v>-0.8</v>
      </c>
      <c r="H65" s="49">
        <v>-0.13953488372093023</v>
      </c>
      <c r="I65" s="49">
        <v>-0.15686274509803921</v>
      </c>
      <c r="J65" s="49">
        <v>-6.1224489795918366E-2</v>
      </c>
      <c r="K65" s="49">
        <v>0.19642857142857142</v>
      </c>
      <c r="L65" s="49">
        <v>-7.5471698113207544E-2</v>
      </c>
      <c r="M65" s="49">
        <v>-0.11363636363636363</v>
      </c>
      <c r="N65" s="49">
        <v>8.1632653061224483E-2</v>
      </c>
      <c r="O65" s="49">
        <v>0.19607843137254902</v>
      </c>
      <c r="P65" s="96">
        <f>'UK Death v2019 predict'!P65-'UK Death v2019'!P67</f>
        <v>0.30932896890343703</v>
      </c>
      <c r="Q65" s="96">
        <f>'UK Death v2019 predict'!Q65-'UK Death v2019'!Q67</f>
        <v>0.21310248169827273</v>
      </c>
      <c r="R65" s="96">
        <f>'UK Death v2019 predict'!R65-'UK Death v2019'!R67</f>
        <v>-0.4472630718954248</v>
      </c>
      <c r="S65" s="96">
        <f>'UK Death v2019 predict'!S65-'UK Death v2019'!S67</f>
        <v>0.38887468030690531</v>
      </c>
      <c r="T65" s="96">
        <f>'UK Death v2019 predict'!T65-'UK Death v2019'!T67</f>
        <v>0.53913043478260869</v>
      </c>
      <c r="U65" s="96"/>
      <c r="V65" s="96">
        <f>'UK Death v2019 predict'!V65-'UK Death v2019'!V67</f>
        <v>3.676470588235059E-3</v>
      </c>
      <c r="W65" s="96">
        <f>'UK Death v2019 predict'!W65-'UK Death v2019'!W67</f>
        <v>0.14704861111111089</v>
      </c>
      <c r="X65" s="96">
        <f>'UK Death v2019 predict'!X65-'UK Death v2019'!X67</f>
        <v>-0.40979651257892491</v>
      </c>
      <c r="Y65" s="96">
        <f>'UK Death v2019 predict'!Y65-'UK Death v2019'!Y67</f>
        <v>-0.17928415983701429</v>
      </c>
      <c r="Z65" s="96">
        <f>'UK Death v2019 predict'!Z65-'UK Death v2019'!Z67</f>
        <v>-4.3478260869565188E-2</v>
      </c>
      <c r="AA65" s="96">
        <f>'UK Death v2019 predict'!AA65-'UK Death v2019'!AA67</f>
        <v>-0.13409790209790207</v>
      </c>
      <c r="AB65" s="96">
        <f>'UK Death v2019 predict'!AB65-'UK Death v2019'!AB67</f>
        <v>-0.65515151515151526</v>
      </c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4"/>
    </row>
    <row r="66" spans="1:53" x14ac:dyDescent="0.25">
      <c r="A66" s="27" t="s">
        <v>44</v>
      </c>
      <c r="B66" s="49">
        <f>B54/B42</f>
        <v>6.25E-2</v>
      </c>
      <c r="C66" s="49">
        <f t="shared" si="15"/>
        <v>0.23076923076923078</v>
      </c>
      <c r="D66" s="49">
        <f t="shared" si="15"/>
        <v>-0.8125</v>
      </c>
      <c r="E66" s="49">
        <v>-4.7619047619047616E-2</v>
      </c>
      <c r="F66" s="49">
        <v>0</v>
      </c>
      <c r="G66" s="49">
        <v>-0.5625</v>
      </c>
      <c r="H66" s="49">
        <v>-0.41666666666666669</v>
      </c>
      <c r="I66" s="49">
        <v>-0.66666666666666663</v>
      </c>
      <c r="J66" s="49">
        <v>0</v>
      </c>
      <c r="K66" s="49">
        <v>0.2</v>
      </c>
      <c r="L66" s="49">
        <v>-9.0909090909090912E-2</v>
      </c>
      <c r="M66" s="49">
        <v>-1</v>
      </c>
      <c r="N66" s="49">
        <v>-0.30769230769230771</v>
      </c>
      <c r="O66" s="49">
        <v>0.38095238095238093</v>
      </c>
      <c r="P66" s="96">
        <f>'UK Death v2019 predict'!P66-'UK Death v2019'!P68</f>
        <v>0.63210702341137126</v>
      </c>
      <c r="Q66" s="96">
        <f>'UK Death v2019 predict'!Q66-'UK Death v2019'!Q68</f>
        <v>0.68866412102486374</v>
      </c>
      <c r="R66" s="96">
        <f>'UK Death v2019 predict'!R66-'UK Death v2019'!R68</f>
        <v>1.0698412698412698</v>
      </c>
      <c r="S66" s="96">
        <f>'UK Death v2019 predict'!S66-'UK Death v2019'!S68</f>
        <v>0.14388888888888882</v>
      </c>
      <c r="T66" s="96">
        <f>'UK Death v2019 predict'!T66-'UK Death v2019'!T68</f>
        <v>-0.52647058823529413</v>
      </c>
      <c r="U66" s="96"/>
      <c r="V66" s="96">
        <f>'UK Death v2019 predict'!V66-'UK Death v2019'!V68</f>
        <v>6.5104166666666519E-2</v>
      </c>
      <c r="W66" s="96">
        <f>'UK Death v2019 predict'!W66-'UK Death v2019'!W68</f>
        <v>3.9062499999999889E-2</v>
      </c>
      <c r="X66" s="96">
        <f>'UK Death v2019 predict'!X66-'UK Death v2019'!X68</f>
        <v>-0.41785803862553283</v>
      </c>
      <c r="Y66" s="96">
        <f>'UK Death v2019 predict'!Y66-'UK Death v2019'!Y68</f>
        <v>-0.16419950301739439</v>
      </c>
      <c r="Z66" s="96">
        <f>'UK Death v2019 predict'!Z66-'UK Death v2019'!Z68</f>
        <v>5.0000000000000044E-2</v>
      </c>
      <c r="AA66" s="96">
        <f>'UK Death v2019 predict'!AA66-'UK Death v2019'!AA68</f>
        <v>-0.2056556776556776</v>
      </c>
      <c r="AB66" s="96">
        <f>'UK Death v2019 predict'!AB66-'UK Death v2019'!AB68</f>
        <v>8.4999999999999964E-2</v>
      </c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4"/>
    </row>
    <row r="67" spans="1:53" x14ac:dyDescent="0.25">
      <c r="A67" s="27" t="s">
        <v>45</v>
      </c>
      <c r="B67" s="49">
        <f>B55/B43</f>
        <v>-0.13756613756613756</v>
      </c>
      <c r="C67" s="49">
        <f t="shared" si="15"/>
        <v>-1.8181818181818181E-2</v>
      </c>
      <c r="D67" s="49">
        <f t="shared" si="15"/>
        <v>-1.5923566878980892E-2</v>
      </c>
      <c r="E67" s="49">
        <v>-7.9617834394904455E-2</v>
      </c>
      <c r="F67" s="49">
        <v>3.246753246753247E-3</v>
      </c>
      <c r="G67" s="49">
        <v>1.4760147601476014E-2</v>
      </c>
      <c r="H67" s="49">
        <v>-6.6433566433566432E-2</v>
      </c>
      <c r="I67" s="49">
        <v>0.14018691588785046</v>
      </c>
      <c r="J67" s="49">
        <v>8.5714285714285715E-2</v>
      </c>
      <c r="K67" s="49">
        <v>2.8846153846153848E-2</v>
      </c>
      <c r="L67" s="49">
        <v>3.8585209003215437E-2</v>
      </c>
      <c r="M67" s="49">
        <v>-6.545454545454546E-2</v>
      </c>
      <c r="N67" s="49">
        <v>-2.1201413427561839E-2</v>
      </c>
      <c r="O67" s="49">
        <v>-2.7777777777777776E-2</v>
      </c>
      <c r="P67" s="96">
        <f>'UK Death v2019 predict'!P67-'UK Death v2019'!P69</f>
        <v>-0.1367521367521366</v>
      </c>
      <c r="Q67" s="96">
        <f>'UK Death v2019 predict'!Q67-'UK Death v2019'!Q69</f>
        <v>-0.44625690889990488</v>
      </c>
      <c r="R67" s="96">
        <f>'UK Death v2019 predict'!R67-'UK Death v2019'!R69</f>
        <v>-0.29884418370474153</v>
      </c>
      <c r="S67" s="96">
        <f>'UK Death v2019 predict'!S67-'UK Death v2019'!S69</f>
        <v>0.1910761460761462</v>
      </c>
      <c r="T67" s="96">
        <f>'UK Death v2019 predict'!T67-'UK Death v2019'!T69</f>
        <v>0.25614156835530877</v>
      </c>
      <c r="U67" s="96"/>
      <c r="V67" s="96">
        <f>'UK Death v2019 predict'!V67-'UK Death v2019'!V69</f>
        <v>-0.24810376213592245</v>
      </c>
      <c r="W67" s="96">
        <f>'UK Death v2019 predict'!W67-'UK Death v2019'!W69</f>
        <v>0.32580413179916301</v>
      </c>
      <c r="X67" s="96">
        <f>'UK Death v2019 predict'!X67-'UK Death v2019'!X69</f>
        <v>-0.39776414830631457</v>
      </c>
      <c r="Y67" s="96">
        <f>'UK Death v2019 predict'!Y67-'UK Death v2019'!Y69</f>
        <v>-0.12722128857697523</v>
      </c>
      <c r="Z67" s="96">
        <f>'UK Death v2019 predict'!Z67-'UK Death v2019'!Z69</f>
        <v>5.7347670250896043E-2</v>
      </c>
      <c r="AA67" s="96">
        <f>'UK Death v2019 predict'!AA67-'UK Death v2019'!AA69</f>
        <v>-0.15636250808015517</v>
      </c>
      <c r="AB67" s="96">
        <f>'UK Death v2019 predict'!AB67-'UK Death v2019'!AB69</f>
        <v>-0.3105276705276705</v>
      </c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4"/>
    </row>
    <row r="68" spans="1:53" x14ac:dyDescent="0.25">
      <c r="A68" s="27" t="s">
        <v>46</v>
      </c>
      <c r="B68" s="49">
        <f>B56/B44</f>
        <v>1.6652789342214821E-3</v>
      </c>
      <c r="C68" s="49">
        <f t="shared" si="15"/>
        <v>5.3999999999999999E-2</v>
      </c>
      <c r="D68" s="49">
        <f t="shared" si="15"/>
        <v>9.5520421607378128E-2</v>
      </c>
      <c r="E68" s="49">
        <v>-6.047197640117994E-2</v>
      </c>
      <c r="F68" s="49">
        <v>-1.4094955489614243E-2</v>
      </c>
      <c r="G68" s="49">
        <v>-4.3641835966892403E-2</v>
      </c>
      <c r="H68" s="49">
        <v>-6.5217391304347824E-2</v>
      </c>
      <c r="I68" s="49">
        <v>-9.7560975609756101E-2</v>
      </c>
      <c r="J68" s="49">
        <v>-5.5688146380270488E-3</v>
      </c>
      <c r="K68" s="49">
        <v>-7.1884984025559109E-2</v>
      </c>
      <c r="L68" s="49">
        <v>2.1641791044776121E-2</v>
      </c>
      <c r="M68" s="49">
        <v>1.1867088607594937E-2</v>
      </c>
      <c r="N68" s="49">
        <v>6.0722521137586472E-2</v>
      </c>
      <c r="O68" s="49">
        <v>0.33763440860215055</v>
      </c>
      <c r="P68" s="96">
        <f>'UK Death v2019 predict'!P68-'UK Death v2019'!P70</f>
        <v>0.1733049559136518</v>
      </c>
      <c r="Q68" s="96">
        <f>'UK Death v2019 predict'!Q68-'UK Death v2019'!Q70</f>
        <v>-0.7062419369036852</v>
      </c>
      <c r="R68" s="96">
        <f>'UK Death v2019 predict'!R68-'UK Death v2019'!R70</f>
        <v>0.75889719063041339</v>
      </c>
      <c r="S68" s="96">
        <f>'UK Death v2019 predict'!S68-'UK Death v2019'!S70</f>
        <v>0.2331888571041737</v>
      </c>
      <c r="T68" s="96">
        <f>'UK Death v2019 predict'!T68-'UK Death v2019'!T70</f>
        <v>0.12754989050264615</v>
      </c>
      <c r="U68" s="96"/>
      <c r="V68" s="96">
        <f>'UK Death v2019 predict'!V68-'UK Death v2019'!V70</f>
        <v>1.6485489302694001E-2</v>
      </c>
      <c r="W68" s="96">
        <f>'UK Death v2019 predict'!W68-'UK Death v2019'!W70</f>
        <v>0.2328219601412711</v>
      </c>
      <c r="X68" s="96">
        <f>'UK Death v2019 predict'!X68-'UK Death v2019'!X70</f>
        <v>-0.46626197830900473</v>
      </c>
      <c r="Y68" s="96">
        <f>'UK Death v2019 predict'!Y68-'UK Death v2019'!Y70</f>
        <v>-0.20795285004166641</v>
      </c>
      <c r="Z68" s="96">
        <f>'UK Death v2019 predict'!Z68-'UK Death v2019'!Z70</f>
        <v>-4.8695652173913029E-2</v>
      </c>
      <c r="AA68" s="96">
        <f>'UK Death v2019 predict'!AA68-'UK Death v2019'!AA70</f>
        <v>-0.16958387161769761</v>
      </c>
      <c r="AB68" s="96">
        <f>'UK Death v2019 predict'!AB68-'UK Death v2019'!AB70</f>
        <v>-0.316155622870125</v>
      </c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4"/>
    </row>
    <row r="69" spans="1:53" x14ac:dyDescent="0.25">
      <c r="A69" s="27" t="s">
        <v>47</v>
      </c>
      <c r="B69" s="49">
        <f t="shared" ref="B69:D71" si="16">B57/B45</f>
        <v>5.053763440860215E-2</v>
      </c>
      <c r="C69" s="49">
        <f t="shared" si="16"/>
        <v>8.6442220200181989E-3</v>
      </c>
      <c r="D69" s="49">
        <f t="shared" si="16"/>
        <v>4.4709388971684054E-3</v>
      </c>
      <c r="E69" s="49">
        <v>1.1235955056179775E-2</v>
      </c>
      <c r="F69" s="49">
        <v>3.9419087136929459E-2</v>
      </c>
      <c r="G69" s="49">
        <v>-8.0707573244886671E-2</v>
      </c>
      <c r="H69" s="49">
        <v>-8.95096921322691E-2</v>
      </c>
      <c r="I69" s="49">
        <v>-4.6471600688468159E-2</v>
      </c>
      <c r="J69" s="49">
        <v>-1.8404907975460124E-2</v>
      </c>
      <c r="K69" s="49">
        <v>-4.9745618993781798E-2</v>
      </c>
      <c r="L69" s="49">
        <v>1.9965772960638905E-2</v>
      </c>
      <c r="M69" s="49">
        <v>3.7640449438202245E-2</v>
      </c>
      <c r="N69" s="49">
        <v>8.9750692520775624E-2</v>
      </c>
      <c r="O69" s="49">
        <v>0.40965618141916604</v>
      </c>
      <c r="P69" s="96">
        <f>'UK Death v2019 predict'!P69-'UK Death v2019'!P71</f>
        <v>0.33114665708123647</v>
      </c>
      <c r="Q69" s="96">
        <f>'UK Death v2019 predict'!Q69-'UK Death v2019'!Q71</f>
        <v>-0.89086072584317089</v>
      </c>
      <c r="R69" s="96">
        <f>'UK Death v2019 predict'!R69-'UK Death v2019'!R71</f>
        <v>1.2314587847147267</v>
      </c>
      <c r="S69" s="96">
        <f>'UK Death v2019 predict'!S69-'UK Death v2019'!S71</f>
        <v>0.24902879039516046</v>
      </c>
      <c r="T69" s="96">
        <f>'UK Death v2019 predict'!T69-'UK Death v2019'!T71</f>
        <v>7.3571900670380497E-2</v>
      </c>
      <c r="U69" s="96"/>
      <c r="V69" s="96">
        <f>'UK Death v2019 predict'!V69-'UK Death v2019'!V71</f>
        <v>6.6271246458923461E-2</v>
      </c>
      <c r="W69" s="96">
        <f>'UK Death v2019 predict'!W69-'UK Death v2019'!W71</f>
        <v>0.11156272612156259</v>
      </c>
      <c r="X69" s="96">
        <f>'UK Death v2019 predict'!X69-'UK Death v2019'!X71</f>
        <v>-0.45630158506617724</v>
      </c>
      <c r="Y69" s="96">
        <f>'UK Death v2019 predict'!Y69-'UK Death v2019'!Y71</f>
        <v>-0.17722090441690252</v>
      </c>
      <c r="Z69" s="96">
        <f>'UK Death v2019 predict'!Z69-'UK Death v2019'!Z71</f>
        <v>6.1538461538461764E-3</v>
      </c>
      <c r="AA69" s="96">
        <f>'UK Death v2019 predict'!AA69-'UK Death v2019'!AA71</f>
        <v>-0.22157484318902532</v>
      </c>
      <c r="AB69" s="96">
        <f>'UK Death v2019 predict'!AB69-'UK Death v2019'!AB71</f>
        <v>-0.28859135153378956</v>
      </c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4"/>
    </row>
    <row r="70" spans="1:53" x14ac:dyDescent="0.25">
      <c r="A70" s="27" t="s">
        <v>48</v>
      </c>
      <c r="B70" s="49">
        <f t="shared" si="16"/>
        <v>0.14118303571428573</v>
      </c>
      <c r="C70" s="49">
        <f t="shared" si="16"/>
        <v>0.10563029397110114</v>
      </c>
      <c r="D70" s="49">
        <f t="shared" si="16"/>
        <v>8.1022880215343207E-2</v>
      </c>
      <c r="E70" s="49">
        <v>2.1276595744680851E-2</v>
      </c>
      <c r="F70" s="49">
        <v>3.9926289926289923E-2</v>
      </c>
      <c r="G70" s="49">
        <v>-6.3808900523560211E-2</v>
      </c>
      <c r="H70" s="49">
        <v>-0.12728481222997673</v>
      </c>
      <c r="I70" s="49">
        <v>-4.4495715227422544E-2</v>
      </c>
      <c r="J70" s="49">
        <v>-5.0202156334231807E-2</v>
      </c>
      <c r="K70" s="49">
        <v>2.5936599423631124E-2</v>
      </c>
      <c r="L70" s="49">
        <v>5.5090206185567009E-2</v>
      </c>
      <c r="M70" s="49">
        <v>3.8800130420606455E-2</v>
      </c>
      <c r="N70" s="49">
        <v>0.13951339698182938</v>
      </c>
      <c r="O70" s="49">
        <v>0.41318681318681316</v>
      </c>
      <c r="P70" s="96">
        <f>'UK Death v2019 predict'!P70-'UK Death v2019'!P72</f>
        <v>0.29356195919663408</v>
      </c>
      <c r="Q70" s="96">
        <f>'UK Death v2019 predict'!Q70-'UK Death v2019'!Q72</f>
        <v>-1.1670102511806029</v>
      </c>
      <c r="R70" s="96">
        <f>'UK Death v2019 predict'!R70-'UK Death v2019'!R72</f>
        <v>0.95035198111854324</v>
      </c>
      <c r="S70" s="96">
        <f>'UK Death v2019 predict'!S70-'UK Death v2019'!S72</f>
        <v>0.36460461856551107</v>
      </c>
      <c r="T70" s="96">
        <f>'UK Death v2019 predict'!T70-'UK Death v2019'!T72</f>
        <v>0.13667181607507717</v>
      </c>
      <c r="U70" s="96"/>
      <c r="V70" s="96">
        <f>'UK Death v2019 predict'!V70-'UK Death v2019'!V72</f>
        <v>0.12012845807875072</v>
      </c>
      <c r="W70" s="96">
        <f>'UK Death v2019 predict'!W70-'UK Death v2019'!W72</f>
        <v>0.11572448501872645</v>
      </c>
      <c r="X70" s="96">
        <f>'UK Death v2019 predict'!X70-'UK Death v2019'!X72</f>
        <v>-0.48088574993134869</v>
      </c>
      <c r="Y70" s="96">
        <f>'UK Death v2019 predict'!Y70-'UK Death v2019'!Y72</f>
        <v>-0.21358016428550264</v>
      </c>
      <c r="Z70" s="96">
        <f>'UK Death v2019 predict'!Z70-'UK Death v2019'!Z72</f>
        <v>1.1434894872740631E-2</v>
      </c>
      <c r="AA70" s="96">
        <f>'UK Death v2019 predict'!AA70-'UK Death v2019'!AA72</f>
        <v>-0.22862722700384086</v>
      </c>
      <c r="AB70" s="96">
        <f>'UK Death v2019 predict'!AB70-'UK Death v2019'!AB72</f>
        <v>-0.26859961917950492</v>
      </c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4"/>
    </row>
    <row r="71" spans="1:53" x14ac:dyDescent="0.25">
      <c r="A71" s="29" t="s">
        <v>49</v>
      </c>
      <c r="B71" s="49">
        <f t="shared" si="16"/>
        <v>0.13370681605975723</v>
      </c>
      <c r="C71" s="49">
        <f t="shared" si="16"/>
        <v>0.15398732065398732</v>
      </c>
      <c r="D71" s="49">
        <f t="shared" si="16"/>
        <v>0.12778297474275024</v>
      </c>
      <c r="E71" s="49">
        <v>2.4304113003739095E-2</v>
      </c>
      <c r="F71" s="49">
        <v>2.8468238793286596E-2</v>
      </c>
      <c r="G71" s="49">
        <v>-5.5443773753632908E-2</v>
      </c>
      <c r="H71" s="49">
        <v>-4.8726953467954345E-2</v>
      </c>
      <c r="I71" s="49">
        <v>-3.1803725579282141E-2</v>
      </c>
      <c r="J71" s="49">
        <v>-1.4502605937004306E-2</v>
      </c>
      <c r="K71" s="49">
        <v>1.5366972477064221E-2</v>
      </c>
      <c r="L71" s="49">
        <v>4.7135769057284616E-2</v>
      </c>
      <c r="M71" s="49">
        <v>1.8553758325404377E-2</v>
      </c>
      <c r="N71" s="49">
        <v>0.1320882088208821</v>
      </c>
      <c r="O71" s="49">
        <v>0.60981718006511398</v>
      </c>
      <c r="P71" s="96">
        <f>'UK Death v2019 predict'!P71-'UK Death v2019'!P73</f>
        <v>0.15173737105078189</v>
      </c>
      <c r="Q71" s="96">
        <f>'UK Death v2019 predict'!Q71-'UK Death v2019'!Q73</f>
        <v>-0.77964804941131616</v>
      </c>
      <c r="R71" s="96">
        <f>'UK Death v2019 predict'!R71-'UK Death v2019'!R73</f>
        <v>0.43399215452681683</v>
      </c>
      <c r="S71" s="96">
        <f>'UK Death v2019 predict'!S71-'UK Death v2019'!S73</f>
        <v>0.23255284501164342</v>
      </c>
      <c r="T71" s="96">
        <f>'UK Death v2019 predict'!T71-'UK Death v2019'!T73</f>
        <v>0.16415721704855513</v>
      </c>
      <c r="U71" s="96"/>
      <c r="V71" s="96">
        <f>'UK Death v2019 predict'!V71-'UK Death v2019'!V73</f>
        <v>0.15676089376590308</v>
      </c>
      <c r="W71" s="96">
        <f>'UK Death v2019 predict'!W71-'UK Death v2019'!W73</f>
        <v>0.20725453439070307</v>
      </c>
      <c r="X71" s="96">
        <f>'UK Death v2019 predict'!X71-'UK Death v2019'!X73</f>
        <v>-0.43736863150408878</v>
      </c>
      <c r="Y71" s="96">
        <f>'UK Death v2019 predict'!Y71-'UK Death v2019'!Y73</f>
        <v>-0.20193762993285602</v>
      </c>
      <c r="Z71" s="96">
        <f>'UK Death v2019 predict'!Z71-'UK Death v2019'!Z73</f>
        <v>3.2809484422387625E-2</v>
      </c>
      <c r="AA71" s="96">
        <f>'UK Death v2019 predict'!AA71-'UK Death v2019'!AA73</f>
        <v>-0.17945525844034094</v>
      </c>
      <c r="AB71" s="96">
        <f>'UK Death v2019 predict'!AB71-'UK Death v2019'!AB73</f>
        <v>-0.30082098230854881</v>
      </c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4"/>
    </row>
    <row r="72" spans="1:53" ht="15.75" thickBot="1" x14ac:dyDescent="0.3">
      <c r="A72" s="74" t="s">
        <v>65</v>
      </c>
      <c r="B72" s="75"/>
      <c r="C72" s="75"/>
      <c r="D72" s="75"/>
      <c r="E72" s="75">
        <v>9.5334514468910832E-3</v>
      </c>
      <c r="F72" s="75">
        <v>2.7127109886324493E-2</v>
      </c>
      <c r="G72" s="75">
        <v>-6.1544064093226512E-2</v>
      </c>
      <c r="H72" s="75">
        <v>-8.0014614541468757E-2</v>
      </c>
      <c r="I72" s="75">
        <v>-4.1974169741697417E-2</v>
      </c>
      <c r="J72" s="75">
        <v>-2.1174294960702729E-2</v>
      </c>
      <c r="K72" s="75">
        <v>-5.5086301872934269E-4</v>
      </c>
      <c r="L72" s="75">
        <v>4.0845965326313877E-2</v>
      </c>
      <c r="M72" s="75">
        <v>2.2919406349802742E-2</v>
      </c>
      <c r="N72" s="75">
        <v>0.11443187937533657</v>
      </c>
      <c r="O72" s="75">
        <v>0.38207115396350766</v>
      </c>
      <c r="P72" s="97">
        <f>'UK Death v2019 predict'!P72-'UK Death v2019'!P74</f>
        <v>0.21801723686866059</v>
      </c>
      <c r="Q72" s="97">
        <f>'UK Death v2019 predict'!Q72-'UK Death v2019'!Q74</f>
        <v>-1.0537932852416341</v>
      </c>
      <c r="R72" s="97">
        <f>'UK Death v2019 predict'!R72-'UK Death v2019'!R74</f>
        <v>0.72532768466601039</v>
      </c>
      <c r="S72" s="97">
        <f>'UK Death v2019 predict'!S72-'UK Death v2019'!S74</f>
        <v>0.27035123812603712</v>
      </c>
      <c r="T72" s="97">
        <f>'UK Death v2019 predict'!T72-'UK Death v2019'!T74</f>
        <v>0.14395941599370166</v>
      </c>
      <c r="U72" s="97"/>
      <c r="V72" s="97">
        <f>'UK Death v2019 predict'!V72-'UK Death v2019'!V74</f>
        <v>0.10041159203617256</v>
      </c>
      <c r="W72" s="97">
        <f>'UK Death v2019 predict'!W72-'UK Death v2019'!W74</f>
        <v>0.17046004842615003</v>
      </c>
      <c r="X72" s="97">
        <f>'UK Death v2019 predict'!X72-'UK Death v2019'!X74</f>
        <v>-0.45528824200027351</v>
      </c>
      <c r="Y72" s="97">
        <f>'UK Death v2019 predict'!Y72-'UK Death v2019'!Y74</f>
        <v>-0.19915065115569552</v>
      </c>
      <c r="Z72" s="97">
        <f>'UK Death v2019 predict'!Z72-'UK Death v2019'!Z74</f>
        <v>1.2581941213787307E-2</v>
      </c>
      <c r="AA72" s="97">
        <f>'UK Death v2019 predict'!AA72-'UK Death v2019'!AA74</f>
        <v>-0.19895242987936634</v>
      </c>
      <c r="AB72" s="97">
        <f>'UK Death v2019 predict'!AB72-'UK Death v2019'!AB74</f>
        <v>-0.29166652821207306</v>
      </c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7"/>
    </row>
    <row r="73" spans="1:53" x14ac:dyDescent="0.25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</row>
    <row r="74" spans="1:53" ht="19.5" thickBot="1" x14ac:dyDescent="0.35">
      <c r="A74" s="13" t="s">
        <v>70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 t="s">
        <v>104</v>
      </c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34"/>
    </row>
    <row r="75" spans="1:53" x14ac:dyDescent="0.25">
      <c r="A75" s="33" t="s">
        <v>50</v>
      </c>
      <c r="B75" s="16">
        <v>1</v>
      </c>
      <c r="C75" s="16">
        <v>2</v>
      </c>
      <c r="D75" s="16">
        <v>3</v>
      </c>
      <c r="E75" s="16">
        <v>4</v>
      </c>
      <c r="F75" s="16">
        <v>5</v>
      </c>
      <c r="G75" s="16">
        <v>6</v>
      </c>
      <c r="H75" s="16">
        <v>7</v>
      </c>
      <c r="I75" s="16">
        <v>8</v>
      </c>
      <c r="J75" s="16">
        <v>9</v>
      </c>
      <c r="K75" s="16">
        <v>10</v>
      </c>
      <c r="L75" s="16">
        <v>11</v>
      </c>
      <c r="M75" s="16">
        <v>12</v>
      </c>
      <c r="N75" s="16">
        <v>13</v>
      </c>
      <c r="O75" s="16">
        <v>14</v>
      </c>
      <c r="P75" s="92">
        <f>O75+1</f>
        <v>15</v>
      </c>
      <c r="Q75" s="92">
        <f t="shared" ref="Q75:AB75" si="17">P75+1</f>
        <v>16</v>
      </c>
      <c r="R75" s="92">
        <f t="shared" si="17"/>
        <v>17</v>
      </c>
      <c r="S75" s="92">
        <f t="shared" si="17"/>
        <v>18</v>
      </c>
      <c r="T75" s="92">
        <f t="shared" si="17"/>
        <v>19</v>
      </c>
      <c r="U75" s="92">
        <f t="shared" si="17"/>
        <v>20</v>
      </c>
      <c r="V75" s="92">
        <f t="shared" si="17"/>
        <v>21</v>
      </c>
      <c r="W75" s="92">
        <f t="shared" si="17"/>
        <v>22</v>
      </c>
      <c r="X75" s="92">
        <f t="shared" si="17"/>
        <v>23</v>
      </c>
      <c r="Y75" s="92">
        <f t="shared" si="17"/>
        <v>24</v>
      </c>
      <c r="Z75" s="92">
        <f t="shared" si="17"/>
        <v>25</v>
      </c>
      <c r="AA75" s="92">
        <f t="shared" si="17"/>
        <v>26</v>
      </c>
      <c r="AB75" s="92">
        <f t="shared" si="17"/>
        <v>27</v>
      </c>
      <c r="AC75" s="92">
        <v>28</v>
      </c>
      <c r="AD75" s="92">
        <v>29</v>
      </c>
      <c r="AE75" s="92">
        <v>30</v>
      </c>
      <c r="AF75" s="92">
        <v>31</v>
      </c>
      <c r="AG75" s="92">
        <v>32</v>
      </c>
      <c r="AH75" s="92">
        <v>33</v>
      </c>
      <c r="AI75" s="92">
        <v>34</v>
      </c>
      <c r="AJ75" s="92">
        <v>35</v>
      </c>
      <c r="AK75" s="92">
        <v>36</v>
      </c>
      <c r="AL75" s="92">
        <v>37</v>
      </c>
      <c r="AM75" s="92">
        <v>38</v>
      </c>
      <c r="AN75" s="92">
        <v>39</v>
      </c>
      <c r="AO75" s="92">
        <v>40</v>
      </c>
      <c r="AP75" s="92">
        <v>41</v>
      </c>
      <c r="AQ75" s="92">
        <v>42</v>
      </c>
      <c r="AR75" s="92">
        <v>43</v>
      </c>
      <c r="AS75" s="92">
        <v>44</v>
      </c>
      <c r="AT75" s="92">
        <v>45</v>
      </c>
      <c r="AU75" s="92">
        <v>46</v>
      </c>
      <c r="AV75" s="92">
        <v>47</v>
      </c>
      <c r="AW75" s="92">
        <v>48</v>
      </c>
      <c r="AX75" s="92">
        <v>49</v>
      </c>
      <c r="AY75" s="92">
        <v>50</v>
      </c>
      <c r="AZ75" s="92">
        <v>51</v>
      </c>
      <c r="BA75" s="92">
        <v>52</v>
      </c>
    </row>
    <row r="76" spans="1:53" x14ac:dyDescent="0.25">
      <c r="A76" s="31" t="s">
        <v>52</v>
      </c>
      <c r="B76" s="36">
        <v>43833</v>
      </c>
      <c r="C76" s="36">
        <v>43840</v>
      </c>
      <c r="D76" s="36">
        <v>43847</v>
      </c>
      <c r="E76" s="36">
        <v>43854</v>
      </c>
      <c r="F76" s="36">
        <v>43861</v>
      </c>
      <c r="G76" s="36">
        <v>43868</v>
      </c>
      <c r="H76" s="36">
        <v>43875</v>
      </c>
      <c r="I76" s="36">
        <v>43882</v>
      </c>
      <c r="J76" s="36">
        <v>43889</v>
      </c>
      <c r="K76" s="36">
        <v>43896</v>
      </c>
      <c r="L76" s="36">
        <v>43903</v>
      </c>
      <c r="M76" s="36">
        <v>43910</v>
      </c>
      <c r="N76" s="36">
        <v>43917</v>
      </c>
      <c r="O76" s="36">
        <v>43924</v>
      </c>
      <c r="P76" s="93">
        <v>43931</v>
      </c>
      <c r="Q76" s="93">
        <f>P76+7</f>
        <v>43938</v>
      </c>
      <c r="R76" s="93">
        <f t="shared" ref="R76:BA76" si="18">Q76+7</f>
        <v>43945</v>
      </c>
      <c r="S76" s="93">
        <f t="shared" si="18"/>
        <v>43952</v>
      </c>
      <c r="T76" s="93">
        <f t="shared" si="18"/>
        <v>43959</v>
      </c>
      <c r="U76" s="93">
        <f t="shared" si="18"/>
        <v>43966</v>
      </c>
      <c r="V76" s="93">
        <f t="shared" si="18"/>
        <v>43973</v>
      </c>
      <c r="W76" s="93">
        <f t="shared" si="18"/>
        <v>43980</v>
      </c>
      <c r="X76" s="93">
        <f t="shared" si="18"/>
        <v>43987</v>
      </c>
      <c r="Y76" s="93">
        <f t="shared" si="18"/>
        <v>43994</v>
      </c>
      <c r="Z76" s="93">
        <f t="shared" si="18"/>
        <v>44001</v>
      </c>
      <c r="AA76" s="93">
        <f t="shared" si="18"/>
        <v>44008</v>
      </c>
      <c r="AB76" s="93">
        <f t="shared" si="18"/>
        <v>44015</v>
      </c>
      <c r="AC76" s="93">
        <f t="shared" si="18"/>
        <v>44022</v>
      </c>
      <c r="AD76" s="93">
        <f t="shared" si="18"/>
        <v>44029</v>
      </c>
      <c r="AE76" s="93">
        <f t="shared" si="18"/>
        <v>44036</v>
      </c>
      <c r="AF76" s="93">
        <f t="shared" si="18"/>
        <v>44043</v>
      </c>
      <c r="AG76" s="93">
        <f t="shared" si="18"/>
        <v>44050</v>
      </c>
      <c r="AH76" s="93">
        <f t="shared" si="18"/>
        <v>44057</v>
      </c>
      <c r="AI76" s="93">
        <f t="shared" si="18"/>
        <v>44064</v>
      </c>
      <c r="AJ76" s="93">
        <f t="shared" si="18"/>
        <v>44071</v>
      </c>
      <c r="AK76" s="93">
        <f t="shared" si="18"/>
        <v>44078</v>
      </c>
      <c r="AL76" s="93">
        <f t="shared" si="18"/>
        <v>44085</v>
      </c>
      <c r="AM76" s="93">
        <f t="shared" si="18"/>
        <v>44092</v>
      </c>
      <c r="AN76" s="93">
        <f t="shared" si="18"/>
        <v>44099</v>
      </c>
      <c r="AO76" s="93">
        <f t="shared" si="18"/>
        <v>44106</v>
      </c>
      <c r="AP76" s="93">
        <f t="shared" si="18"/>
        <v>44113</v>
      </c>
      <c r="AQ76" s="93">
        <f t="shared" si="18"/>
        <v>44120</v>
      </c>
      <c r="AR76" s="93">
        <f t="shared" si="18"/>
        <v>44127</v>
      </c>
      <c r="AS76" s="93">
        <f t="shared" si="18"/>
        <v>44134</v>
      </c>
      <c r="AT76" s="93">
        <f t="shared" si="18"/>
        <v>44141</v>
      </c>
      <c r="AU76" s="93">
        <f t="shared" si="18"/>
        <v>44148</v>
      </c>
      <c r="AV76" s="93">
        <f t="shared" si="18"/>
        <v>44155</v>
      </c>
      <c r="AW76" s="93">
        <f t="shared" si="18"/>
        <v>44162</v>
      </c>
      <c r="AX76" s="93">
        <f t="shared" si="18"/>
        <v>44169</v>
      </c>
      <c r="AY76" s="93">
        <f t="shared" si="18"/>
        <v>44176</v>
      </c>
      <c r="AZ76" s="93">
        <f t="shared" si="18"/>
        <v>44183</v>
      </c>
      <c r="BA76" s="93">
        <f t="shared" si="18"/>
        <v>44190</v>
      </c>
    </row>
    <row r="77" spans="1:53" x14ac:dyDescent="0.25">
      <c r="A77" s="27" t="s">
        <v>51</v>
      </c>
      <c r="B77" s="64">
        <f>(B53/'UK Pop by Age'!$G5)*52</f>
        <v>3.4887013041033838E-4</v>
      </c>
      <c r="C77" s="64">
        <f>(C53/'UK Pop by Age'!$G5)*52</f>
        <v>0</v>
      </c>
      <c r="D77" s="64">
        <f>(D53/'UK Pop by Age'!$G5)*52</f>
        <v>6.9774026082067677E-4</v>
      </c>
      <c r="E77" s="64">
        <v>7.6751428690274436E-4</v>
      </c>
      <c r="F77" s="64">
        <v>-4.8841818257447367E-4</v>
      </c>
      <c r="G77" s="64">
        <v>-1.6745766259696241E-3</v>
      </c>
      <c r="H77" s="64">
        <v>-4.1864415649240603E-4</v>
      </c>
      <c r="I77" s="64">
        <v>-5.5819220865654137E-4</v>
      </c>
      <c r="J77" s="64">
        <v>-2.0932207824620301E-4</v>
      </c>
      <c r="K77" s="64">
        <v>7.6751428690274436E-4</v>
      </c>
      <c r="L77" s="64">
        <v>-2.7909610432827069E-4</v>
      </c>
      <c r="M77" s="64">
        <v>-3.4887013041033838E-4</v>
      </c>
      <c r="N77" s="64">
        <v>2.7909610432827069E-4</v>
      </c>
      <c r="O77" s="64">
        <v>6.9774026082067677E-4</v>
      </c>
      <c r="P77" s="98">
        <f>'UK Death v2019 predict'!P77-'UK Death v2019'!P79</f>
        <v>1.7320826914218775E-3</v>
      </c>
      <c r="Q77" s="98">
        <f>'UK Death v2019 predict'!Q77-'UK Death v2019'!Q79</f>
        <v>1.7711868159294106E-4</v>
      </c>
      <c r="R77" s="98">
        <f>'UK Death v2019 predict'!R77-'UK Death v2019'!R79</f>
        <v>-9.2334294515269565E-4</v>
      </c>
      <c r="S77" s="98">
        <f>'UK Death v2019 predict'!S77-'UK Death v2019'!S79</f>
        <v>8.8613013124225941E-4</v>
      </c>
      <c r="T77" s="98">
        <f>'UK Death v2019 predict'!T77-'UK Death v2019'!T79</f>
        <v>2.0792659772456163E-3</v>
      </c>
      <c r="U77" s="98"/>
      <c r="V77" s="98">
        <f>'UK Death v2019 predict'!V77-'UK Death v2019'!V79</f>
        <v>1.3082629890387194E-5</v>
      </c>
      <c r="W77" s="98">
        <f>'UK Death v2019 predict'!W77-'UK Death v2019'!W79</f>
        <v>4.617078132149317E-4</v>
      </c>
      <c r="X77" s="98">
        <f>'UK Death v2019 predict'!X77-'UK Death v2019'!X79</f>
        <v>-1.3036560132760138E-3</v>
      </c>
      <c r="Y77" s="98">
        <f>'UK Death v2019 predict'!Y77-'UK Death v2019'!Y79</f>
        <v>-5.7543137165019364E-4</v>
      </c>
      <c r="Z77" s="98">
        <f>'UK Death v2019 predict'!Z77-'UK Death v2019'!Z79</f>
        <v>-1.3954805216413534E-4</v>
      </c>
      <c r="AA77" s="98">
        <f>'UK Death v2019 predict'!AA77-'UK Death v2019'!AA79</f>
        <v>-3.9464189152017468E-4</v>
      </c>
      <c r="AB77" s="98">
        <f>'UK Death v2019 predict'!AB77-'UK Death v2019'!AB79</f>
        <v>-1.6857404701427553E-3</v>
      </c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4"/>
    </row>
    <row r="78" spans="1:53" x14ac:dyDescent="0.25">
      <c r="A78" s="27" t="s">
        <v>44</v>
      </c>
      <c r="B78" s="64">
        <f>(B54/'UK Pop by Age'!$G6)*52</f>
        <v>4.6569181250208783E-6</v>
      </c>
      <c r="C78" s="64">
        <f>(C54/'UK Pop by Age'!$G6)*52</f>
        <v>2.7941508750125268E-5</v>
      </c>
      <c r="D78" s="64">
        <f>(D54/'UK Pop by Age'!$G6)*52</f>
        <v>-6.0539935625271409E-5</v>
      </c>
      <c r="E78" s="64">
        <v>-4.6569181250208783E-6</v>
      </c>
      <c r="F78" s="64">
        <v>0</v>
      </c>
      <c r="G78" s="64">
        <v>-4.1912263125187899E-5</v>
      </c>
      <c r="H78" s="64">
        <v>-2.3284590625104389E-5</v>
      </c>
      <c r="I78" s="64">
        <v>-5.5883017500250537E-5</v>
      </c>
      <c r="J78" s="64">
        <v>0</v>
      </c>
      <c r="K78" s="64">
        <v>1.8627672500083513E-5</v>
      </c>
      <c r="L78" s="64">
        <v>-9.3138362500417567E-6</v>
      </c>
      <c r="M78" s="64">
        <v>-5.5883017500250537E-5</v>
      </c>
      <c r="N78" s="64">
        <v>-1.8627672500083513E-5</v>
      </c>
      <c r="O78" s="64">
        <v>3.7255345000167027E-5</v>
      </c>
      <c r="P78" s="98">
        <f>'UK Death v2019 predict'!P78-'UK Death v2019'!P80</f>
        <v>1.0086577609248518E-4</v>
      </c>
      <c r="Q78" s="98">
        <f>'UK Death v2019 predict'!Q78-'UK Death v2019'!Q80</f>
        <v>5.3733670673317821E-5</v>
      </c>
      <c r="R78" s="98">
        <f>'UK Death v2019 predict'!R78-'UK Death v2019'!R80</f>
        <v>9.9968509083781507E-5</v>
      </c>
      <c r="S78" s="98">
        <f>'UK Death v2019 predict'!S78-'UK Death v2019'!S80</f>
        <v>1.2061417943804069E-5</v>
      </c>
      <c r="T78" s="98">
        <f>'UK Death v2019 predict'!T78-'UK Death v2019'!T80</f>
        <v>-4.3309338562694158E-5</v>
      </c>
      <c r="U78" s="98"/>
      <c r="V78" s="98">
        <f>'UK Death v2019 predict'!V78-'UK Death v2019'!V80</f>
        <v>6.3668802490519627E-6</v>
      </c>
      <c r="W78" s="98">
        <f>'UK Death v2019 predict'!W78-'UK Death v2019'!W80</f>
        <v>2.910573828138041E-6</v>
      </c>
      <c r="X78" s="98">
        <f>'UK Death v2019 predict'!X78-'UK Death v2019'!X80</f>
        <v>-3.5026752127696529E-5</v>
      </c>
      <c r="Y78" s="98">
        <f>'UK Death v2019 predict'!Y78-'UK Death v2019'!Y80</f>
        <v>-1.8915320264994278E-5</v>
      </c>
      <c r="Z78" s="98">
        <f>'UK Death v2019 predict'!Z78-'UK Death v2019'!Z80</f>
        <v>4.6569181250208783E-6</v>
      </c>
      <c r="AA78" s="98">
        <f>'UK Death v2019 predict'!AA78-'UK Death v2019'!AA80</f>
        <v>-3.598866327016135E-5</v>
      </c>
      <c r="AB78" s="98">
        <f>'UK Death v2019 predict'!AB78-'UK Death v2019'!AB80</f>
        <v>2.9617999275132778E-5</v>
      </c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4"/>
    </row>
    <row r="79" spans="1:53" x14ac:dyDescent="0.25">
      <c r="A79" s="27" t="s">
        <v>45</v>
      </c>
      <c r="B79" s="64">
        <f>(B55/'UK Pop by Age'!$G7)*52</f>
        <v>-5.3629548262686252E-5</v>
      </c>
      <c r="C79" s="64">
        <f>(C55/'UK Pop by Age'!$G7)*52</f>
        <v>-1.0313374665901202E-5</v>
      </c>
      <c r="D79" s="64">
        <f>(D55/'UK Pop by Age'!$G7)*52</f>
        <v>-1.0313374665901202E-5</v>
      </c>
      <c r="E79" s="64">
        <v>-5.1566873329506017E-5</v>
      </c>
      <c r="F79" s="64">
        <v>2.0626749331802403E-6</v>
      </c>
      <c r="G79" s="64">
        <v>8.2506997327209613E-6</v>
      </c>
      <c r="H79" s="64">
        <v>-3.9190823730424571E-5</v>
      </c>
      <c r="I79" s="64">
        <v>9.282037199311083E-5</v>
      </c>
      <c r="J79" s="64">
        <v>5.5692223195866494E-5</v>
      </c>
      <c r="K79" s="64">
        <v>1.8564074398622165E-5</v>
      </c>
      <c r="L79" s="64">
        <v>2.4752099198162884E-5</v>
      </c>
      <c r="M79" s="64">
        <v>-3.7128148797244329E-5</v>
      </c>
      <c r="N79" s="64">
        <v>-1.2376049599081442E-5</v>
      </c>
      <c r="O79" s="64">
        <v>-1.6501399465441923E-5</v>
      </c>
      <c r="P79" s="98">
        <f>'UK Death v2019 predict'!P79-'UK Death v2019'!P81</f>
        <v>-1.1686980170854198E-4</v>
      </c>
      <c r="Q79" s="98">
        <f>'UK Death v2019 predict'!Q79-'UK Death v2019'!Q81</f>
        <v>-2.0087280503124498E-4</v>
      </c>
      <c r="R79" s="98">
        <f>'UK Death v2019 predict'!R79-'UK Death v2019'!R81</f>
        <v>-1.7649621844912256E-4</v>
      </c>
      <c r="S79" s="98">
        <f>'UK Death v2019 predict'!S79-'UK Death v2019'!S81</f>
        <v>9.9596259148607928E-5</v>
      </c>
      <c r="T79" s="98">
        <f>'UK Death v2019 predict'!T79-'UK Death v2019'!T81</f>
        <v>1.4892513017561335E-4</v>
      </c>
      <c r="U79" s="98"/>
      <c r="V79" s="98">
        <f>'UK Death v2019 predict'!V79-'UK Death v2019'!V81</f>
        <v>-1.581330399945134E-4</v>
      </c>
      <c r="W79" s="98">
        <f>'UK Death v2019 predict'!W79-'UK Death v2019'!W81</f>
        <v>1.6061469577349565E-4</v>
      </c>
      <c r="X79" s="98">
        <f>'UK Death v2019 predict'!X79-'UK Death v2019'!X81</f>
        <v>-2.4239340559299515E-4</v>
      </c>
      <c r="Y79" s="98">
        <f>'UK Death v2019 predict'!Y79-'UK Death v2019'!Y81</f>
        <v>-7.1767468308766351E-5</v>
      </c>
      <c r="Z79" s="98">
        <f>'UK Death v2019 predict'!Z79-'UK Death v2019'!Z81</f>
        <v>3.3002798930883845E-5</v>
      </c>
      <c r="AA79" s="98">
        <f>'UK Death v2019 predict'!AA79-'UK Death v2019'!AA81</f>
        <v>-7.4899852173640927E-5</v>
      </c>
      <c r="AB79" s="98">
        <f>'UK Death v2019 predict'!AB79-'UK Death v2019'!AB81</f>
        <v>-1.6534402264372809E-4</v>
      </c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4"/>
    </row>
    <row r="80" spans="1:53" x14ac:dyDescent="0.25">
      <c r="A80" s="27" t="s">
        <v>46</v>
      </c>
      <c r="B80" s="64">
        <f>(B56/'UK Pop by Age'!$G8)*52</f>
        <v>6.0646477454322123E-6</v>
      </c>
      <c r="C80" s="64">
        <f>(C56/'UK Pop by Age'!$G8)*52</f>
        <v>2.456182336900046E-4</v>
      </c>
      <c r="D80" s="64">
        <f>(D56/'UK Pop by Age'!$G8)*52</f>
        <v>4.3968696154383534E-4</v>
      </c>
      <c r="E80" s="64">
        <v>-2.4865055756272071E-4</v>
      </c>
      <c r="F80" s="64">
        <v>-5.7614153581606018E-5</v>
      </c>
      <c r="G80" s="64">
        <v>-1.7587478461753416E-4</v>
      </c>
      <c r="H80" s="64">
        <v>-2.5471520530815289E-4</v>
      </c>
      <c r="I80" s="64">
        <v>-3.7600816021679718E-4</v>
      </c>
      <c r="J80" s="64">
        <v>-2.1226267109012744E-5</v>
      </c>
      <c r="K80" s="64">
        <v>-2.7290914854444953E-4</v>
      </c>
      <c r="L80" s="64">
        <v>8.7937392308767078E-5</v>
      </c>
      <c r="M80" s="64">
        <v>4.548485809074159E-5</v>
      </c>
      <c r="N80" s="64">
        <v>2.3955358594457239E-4</v>
      </c>
      <c r="O80" s="64">
        <v>1.9042993920657145E-3</v>
      </c>
      <c r="P80" s="98">
        <f>'UK Death v2019 predict'!P80-'UK Death v2019'!P82</f>
        <v>4.480508438740741E-4</v>
      </c>
      <c r="Q80" s="98">
        <f>'UK Death v2019 predict'!Q80-'UK Death v2019'!Q82</f>
        <v>-3.9047001253282761E-4</v>
      </c>
      <c r="R80" s="98">
        <f>'UK Death v2019 predict'!R80-'UK Death v2019'!R82</f>
        <v>2.2421002714862895E-3</v>
      </c>
      <c r="S80" s="98">
        <f>'UK Death v2019 predict'!S80-'UK Death v2019'!S82</f>
        <v>6.9094531763709186E-4</v>
      </c>
      <c r="T80" s="98">
        <f>'UK Death v2019 predict'!T80-'UK Death v2019'!T82</f>
        <v>6.9955711743560558E-4</v>
      </c>
      <c r="U80" s="98"/>
      <c r="V80" s="98">
        <f>'UK Death v2019 predict'!V80-'UK Death v2019'!V82</f>
        <v>6.3086550570647625E-5</v>
      </c>
      <c r="W80" s="98">
        <f>'UK Death v2019 predict'!W80-'UK Death v2019'!W82</f>
        <v>6.9963766353847397E-4</v>
      </c>
      <c r="X80" s="98">
        <f>'UK Death v2019 predict'!X80-'UK Death v2019'!X82</f>
        <v>-1.6401175864957864E-3</v>
      </c>
      <c r="Y80" s="98">
        <f>'UK Death v2019 predict'!Y80-'UK Death v2019'!Y82</f>
        <v>-7.2484811943129314E-4</v>
      </c>
      <c r="Z80" s="98">
        <f>'UK Death v2019 predict'!Z80-'UK Death v2019'!Z82</f>
        <v>-1.6981013687210195E-4</v>
      </c>
      <c r="AA80" s="98">
        <f>'UK Death v2019 predict'!AA80-'UK Death v2019'!AA82</f>
        <v>-5.555217334815908E-4</v>
      </c>
      <c r="AB80" s="98">
        <f>'UK Death v2019 predict'!AB80-'UK Death v2019'!AB82</f>
        <v>-1.0876339266658133E-3</v>
      </c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4"/>
    </row>
    <row r="81" spans="1:53" x14ac:dyDescent="0.25">
      <c r="A81" s="27" t="s">
        <v>47</v>
      </c>
      <c r="B81" s="64">
        <f>(B57/'UK Pop by Age'!$G9)*52</f>
        <v>7.3525529589136998E-4</v>
      </c>
      <c r="C81" s="64">
        <f>(C57/'UK Pop by Age'!$G9)*52</f>
        <v>1.4861543214825563E-4</v>
      </c>
      <c r="D81" s="64">
        <f>(D57/'UK Pop by Age'!$G9)*52</f>
        <v>7.0396783649173718E-5</v>
      </c>
      <c r="E81" s="64">
        <v>1.7208102669798021E-4</v>
      </c>
      <c r="F81" s="64">
        <v>5.9446172859302252E-4</v>
      </c>
      <c r="G81" s="64">
        <v>-1.141992268086596E-3</v>
      </c>
      <c r="H81" s="64">
        <v>-1.2280327814355859E-3</v>
      </c>
      <c r="I81" s="64">
        <v>-6.3357105284256342E-4</v>
      </c>
      <c r="J81" s="64">
        <v>-2.581215400469703E-4</v>
      </c>
      <c r="K81" s="64">
        <v>-6.8832410679192082E-4</v>
      </c>
      <c r="L81" s="64">
        <v>2.7376526974678668E-4</v>
      </c>
      <c r="M81" s="64">
        <v>5.2406494494384873E-4</v>
      </c>
      <c r="N81" s="64">
        <v>1.2671421056851268E-3</v>
      </c>
      <c r="O81" s="64">
        <v>8.7604886318971738E-3</v>
      </c>
      <c r="P81" s="98">
        <f>'UK Death v2019 predict'!P81-'UK Death v2019'!P83</f>
        <v>4.2105700168967326E-3</v>
      </c>
      <c r="Q81" s="98">
        <f>'UK Death v2019 predict'!Q81-'UK Death v2019'!Q83</f>
        <v>-1.0409097069493198E-3</v>
      </c>
      <c r="R81" s="98">
        <f>'UK Death v2019 predict'!R81-'UK Death v2019'!R83</f>
        <v>1.1991961730222579E-2</v>
      </c>
      <c r="S81" s="98">
        <f>'UK Death v2019 predict'!S81-'UK Death v2019'!S83</f>
        <v>2.9439934922084439E-3</v>
      </c>
      <c r="T81" s="98">
        <f>'UK Death v2019 predict'!T81-'UK Death v2019'!T83</f>
        <v>1.8522175964582601E-3</v>
      </c>
      <c r="U81" s="98"/>
      <c r="V81" s="98">
        <f>'UK Death v2019 predict'!V81-'UK Death v2019'!V83</f>
        <v>9.1491375416269708E-4</v>
      </c>
      <c r="W81" s="98">
        <f>'UK Death v2019 predict'!W81-'UK Death v2019'!W83</f>
        <v>1.2059726782260775E-3</v>
      </c>
      <c r="X81" s="98">
        <f>'UK Death v2019 predict'!X81-'UK Death v2019'!X83</f>
        <v>-5.9362613095414671E-3</v>
      </c>
      <c r="Y81" s="98">
        <f>'UK Death v2019 predict'!Y81-'UK Death v2019'!Y83</f>
        <v>-2.2620683206033198E-3</v>
      </c>
      <c r="Z81" s="98">
        <f>'UK Death v2019 predict'!Z81-'UK Death v2019'!Z83</f>
        <v>7.8218648499081911E-5</v>
      </c>
      <c r="AA81" s="98">
        <f>'UK Death v2019 predict'!AA81-'UK Death v2019'!AA83</f>
        <v>-2.6974795995987387E-3</v>
      </c>
      <c r="AB81" s="98">
        <f>'UK Death v2019 predict'!AB81-'UK Death v2019'!AB83</f>
        <v>-3.529851169466568E-3</v>
      </c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4"/>
    </row>
    <row r="82" spans="1:53" x14ac:dyDescent="0.25">
      <c r="A82" s="27" t="s">
        <v>48</v>
      </c>
      <c r="B82" s="64">
        <f>(B58/'UK Pop by Age'!$G10)*52</f>
        <v>6.7310747361112745E-3</v>
      </c>
      <c r="C82" s="64">
        <f>(C58/'UK Pop by Age'!$G10)*52</f>
        <v>5.6402681583224909E-3</v>
      </c>
      <c r="D82" s="64">
        <f>(D58/'UK Pop by Age'!$G10)*52</f>
        <v>4.0040582916393156E-3</v>
      </c>
      <c r="E82" s="64">
        <v>9.4447886613419074E-4</v>
      </c>
      <c r="F82" s="64">
        <v>1.7293275013724619E-3</v>
      </c>
      <c r="G82" s="64">
        <v>-2.5939912520586928E-3</v>
      </c>
      <c r="H82" s="64">
        <v>-5.0948648694280991E-3</v>
      </c>
      <c r="I82" s="64">
        <v>-1.7958400975790949E-3</v>
      </c>
      <c r="J82" s="64">
        <v>-1.9820753669576676E-3</v>
      </c>
      <c r="K82" s="64">
        <v>1.077504058547457E-3</v>
      </c>
      <c r="L82" s="64">
        <v>2.2747307902668537E-3</v>
      </c>
      <c r="M82" s="64">
        <v>1.5829997897178689E-3</v>
      </c>
      <c r="N82" s="64">
        <v>6.0260412163209631E-3</v>
      </c>
      <c r="O82" s="64">
        <v>2.7509609791063473E-2</v>
      </c>
      <c r="P82" s="98">
        <f>'UK Death v2019 predict'!P82-'UK Death v2019'!P84</f>
        <v>7.53507315179585E-3</v>
      </c>
      <c r="Q82" s="98">
        <f>'UK Death v2019 predict'!Q82-'UK Death v2019'!Q84</f>
        <v>-7.3245717484166153E-3</v>
      </c>
      <c r="R82" s="98">
        <f>'UK Death v2019 predict'!R82-'UK Death v2019'!R84</f>
        <v>2.7574348718037933E-2</v>
      </c>
      <c r="S82" s="98">
        <f>'UK Death v2019 predict'!S82-'UK Death v2019'!S84</f>
        <v>1.0455381048105488E-2</v>
      </c>
      <c r="T82" s="98">
        <f>'UK Death v2019 predict'!T82-'UK Death v2019'!T84</f>
        <v>9.2252970938600208E-3</v>
      </c>
      <c r="U82" s="98"/>
      <c r="V82" s="98">
        <f>'UK Death v2019 predict'!V82-'UK Death v2019'!V84</f>
        <v>4.7077407743191741E-3</v>
      </c>
      <c r="W82" s="98">
        <f>'UK Death v2019 predict'!W82-'UK Death v2019'!W84</f>
        <v>3.6992435343360984E-3</v>
      </c>
      <c r="X82" s="98">
        <f>'UK Death v2019 predict'!X82-'UK Death v2019'!X84</f>
        <v>-1.7333497868180052E-2</v>
      </c>
      <c r="Y82" s="98">
        <f>'UK Death v2019 predict'!Y82-'UK Death v2019'!Y84</f>
        <v>-7.6647019198824657E-3</v>
      </c>
      <c r="Z82" s="98">
        <f>'UK Death v2019 predict'!Z82-'UK Death v2019'!Z84</f>
        <v>4.1237809648112553E-4</v>
      </c>
      <c r="AA82" s="98">
        <f>'UK Death v2019 predict'!AA82-'UK Death v2019'!AA84</f>
        <v>-8.041851772074636E-3</v>
      </c>
      <c r="AB82" s="98">
        <f>'UK Death v2019 predict'!AB82-'UK Death v2019'!AB84</f>
        <v>-9.3436895151078267E-3</v>
      </c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4"/>
    </row>
    <row r="83" spans="1:53" x14ac:dyDescent="0.25">
      <c r="A83" s="45" t="s">
        <v>49</v>
      </c>
      <c r="B83" s="72">
        <f>(B59/'UK Pop by Age'!$G11)*52</f>
        <v>3.634276522058278E-2</v>
      </c>
      <c r="C83" s="72">
        <f>(C59/'UK Pop by Age'!$G11)*52</f>
        <v>4.684968198128199E-2</v>
      </c>
      <c r="D83" s="72">
        <f>(D59/'UK Pop by Age'!$G11)*52</f>
        <v>3.4667749505108994E-2</v>
      </c>
      <c r="E83" s="72">
        <v>5.9386920821343364E-3</v>
      </c>
      <c r="F83" s="72">
        <v>6.8015789658632583E-3</v>
      </c>
      <c r="G83" s="72">
        <v>-1.2587996892045431E-2</v>
      </c>
      <c r="H83" s="72">
        <v>-1.1268287540460024E-2</v>
      </c>
      <c r="I83" s="72">
        <v>-7.1061272777675826E-3</v>
      </c>
      <c r="J83" s="72">
        <v>-3.2485153269794665E-3</v>
      </c>
      <c r="K83" s="72">
        <v>3.4007894829316291E-3</v>
      </c>
      <c r="L83" s="72">
        <v>1.0608432864667321E-2</v>
      </c>
      <c r="M83" s="72">
        <v>3.9591280547562249E-3</v>
      </c>
      <c r="N83" s="72">
        <v>2.9794976514639793E-2</v>
      </c>
      <c r="O83" s="72">
        <v>0.12359585658117188</v>
      </c>
      <c r="P83" s="98">
        <f>'UK Death v2019 predict'!P83-'UK Death v2019'!P85</f>
        <v>2.2343025146431383E-2</v>
      </c>
      <c r="Q83" s="98">
        <f>'UK Death v2019 predict'!Q83-'UK Death v2019'!Q85</f>
        <v>-9.9567775665028113E-2</v>
      </c>
      <c r="R83" s="98">
        <f>'UK Death v2019 predict'!R83-'UK Death v2019'!R85</f>
        <v>5.3339944894976288E-2</v>
      </c>
      <c r="S83" s="98">
        <f>'UK Death v2019 predict'!S83-'UK Death v2019'!S85</f>
        <v>2.916786078237682E-2</v>
      </c>
      <c r="T83" s="98">
        <f>'UK Death v2019 predict'!T83-'UK Death v2019'!T85</f>
        <v>6.1706563797014641E-2</v>
      </c>
      <c r="U83" s="98"/>
      <c r="V83" s="98">
        <f>'UK Death v2019 predict'!V83-'UK Death v2019'!V85</f>
        <v>3.1270528947707453E-2</v>
      </c>
      <c r="W83" s="98">
        <f>'UK Death v2019 predict'!W83-'UK Death v2019'!W85</f>
        <v>3.3495159194821079E-2</v>
      </c>
      <c r="X83" s="98">
        <f>'UK Death v2019 predict'!X83-'UK Death v2019'!X85</f>
        <v>-8.0839502131816135E-2</v>
      </c>
      <c r="Y83" s="98">
        <f>'UK Death v2019 predict'!Y83-'UK Death v2019'!Y85</f>
        <v>-3.7119920186903049E-2</v>
      </c>
      <c r="Z83" s="98">
        <f>'UK Death v2019 predict'!Z83-'UK Death v2019'!Z85</f>
        <v>6.040208186102446E-3</v>
      </c>
      <c r="AA83" s="98">
        <f>'UK Death v2019 predict'!AA83-'UK Death v2019'!AA85</f>
        <v>-3.022621692429632E-2</v>
      </c>
      <c r="AB83" s="98">
        <f>'UK Death v2019 predict'!AB83-'UK Death v2019'!AB85</f>
        <v>-5.4101992448763653E-2</v>
      </c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7"/>
    </row>
    <row r="84" spans="1:53" ht="15.75" thickBot="1" x14ac:dyDescent="0.3">
      <c r="A84" s="74" t="s">
        <v>65</v>
      </c>
      <c r="B84" s="76"/>
      <c r="C84" s="76"/>
      <c r="D84" s="76"/>
      <c r="E84" s="78">
        <v>8.9231037713537574E-5</v>
      </c>
      <c r="F84" s="78">
        <v>2.4874138831649855E-4</v>
      </c>
      <c r="G84" s="78">
        <v>-5.3380691587921584E-4</v>
      </c>
      <c r="H84" s="78">
        <v>-6.917379560801674E-4</v>
      </c>
      <c r="I84" s="78">
        <v>-3.5929311645716455E-4</v>
      </c>
      <c r="J84" s="78">
        <v>-1.8083104103008943E-4</v>
      </c>
      <c r="K84" s="78">
        <v>-4.7379312060285441E-6</v>
      </c>
      <c r="L84" s="78">
        <v>3.5534484045214078E-4</v>
      </c>
      <c r="M84" s="78">
        <v>1.9267586904516079E-4</v>
      </c>
      <c r="N84" s="78">
        <v>1.0068103812810657E-3</v>
      </c>
      <c r="O84" s="78">
        <v>4.9440312134907847E-3</v>
      </c>
      <c r="P84" s="99">
        <f>'UK Death v2019 predict'!P84-'UK Death v2019'!P86</f>
        <v>1.3286078919850257E-3</v>
      </c>
      <c r="Q84" s="99">
        <f>'UK Death v2019 predict'!Q84-'UK Death v2019'!Q86</f>
        <v>-2.2563486228094395E-3</v>
      </c>
      <c r="R84" s="99">
        <f>'UK Death v2019 predict'!R84-'UK Death v2019'!R86</f>
        <v>4.2001233704642392E-3</v>
      </c>
      <c r="S84" s="99">
        <f>'UK Death v2019 predict'!S84-'UK Death v2019'!S86</f>
        <v>3.7856596772968733E-3</v>
      </c>
      <c r="T84" s="99">
        <f>'UK Death v2019 predict'!T84-'UK Death v2019'!T86</f>
        <v>2.3051088190930201E-3</v>
      </c>
      <c r="U84" s="99"/>
      <c r="V84" s="99">
        <f>'UK Death v2019 predict'!V84-'UK Death v2019'!V86</f>
        <v>8.1542387111879387E-4</v>
      </c>
      <c r="W84" s="99">
        <f>'UK Death v2019 predict'!W84-'UK Death v2019'!W86</f>
        <v>1.1118345230146968E-3</v>
      </c>
      <c r="X84" s="99">
        <f>'UK Death v2019 predict'!X84-'UK Death v2019'!X86</f>
        <v>-3.4264694418013747E-3</v>
      </c>
      <c r="Y84" s="99">
        <f>'UK Death v2019 predict'!Y84-'UK Death v2019'!Y86</f>
        <v>-1.4867912366751796E-3</v>
      </c>
      <c r="Z84" s="99">
        <f>'UK Death v2019 predict'!Z84-'UK Death v2019'!Z86</f>
        <v>9.3968968919566113E-5</v>
      </c>
      <c r="AA84" s="99">
        <f>'UK Death v2019 predict'!AA84-'UK Death v2019'!AA86</f>
        <v>-1.4038426991046498E-3</v>
      </c>
      <c r="AB84" s="99">
        <f>'UK Death v2019 predict'!AB84-'UK Death v2019'!AB86</f>
        <v>-2.1132752489289308E-3</v>
      </c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7"/>
    </row>
    <row r="86" spans="1:53" ht="19.5" thickBot="1" x14ac:dyDescent="0.35">
      <c r="A86" s="13" t="s">
        <v>67</v>
      </c>
      <c r="B86" s="17"/>
      <c r="C86" s="17"/>
      <c r="D86" s="17"/>
      <c r="E86" s="17"/>
      <c r="F86" s="17"/>
      <c r="G86" s="17"/>
      <c r="H86" s="17"/>
      <c r="I86" s="17" t="s">
        <v>69</v>
      </c>
      <c r="J86" s="17"/>
      <c r="K86" s="17"/>
      <c r="L86" s="17"/>
      <c r="M86" s="17"/>
      <c r="N86" s="17"/>
      <c r="O86" s="17"/>
      <c r="P86" s="17"/>
      <c r="Q86" s="17"/>
      <c r="R86" s="17" t="s">
        <v>104</v>
      </c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34"/>
    </row>
    <row r="87" spans="1:53" x14ac:dyDescent="0.25">
      <c r="A87" s="33" t="s">
        <v>50</v>
      </c>
      <c r="B87" s="16">
        <v>1</v>
      </c>
      <c r="C87" s="16">
        <v>2</v>
      </c>
      <c r="D87" s="16">
        <v>3</v>
      </c>
      <c r="E87" s="16">
        <v>4</v>
      </c>
      <c r="F87" s="16">
        <v>5</v>
      </c>
      <c r="G87" s="16">
        <v>6</v>
      </c>
      <c r="H87" s="16">
        <v>7</v>
      </c>
      <c r="I87" s="16">
        <v>8</v>
      </c>
      <c r="J87" s="16">
        <v>9</v>
      </c>
      <c r="K87" s="16">
        <v>10</v>
      </c>
      <c r="L87" s="16">
        <v>11</v>
      </c>
      <c r="M87" s="16">
        <v>12</v>
      </c>
      <c r="N87" s="16">
        <v>13</v>
      </c>
      <c r="O87" s="16">
        <v>14</v>
      </c>
      <c r="P87" s="87">
        <f>O87+1</f>
        <v>15</v>
      </c>
      <c r="Q87" s="87">
        <f t="shared" ref="Q87:AB87" si="19">P87+1</f>
        <v>16</v>
      </c>
      <c r="R87" s="87">
        <f t="shared" si="19"/>
        <v>17</v>
      </c>
      <c r="S87" s="87">
        <f t="shared" si="19"/>
        <v>18</v>
      </c>
      <c r="T87" s="87">
        <f t="shared" si="19"/>
        <v>19</v>
      </c>
      <c r="U87" s="87">
        <f t="shared" si="19"/>
        <v>20</v>
      </c>
      <c r="V87" s="87">
        <f t="shared" si="19"/>
        <v>21</v>
      </c>
      <c r="W87" s="87">
        <f t="shared" si="19"/>
        <v>22</v>
      </c>
      <c r="X87" s="87">
        <f t="shared" si="19"/>
        <v>23</v>
      </c>
      <c r="Y87" s="87">
        <f t="shared" si="19"/>
        <v>24</v>
      </c>
      <c r="Z87" s="87">
        <f t="shared" si="19"/>
        <v>25</v>
      </c>
      <c r="AA87" s="87">
        <f t="shared" si="19"/>
        <v>26</v>
      </c>
      <c r="AB87" s="87">
        <f t="shared" si="19"/>
        <v>27</v>
      </c>
      <c r="AC87" s="87">
        <v>28</v>
      </c>
      <c r="AD87" s="87">
        <v>29</v>
      </c>
      <c r="AE87" s="87">
        <v>30</v>
      </c>
      <c r="AF87" s="87">
        <v>31</v>
      </c>
      <c r="AG87" s="87">
        <v>32</v>
      </c>
      <c r="AH87" s="87">
        <v>33</v>
      </c>
      <c r="AI87" s="87">
        <v>34</v>
      </c>
      <c r="AJ87" s="87">
        <v>35</v>
      </c>
      <c r="AK87" s="87">
        <v>36</v>
      </c>
      <c r="AL87" s="87">
        <v>37</v>
      </c>
      <c r="AM87" s="87">
        <v>38</v>
      </c>
      <c r="AN87" s="87">
        <v>39</v>
      </c>
      <c r="AO87" s="87">
        <v>40</v>
      </c>
      <c r="AP87" s="87">
        <v>41</v>
      </c>
      <c r="AQ87" s="87">
        <v>42</v>
      </c>
      <c r="AR87" s="87">
        <v>43</v>
      </c>
      <c r="AS87" s="87">
        <v>44</v>
      </c>
      <c r="AT87" s="87">
        <v>45</v>
      </c>
      <c r="AU87" s="87">
        <v>46</v>
      </c>
      <c r="AV87" s="87">
        <v>47</v>
      </c>
      <c r="AW87" s="87">
        <v>48</v>
      </c>
      <c r="AX87" s="87">
        <v>49</v>
      </c>
      <c r="AY87" s="87">
        <v>50</v>
      </c>
      <c r="AZ87" s="87">
        <v>51</v>
      </c>
      <c r="BA87" s="87">
        <v>52</v>
      </c>
    </row>
    <row r="88" spans="1:53" x14ac:dyDescent="0.25">
      <c r="A88" s="31" t="s">
        <v>52</v>
      </c>
      <c r="B88" s="36">
        <v>43833</v>
      </c>
      <c r="C88" s="36">
        <v>43840</v>
      </c>
      <c r="D88" s="36">
        <v>43847</v>
      </c>
      <c r="E88" s="36">
        <v>43854</v>
      </c>
      <c r="F88" s="36">
        <v>43861</v>
      </c>
      <c r="G88" s="36">
        <v>43868</v>
      </c>
      <c r="H88" s="36">
        <v>43875</v>
      </c>
      <c r="I88" s="36">
        <v>43882</v>
      </c>
      <c r="J88" s="36">
        <v>43889</v>
      </c>
      <c r="K88" s="36">
        <v>43896</v>
      </c>
      <c r="L88" s="36">
        <v>43903</v>
      </c>
      <c r="M88" s="36">
        <v>43910</v>
      </c>
      <c r="N88" s="36">
        <v>43917</v>
      </c>
      <c r="O88" s="36">
        <v>43924</v>
      </c>
      <c r="P88" s="88">
        <v>43931</v>
      </c>
      <c r="Q88" s="88">
        <f>P88+7</f>
        <v>43938</v>
      </c>
      <c r="R88" s="88">
        <f t="shared" ref="R88:BA88" si="20">Q88+7</f>
        <v>43945</v>
      </c>
      <c r="S88" s="88">
        <f t="shared" si="20"/>
        <v>43952</v>
      </c>
      <c r="T88" s="88">
        <f t="shared" si="20"/>
        <v>43959</v>
      </c>
      <c r="U88" s="88">
        <f t="shared" si="20"/>
        <v>43966</v>
      </c>
      <c r="V88" s="88">
        <f t="shared" si="20"/>
        <v>43973</v>
      </c>
      <c r="W88" s="88">
        <f t="shared" si="20"/>
        <v>43980</v>
      </c>
      <c r="X88" s="88">
        <f t="shared" si="20"/>
        <v>43987</v>
      </c>
      <c r="Y88" s="88">
        <f t="shared" si="20"/>
        <v>43994</v>
      </c>
      <c r="Z88" s="88">
        <f t="shared" si="20"/>
        <v>44001</v>
      </c>
      <c r="AA88" s="88">
        <f t="shared" si="20"/>
        <v>44008</v>
      </c>
      <c r="AB88" s="88">
        <f t="shared" si="20"/>
        <v>44015</v>
      </c>
      <c r="AC88" s="88">
        <f t="shared" si="20"/>
        <v>44022</v>
      </c>
      <c r="AD88" s="88">
        <f t="shared" si="20"/>
        <v>44029</v>
      </c>
      <c r="AE88" s="88">
        <f t="shared" si="20"/>
        <v>44036</v>
      </c>
      <c r="AF88" s="88">
        <f t="shared" si="20"/>
        <v>44043</v>
      </c>
      <c r="AG88" s="88">
        <f t="shared" si="20"/>
        <v>44050</v>
      </c>
      <c r="AH88" s="88">
        <f t="shared" si="20"/>
        <v>44057</v>
      </c>
      <c r="AI88" s="88">
        <f t="shared" si="20"/>
        <v>44064</v>
      </c>
      <c r="AJ88" s="88">
        <f t="shared" si="20"/>
        <v>44071</v>
      </c>
      <c r="AK88" s="88">
        <f t="shared" si="20"/>
        <v>44078</v>
      </c>
      <c r="AL88" s="88">
        <f t="shared" si="20"/>
        <v>44085</v>
      </c>
      <c r="AM88" s="88">
        <f t="shared" si="20"/>
        <v>44092</v>
      </c>
      <c r="AN88" s="88">
        <f t="shared" si="20"/>
        <v>44099</v>
      </c>
      <c r="AO88" s="88">
        <f t="shared" si="20"/>
        <v>44106</v>
      </c>
      <c r="AP88" s="88">
        <f t="shared" si="20"/>
        <v>44113</v>
      </c>
      <c r="AQ88" s="88">
        <f t="shared" si="20"/>
        <v>44120</v>
      </c>
      <c r="AR88" s="88">
        <f t="shared" si="20"/>
        <v>44127</v>
      </c>
      <c r="AS88" s="88">
        <f t="shared" si="20"/>
        <v>44134</v>
      </c>
      <c r="AT88" s="88">
        <f t="shared" si="20"/>
        <v>44141</v>
      </c>
      <c r="AU88" s="88">
        <f t="shared" si="20"/>
        <v>44148</v>
      </c>
      <c r="AV88" s="88">
        <f t="shared" si="20"/>
        <v>44155</v>
      </c>
      <c r="AW88" s="88">
        <f t="shared" si="20"/>
        <v>44162</v>
      </c>
      <c r="AX88" s="88">
        <f t="shared" si="20"/>
        <v>44169</v>
      </c>
      <c r="AY88" s="88">
        <f t="shared" si="20"/>
        <v>44176</v>
      </c>
      <c r="AZ88" s="88">
        <f t="shared" si="20"/>
        <v>44183</v>
      </c>
      <c r="BA88" s="88">
        <f t="shared" si="20"/>
        <v>44190</v>
      </c>
    </row>
    <row r="89" spans="1:53" x14ac:dyDescent="0.25">
      <c r="A89" s="27" t="s">
        <v>51</v>
      </c>
      <c r="B89" s="64" t="e">
        <f>(B65/'UK Pop by Age'!$G17)*52</f>
        <v>#DIV/0!</v>
      </c>
      <c r="C89" s="64" t="e">
        <f>(C65/'UK Pop by Age'!$G17)*52</f>
        <v>#DIV/0!</v>
      </c>
      <c r="D89" s="64" t="e">
        <f>(D65/'UK Pop by Age'!$G17)*52</f>
        <v>#DIV/0!</v>
      </c>
      <c r="E89" s="85">
        <f>E41/'UK Pop by Age'!$G5*52</f>
        <v>3.6980233823495868E-3</v>
      </c>
      <c r="F89" s="85">
        <f>F41/'UK Pop by Age'!$G5*52</f>
        <v>3.4887013041033834E-3</v>
      </c>
      <c r="G89" s="85">
        <f>G41/'UK Pop by Age'!$G5*52</f>
        <v>2.0932207824620303E-3</v>
      </c>
      <c r="H89" s="85">
        <f>H41/'UK Pop by Age'!$G5*52</f>
        <v>3.0002831215289101E-3</v>
      </c>
      <c r="I89" s="85">
        <f>I41/'UK Pop by Age'!$G5*52</f>
        <v>3.5584753301854512E-3</v>
      </c>
      <c r="J89" s="85">
        <f>J41/'UK Pop by Age'!$G5*52</f>
        <v>3.418927278021316E-3</v>
      </c>
      <c r="K89" s="85">
        <f>K41/'UK Pop by Age'!$G5*52</f>
        <v>3.9073454605957894E-3</v>
      </c>
      <c r="L89" s="85">
        <f>L41/'UK Pop by Age'!$G5*52</f>
        <v>3.6980233823495868E-3</v>
      </c>
      <c r="M89" s="85">
        <f>M41/'UK Pop by Age'!$G5*52</f>
        <v>3.0700571476109774E-3</v>
      </c>
      <c r="N89" s="85">
        <f>N41/'UK Pop by Age'!$G5*52</f>
        <v>3.418927278021316E-3</v>
      </c>
      <c r="O89" s="85">
        <f>O41/'UK Pop by Age'!$G5*52</f>
        <v>3.5584753301854512E-3</v>
      </c>
      <c r="P89" s="98">
        <f>'UK Death v2019 predict'!P89-'UK Death v2019'!P91</f>
        <v>-1.6048025998875567E-3</v>
      </c>
      <c r="Q89" s="98">
        <f>'UK Death v2019 predict'!Q89-'UK Death v2019'!Q91</f>
        <v>-2.592373430587591E-3</v>
      </c>
      <c r="R89" s="98">
        <f>'UK Death v2019 predict'!R89-'UK Death v2019'!R91</f>
        <v>-5.8145021735056361E-5</v>
      </c>
      <c r="S89" s="98">
        <f>'UK Death v2019 predict'!S89-'UK Death v2019'!S91</f>
        <v>-5.7982215674198204E-4</v>
      </c>
      <c r="T89" s="98">
        <f>'UK Death v2019 predict'!T89-'UK Death v2019'!T91</f>
        <v>1.0605651964474289E-3</v>
      </c>
      <c r="U89" s="90"/>
      <c r="V89" s="98">
        <f>'UK Death v2019 predict'!V89-'UK Death v2019'!V91</f>
        <v>1.3082629890387443E-5</v>
      </c>
      <c r="W89" s="98">
        <f>'UK Death v2019 predict'!W89-'UK Death v2019'!W91</f>
        <v>4.6170781321493159E-4</v>
      </c>
      <c r="X89" s="98">
        <f>'UK Death v2019 predict'!X89-'UK Death v2019'!X91</f>
        <v>-1.4432040654401488E-3</v>
      </c>
      <c r="Y89" s="98">
        <f>'UK Death v2019 predict'!Y89-'UK Death v2019'!Y91</f>
        <v>-5.7543137165019364E-4</v>
      </c>
      <c r="Z89" s="98" t="e">
        <f>'UK Death v2019 predict'!Z89-'UK Death v2019'!Z91</f>
        <v>#DIV/0!</v>
      </c>
      <c r="AA89" s="98">
        <f>'UK Death v2019 predict'!AA89-'UK Death v2019'!AA91</f>
        <v>-8.1328604801258033E-4</v>
      </c>
      <c r="AB89" s="98">
        <f>'UK Death v2019 predict'!AB89-'UK Death v2019'!AB91</f>
        <v>-9.1822618324001069E-4</v>
      </c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4"/>
    </row>
    <row r="90" spans="1:53" x14ac:dyDescent="0.25">
      <c r="A90" s="27" t="s">
        <v>44</v>
      </c>
      <c r="B90" s="64" t="e">
        <f>(B66/'UK Pop by Age'!$G18)*52</f>
        <v>#DIV/0!</v>
      </c>
      <c r="C90" s="64" t="e">
        <f>(C66/'UK Pop by Age'!$G18)*52</f>
        <v>#DIV/0!</v>
      </c>
      <c r="D90" s="64" t="e">
        <f>(D66/'UK Pop by Age'!$G18)*52</f>
        <v>#DIV/0!</v>
      </c>
      <c r="E90" s="85">
        <f>E42/'UK Pop by Age'!$G6*52</f>
        <v>9.7795280625438436E-5</v>
      </c>
      <c r="F90" s="85">
        <f>F42/'UK Pop by Age'!$G6*52</f>
        <v>6.9853771875313161E-5</v>
      </c>
      <c r="G90" s="85">
        <f>G42/'UK Pop by Age'!$G6*52</f>
        <v>7.4510690000334054E-5</v>
      </c>
      <c r="H90" s="85">
        <f>H42/'UK Pop by Age'!$G6*52</f>
        <v>5.5883017500250537E-5</v>
      </c>
      <c r="I90" s="85">
        <f>I42/'UK Pop by Age'!$G6*52</f>
        <v>8.3824526250375798E-5</v>
      </c>
      <c r="J90" s="85">
        <f>J42/'UK Pop by Age'!$G6*52</f>
        <v>9.3138362500417557E-5</v>
      </c>
      <c r="K90" s="85">
        <f>K42/'UK Pop by Age'!$G6*52</f>
        <v>9.3138362500417557E-5</v>
      </c>
      <c r="L90" s="85">
        <f>L42/'UK Pop by Age'!$G6*52</f>
        <v>1.0245219875045932E-4</v>
      </c>
      <c r="M90" s="85">
        <f>M42/'UK Pop by Age'!$G6*52</f>
        <v>5.5883017500250537E-5</v>
      </c>
      <c r="N90" s="85">
        <f>N42/'UK Pop by Age'!$G6*52</f>
        <v>6.0539935625271409E-5</v>
      </c>
      <c r="O90" s="85">
        <f>O42/'UK Pop by Age'!$G6*52</f>
        <v>9.7795280625438436E-5</v>
      </c>
      <c r="P90" s="98">
        <f>'UK Death v2019 predict'!P90-'UK Death v2019'!P92</f>
        <v>2.6078741500116913E-4</v>
      </c>
      <c r="Q90" s="98">
        <f>'UK Death v2019 predict'!Q90-'UK Death v2019'!Q92</f>
        <v>2.3105478389526664E-4</v>
      </c>
      <c r="R90" s="98">
        <f>'UK Death v2019 predict'!R90-'UK Death v2019'!R92</f>
        <v>1.1067942077132952E-4</v>
      </c>
      <c r="S90" s="98">
        <f>'UK Death v2019 predict'!S90-'UK Death v2019'!S92</f>
        <v>-1.0152081512545513E-5</v>
      </c>
      <c r="T90" s="98">
        <f>'UK Death v2019 predict'!T90-'UK Death v2019'!T92</f>
        <v>-4.7034873062710862E-5</v>
      </c>
      <c r="U90" s="90"/>
      <c r="V90" s="98">
        <f>'UK Death v2019 predict'!V90-'UK Death v2019'!V92</f>
        <v>6.3668802490519661E-6</v>
      </c>
      <c r="W90" s="98">
        <f>'UK Death v2019 predict'!W90-'UK Death v2019'!W92</f>
        <v>2.9105738281380393E-6</v>
      </c>
      <c r="X90" s="98">
        <f>'UK Death v2019 predict'!X90-'UK Death v2019'!X92</f>
        <v>-3.5026752127696543E-5</v>
      </c>
      <c r="Y90" s="98">
        <f>'UK Death v2019 predict'!Y90-'UK Death v2019'!Y92</f>
        <v>-9.6014840149525192E-6</v>
      </c>
      <c r="Z90" s="98" t="e">
        <f>'UK Death v2019 predict'!Z90-'UK Death v2019'!Z92</f>
        <v>#DIV/0!</v>
      </c>
      <c r="AA90" s="98">
        <f>'UK Death v2019 predict'!AA90-'UK Death v2019'!AA92</f>
        <v>-1.2704072645056954E-5</v>
      </c>
      <c r="AB90" s="98">
        <f>'UK Death v2019 predict'!AB90-'UK Death v2019'!AB92</f>
        <v>-1.6951181975075993E-5</v>
      </c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4"/>
    </row>
    <row r="91" spans="1:53" x14ac:dyDescent="0.25">
      <c r="A91" s="27" t="s">
        <v>45</v>
      </c>
      <c r="B91" s="64" t="e">
        <f>(B67/'UK Pop by Age'!$G19)*52</f>
        <v>#DIV/0!</v>
      </c>
      <c r="C91" s="64" t="e">
        <f>(C67/'UK Pop by Age'!$G19)*52</f>
        <v>#DIV/0!</v>
      </c>
      <c r="D91" s="64" t="e">
        <f>(D67/'UK Pop by Age'!$G19)*52</f>
        <v>#DIV/0!</v>
      </c>
      <c r="E91" s="85">
        <f>E43/'UK Pop by Age'!$G7*52</f>
        <v>6.4767992901859552E-4</v>
      </c>
      <c r="F91" s="85">
        <f>F43/'UK Pop by Age'!$G7*52</f>
        <v>6.3530387941951403E-4</v>
      </c>
      <c r="G91" s="85">
        <f>G43/'UK Pop by Age'!$G7*52</f>
        <v>5.5898490689184526E-4</v>
      </c>
      <c r="H91" s="85">
        <f>H43/'UK Pop by Age'!$G7*52</f>
        <v>5.8992503088954877E-4</v>
      </c>
      <c r="I91" s="85">
        <f>I43/'UK Pop by Age'!$G7*52</f>
        <v>6.6211865355085716E-4</v>
      </c>
      <c r="J91" s="85">
        <f>J43/'UK Pop by Age'!$G7*52</f>
        <v>6.4974260395177577E-4</v>
      </c>
      <c r="K91" s="85">
        <f>K43/'UK Pop by Age'!$G7*52</f>
        <v>6.4355457915223502E-4</v>
      </c>
      <c r="L91" s="85">
        <f>L43/'UK Pop by Age'!$G7*52</f>
        <v>6.4149190421905478E-4</v>
      </c>
      <c r="M91" s="85">
        <f>M43/'UK Pop by Age'!$G7*52</f>
        <v>5.6723560662456614E-4</v>
      </c>
      <c r="N91" s="85">
        <f>N43/'UK Pop by Age'!$G7*52</f>
        <v>5.8373700609000813E-4</v>
      </c>
      <c r="O91" s="85">
        <f>O43/'UK Pop by Age'!$G7*52</f>
        <v>5.9405038075590927E-4</v>
      </c>
      <c r="P91" s="98">
        <f>'UK Death v2019 predict'!P91-'UK Death v2019'!P93</f>
        <v>-2.9702519037795453E-4</v>
      </c>
      <c r="Q91" s="98">
        <f>'UK Death v2019 predict'!Q91-'UK Death v2019'!Q93</f>
        <v>-3.7017081685457694E-4</v>
      </c>
      <c r="R91" s="98">
        <f>'UK Death v2019 predict'!R91-'UK Death v2019'!R93</f>
        <v>-2.3913278058669595E-4</v>
      </c>
      <c r="S91" s="98">
        <f>'UK Death v2019 predict'!S91-'UK Death v2019'!S93</f>
        <v>-9.9132157288642328E-5</v>
      </c>
      <c r="T91" s="98">
        <f>'UK Death v2019 predict'!T91-'UK Death v2019'!T93</f>
        <v>1.5985730732146874E-4</v>
      </c>
      <c r="U91" s="90"/>
      <c r="V91" s="98">
        <f>'UK Death v2019 predict'!V91-'UK Death v2019'!V93</f>
        <v>-1.5813303999451342E-4</v>
      </c>
      <c r="W91" s="98">
        <f>'UK Death v2019 predict'!W91-'UK Death v2019'!W93</f>
        <v>1.6061469577349568E-4</v>
      </c>
      <c r="X91" s="98">
        <f>'UK Death v2019 predict'!X91-'UK Death v2019'!X93</f>
        <v>-2.5889480505843698E-4</v>
      </c>
      <c r="Y91" s="98">
        <f>'UK Death v2019 predict'!Y91-'UK Death v2019'!Y93</f>
        <v>-1.1095829203919088E-4</v>
      </c>
      <c r="Z91" s="98">
        <f>'UK Death v2019 predict'!Z91-'UK Death v2019'!Z93</f>
        <v>-5.4248350742640327E-4</v>
      </c>
      <c r="AA91" s="98">
        <f>'UK Death v2019 predict'!AA91-'UK Death v2019'!AA93</f>
        <v>-1.1202800097088528E-4</v>
      </c>
      <c r="AB91" s="98">
        <f>'UK Death v2019 predict'!AB91-'UK Death v2019'!AB93</f>
        <v>-1.5709332291100725E-4</v>
      </c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4"/>
    </row>
    <row r="92" spans="1:53" x14ac:dyDescent="0.25">
      <c r="A92" s="27" t="s">
        <v>46</v>
      </c>
      <c r="B92" s="64" t="e">
        <f>(B68/'UK Pop by Age'!$G20)*52</f>
        <v>#DIV/0!</v>
      </c>
      <c r="C92" s="64" t="e">
        <f>(C68/'UK Pop by Age'!$G20)*52</f>
        <v>#DIV/0!</v>
      </c>
      <c r="D92" s="64" t="e">
        <f>(D68/'UK Pop by Age'!$G20)*52</f>
        <v>#DIV/0!</v>
      </c>
      <c r="E92" s="85">
        <f>E44/'UK Pop by Age'!$G8*52</f>
        <v>4.1118311714030392E-3</v>
      </c>
      <c r="F92" s="85">
        <f>F44/'UK Pop by Age'!$G8*52</f>
        <v>4.0875725804213111E-3</v>
      </c>
      <c r="G92" s="85">
        <f>G44/'UK Pop by Age'!$G8*52</f>
        <v>4.0299584268397052E-3</v>
      </c>
      <c r="H92" s="85">
        <f>H44/'UK Pop by Age'!$G8*52</f>
        <v>3.905633148058345E-3</v>
      </c>
      <c r="I92" s="85">
        <f>I44/'UK Pop by Age'!$G8*52</f>
        <v>3.8540836422221707E-3</v>
      </c>
      <c r="J92" s="85">
        <f>J44/'UK Pop by Age'!$G8*52</f>
        <v>3.8116311080041453E-3</v>
      </c>
      <c r="K92" s="85">
        <f>K44/'UK Pop by Age'!$G8*52</f>
        <v>3.7964694886405649E-3</v>
      </c>
      <c r="L92" s="85">
        <f>L44/'UK Pop by Age'!$G8*52</f>
        <v>4.0633139894395822E-3</v>
      </c>
      <c r="M92" s="85">
        <f>M44/'UK Pop by Age'!$G8*52</f>
        <v>3.8328573751131583E-3</v>
      </c>
      <c r="N92" s="85">
        <f>N44/'UK Pop by Age'!$G8*52</f>
        <v>3.9450533584036536E-3</v>
      </c>
      <c r="O92" s="85">
        <f>O44/'UK Pop by Age'!$G8*52</f>
        <v>5.640122403251957E-3</v>
      </c>
      <c r="P92" s="98">
        <f>'UK Death v2019 predict'!P92-'UK Death v2019'!P94</f>
        <v>-1.5737760899396597E-3</v>
      </c>
      <c r="Q92" s="98">
        <f>'UK Death v2019 predict'!Q92-'UK Death v2019'!Q94</f>
        <v>-2.500034405213172E-3</v>
      </c>
      <c r="R92" s="98">
        <f>'UK Death v2019 predict'!R92-'UK Death v2019'!R94</f>
        <v>1.8064564084394096E-3</v>
      </c>
      <c r="S92" s="98">
        <f>'UK Death v2019 predict'!S92-'UK Death v2019'!S94</f>
        <v>-6.6406376650546446E-4</v>
      </c>
      <c r="T92" s="98">
        <f>'UK Death v2019 predict'!T92-'UK Death v2019'!T94</f>
        <v>1.0228028422671429E-3</v>
      </c>
      <c r="U92" s="90"/>
      <c r="V92" s="98">
        <f>'UK Death v2019 predict'!V92-'UK Death v2019'!V94</f>
        <v>6.3086550570647625E-5</v>
      </c>
      <c r="W92" s="98">
        <f>'UK Death v2019 predict'!W92-'UK Death v2019'!W94</f>
        <v>6.9963766353847451E-4</v>
      </c>
      <c r="X92" s="98">
        <f>'UK Death v2019 predict'!X92-'UK Death v2019'!X94</f>
        <v>-1.8645095530767787E-3</v>
      </c>
      <c r="Y92" s="98">
        <f>'UK Death v2019 predict'!Y92-'UK Death v2019'!Y94</f>
        <v>-7.2181579555857757E-4</v>
      </c>
      <c r="Z92" s="98">
        <f>'UK Death v2019 predict'!Z92-'UK Death v2019'!Z94</f>
        <v>-3.6569825904956238E-3</v>
      </c>
      <c r="AA92" s="98">
        <f>'UK Death v2019 predict'!AA92-'UK Death v2019'!AA94</f>
        <v>-8.6481876849863349E-4</v>
      </c>
      <c r="AB92" s="98">
        <f>'UK Death v2019 predict'!AB92-'UK Death v2019'!AB94</f>
        <v>-1.002728858229762E-3</v>
      </c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4"/>
    </row>
    <row r="93" spans="1:53" x14ac:dyDescent="0.25">
      <c r="A93" s="27" t="s">
        <v>47</v>
      </c>
      <c r="B93" s="64" t="e">
        <f>(B69/'UK Pop by Age'!$G21)*52</f>
        <v>#DIV/0!</v>
      </c>
      <c r="C93" s="64" t="e">
        <f>(C69/'UK Pop by Age'!$G21)*52</f>
        <v>#DIV/0!</v>
      </c>
      <c r="D93" s="64" t="e">
        <f>(D69/'UK Pop by Age'!$G21)*52</f>
        <v>#DIV/0!</v>
      </c>
      <c r="E93" s="85">
        <f>E45/'UK Pop by Age'!$G9*52</f>
        <v>1.531521137612024E-2</v>
      </c>
      <c r="F93" s="85">
        <f>F45/'UK Pop by Age'!$G9*52</f>
        <v>1.5080555430622991E-2</v>
      </c>
      <c r="G93" s="85">
        <f>G45/'UK Pop by Age'!$G9*52</f>
        <v>1.4149753513483918E-2</v>
      </c>
      <c r="H93" s="85">
        <f>H45/'UK Pop by Age'!$G9*52</f>
        <v>1.3719550946738967E-2</v>
      </c>
      <c r="I93" s="85">
        <f>I45/'UK Pop by Age'!$G9*52</f>
        <v>1.3633510433389978E-2</v>
      </c>
      <c r="J93" s="85">
        <f>J45/'UK Pop by Age'!$G9*52</f>
        <v>1.4024603675885384E-2</v>
      </c>
      <c r="K93" s="85">
        <f>K45/'UK Pop by Age'!$G9*52</f>
        <v>1.3836878919487589E-2</v>
      </c>
      <c r="L93" s="85">
        <f>L45/'UK Pop by Age'!$G9*52</f>
        <v>1.3711729081889059E-2</v>
      </c>
      <c r="M93" s="85">
        <f>M45/'UK Pop by Age'!$G9*52</f>
        <v>1.392291943283658E-2</v>
      </c>
      <c r="N93" s="85">
        <f>N45/'UK Pop by Age'!$G9*52</f>
        <v>1.4118466054084285E-2</v>
      </c>
      <c r="O93" s="85">
        <f>O45/'UK Pop by Age'!$G9*52</f>
        <v>2.1384978499648995E-2</v>
      </c>
      <c r="P93" s="98">
        <f>'UK Death v2019 predict'!P93-'UK Death v2019'!P95</f>
        <v>-4.7948031529937186E-3</v>
      </c>
      <c r="Q93" s="98">
        <f>'UK Death v2019 predict'!Q93-'UK Death v2019'!Q95</f>
        <v>-9.5932163974566317E-3</v>
      </c>
      <c r="R93" s="98">
        <f>'UK Death v2019 predict'!R93-'UK Death v2019'!R95</f>
        <v>9.3935382270830814E-3</v>
      </c>
      <c r="S93" s="98">
        <f>'UK Death v2019 predict'!S93-'UK Death v2019'!S95</f>
        <v>-1.7291796623692089E-3</v>
      </c>
      <c r="T93" s="98">
        <f>'UK Death v2019 predict'!T93-'UK Death v2019'!T95</f>
        <v>3.1748949425777374E-3</v>
      </c>
      <c r="U93" s="90"/>
      <c r="V93" s="98">
        <f>'UK Death v2019 predict'!V93-'UK Death v2019'!V95</f>
        <v>9.1491375416269741E-4</v>
      </c>
      <c r="W93" s="98">
        <f>'UK Death v2019 predict'!W93-'UK Death v2019'!W95</f>
        <v>1.2059726782260773E-3</v>
      </c>
      <c r="X93" s="98">
        <f>'UK Death v2019 predict'!X93-'UK Death v2019'!X95</f>
        <v>-6.5854760920838465E-3</v>
      </c>
      <c r="Y93" s="98">
        <f>'UK Death v2019 predict'!Y93-'UK Death v2019'!Y95</f>
        <v>-2.5201898606502897E-3</v>
      </c>
      <c r="Z93" s="98">
        <f>'UK Death v2019 predict'!Z93-'UK Death v2019'!Z95</f>
        <v>-1.2632311732601728E-2</v>
      </c>
      <c r="AA93" s="98">
        <f>'UK Death v2019 predict'!AA93-'UK Death v2019'!AA95</f>
        <v>-3.0416416529946994E-3</v>
      </c>
      <c r="AB93" s="98">
        <f>'UK Death v2019 predict'!AB93-'UK Death v2019'!AB95</f>
        <v>-3.5063855749168441E-3</v>
      </c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4"/>
    </row>
    <row r="94" spans="1:53" x14ac:dyDescent="0.25">
      <c r="A94" s="27" t="s">
        <v>48</v>
      </c>
      <c r="B94" s="64" t="e">
        <f>(B70/'UK Pop by Age'!$G22)*52</f>
        <v>#DIV/0!</v>
      </c>
      <c r="C94" s="64" t="e">
        <f>(C70/'UK Pop by Age'!$G22)*52</f>
        <v>#DIV/0!</v>
      </c>
      <c r="D94" s="64" t="e">
        <f>(D70/'UK Pop by Age'!$G22)*52</f>
        <v>#DIV/0!</v>
      </c>
      <c r="E94" s="85">
        <f>E46/'UK Pop by Age'!$G10*52</f>
        <v>4.4390506708306965E-2</v>
      </c>
      <c r="F94" s="85">
        <f>F46/'UK Pop by Age'!$G10*52</f>
        <v>4.3313002649759506E-2</v>
      </c>
      <c r="G94" s="85">
        <f>G46/'UK Pop by Age'!$G10*52</f>
        <v>4.0652498801494179E-2</v>
      </c>
      <c r="H94" s="85">
        <f>H46/'UK Pop by Age'!$G10*52</f>
        <v>4.0027280397151831E-2</v>
      </c>
      <c r="I94" s="85">
        <f>I46/'UK Pop by Age'!$G10*52</f>
        <v>4.035984337818499E-2</v>
      </c>
      <c r="J94" s="85">
        <f>J46/'UK Pop by Age'!$G10*52</f>
        <v>3.9481877108257436E-2</v>
      </c>
      <c r="K94" s="85">
        <f>K46/'UK Pop by Age'!$G10*52</f>
        <v>4.1543767590663069E-2</v>
      </c>
      <c r="L94" s="85">
        <f>L46/'UK Pop by Age'!$G10*52</f>
        <v>4.1291019725077857E-2</v>
      </c>
      <c r="M94" s="85">
        <f>M46/'UK Pop by Age'!$G10*52</f>
        <v>4.079882651314877E-2</v>
      </c>
      <c r="N94" s="85">
        <f>N46/'UK Pop by Age'!$G10*52</f>
        <v>4.3193279976587562E-2</v>
      </c>
      <c r="O94" s="85">
        <f>O46/'UK Pop by Age'!$G10*52</f>
        <v>6.6579108802839779E-2</v>
      </c>
      <c r="P94" s="98">
        <f>'UK Death v2019 predict'!P94-'UK Death v2019'!P96</f>
        <v>-5.028352273221473E-3</v>
      </c>
      <c r="Q94" s="98">
        <f>'UK Death v2019 predict'!Q94-'UK Death v2019'!Q96</f>
        <v>-2.4273004532577622E-2</v>
      </c>
      <c r="R94" s="98">
        <f>'UK Death v2019 predict'!R94-'UK Death v2019'!R96</f>
        <v>2.2933099754739075E-2</v>
      </c>
      <c r="S94" s="98">
        <f>'UK Death v2019 predict'!S94-'UK Death v2019'!S96</f>
        <v>-4.7216626921126881E-3</v>
      </c>
      <c r="T94" s="98">
        <f>'UK Death v2019 predict'!T94-'UK Death v2019'!T96</f>
        <v>1.3313161256719698E-2</v>
      </c>
      <c r="U94" s="90"/>
      <c r="V94" s="98">
        <f>'UK Death v2019 predict'!V94-'UK Death v2019'!V96</f>
        <v>4.7077407743191732E-3</v>
      </c>
      <c r="W94" s="98">
        <f>'UK Death v2019 predict'!W94-'UK Death v2019'!W96</f>
        <v>3.699243534336101E-3</v>
      </c>
      <c r="X94" s="98">
        <f>'UK Death v2019 predict'!X94-'UK Death v2019'!X96</f>
        <v>-1.964813621617088E-2</v>
      </c>
      <c r="Y94" s="98">
        <f>'UK Death v2019 predict'!Y94-'UK Death v2019'!Y96</f>
        <v>-7.145903669470724E-3</v>
      </c>
      <c r="Z94" s="98">
        <f>'UK Death v2019 predict'!Z94-'UK Death v2019'!Z96</f>
        <v>-3.5650751566755366E-2</v>
      </c>
      <c r="AA94" s="98">
        <f>'UK Death v2019 predict'!AA94-'UK Death v2019'!AA96</f>
        <v>-8.6005575802103537E-3</v>
      </c>
      <c r="AB94" s="98">
        <f>'UK Death v2019 predict'!AB94-'UK Death v2019'!AB96</f>
        <v>-9.7959751693129302E-3</v>
      </c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4"/>
    </row>
    <row r="95" spans="1:53" x14ac:dyDescent="0.25">
      <c r="A95" s="45" t="s">
        <v>49</v>
      </c>
      <c r="B95" s="72" t="e">
        <f>(B71/'UK Pop by Age'!$G23)*52</f>
        <v>#DIV/0!</v>
      </c>
      <c r="C95" s="72" t="e">
        <f>(C71/'UK Pop by Age'!$G23)*52</f>
        <v>#DIV/0!</v>
      </c>
      <c r="D95" s="72" t="e">
        <f>(D71/'UK Pop by Age'!$G23)*52</f>
        <v>#DIV/0!</v>
      </c>
      <c r="E95" s="86">
        <f>E47/'UK Pop by Age'!$G11*52</f>
        <v>0.24434926225123671</v>
      </c>
      <c r="F95" s="86">
        <f>F47/'UK Pop by Age'!$G11*52</f>
        <v>0.23891815068894295</v>
      </c>
      <c r="G95" s="86">
        <f>G47/'UK Pop by Age'!$G11*52</f>
        <v>0.22704076652467428</v>
      </c>
      <c r="H95" s="86">
        <f>H47/'UK Pop by Age'!$G11*52</f>
        <v>0.23125368483935077</v>
      </c>
      <c r="I95" s="86">
        <f>I47/'UK Pop by Age'!$G11*52</f>
        <v>0.22343694483380644</v>
      </c>
      <c r="J95" s="86">
        <f>J47/'UK Pop by Age'!$G11*52</f>
        <v>0.22399528340563099</v>
      </c>
      <c r="K95" s="86">
        <f>K47/'UK Pop by Age'!$G11*52</f>
        <v>0.22130510665047617</v>
      </c>
      <c r="L95" s="86">
        <f>L47/'UK Pop by Age'!$G11*52</f>
        <v>0.22506120249729614</v>
      </c>
      <c r="M95" s="86">
        <f>M47/'UK Pop by Age'!$G11*52</f>
        <v>0.21338685054096371</v>
      </c>
      <c r="N95" s="86">
        <f>N47/'UK Pop by Age'!$G11*52</f>
        <v>0.2255687830171367</v>
      </c>
      <c r="O95" s="86">
        <f>O47/'UK Pop by Age'!$G11*52</f>
        <v>0.32627275815350015</v>
      </c>
      <c r="P95" s="98">
        <f>'UK Death v2019 predict'!P95-'UK Death v2019'!P97</f>
        <v>1.7968350402355171E-2</v>
      </c>
      <c r="Q95" s="98">
        <f>'UK Death v2019 predict'!Q95-'UK Death v2019'!Q97</f>
        <v>-0.12112042543056495</v>
      </c>
      <c r="R95" s="98">
        <f>'UK Death v2019 predict'!R95-'UK Death v2019'!R97</f>
        <v>2.8245163994059963E-2</v>
      </c>
      <c r="S95" s="98">
        <f>'UK Death v2019 predict'!S95-'UK Death v2019'!S97</f>
        <v>-4.7288485340684194E-2</v>
      </c>
      <c r="T95" s="98">
        <f>'UK Death v2019 predict'!T95-'UK Death v2019'!T97</f>
        <v>8.4974054826505163E-2</v>
      </c>
      <c r="U95" s="91"/>
      <c r="V95" s="98">
        <f>'UK Death v2019 predict'!V95-'UK Death v2019'!V97</f>
        <v>3.1270528947707488E-2</v>
      </c>
      <c r="W95" s="98">
        <f>'UK Death v2019 predict'!W95-'UK Death v2019'!W97</f>
        <v>3.3495159194821073E-2</v>
      </c>
      <c r="X95" s="98">
        <f>'UK Death v2019 predict'!X95-'UK Death v2019'!X97</f>
        <v>-9.880785253417132E-2</v>
      </c>
      <c r="Y95" s="98">
        <f>'UK Death v2019 predict'!Y95-'UK Death v2019'!Y97</f>
        <v>-3.5952484991269823E-2</v>
      </c>
      <c r="Z95" s="98">
        <f>'UK Death v2019 predict'!Z95-'UK Death v2019'!Z97</f>
        <v>-0.17805924636006198</v>
      </c>
      <c r="AA95" s="98">
        <f>'UK Death v2019 predict'!AA95-'UK Death v2019'!AA97</f>
        <v>-4.2509665504437438E-2</v>
      </c>
      <c r="AB95" s="98">
        <f>'UK Death v2019 predict'!AB95-'UK Death v2019'!AB97</f>
        <v>-4.8264816470597438E-2</v>
      </c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7"/>
    </row>
    <row r="96" spans="1:53" s="17" customFormat="1" ht="15.75" thickBot="1" x14ac:dyDescent="0.3">
      <c r="A96" s="74" t="s">
        <v>65</v>
      </c>
      <c r="B96" s="76"/>
      <c r="C96" s="76"/>
      <c r="D96" s="76"/>
      <c r="E96" s="78">
        <f>E48/'UK Pop by Age'!$G12*52</f>
        <v>9.3597830975093877E-3</v>
      </c>
      <c r="F96" s="78">
        <f>F48/'UK Pop by Age'!$G12*52</f>
        <v>9.1694761940672408E-3</v>
      </c>
      <c r="G96" s="78">
        <f>G48/'UK Pop by Age'!$G12*52</f>
        <v>8.673572727836254E-3</v>
      </c>
      <c r="H96" s="78">
        <f>H48/'UK Pop by Age'!$G12*52</f>
        <v>8.6451451406000818E-3</v>
      </c>
      <c r="I96" s="78">
        <f>I48/'UK Pop by Age'!$G12*52</f>
        <v>8.5598623788915688E-3</v>
      </c>
      <c r="J96" s="78">
        <f>J48/'UK Pop by Age'!$G12*52</f>
        <v>8.5401209988664496E-3</v>
      </c>
      <c r="K96" s="78">
        <f>K48/'UK Pop by Age'!$G12*52</f>
        <v>8.6009244493438167E-3</v>
      </c>
      <c r="L96" s="78">
        <f>L48/'UK Pop by Age'!$G12*52</f>
        <v>8.6996313494694111E-3</v>
      </c>
      <c r="M96" s="78">
        <f>M48/'UK Pop by Age'!$G12*52</f>
        <v>8.406669269896647E-3</v>
      </c>
      <c r="N96" s="78">
        <f>N48/'UK Pop by Age'!$G12*52</f>
        <v>8.7983382495950054E-3</v>
      </c>
      <c r="O96" s="78">
        <f>O48/'UK Pop by Age'!$G12*52</f>
        <v>1.2940079778864957E-2</v>
      </c>
      <c r="P96" s="99">
        <f>'UK Death v2019 predict'!P96-'UK Death v2019'!P98</f>
        <v>-1.0004931396730265E-3</v>
      </c>
      <c r="Q96" s="99">
        <f>'UK Death v2019 predict'!Q96-'UK Death v2019'!Q98</f>
        <v>-5.0765718018440445E-3</v>
      </c>
      <c r="R96" s="99">
        <f>'UK Death v2019 predict'!R96-'UK Death v2019'!R98</f>
        <v>3.1460652863230555E-3</v>
      </c>
      <c r="S96" s="99">
        <f>'UK Death v2019 predict'!S96-'UK Death v2019'!S98</f>
        <v>-1.4096964131096994E-3</v>
      </c>
      <c r="T96" s="99">
        <f>'UK Death v2019 predict'!T96-'UK Death v2019'!T98</f>
        <v>2.7643459621573552E-3</v>
      </c>
      <c r="U96" s="99"/>
      <c r="V96" s="99">
        <f>'UK Death v2019 predict'!V96-'UK Death v2019'!V98</f>
        <v>8.154238711187943E-4</v>
      </c>
      <c r="W96" s="99">
        <f>'UK Death v2019 predict'!W96-'UK Death v2019'!W98</f>
        <v>1.1118345230146966E-3</v>
      </c>
      <c r="X96" s="99">
        <f>'UK Death v2019 predict'!X96-'UK Death v2019'!X98</f>
        <v>-3.9752798064996812E-3</v>
      </c>
      <c r="Y96" s="99">
        <f>'UK Death v2019 predict'!Y96-'UK Death v2019'!Y98</f>
        <v>-1.4765257190621174E-3</v>
      </c>
      <c r="Z96" s="99">
        <f>'UK Death v2019 predict'!Z96-'UK Death v2019'!Z98</f>
        <v>-7.3745899221834277E-3</v>
      </c>
      <c r="AA96" s="99">
        <f>'UK Death v2019 predict'!AA96-'UK Death v2019'!AA98</f>
        <v>-1.7583978843557857E-3</v>
      </c>
      <c r="AB96" s="99">
        <f>'UK Death v2019 predict'!AB96-'UK Death v2019'!AB98</f>
        <v>-2.0208855904113743E-3</v>
      </c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7"/>
    </row>
    <row r="97" spans="1:53" s="30" customFormat="1" x14ac:dyDescent="0.25">
      <c r="A97" s="29"/>
      <c r="B97" s="43"/>
      <c r="C97" s="43"/>
      <c r="D97" s="43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</row>
    <row r="98" spans="1:53" s="30" customFormat="1" ht="18.75" x14ac:dyDescent="0.3">
      <c r="A98" s="13" t="s">
        <v>66</v>
      </c>
      <c r="B98" s="43"/>
      <c r="C98" s="43"/>
      <c r="D98" s="43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</row>
    <row r="99" spans="1:53" s="30" customFormat="1" x14ac:dyDescent="0.25">
      <c r="A99" s="33" t="s">
        <v>50</v>
      </c>
      <c r="B99" s="16">
        <v>1</v>
      </c>
      <c r="C99" s="16">
        <v>2</v>
      </c>
      <c r="D99" s="16">
        <v>3</v>
      </c>
      <c r="E99" s="16">
        <v>4</v>
      </c>
      <c r="F99" s="16">
        <v>5</v>
      </c>
      <c r="G99" s="16">
        <v>6</v>
      </c>
      <c r="H99" s="16">
        <v>7</v>
      </c>
      <c r="I99" s="16">
        <v>8</v>
      </c>
      <c r="J99" s="16">
        <v>9</v>
      </c>
      <c r="K99" s="16">
        <v>10</v>
      </c>
      <c r="L99" s="16">
        <v>11</v>
      </c>
      <c r="M99" s="16">
        <v>12</v>
      </c>
      <c r="N99" s="16">
        <v>13</v>
      </c>
      <c r="O99" s="16">
        <v>14</v>
      </c>
      <c r="P99" s="16">
        <v>15</v>
      </c>
      <c r="Q99" s="16">
        <v>16</v>
      </c>
      <c r="R99" s="16">
        <v>17</v>
      </c>
      <c r="S99" s="16">
        <v>18</v>
      </c>
      <c r="T99" s="16">
        <v>19</v>
      </c>
      <c r="U99" s="16">
        <v>20</v>
      </c>
      <c r="V99" s="16">
        <v>21</v>
      </c>
      <c r="W99" s="16">
        <v>22</v>
      </c>
      <c r="X99" s="16">
        <v>23</v>
      </c>
      <c r="Y99" s="16">
        <v>24</v>
      </c>
      <c r="Z99" s="16">
        <v>25</v>
      </c>
      <c r="AA99" s="16">
        <v>26</v>
      </c>
      <c r="AB99" s="16">
        <v>27</v>
      </c>
      <c r="AC99" s="16">
        <v>28</v>
      </c>
      <c r="AD99" s="16">
        <v>29</v>
      </c>
      <c r="AE99" s="16">
        <v>30</v>
      </c>
      <c r="AF99" s="16">
        <v>31</v>
      </c>
      <c r="AG99" s="16">
        <v>32</v>
      </c>
      <c r="AH99" s="16">
        <v>33</v>
      </c>
      <c r="AI99" s="16">
        <v>34</v>
      </c>
      <c r="AJ99" s="16">
        <v>35</v>
      </c>
      <c r="AK99" s="16">
        <v>36</v>
      </c>
      <c r="AL99" s="16">
        <v>37</v>
      </c>
      <c r="AM99" s="16">
        <v>38</v>
      </c>
      <c r="AN99" s="16">
        <v>39</v>
      </c>
      <c r="AO99" s="16">
        <v>40</v>
      </c>
      <c r="AP99" s="16">
        <v>41</v>
      </c>
      <c r="AQ99" s="16">
        <v>42</v>
      </c>
      <c r="AR99" s="16">
        <v>43</v>
      </c>
      <c r="AS99" s="16">
        <v>44</v>
      </c>
      <c r="AT99" s="16">
        <v>45</v>
      </c>
      <c r="AU99" s="16">
        <v>46</v>
      </c>
      <c r="AV99" s="16">
        <v>47</v>
      </c>
      <c r="AW99" s="16">
        <v>48</v>
      </c>
      <c r="AX99" s="16">
        <v>49</v>
      </c>
      <c r="AY99" s="16">
        <v>50</v>
      </c>
      <c r="AZ99" s="16">
        <v>51</v>
      </c>
      <c r="BA99" s="16">
        <v>52</v>
      </c>
    </row>
    <row r="100" spans="1:53" s="30" customFormat="1" x14ac:dyDescent="0.25">
      <c r="A100" s="31" t="s">
        <v>52</v>
      </c>
      <c r="B100" s="36">
        <v>43833</v>
      </c>
      <c r="C100" s="36">
        <v>43840</v>
      </c>
      <c r="D100" s="36">
        <v>43847</v>
      </c>
      <c r="E100" s="36">
        <v>43854</v>
      </c>
      <c r="F100" s="36">
        <v>43861</v>
      </c>
      <c r="G100" s="36">
        <v>43868</v>
      </c>
      <c r="H100" s="36">
        <v>43875</v>
      </c>
      <c r="I100" s="36">
        <v>43882</v>
      </c>
      <c r="J100" s="36">
        <v>43889</v>
      </c>
      <c r="K100" s="36">
        <v>43896</v>
      </c>
      <c r="L100" s="36">
        <v>43903</v>
      </c>
      <c r="M100" s="36">
        <v>43910</v>
      </c>
      <c r="N100" s="36">
        <v>43917</v>
      </c>
      <c r="O100" s="36">
        <v>43924</v>
      </c>
      <c r="P100" s="35">
        <v>43931</v>
      </c>
      <c r="Q100" s="35">
        <v>43938</v>
      </c>
      <c r="R100" s="35">
        <v>43945</v>
      </c>
      <c r="S100" s="35">
        <v>43952</v>
      </c>
      <c r="T100" s="35">
        <v>43959</v>
      </c>
      <c r="U100" s="35">
        <v>43966</v>
      </c>
      <c r="V100" s="35">
        <v>43973</v>
      </c>
      <c r="W100" s="35">
        <v>43980</v>
      </c>
      <c r="X100" s="35">
        <v>43987</v>
      </c>
      <c r="Y100" s="35">
        <v>43994</v>
      </c>
      <c r="Z100" s="35">
        <v>44001</v>
      </c>
      <c r="AA100" s="35">
        <v>44008</v>
      </c>
      <c r="AB100" s="35">
        <v>44015</v>
      </c>
      <c r="AC100" s="35">
        <v>44022</v>
      </c>
      <c r="AD100" s="35">
        <v>44029</v>
      </c>
      <c r="AE100" s="35">
        <v>44036</v>
      </c>
      <c r="AF100" s="35">
        <v>44043</v>
      </c>
      <c r="AG100" s="35">
        <v>44050</v>
      </c>
      <c r="AH100" s="35">
        <v>44057</v>
      </c>
      <c r="AI100" s="35">
        <v>44064</v>
      </c>
      <c r="AJ100" s="35">
        <v>44071</v>
      </c>
      <c r="AK100" s="35">
        <v>44078</v>
      </c>
      <c r="AL100" s="35">
        <v>44085</v>
      </c>
      <c r="AM100" s="35">
        <v>44092</v>
      </c>
      <c r="AN100" s="35">
        <v>44099</v>
      </c>
      <c r="AO100" s="35">
        <v>44106</v>
      </c>
      <c r="AP100" s="35">
        <v>44113</v>
      </c>
      <c r="AQ100" s="35">
        <v>44120</v>
      </c>
      <c r="AR100" s="35">
        <v>44127</v>
      </c>
      <c r="AS100" s="35">
        <v>44134</v>
      </c>
      <c r="AT100" s="35">
        <v>44141</v>
      </c>
      <c r="AU100" s="35">
        <v>44148</v>
      </c>
      <c r="AV100" s="35">
        <v>44155</v>
      </c>
      <c r="AW100" s="35">
        <v>44162</v>
      </c>
      <c r="AX100" s="35">
        <v>44169</v>
      </c>
      <c r="AY100" s="35">
        <v>44176</v>
      </c>
      <c r="AZ100" s="35">
        <v>44183</v>
      </c>
      <c r="BA100" s="35">
        <v>44190</v>
      </c>
    </row>
    <row r="101" spans="1:53" s="30" customFormat="1" ht="26.25" x14ac:dyDescent="0.25">
      <c r="A101" s="29" t="s">
        <v>43</v>
      </c>
      <c r="B101" s="37">
        <v>52</v>
      </c>
      <c r="C101" s="37">
        <v>73</v>
      </c>
      <c r="D101" s="37">
        <v>59</v>
      </c>
      <c r="E101" s="37">
        <v>50</v>
      </c>
      <c r="F101" s="37">
        <v>41</v>
      </c>
      <c r="G101" s="37">
        <v>45</v>
      </c>
      <c r="H101" s="37">
        <v>48</v>
      </c>
      <c r="I101" s="37">
        <v>26</v>
      </c>
      <c r="J101" s="37">
        <v>45</v>
      </c>
      <c r="K101" s="37">
        <v>47</v>
      </c>
      <c r="L101" s="37">
        <v>47</v>
      </c>
      <c r="M101" s="37">
        <v>46</v>
      </c>
      <c r="N101" s="37">
        <v>43</v>
      </c>
      <c r="O101" s="37">
        <v>46</v>
      </c>
      <c r="P101" s="37">
        <v>36</v>
      </c>
      <c r="Q101" s="37">
        <v>54</v>
      </c>
      <c r="R101" s="37">
        <v>57</v>
      </c>
      <c r="S101" s="37">
        <v>51</v>
      </c>
      <c r="T101" s="37">
        <v>48</v>
      </c>
      <c r="U101" s="32">
        <v>52</v>
      </c>
      <c r="V101" s="32">
        <v>60</v>
      </c>
      <c r="W101" s="32">
        <v>46</v>
      </c>
      <c r="X101" s="37">
        <v>46</v>
      </c>
      <c r="Y101" s="37">
        <v>60</v>
      </c>
      <c r="Z101" s="37">
        <v>55</v>
      </c>
      <c r="AA101" s="37">
        <v>43</v>
      </c>
      <c r="AB101" s="37">
        <v>50</v>
      </c>
      <c r="AC101" s="37">
        <v>48</v>
      </c>
      <c r="AD101" s="37">
        <v>45</v>
      </c>
      <c r="AE101" s="37">
        <v>59</v>
      </c>
      <c r="AF101" s="37">
        <v>62</v>
      </c>
      <c r="AG101" s="37">
        <v>59</v>
      </c>
      <c r="AH101" s="37">
        <v>64</v>
      </c>
      <c r="AI101" s="37">
        <v>44</v>
      </c>
      <c r="AJ101" s="37">
        <v>51</v>
      </c>
      <c r="AK101" s="37">
        <v>45</v>
      </c>
      <c r="AL101" s="37">
        <v>55</v>
      </c>
      <c r="AM101" s="32">
        <v>69</v>
      </c>
      <c r="AN101" s="37">
        <v>50</v>
      </c>
      <c r="AO101" s="37">
        <v>40</v>
      </c>
      <c r="AP101" s="37">
        <v>47</v>
      </c>
      <c r="AQ101" s="37">
        <v>43</v>
      </c>
      <c r="AR101" s="37">
        <v>65</v>
      </c>
      <c r="AS101" s="37">
        <v>46</v>
      </c>
      <c r="AT101" s="37">
        <v>44</v>
      </c>
      <c r="AU101" s="37">
        <v>47</v>
      </c>
      <c r="AV101" s="37">
        <v>62</v>
      </c>
      <c r="AW101" s="37">
        <v>58</v>
      </c>
      <c r="AX101" s="37">
        <v>45</v>
      </c>
      <c r="AY101" s="37">
        <v>51</v>
      </c>
      <c r="AZ101" s="37">
        <v>41</v>
      </c>
      <c r="BA101" s="37">
        <v>22</v>
      </c>
    </row>
    <row r="102" spans="1:53" s="30" customFormat="1" x14ac:dyDescent="0.25">
      <c r="A102" s="27" t="s">
        <v>44</v>
      </c>
      <c r="B102" s="37">
        <v>18</v>
      </c>
      <c r="C102" s="37">
        <v>17</v>
      </c>
      <c r="D102" s="37">
        <v>22</v>
      </c>
      <c r="E102" s="37">
        <v>25</v>
      </c>
      <c r="F102" s="37">
        <v>14</v>
      </c>
      <c r="G102" s="37">
        <v>23</v>
      </c>
      <c r="H102" s="37">
        <v>17</v>
      </c>
      <c r="I102" s="37">
        <v>13</v>
      </c>
      <c r="J102" s="37">
        <v>11</v>
      </c>
      <c r="K102" s="37">
        <v>27</v>
      </c>
      <c r="L102" s="37">
        <v>17</v>
      </c>
      <c r="M102" s="37">
        <v>15</v>
      </c>
      <c r="N102" s="37">
        <v>20</v>
      </c>
      <c r="O102" s="37">
        <v>22</v>
      </c>
      <c r="P102" s="37">
        <v>25</v>
      </c>
      <c r="Q102" s="37">
        <v>21</v>
      </c>
      <c r="R102" s="37">
        <v>12</v>
      </c>
      <c r="S102" s="37">
        <v>21</v>
      </c>
      <c r="T102" s="37">
        <v>21</v>
      </c>
      <c r="U102" s="32">
        <v>24</v>
      </c>
      <c r="V102" s="32">
        <v>13</v>
      </c>
      <c r="W102" s="32">
        <v>18</v>
      </c>
      <c r="X102" s="37">
        <v>19</v>
      </c>
      <c r="Y102" s="37">
        <v>17</v>
      </c>
      <c r="Z102" s="37">
        <v>21</v>
      </c>
      <c r="AA102" s="37">
        <v>22</v>
      </c>
      <c r="AB102" s="37">
        <v>23</v>
      </c>
      <c r="AC102" s="37">
        <v>21</v>
      </c>
      <c r="AD102" s="37">
        <v>15</v>
      </c>
      <c r="AE102" s="37">
        <v>13</v>
      </c>
      <c r="AF102" s="37">
        <v>18</v>
      </c>
      <c r="AG102" s="37">
        <v>18</v>
      </c>
      <c r="AH102" s="37">
        <v>11</v>
      </c>
      <c r="AI102" s="37">
        <v>22</v>
      </c>
      <c r="AJ102" s="37">
        <v>11</v>
      </c>
      <c r="AK102" s="37">
        <v>20</v>
      </c>
      <c r="AL102" s="37">
        <v>18</v>
      </c>
      <c r="AM102" s="32">
        <v>18</v>
      </c>
      <c r="AN102" s="37">
        <v>10</v>
      </c>
      <c r="AO102" s="37">
        <v>17</v>
      </c>
      <c r="AP102" s="37">
        <v>20</v>
      </c>
      <c r="AQ102" s="37">
        <v>18</v>
      </c>
      <c r="AR102" s="37">
        <v>24</v>
      </c>
      <c r="AS102" s="37">
        <v>24</v>
      </c>
      <c r="AT102" s="37">
        <v>12</v>
      </c>
      <c r="AU102" s="37">
        <v>29</v>
      </c>
      <c r="AV102" s="37">
        <v>22</v>
      </c>
      <c r="AW102" s="37">
        <v>20</v>
      </c>
      <c r="AX102" s="37">
        <v>15</v>
      </c>
      <c r="AY102" s="37">
        <v>13</v>
      </c>
      <c r="AZ102" s="37">
        <v>23</v>
      </c>
      <c r="BA102" s="37">
        <v>11</v>
      </c>
    </row>
    <row r="103" spans="1:53" s="30" customFormat="1" x14ac:dyDescent="0.25">
      <c r="A103" s="27" t="s">
        <v>45</v>
      </c>
      <c r="B103" s="37">
        <v>208</v>
      </c>
      <c r="C103" s="37">
        <v>302</v>
      </c>
      <c r="D103" s="37">
        <v>286</v>
      </c>
      <c r="E103" s="37">
        <v>298</v>
      </c>
      <c r="F103" s="37">
        <v>339</v>
      </c>
      <c r="G103" s="37">
        <v>293</v>
      </c>
      <c r="H103" s="37">
        <v>318</v>
      </c>
      <c r="I103" s="37">
        <v>294</v>
      </c>
      <c r="J103" s="37">
        <v>254</v>
      </c>
      <c r="K103" s="37">
        <v>287</v>
      </c>
      <c r="L103" s="37">
        <v>329</v>
      </c>
      <c r="M103" s="37">
        <v>278</v>
      </c>
      <c r="N103" s="37">
        <v>261</v>
      </c>
      <c r="O103" s="37">
        <v>260</v>
      </c>
      <c r="P103" s="37">
        <v>337</v>
      </c>
      <c r="Q103" s="37">
        <v>301</v>
      </c>
      <c r="R103" s="37">
        <v>340</v>
      </c>
      <c r="S103" s="37">
        <v>308</v>
      </c>
      <c r="T103" s="37">
        <v>247</v>
      </c>
      <c r="U103" s="32">
        <v>300</v>
      </c>
      <c r="V103" s="32">
        <v>294</v>
      </c>
      <c r="W103" s="32">
        <v>250</v>
      </c>
      <c r="X103" s="37">
        <v>298</v>
      </c>
      <c r="Y103" s="37">
        <v>286</v>
      </c>
      <c r="Z103" s="37">
        <v>308</v>
      </c>
      <c r="AA103" s="37">
        <v>306</v>
      </c>
      <c r="AB103" s="37">
        <v>286</v>
      </c>
      <c r="AC103" s="37">
        <v>304</v>
      </c>
      <c r="AD103" s="37">
        <v>304</v>
      </c>
      <c r="AE103" s="37">
        <v>291</v>
      </c>
      <c r="AF103" s="37">
        <v>286</v>
      </c>
      <c r="AG103" s="37">
        <v>328</v>
      </c>
      <c r="AH103" s="37">
        <v>253</v>
      </c>
      <c r="AI103" s="37">
        <v>250</v>
      </c>
      <c r="AJ103" s="37">
        <v>233</v>
      </c>
      <c r="AK103" s="37">
        <v>323</v>
      </c>
      <c r="AL103" s="37">
        <v>275</v>
      </c>
      <c r="AM103" s="32">
        <v>292</v>
      </c>
      <c r="AN103" s="37">
        <v>270</v>
      </c>
      <c r="AO103" s="37">
        <v>287</v>
      </c>
      <c r="AP103" s="37">
        <v>328</v>
      </c>
      <c r="AQ103" s="37">
        <v>301</v>
      </c>
      <c r="AR103" s="37">
        <v>309</v>
      </c>
      <c r="AS103" s="37">
        <v>289</v>
      </c>
      <c r="AT103" s="37">
        <v>308</v>
      </c>
      <c r="AU103" s="37">
        <v>292</v>
      </c>
      <c r="AV103" s="37">
        <v>312</v>
      </c>
      <c r="AW103" s="37">
        <v>317</v>
      </c>
      <c r="AX103" s="37">
        <v>326</v>
      </c>
      <c r="AY103" s="37">
        <v>295</v>
      </c>
      <c r="AZ103" s="37">
        <v>333</v>
      </c>
      <c r="BA103" s="37">
        <v>166</v>
      </c>
    </row>
    <row r="104" spans="1:53" s="30" customFormat="1" x14ac:dyDescent="0.25">
      <c r="A104" s="27" t="s">
        <v>46</v>
      </c>
      <c r="B104" s="37">
        <v>1290</v>
      </c>
      <c r="C104" s="37">
        <v>1561</v>
      </c>
      <c r="D104" s="37">
        <v>1507</v>
      </c>
      <c r="E104" s="37">
        <v>1459</v>
      </c>
      <c r="F104" s="37">
        <v>1404</v>
      </c>
      <c r="G104" s="37">
        <v>1347</v>
      </c>
      <c r="H104" s="37">
        <v>1377</v>
      </c>
      <c r="I104" s="37">
        <v>1378</v>
      </c>
      <c r="J104" s="37">
        <v>1229</v>
      </c>
      <c r="K104" s="37">
        <v>1362</v>
      </c>
      <c r="L104" s="37">
        <v>1316</v>
      </c>
      <c r="M104" s="37">
        <v>1349</v>
      </c>
      <c r="N104" s="37">
        <v>1065</v>
      </c>
      <c r="O104" s="37">
        <v>1229</v>
      </c>
      <c r="P104" s="37">
        <v>1382</v>
      </c>
      <c r="Q104" s="37">
        <v>1386</v>
      </c>
      <c r="R104" s="37">
        <v>1213</v>
      </c>
      <c r="S104" s="37">
        <v>1363</v>
      </c>
      <c r="T104" s="37">
        <v>1115</v>
      </c>
      <c r="U104" s="32">
        <v>1330</v>
      </c>
      <c r="V104" s="32">
        <v>1258</v>
      </c>
      <c r="W104" s="32">
        <v>998</v>
      </c>
      <c r="X104" s="37">
        <v>1195</v>
      </c>
      <c r="Y104" s="37">
        <v>1199</v>
      </c>
      <c r="Z104" s="37">
        <v>1161</v>
      </c>
      <c r="AA104" s="37">
        <v>1184</v>
      </c>
      <c r="AB104" s="37">
        <v>1150</v>
      </c>
      <c r="AC104" s="37">
        <v>1140</v>
      </c>
      <c r="AD104" s="37">
        <v>1166</v>
      </c>
      <c r="AE104" s="37">
        <v>1193</v>
      </c>
      <c r="AF104" s="37">
        <v>1155</v>
      </c>
      <c r="AG104" s="37">
        <v>1175</v>
      </c>
      <c r="AH104" s="37">
        <v>1130</v>
      </c>
      <c r="AI104" s="37">
        <v>1083</v>
      </c>
      <c r="AJ104" s="37">
        <v>1017</v>
      </c>
      <c r="AK104" s="37">
        <v>1196</v>
      </c>
      <c r="AL104" s="37">
        <v>1180</v>
      </c>
      <c r="AM104" s="32">
        <v>1171</v>
      </c>
      <c r="AN104" s="37">
        <v>1083</v>
      </c>
      <c r="AO104" s="37">
        <v>1200</v>
      </c>
      <c r="AP104" s="37">
        <v>1212</v>
      </c>
      <c r="AQ104" s="37">
        <v>1209</v>
      </c>
      <c r="AR104" s="37">
        <v>1200</v>
      </c>
      <c r="AS104" s="37">
        <v>1151</v>
      </c>
      <c r="AT104" s="37">
        <v>1157</v>
      </c>
      <c r="AU104" s="37">
        <v>1238</v>
      </c>
      <c r="AV104" s="37">
        <v>1223</v>
      </c>
      <c r="AW104" s="37">
        <v>1246</v>
      </c>
      <c r="AX104" s="37">
        <v>1218</v>
      </c>
      <c r="AY104" s="37">
        <v>1265</v>
      </c>
      <c r="AZ104" s="37">
        <v>1306</v>
      </c>
      <c r="BA104" s="37">
        <v>792</v>
      </c>
    </row>
    <row r="105" spans="1:53" s="30" customFormat="1" x14ac:dyDescent="0.25">
      <c r="A105" s="27" t="s">
        <v>47</v>
      </c>
      <c r="B105" s="37">
        <v>1976</v>
      </c>
      <c r="C105" s="37">
        <v>2321</v>
      </c>
      <c r="D105" s="37">
        <v>2191</v>
      </c>
      <c r="E105" s="37">
        <v>2157</v>
      </c>
      <c r="F105" s="37">
        <v>1988</v>
      </c>
      <c r="G105" s="37">
        <v>2032</v>
      </c>
      <c r="H105" s="37">
        <v>1953</v>
      </c>
      <c r="I105" s="37">
        <v>1896</v>
      </c>
      <c r="J105" s="37">
        <v>1728</v>
      </c>
      <c r="K105" s="37">
        <v>2019</v>
      </c>
      <c r="L105" s="37">
        <v>1989</v>
      </c>
      <c r="M105" s="37">
        <v>1917</v>
      </c>
      <c r="N105" s="37">
        <v>1586</v>
      </c>
      <c r="O105" s="37">
        <v>1764</v>
      </c>
      <c r="P105" s="37">
        <v>2053</v>
      </c>
      <c r="Q105" s="37">
        <v>1880</v>
      </c>
      <c r="R105" s="37">
        <v>1707</v>
      </c>
      <c r="S105" s="37">
        <v>1725</v>
      </c>
      <c r="T105" s="37">
        <v>1437</v>
      </c>
      <c r="U105" s="32">
        <v>1760</v>
      </c>
      <c r="V105" s="32">
        <v>1659</v>
      </c>
      <c r="W105" s="32">
        <v>1431</v>
      </c>
      <c r="X105" s="37">
        <v>1700</v>
      </c>
      <c r="Y105" s="37">
        <v>1607</v>
      </c>
      <c r="Z105" s="37">
        <v>1613</v>
      </c>
      <c r="AA105" s="37">
        <v>1652</v>
      </c>
      <c r="AB105" s="37">
        <v>1548</v>
      </c>
      <c r="AC105" s="37">
        <v>1600</v>
      </c>
      <c r="AD105" s="37">
        <v>1577</v>
      </c>
      <c r="AE105" s="37">
        <v>1566</v>
      </c>
      <c r="AF105" s="37">
        <v>1536</v>
      </c>
      <c r="AG105" s="37">
        <v>1608</v>
      </c>
      <c r="AH105" s="37">
        <v>1558</v>
      </c>
      <c r="AI105" s="37">
        <v>1601</v>
      </c>
      <c r="AJ105" s="37">
        <v>1442</v>
      </c>
      <c r="AK105" s="37">
        <v>1621</v>
      </c>
      <c r="AL105" s="37">
        <v>1600</v>
      </c>
      <c r="AM105" s="32">
        <v>1623</v>
      </c>
      <c r="AN105" s="37">
        <v>1607</v>
      </c>
      <c r="AO105" s="37">
        <v>1627</v>
      </c>
      <c r="AP105" s="37">
        <v>1607</v>
      </c>
      <c r="AQ105" s="37">
        <v>1654</v>
      </c>
      <c r="AR105" s="37">
        <v>1657</v>
      </c>
      <c r="AS105" s="37">
        <v>1569</v>
      </c>
      <c r="AT105" s="37">
        <v>1666</v>
      </c>
      <c r="AU105" s="37">
        <v>1716</v>
      </c>
      <c r="AV105" s="37">
        <v>1700</v>
      </c>
      <c r="AW105" s="37">
        <v>1658</v>
      </c>
      <c r="AX105" s="37">
        <v>1696</v>
      </c>
      <c r="AY105" s="37">
        <v>1814</v>
      </c>
      <c r="AZ105" s="37">
        <v>1867</v>
      </c>
      <c r="BA105" s="37">
        <v>1205</v>
      </c>
    </row>
    <row r="106" spans="1:53" s="30" customFormat="1" x14ac:dyDescent="0.25">
      <c r="A106" s="27" t="s">
        <v>48</v>
      </c>
      <c r="B106" s="37">
        <v>3612</v>
      </c>
      <c r="C106" s="37">
        <v>4155</v>
      </c>
      <c r="D106" s="37">
        <v>3866</v>
      </c>
      <c r="E106" s="37">
        <v>3824</v>
      </c>
      <c r="F106" s="37">
        <v>3661</v>
      </c>
      <c r="G106" s="37">
        <v>3376</v>
      </c>
      <c r="H106" s="37">
        <v>3492</v>
      </c>
      <c r="I106" s="37">
        <v>3398</v>
      </c>
      <c r="J106" s="37">
        <v>3028</v>
      </c>
      <c r="K106" s="37">
        <v>3691</v>
      </c>
      <c r="L106" s="37">
        <v>3594</v>
      </c>
      <c r="M106" s="37">
        <v>3342</v>
      </c>
      <c r="N106" s="37">
        <v>2884</v>
      </c>
      <c r="O106" s="37">
        <v>3013</v>
      </c>
      <c r="P106" s="37">
        <v>3442</v>
      </c>
      <c r="Q106" s="37">
        <v>3109</v>
      </c>
      <c r="R106" s="37">
        <v>2906</v>
      </c>
      <c r="S106" s="37">
        <v>2907</v>
      </c>
      <c r="T106" s="37">
        <v>2384</v>
      </c>
      <c r="U106" s="32">
        <v>2791</v>
      </c>
      <c r="V106" s="32">
        <v>2687</v>
      </c>
      <c r="W106" s="32">
        <v>2330</v>
      </c>
      <c r="X106" s="37">
        <v>2881</v>
      </c>
      <c r="Y106" s="37">
        <v>2670</v>
      </c>
      <c r="Z106" s="37">
        <v>2550</v>
      </c>
      <c r="AA106" s="37">
        <v>2508</v>
      </c>
      <c r="AB106" s="37">
        <v>2611</v>
      </c>
      <c r="AC106" s="37">
        <v>2633</v>
      </c>
      <c r="AD106" s="37">
        <v>2484</v>
      </c>
      <c r="AE106" s="37">
        <v>2628</v>
      </c>
      <c r="AF106" s="37">
        <v>2620</v>
      </c>
      <c r="AG106" s="37">
        <v>2563</v>
      </c>
      <c r="AH106" s="37">
        <v>2489</v>
      </c>
      <c r="AI106" s="37">
        <v>2560</v>
      </c>
      <c r="AJ106" s="37">
        <v>2150</v>
      </c>
      <c r="AK106" s="37">
        <v>2638</v>
      </c>
      <c r="AL106" s="37">
        <v>2576</v>
      </c>
      <c r="AM106" s="32">
        <v>2601</v>
      </c>
      <c r="AN106" s="37">
        <v>2629</v>
      </c>
      <c r="AO106" s="37">
        <v>2696</v>
      </c>
      <c r="AP106" s="37">
        <v>2741</v>
      </c>
      <c r="AQ106" s="37">
        <v>2769</v>
      </c>
      <c r="AR106" s="37">
        <v>2642</v>
      </c>
      <c r="AS106" s="37">
        <v>2700</v>
      </c>
      <c r="AT106" s="37">
        <v>2949</v>
      </c>
      <c r="AU106" s="37">
        <v>2819</v>
      </c>
      <c r="AV106" s="37">
        <v>2766</v>
      </c>
      <c r="AW106" s="37">
        <v>2829</v>
      </c>
      <c r="AX106" s="37">
        <v>2965</v>
      </c>
      <c r="AY106" s="37">
        <v>2962</v>
      </c>
      <c r="AZ106" s="37">
        <v>3136</v>
      </c>
      <c r="BA106" s="37">
        <v>2013</v>
      </c>
    </row>
    <row r="107" spans="1:53" s="30" customFormat="1" x14ac:dyDescent="0.25">
      <c r="A107" s="29" t="s">
        <v>49</v>
      </c>
      <c r="B107" s="37">
        <v>5565</v>
      </c>
      <c r="C107" s="37">
        <v>6621</v>
      </c>
      <c r="D107" s="37">
        <v>6325</v>
      </c>
      <c r="E107" s="37">
        <v>6122</v>
      </c>
      <c r="F107" s="37">
        <v>5838</v>
      </c>
      <c r="G107" s="37">
        <v>5374</v>
      </c>
      <c r="H107" s="37">
        <v>5041</v>
      </c>
      <c r="I107" s="37">
        <v>5137</v>
      </c>
      <c r="J107" s="37">
        <v>4559</v>
      </c>
      <c r="K107" s="37">
        <v>5564</v>
      </c>
      <c r="L107" s="37">
        <v>5496</v>
      </c>
      <c r="M107" s="37">
        <v>4966</v>
      </c>
      <c r="N107" s="37">
        <v>4082</v>
      </c>
      <c r="O107" s="37">
        <v>4460</v>
      </c>
      <c r="P107" s="37">
        <v>5026</v>
      </c>
      <c r="Q107" s="37">
        <v>4472</v>
      </c>
      <c r="R107" s="37">
        <v>4071</v>
      </c>
      <c r="S107" s="37">
        <v>3778</v>
      </c>
      <c r="T107" s="37">
        <v>3372</v>
      </c>
      <c r="U107" s="32">
        <v>3884</v>
      </c>
      <c r="V107" s="32">
        <v>3665</v>
      </c>
      <c r="W107" s="32">
        <v>3074</v>
      </c>
      <c r="X107" s="37">
        <v>3811</v>
      </c>
      <c r="Y107" s="37">
        <v>3504</v>
      </c>
      <c r="Z107" s="37">
        <v>3548</v>
      </c>
      <c r="AA107" s="37">
        <v>3497</v>
      </c>
      <c r="AB107" s="37">
        <v>3590</v>
      </c>
      <c r="AC107" s="37">
        <v>3547</v>
      </c>
      <c r="AD107" s="37">
        <v>3536</v>
      </c>
      <c r="AE107" s="37">
        <v>3391</v>
      </c>
      <c r="AF107" s="37">
        <v>3484</v>
      </c>
      <c r="AG107" s="37">
        <v>3568</v>
      </c>
      <c r="AH107" s="37">
        <v>3325</v>
      </c>
      <c r="AI107" s="37">
        <v>3418</v>
      </c>
      <c r="AJ107" s="37">
        <v>2961</v>
      </c>
      <c r="AK107" s="37">
        <v>3602</v>
      </c>
      <c r="AL107" s="37">
        <v>3487</v>
      </c>
      <c r="AM107" s="32">
        <v>3531</v>
      </c>
      <c r="AN107" s="37">
        <v>3501</v>
      </c>
      <c r="AO107" s="37">
        <v>3636</v>
      </c>
      <c r="AP107" s="37">
        <v>3694</v>
      </c>
      <c r="AQ107" s="37">
        <v>3870</v>
      </c>
      <c r="AR107" s="37">
        <v>3706</v>
      </c>
      <c r="AS107" s="37">
        <v>3750</v>
      </c>
      <c r="AT107" s="37">
        <v>4015</v>
      </c>
      <c r="AU107" s="37">
        <v>4052</v>
      </c>
      <c r="AV107" s="37">
        <v>3872</v>
      </c>
      <c r="AW107" s="37">
        <v>3905</v>
      </c>
      <c r="AX107" s="37">
        <v>4022</v>
      </c>
      <c r="AY107" s="37">
        <v>4150</v>
      </c>
      <c r="AZ107" s="37">
        <v>4410</v>
      </c>
      <c r="BA107" s="37">
        <v>2922</v>
      </c>
    </row>
    <row r="108" spans="1:53" s="30" customFormat="1" x14ac:dyDescent="0.25">
      <c r="A108" s="29" t="s">
        <v>65</v>
      </c>
      <c r="B108" s="37"/>
      <c r="C108" s="37"/>
      <c r="D108" s="37"/>
      <c r="E108" s="37">
        <f>SUM(E101:E107)</f>
        <v>13935</v>
      </c>
      <c r="F108" s="37">
        <f t="shared" ref="F108:BA108" si="21">SUM(F101:F107)</f>
        <v>13285</v>
      </c>
      <c r="G108" s="37">
        <f t="shared" si="21"/>
        <v>12490</v>
      </c>
      <c r="H108" s="37">
        <f t="shared" si="21"/>
        <v>12246</v>
      </c>
      <c r="I108" s="37">
        <f t="shared" si="21"/>
        <v>12142</v>
      </c>
      <c r="J108" s="37">
        <f t="shared" si="21"/>
        <v>10854</v>
      </c>
      <c r="K108" s="37">
        <f t="shared" si="21"/>
        <v>12997</v>
      </c>
      <c r="L108" s="37">
        <f t="shared" si="21"/>
        <v>12788</v>
      </c>
      <c r="M108" s="37">
        <f t="shared" si="21"/>
        <v>11913</v>
      </c>
      <c r="N108" s="37">
        <f t="shared" si="21"/>
        <v>9941</v>
      </c>
      <c r="O108" s="37">
        <f t="shared" si="21"/>
        <v>10794</v>
      </c>
      <c r="P108" s="37">
        <f t="shared" si="21"/>
        <v>12301</v>
      </c>
      <c r="Q108" s="37">
        <f t="shared" si="21"/>
        <v>11223</v>
      </c>
      <c r="R108" s="37">
        <f t="shared" si="21"/>
        <v>10306</v>
      </c>
      <c r="S108" s="37">
        <f t="shared" si="21"/>
        <v>10153</v>
      </c>
      <c r="T108" s="37">
        <f t="shared" si="21"/>
        <v>8624</v>
      </c>
      <c r="U108" s="37">
        <f t="shared" si="21"/>
        <v>10141</v>
      </c>
      <c r="V108" s="37">
        <f t="shared" si="21"/>
        <v>9636</v>
      </c>
      <c r="W108" s="37">
        <f t="shared" si="21"/>
        <v>8147</v>
      </c>
      <c r="X108" s="37">
        <f t="shared" si="21"/>
        <v>9950</v>
      </c>
      <c r="Y108" s="37">
        <f t="shared" si="21"/>
        <v>9343</v>
      </c>
      <c r="Z108" s="37">
        <f t="shared" si="21"/>
        <v>9256</v>
      </c>
      <c r="AA108" s="37">
        <f t="shared" si="21"/>
        <v>9212</v>
      </c>
      <c r="AB108" s="37">
        <f t="shared" si="21"/>
        <v>9258</v>
      </c>
      <c r="AC108" s="37">
        <f t="shared" si="21"/>
        <v>9293</v>
      </c>
      <c r="AD108" s="37">
        <f t="shared" si="21"/>
        <v>9127</v>
      </c>
      <c r="AE108" s="37">
        <f t="shared" si="21"/>
        <v>9141</v>
      </c>
      <c r="AF108" s="37">
        <f t="shared" si="21"/>
        <v>9161</v>
      </c>
      <c r="AG108" s="37">
        <f t="shared" si="21"/>
        <v>9319</v>
      </c>
      <c r="AH108" s="37">
        <f t="shared" si="21"/>
        <v>8830</v>
      </c>
      <c r="AI108" s="37">
        <f t="shared" si="21"/>
        <v>8978</v>
      </c>
      <c r="AJ108" s="37">
        <f t="shared" si="21"/>
        <v>7865</v>
      </c>
      <c r="AK108" s="37">
        <f t="shared" si="21"/>
        <v>9445</v>
      </c>
      <c r="AL108" s="37">
        <f t="shared" si="21"/>
        <v>9191</v>
      </c>
      <c r="AM108" s="37">
        <f t="shared" si="21"/>
        <v>9305</v>
      </c>
      <c r="AN108" s="37">
        <f t="shared" si="21"/>
        <v>9150</v>
      </c>
      <c r="AO108" s="37">
        <f t="shared" si="21"/>
        <v>9503</v>
      </c>
      <c r="AP108" s="37">
        <f t="shared" si="21"/>
        <v>9649</v>
      </c>
      <c r="AQ108" s="37">
        <f t="shared" si="21"/>
        <v>9864</v>
      </c>
      <c r="AR108" s="37">
        <f t="shared" si="21"/>
        <v>9603</v>
      </c>
      <c r="AS108" s="37">
        <f t="shared" si="21"/>
        <v>9529</v>
      </c>
      <c r="AT108" s="37">
        <f t="shared" si="21"/>
        <v>10151</v>
      </c>
      <c r="AU108" s="37">
        <f t="shared" si="21"/>
        <v>10193</v>
      </c>
      <c r="AV108" s="37">
        <f t="shared" si="21"/>
        <v>9957</v>
      </c>
      <c r="AW108" s="37">
        <f t="shared" si="21"/>
        <v>10033</v>
      </c>
      <c r="AX108" s="37">
        <f t="shared" si="21"/>
        <v>10287</v>
      </c>
      <c r="AY108" s="37">
        <f t="shared" si="21"/>
        <v>10550</v>
      </c>
      <c r="AZ108" s="37">
        <f t="shared" si="21"/>
        <v>11116</v>
      </c>
      <c r="BA108" s="37">
        <f t="shared" si="21"/>
        <v>7131</v>
      </c>
    </row>
    <row r="109" spans="1:53" s="30" customFormat="1" x14ac:dyDescent="0.25">
      <c r="A109" s="28"/>
    </row>
    <row r="110" spans="1:53" s="17" customFormat="1" ht="18.75" x14ac:dyDescent="0.3">
      <c r="A110" s="13" t="s">
        <v>62</v>
      </c>
      <c r="BA110" s="34"/>
    </row>
    <row r="111" spans="1:53" s="30" customFormat="1" x14ac:dyDescent="0.25">
      <c r="A111" s="33" t="s">
        <v>50</v>
      </c>
      <c r="B111" s="16">
        <v>1</v>
      </c>
      <c r="C111" s="16">
        <v>2</v>
      </c>
      <c r="D111" s="16">
        <v>3</v>
      </c>
      <c r="E111" s="16">
        <v>4</v>
      </c>
      <c r="F111" s="16">
        <v>5</v>
      </c>
      <c r="G111" s="16">
        <v>6</v>
      </c>
      <c r="H111" s="16">
        <v>7</v>
      </c>
      <c r="I111" s="16">
        <v>8</v>
      </c>
      <c r="J111" s="16">
        <v>9</v>
      </c>
      <c r="K111" s="16">
        <v>10</v>
      </c>
      <c r="L111" s="16">
        <v>11</v>
      </c>
      <c r="M111" s="16">
        <v>12</v>
      </c>
      <c r="N111" s="16">
        <v>13</v>
      </c>
      <c r="O111" s="16">
        <v>14</v>
      </c>
      <c r="P111" s="16">
        <v>15</v>
      </c>
      <c r="Q111" s="16">
        <v>16</v>
      </c>
      <c r="R111" s="16">
        <v>17</v>
      </c>
      <c r="S111" s="16">
        <v>18</v>
      </c>
      <c r="T111" s="16">
        <v>19</v>
      </c>
      <c r="U111" s="16">
        <v>20</v>
      </c>
      <c r="V111" s="16">
        <v>21</v>
      </c>
      <c r="W111" s="16">
        <v>22</v>
      </c>
      <c r="X111" s="16">
        <v>23</v>
      </c>
      <c r="Y111" s="16">
        <v>24</v>
      </c>
      <c r="Z111" s="16">
        <v>25</v>
      </c>
      <c r="AA111" s="16">
        <v>26</v>
      </c>
      <c r="AB111" s="16">
        <v>27</v>
      </c>
      <c r="AC111" s="16">
        <v>28</v>
      </c>
      <c r="AD111" s="16">
        <v>29</v>
      </c>
      <c r="AE111" s="16">
        <v>30</v>
      </c>
      <c r="AF111" s="16">
        <v>31</v>
      </c>
      <c r="AG111" s="16">
        <v>32</v>
      </c>
      <c r="AH111" s="16">
        <v>33</v>
      </c>
      <c r="AI111" s="16">
        <v>34</v>
      </c>
      <c r="AJ111" s="16">
        <v>35</v>
      </c>
      <c r="AK111" s="16">
        <v>36</v>
      </c>
      <c r="AL111" s="16">
        <v>37</v>
      </c>
      <c r="AM111" s="16">
        <v>38</v>
      </c>
      <c r="AN111" s="16">
        <v>39</v>
      </c>
      <c r="AO111" s="16">
        <v>40</v>
      </c>
      <c r="AP111" s="16">
        <v>41</v>
      </c>
      <c r="AQ111" s="16">
        <v>42</v>
      </c>
      <c r="AR111" s="16">
        <v>43</v>
      </c>
      <c r="AS111" s="16">
        <v>44</v>
      </c>
      <c r="AT111" s="16">
        <v>45</v>
      </c>
      <c r="AU111" s="16">
        <v>46</v>
      </c>
      <c r="AV111" s="16">
        <v>47</v>
      </c>
      <c r="AW111" s="16">
        <v>48</v>
      </c>
      <c r="AX111" s="16">
        <v>49</v>
      </c>
      <c r="AY111" s="16">
        <v>50</v>
      </c>
      <c r="AZ111" s="16">
        <v>51</v>
      </c>
      <c r="BA111" s="15">
        <v>52</v>
      </c>
    </row>
    <row r="112" spans="1:53" s="30" customFormat="1" x14ac:dyDescent="0.25">
      <c r="A112" s="31" t="s">
        <v>52</v>
      </c>
      <c r="B112" s="36">
        <v>43833</v>
      </c>
      <c r="C112" s="36">
        <v>43840</v>
      </c>
      <c r="D112" s="36">
        <v>43847</v>
      </c>
      <c r="E112" s="36">
        <v>43854</v>
      </c>
      <c r="F112" s="36">
        <v>43861</v>
      </c>
      <c r="G112" s="36">
        <v>43868</v>
      </c>
      <c r="H112" s="36">
        <v>43875</v>
      </c>
      <c r="I112" s="36">
        <v>43882</v>
      </c>
      <c r="J112" s="36">
        <v>43889</v>
      </c>
      <c r="K112" s="36">
        <v>43896</v>
      </c>
      <c r="L112" s="36">
        <v>43903</v>
      </c>
      <c r="M112" s="36">
        <v>43910</v>
      </c>
      <c r="N112" s="36">
        <v>43917</v>
      </c>
      <c r="O112" s="36">
        <v>43924</v>
      </c>
      <c r="P112" s="35">
        <v>43931</v>
      </c>
      <c r="Q112" s="35">
        <v>43938</v>
      </c>
      <c r="R112" s="35">
        <v>43945</v>
      </c>
      <c r="S112" s="35">
        <v>43952</v>
      </c>
      <c r="T112" s="35">
        <v>43959</v>
      </c>
      <c r="U112" s="35">
        <v>43966</v>
      </c>
      <c r="V112" s="35">
        <v>43973</v>
      </c>
      <c r="W112" s="35">
        <v>43980</v>
      </c>
      <c r="X112" s="35">
        <v>43987</v>
      </c>
      <c r="Y112" s="35">
        <v>43994</v>
      </c>
      <c r="Z112" s="35">
        <v>44001</v>
      </c>
      <c r="AA112" s="35">
        <v>44008</v>
      </c>
      <c r="AB112" s="35">
        <v>44015</v>
      </c>
      <c r="AC112" s="35">
        <v>44022</v>
      </c>
      <c r="AD112" s="35">
        <v>44029</v>
      </c>
      <c r="AE112" s="35">
        <v>44036</v>
      </c>
      <c r="AF112" s="35">
        <v>44043</v>
      </c>
      <c r="AG112" s="35">
        <v>44050</v>
      </c>
      <c r="AH112" s="35">
        <v>44057</v>
      </c>
      <c r="AI112" s="35">
        <v>44064</v>
      </c>
      <c r="AJ112" s="35">
        <v>44071</v>
      </c>
      <c r="AK112" s="35">
        <v>44078</v>
      </c>
      <c r="AL112" s="35">
        <v>44085</v>
      </c>
      <c r="AM112" s="35">
        <v>44092</v>
      </c>
      <c r="AN112" s="35">
        <v>44099</v>
      </c>
      <c r="AO112" s="35">
        <v>44106</v>
      </c>
      <c r="AP112" s="35">
        <v>44113</v>
      </c>
      <c r="AQ112" s="35">
        <v>44120</v>
      </c>
      <c r="AR112" s="35">
        <v>44127</v>
      </c>
      <c r="AS112" s="35">
        <v>44134</v>
      </c>
      <c r="AT112" s="35">
        <v>44141</v>
      </c>
      <c r="AU112" s="35">
        <v>44148</v>
      </c>
      <c r="AV112" s="35">
        <v>44155</v>
      </c>
      <c r="AW112" s="35">
        <v>44162</v>
      </c>
      <c r="AX112" s="35">
        <v>44169</v>
      </c>
      <c r="AY112" s="35">
        <v>44176</v>
      </c>
      <c r="AZ112" s="35">
        <v>44183</v>
      </c>
      <c r="BA112" s="14">
        <v>44190</v>
      </c>
    </row>
    <row r="113" spans="1:53" s="30" customFormat="1" x14ac:dyDescent="0.25">
      <c r="A113" s="27" t="s">
        <v>51</v>
      </c>
      <c r="B113" s="37">
        <v>52</v>
      </c>
      <c r="C113" s="37">
        <v>73</v>
      </c>
      <c r="D113" s="37">
        <v>59</v>
      </c>
      <c r="E113" s="43">
        <f t="shared" ref="E113:BA118" si="22">E29-E101</f>
        <v>-8</v>
      </c>
      <c r="F113" s="43">
        <f t="shared" si="22"/>
        <v>16</v>
      </c>
      <c r="G113" s="43">
        <f t="shared" si="22"/>
        <v>9</v>
      </c>
      <c r="H113" s="43">
        <f t="shared" si="22"/>
        <v>1</v>
      </c>
      <c r="I113" s="43">
        <f t="shared" si="22"/>
        <v>33</v>
      </c>
      <c r="J113" s="43">
        <f t="shared" si="22"/>
        <v>7</v>
      </c>
      <c r="K113" s="43">
        <f t="shared" si="22"/>
        <v>-2</v>
      </c>
      <c r="L113" s="43">
        <f t="shared" si="22"/>
        <v>10</v>
      </c>
      <c r="M113" s="43">
        <f t="shared" si="22"/>
        <v>3</v>
      </c>
      <c r="N113" s="43">
        <f t="shared" si="22"/>
        <v>2</v>
      </c>
      <c r="O113" s="43">
        <f t="shared" si="22"/>
        <v>-5</v>
      </c>
      <c r="P113" s="43">
        <f t="shared" si="22"/>
        <v>11</v>
      </c>
      <c r="Q113" s="43">
        <f t="shared" si="22"/>
        <v>-6</v>
      </c>
      <c r="R113" s="43">
        <f t="shared" si="22"/>
        <v>-23</v>
      </c>
      <c r="S113" s="43">
        <f t="shared" si="22"/>
        <v>-5</v>
      </c>
      <c r="T113" s="43">
        <f t="shared" si="22"/>
        <v>8</v>
      </c>
      <c r="U113" s="43">
        <f t="shared" si="22"/>
        <v>-8</v>
      </c>
      <c r="V113" s="43">
        <f t="shared" si="22"/>
        <v>-9</v>
      </c>
      <c r="W113" s="43">
        <f t="shared" si="22"/>
        <v>-1</v>
      </c>
      <c r="X113" s="43">
        <f t="shared" si="22"/>
        <v>2</v>
      </c>
      <c r="Y113" s="43">
        <f t="shared" si="22"/>
        <v>-14</v>
      </c>
      <c r="Z113" s="43">
        <f t="shared" si="22"/>
        <v>-9</v>
      </c>
      <c r="AA113" s="43">
        <f t="shared" si="22"/>
        <v>-4</v>
      </c>
      <c r="AB113" s="43">
        <f t="shared" si="22"/>
        <v>-17</v>
      </c>
      <c r="AC113" s="43">
        <f t="shared" si="22"/>
        <v>-4</v>
      </c>
      <c r="AD113" s="43">
        <f t="shared" si="22"/>
        <v>0</v>
      </c>
      <c r="AE113" s="43">
        <f t="shared" si="22"/>
        <v>-2</v>
      </c>
      <c r="AF113" s="43">
        <f t="shared" si="22"/>
        <v>-5</v>
      </c>
      <c r="AG113" s="43">
        <f t="shared" si="22"/>
        <v>-2</v>
      </c>
      <c r="AH113" s="43">
        <f t="shared" si="22"/>
        <v>-10</v>
      </c>
      <c r="AI113" s="43">
        <f t="shared" si="22"/>
        <v>3</v>
      </c>
      <c r="AJ113" s="43">
        <f t="shared" si="22"/>
        <v>-6</v>
      </c>
      <c r="AK113" s="43">
        <f t="shared" si="22"/>
        <v>9</v>
      </c>
      <c r="AL113" s="43">
        <f t="shared" si="22"/>
        <v>5</v>
      </c>
      <c r="AM113" s="43">
        <f t="shared" si="22"/>
        <v>-24</v>
      </c>
      <c r="AN113" s="43">
        <f t="shared" si="22"/>
        <v>5</v>
      </c>
      <c r="AO113" s="43">
        <f t="shared" si="22"/>
        <v>28</v>
      </c>
      <c r="AP113" s="43">
        <f t="shared" si="22"/>
        <v>-1</v>
      </c>
      <c r="AQ113" s="43">
        <f t="shared" si="22"/>
        <v>11</v>
      </c>
      <c r="AR113" s="43">
        <f t="shared" si="22"/>
        <v>-16</v>
      </c>
      <c r="AS113" s="43">
        <f t="shared" si="22"/>
        <v>-1</v>
      </c>
      <c r="AT113" s="43">
        <f t="shared" si="22"/>
        <v>8</v>
      </c>
      <c r="AU113" s="43">
        <f t="shared" si="22"/>
        <v>-1</v>
      </c>
      <c r="AV113" s="43">
        <f t="shared" si="22"/>
        <v>-5</v>
      </c>
      <c r="AW113" s="43">
        <f t="shared" si="22"/>
        <v>-2</v>
      </c>
      <c r="AX113" s="43">
        <f t="shared" si="22"/>
        <v>5</v>
      </c>
      <c r="AY113" s="43">
        <f t="shared" si="22"/>
        <v>1</v>
      </c>
      <c r="AZ113" s="43">
        <f t="shared" si="22"/>
        <v>12</v>
      </c>
      <c r="BA113" s="44">
        <f t="shared" si="22"/>
        <v>12</v>
      </c>
    </row>
    <row r="114" spans="1:53" s="30" customFormat="1" x14ac:dyDescent="0.25">
      <c r="A114" s="27" t="s">
        <v>44</v>
      </c>
      <c r="B114" s="43">
        <f t="shared" ref="B114:Q119" si="23">B30-B102</f>
        <v>-3</v>
      </c>
      <c r="C114" s="43">
        <f t="shared" si="23"/>
        <v>3</v>
      </c>
      <c r="D114" s="43">
        <f t="shared" si="23"/>
        <v>7</v>
      </c>
      <c r="E114" s="43">
        <f t="shared" si="22"/>
        <v>-3</v>
      </c>
      <c r="F114" s="43">
        <f t="shared" si="22"/>
        <v>1</v>
      </c>
      <c r="G114" s="43">
        <f t="shared" si="22"/>
        <v>2</v>
      </c>
      <c r="H114" s="43">
        <f t="shared" si="22"/>
        <v>0</v>
      </c>
      <c r="I114" s="43">
        <f t="shared" si="22"/>
        <v>17</v>
      </c>
      <c r="J114" s="43">
        <f t="shared" si="22"/>
        <v>9</v>
      </c>
      <c r="K114" s="43">
        <f t="shared" si="22"/>
        <v>-11</v>
      </c>
      <c r="L114" s="43">
        <f t="shared" si="22"/>
        <v>7</v>
      </c>
      <c r="M114" s="43">
        <f t="shared" si="22"/>
        <v>9</v>
      </c>
      <c r="N114" s="43">
        <f t="shared" si="22"/>
        <v>-3</v>
      </c>
      <c r="O114" s="43">
        <f t="shared" si="22"/>
        <v>-9</v>
      </c>
      <c r="P114" s="43">
        <f t="shared" si="22"/>
        <v>-2</v>
      </c>
      <c r="Q114" s="43">
        <f t="shared" si="22"/>
        <v>0</v>
      </c>
      <c r="R114" s="43">
        <f t="shared" si="22"/>
        <v>6</v>
      </c>
      <c r="S114" s="43">
        <f t="shared" si="22"/>
        <v>-3</v>
      </c>
      <c r="T114" s="43">
        <f t="shared" si="22"/>
        <v>-4</v>
      </c>
      <c r="U114" s="43">
        <f t="shared" si="22"/>
        <v>-10</v>
      </c>
      <c r="V114" s="43">
        <f t="shared" si="22"/>
        <v>8</v>
      </c>
      <c r="W114" s="43">
        <f t="shared" si="22"/>
        <v>-2</v>
      </c>
      <c r="X114" s="43">
        <f t="shared" si="22"/>
        <v>-1</v>
      </c>
      <c r="Y114" s="43">
        <f t="shared" si="22"/>
        <v>1</v>
      </c>
      <c r="Z114" s="43">
        <f t="shared" si="22"/>
        <v>-1</v>
      </c>
      <c r="AA114" s="43">
        <f t="shared" si="22"/>
        <v>-1</v>
      </c>
      <c r="AB114" s="43">
        <f t="shared" si="22"/>
        <v>3</v>
      </c>
      <c r="AC114" s="43">
        <f t="shared" si="22"/>
        <v>-5</v>
      </c>
      <c r="AD114" s="43">
        <f t="shared" si="22"/>
        <v>-1</v>
      </c>
      <c r="AE114" s="43">
        <f t="shared" si="22"/>
        <v>1</v>
      </c>
      <c r="AF114" s="43">
        <f t="shared" si="22"/>
        <v>-7</v>
      </c>
      <c r="AG114" s="43">
        <f t="shared" si="22"/>
        <v>-6</v>
      </c>
      <c r="AH114" s="43">
        <f t="shared" si="22"/>
        <v>13</v>
      </c>
      <c r="AI114" s="43">
        <f t="shared" si="22"/>
        <v>-14</v>
      </c>
      <c r="AJ114" s="43">
        <f t="shared" si="22"/>
        <v>5</v>
      </c>
      <c r="AK114" s="43">
        <f t="shared" si="22"/>
        <v>-1</v>
      </c>
      <c r="AL114" s="43">
        <f t="shared" si="22"/>
        <v>-6</v>
      </c>
      <c r="AM114" s="43">
        <f t="shared" si="22"/>
        <v>0</v>
      </c>
      <c r="AN114" s="43">
        <f t="shared" si="22"/>
        <v>4</v>
      </c>
      <c r="AO114" s="43">
        <f t="shared" si="22"/>
        <v>-2</v>
      </c>
      <c r="AP114" s="43">
        <f t="shared" si="22"/>
        <v>-4</v>
      </c>
      <c r="AQ114" s="43">
        <f t="shared" si="22"/>
        <v>-4</v>
      </c>
      <c r="AR114" s="43">
        <f t="shared" si="22"/>
        <v>-10</v>
      </c>
      <c r="AS114" s="43">
        <f t="shared" si="22"/>
        <v>-5</v>
      </c>
      <c r="AT114" s="43">
        <f t="shared" si="22"/>
        <v>-5</v>
      </c>
      <c r="AU114" s="43">
        <f t="shared" si="22"/>
        <v>-10</v>
      </c>
      <c r="AV114" s="43">
        <f t="shared" si="22"/>
        <v>-3</v>
      </c>
      <c r="AW114" s="43">
        <f t="shared" si="22"/>
        <v>-6</v>
      </c>
      <c r="AX114" s="43">
        <f t="shared" si="22"/>
        <v>2</v>
      </c>
      <c r="AY114" s="43">
        <f t="shared" si="22"/>
        <v>19</v>
      </c>
      <c r="AZ114" s="43">
        <f t="shared" si="22"/>
        <v>-4</v>
      </c>
      <c r="BA114" s="44">
        <f t="shared" si="22"/>
        <v>2</v>
      </c>
    </row>
    <row r="115" spans="1:53" s="30" customFormat="1" x14ac:dyDescent="0.25">
      <c r="A115" s="27" t="s">
        <v>45</v>
      </c>
      <c r="B115" s="43">
        <f t="shared" si="23"/>
        <v>7</v>
      </c>
      <c r="C115" s="43">
        <f t="shared" si="23"/>
        <v>-22</v>
      </c>
      <c r="D115" s="43">
        <f t="shared" si="23"/>
        <v>33</v>
      </c>
      <c r="E115" s="43">
        <f t="shared" si="22"/>
        <v>41</v>
      </c>
      <c r="F115" s="43">
        <f t="shared" si="22"/>
        <v>-32</v>
      </c>
      <c r="G115" s="43">
        <f t="shared" si="22"/>
        <v>-26</v>
      </c>
      <c r="H115" s="43">
        <f t="shared" si="22"/>
        <v>-13</v>
      </c>
      <c r="I115" s="43">
        <f t="shared" si="22"/>
        <v>-18</v>
      </c>
      <c r="J115" s="43">
        <f t="shared" si="22"/>
        <v>34</v>
      </c>
      <c r="K115" s="43">
        <f t="shared" si="22"/>
        <v>16</v>
      </c>
      <c r="L115" s="43">
        <f t="shared" si="22"/>
        <v>-30</v>
      </c>
      <c r="M115" s="43">
        <f t="shared" si="22"/>
        <v>15</v>
      </c>
      <c r="N115" s="43">
        <f t="shared" si="22"/>
        <v>28</v>
      </c>
      <c r="O115" s="43">
        <f t="shared" si="22"/>
        <v>36</v>
      </c>
      <c r="P115" s="43">
        <f t="shared" si="22"/>
        <v>-49</v>
      </c>
      <c r="Q115" s="43">
        <f t="shared" si="22"/>
        <v>-50</v>
      </c>
      <c r="R115" s="43">
        <f t="shared" si="22"/>
        <v>-67</v>
      </c>
      <c r="S115" s="43">
        <f t="shared" si="22"/>
        <v>-11</v>
      </c>
      <c r="T115" s="43">
        <f t="shared" si="22"/>
        <v>15</v>
      </c>
      <c r="U115" s="43">
        <f t="shared" si="22"/>
        <v>4</v>
      </c>
      <c r="V115" s="43">
        <f t="shared" si="22"/>
        <v>15</v>
      </c>
      <c r="W115" s="43">
        <f t="shared" si="22"/>
        <v>-11</v>
      </c>
      <c r="X115" s="43">
        <f t="shared" si="22"/>
        <v>8</v>
      </c>
      <c r="Y115" s="43">
        <f t="shared" si="22"/>
        <v>12</v>
      </c>
      <c r="Z115" s="43">
        <f t="shared" si="22"/>
        <v>-29</v>
      </c>
      <c r="AA115" s="43">
        <f t="shared" si="22"/>
        <v>-33</v>
      </c>
      <c r="AB115" s="43">
        <f t="shared" si="22"/>
        <v>-31</v>
      </c>
      <c r="AC115" s="43">
        <f t="shared" si="22"/>
        <v>-45</v>
      </c>
      <c r="AD115" s="43">
        <f t="shared" si="22"/>
        <v>-25</v>
      </c>
      <c r="AE115" s="43">
        <f t="shared" si="22"/>
        <v>-24</v>
      </c>
      <c r="AF115" s="43">
        <f t="shared" si="22"/>
        <v>-21</v>
      </c>
      <c r="AG115" s="43">
        <f t="shared" si="22"/>
        <v>-83</v>
      </c>
      <c r="AH115" s="43">
        <f t="shared" si="22"/>
        <v>24</v>
      </c>
      <c r="AI115" s="43">
        <f t="shared" si="22"/>
        <v>14</v>
      </c>
      <c r="AJ115" s="43">
        <f t="shared" si="22"/>
        <v>-9</v>
      </c>
      <c r="AK115" s="43">
        <f t="shared" si="22"/>
        <v>-55</v>
      </c>
      <c r="AL115" s="43">
        <f t="shared" si="22"/>
        <v>22</v>
      </c>
      <c r="AM115" s="43">
        <f t="shared" si="22"/>
        <v>-28</v>
      </c>
      <c r="AN115" s="43">
        <f t="shared" si="22"/>
        <v>-1</v>
      </c>
      <c r="AO115" s="43">
        <f t="shared" si="22"/>
        <v>38</v>
      </c>
      <c r="AP115" s="43">
        <f t="shared" si="22"/>
        <v>-26</v>
      </c>
      <c r="AQ115" s="43">
        <f t="shared" si="22"/>
        <v>2</v>
      </c>
      <c r="AR115" s="43">
        <f t="shared" si="22"/>
        <v>-28</v>
      </c>
      <c r="AS115" s="43">
        <f t="shared" si="22"/>
        <v>0</v>
      </c>
      <c r="AT115" s="43">
        <f t="shared" si="22"/>
        <v>6</v>
      </c>
      <c r="AU115" s="43">
        <f t="shared" si="22"/>
        <v>-21</v>
      </c>
      <c r="AV115" s="43">
        <f t="shared" si="22"/>
        <v>-29</v>
      </c>
      <c r="AW115" s="43">
        <f t="shared" si="22"/>
        <v>-5</v>
      </c>
      <c r="AX115" s="43">
        <f t="shared" si="22"/>
        <v>-11</v>
      </c>
      <c r="AY115" s="43">
        <f t="shared" si="22"/>
        <v>20</v>
      </c>
      <c r="AZ115" s="43">
        <f t="shared" si="22"/>
        <v>35</v>
      </c>
      <c r="BA115" s="44">
        <f t="shared" si="22"/>
        <v>-18</v>
      </c>
    </row>
    <row r="116" spans="1:53" s="30" customFormat="1" x14ac:dyDescent="0.25">
      <c r="A116" s="27" t="s">
        <v>46</v>
      </c>
      <c r="B116" s="43">
        <f t="shared" si="23"/>
        <v>-91</v>
      </c>
      <c r="C116" s="43">
        <f t="shared" si="23"/>
        <v>-142</v>
      </c>
      <c r="D116" s="43">
        <f t="shared" si="23"/>
        <v>-134</v>
      </c>
      <c r="E116" s="43">
        <f t="shared" si="22"/>
        <v>-21</v>
      </c>
      <c r="F116" s="43">
        <f t="shared" si="22"/>
        <v>-37</v>
      </c>
      <c r="G116" s="43">
        <f t="shared" si="22"/>
        <v>40</v>
      </c>
      <c r="H116" s="43">
        <f t="shared" si="22"/>
        <v>-5</v>
      </c>
      <c r="I116" s="43">
        <f t="shared" si="22"/>
        <v>17</v>
      </c>
      <c r="J116" s="43">
        <f t="shared" si="22"/>
        <v>35</v>
      </c>
      <c r="K116" s="43">
        <f t="shared" si="22"/>
        <v>-20</v>
      </c>
      <c r="L116" s="43">
        <f t="shared" si="22"/>
        <v>-5</v>
      </c>
      <c r="M116" s="43">
        <f t="shared" si="22"/>
        <v>-100</v>
      </c>
      <c r="N116" s="43">
        <f t="shared" si="22"/>
        <v>157</v>
      </c>
      <c r="O116" s="43">
        <f t="shared" si="22"/>
        <v>3</v>
      </c>
      <c r="P116" s="43">
        <f t="shared" si="22"/>
        <v>-117</v>
      </c>
      <c r="Q116" s="43">
        <f t="shared" si="22"/>
        <v>-286</v>
      </c>
      <c r="R116" s="43">
        <f t="shared" si="22"/>
        <v>-6</v>
      </c>
      <c r="S116" s="43">
        <f t="shared" si="22"/>
        <v>-29</v>
      </c>
      <c r="T116" s="43">
        <f t="shared" si="22"/>
        <v>-21</v>
      </c>
      <c r="U116" s="43">
        <f t="shared" si="22"/>
        <v>-56</v>
      </c>
      <c r="V116" s="43">
        <f t="shared" si="22"/>
        <v>4</v>
      </c>
      <c r="W116" s="43">
        <f t="shared" si="22"/>
        <v>-7</v>
      </c>
      <c r="X116" s="43">
        <f t="shared" si="22"/>
        <v>28</v>
      </c>
      <c r="Y116" s="43">
        <f t="shared" si="22"/>
        <v>-50</v>
      </c>
      <c r="Z116" s="43">
        <f t="shared" si="22"/>
        <v>-11</v>
      </c>
      <c r="AA116" s="43">
        <f t="shared" si="22"/>
        <v>30</v>
      </c>
      <c r="AB116" s="43">
        <f t="shared" si="22"/>
        <v>-38</v>
      </c>
      <c r="AC116" s="43">
        <f t="shared" si="22"/>
        <v>0</v>
      </c>
      <c r="AD116" s="43">
        <f t="shared" si="22"/>
        <v>-30</v>
      </c>
      <c r="AE116" s="43">
        <f t="shared" si="22"/>
        <v>-76</v>
      </c>
      <c r="AF116" s="43">
        <f t="shared" si="22"/>
        <v>-32</v>
      </c>
      <c r="AG116" s="43">
        <f t="shared" si="22"/>
        <v>-80</v>
      </c>
      <c r="AH116" s="43">
        <f t="shared" si="22"/>
        <v>114</v>
      </c>
      <c r="AI116" s="43">
        <f t="shared" si="22"/>
        <v>44</v>
      </c>
      <c r="AJ116" s="43">
        <f t="shared" si="22"/>
        <v>9</v>
      </c>
      <c r="AK116" s="43">
        <f t="shared" si="22"/>
        <v>3</v>
      </c>
      <c r="AL116" s="43">
        <f t="shared" si="22"/>
        <v>-11</v>
      </c>
      <c r="AM116" s="43">
        <f t="shared" si="22"/>
        <v>3</v>
      </c>
      <c r="AN116" s="43">
        <f t="shared" si="22"/>
        <v>114</v>
      </c>
      <c r="AO116" s="43">
        <f t="shared" si="22"/>
        <v>-11</v>
      </c>
      <c r="AP116" s="43">
        <f t="shared" si="22"/>
        <v>-75</v>
      </c>
      <c r="AQ116" s="43">
        <f t="shared" si="22"/>
        <v>-55</v>
      </c>
      <c r="AR116" s="43">
        <f t="shared" si="22"/>
        <v>-2</v>
      </c>
      <c r="AS116" s="43">
        <f t="shared" si="22"/>
        <v>45</v>
      </c>
      <c r="AT116" s="43">
        <f t="shared" si="22"/>
        <v>79</v>
      </c>
      <c r="AU116" s="43">
        <f t="shared" si="22"/>
        <v>16</v>
      </c>
      <c r="AV116" s="43">
        <f t="shared" si="22"/>
        <v>2</v>
      </c>
      <c r="AW116" s="43">
        <f t="shared" si="22"/>
        <v>-9</v>
      </c>
      <c r="AX116" s="43">
        <f t="shared" si="22"/>
        <v>57</v>
      </c>
      <c r="AY116" s="43">
        <f t="shared" si="22"/>
        <v>48</v>
      </c>
      <c r="AZ116" s="43">
        <f t="shared" si="22"/>
        <v>10</v>
      </c>
      <c r="BA116" s="44">
        <f t="shared" si="22"/>
        <v>-19</v>
      </c>
    </row>
    <row r="117" spans="1:53" s="30" customFormat="1" x14ac:dyDescent="0.25">
      <c r="A117" s="27" t="s">
        <v>47</v>
      </c>
      <c r="B117" s="43">
        <f t="shared" si="23"/>
        <v>-210</v>
      </c>
      <c r="C117" s="43">
        <f t="shared" si="23"/>
        <v>-142</v>
      </c>
      <c r="D117" s="43">
        <f t="shared" si="23"/>
        <v>-187</v>
      </c>
      <c r="E117" s="43">
        <f t="shared" si="22"/>
        <v>-221</v>
      </c>
      <c r="F117" s="43">
        <f t="shared" si="22"/>
        <v>-136</v>
      </c>
      <c r="G117" s="43">
        <f t="shared" si="22"/>
        <v>-77</v>
      </c>
      <c r="H117" s="43">
        <f t="shared" si="22"/>
        <v>-42</v>
      </c>
      <c r="I117" s="43">
        <f t="shared" si="22"/>
        <v>-72</v>
      </c>
      <c r="J117" s="43">
        <f t="shared" si="22"/>
        <v>98</v>
      </c>
      <c r="K117" s="43">
        <f t="shared" si="22"/>
        <v>-162</v>
      </c>
      <c r="L117" s="43">
        <f t="shared" si="22"/>
        <v>-271</v>
      </c>
      <c r="M117" s="43">
        <f t="shared" si="22"/>
        <v>-204</v>
      </c>
      <c r="N117" s="43">
        <f t="shared" si="22"/>
        <v>57</v>
      </c>
      <c r="O117" s="43">
        <f t="shared" si="22"/>
        <v>-150</v>
      </c>
      <c r="P117" s="43">
        <f t="shared" si="22"/>
        <v>-341</v>
      </c>
      <c r="Q117" s="43">
        <f t="shared" si="22"/>
        <v>-434</v>
      </c>
      <c r="R117" s="43">
        <f t="shared" si="22"/>
        <v>23</v>
      </c>
      <c r="S117" s="43">
        <f t="shared" si="22"/>
        <v>144</v>
      </c>
      <c r="T117" s="43">
        <f t="shared" si="22"/>
        <v>76</v>
      </c>
      <c r="U117" s="43">
        <f t="shared" si="22"/>
        <v>-110</v>
      </c>
      <c r="V117" s="43">
        <f t="shared" si="22"/>
        <v>106</v>
      </c>
      <c r="W117" s="43">
        <f t="shared" si="22"/>
        <v>-49</v>
      </c>
      <c r="X117" s="43">
        <f t="shared" si="22"/>
        <v>41</v>
      </c>
      <c r="Y117" s="43">
        <f t="shared" si="22"/>
        <v>51</v>
      </c>
      <c r="Z117" s="43">
        <f t="shared" si="22"/>
        <v>12</v>
      </c>
      <c r="AA117" s="43">
        <f t="shared" si="22"/>
        <v>-47</v>
      </c>
      <c r="AB117" s="43">
        <f t="shared" si="22"/>
        <v>13</v>
      </c>
      <c r="AC117" s="43">
        <f t="shared" si="22"/>
        <v>-36</v>
      </c>
      <c r="AD117" s="43">
        <f t="shared" si="22"/>
        <v>-77</v>
      </c>
      <c r="AE117" s="43">
        <f t="shared" si="22"/>
        <v>32</v>
      </c>
      <c r="AF117" s="43">
        <f t="shared" si="22"/>
        <v>61</v>
      </c>
      <c r="AG117" s="43">
        <f t="shared" si="22"/>
        <v>-30</v>
      </c>
      <c r="AH117" s="43">
        <f t="shared" si="22"/>
        <v>15</v>
      </c>
      <c r="AI117" s="43">
        <f t="shared" si="22"/>
        <v>-19</v>
      </c>
      <c r="AJ117" s="43">
        <f t="shared" si="22"/>
        <v>-23</v>
      </c>
      <c r="AK117" s="43">
        <f t="shared" si="22"/>
        <v>22</v>
      </c>
      <c r="AL117" s="43">
        <f t="shared" si="22"/>
        <v>17</v>
      </c>
      <c r="AM117" s="43">
        <f t="shared" si="22"/>
        <v>-31</v>
      </c>
      <c r="AN117" s="43">
        <f t="shared" si="22"/>
        <v>-60</v>
      </c>
      <c r="AO117" s="43">
        <f t="shared" si="22"/>
        <v>38</v>
      </c>
      <c r="AP117" s="43">
        <f t="shared" si="22"/>
        <v>-12</v>
      </c>
      <c r="AQ117" s="43">
        <f t="shared" si="22"/>
        <v>-26</v>
      </c>
      <c r="AR117" s="43">
        <f t="shared" si="22"/>
        <v>6</v>
      </c>
      <c r="AS117" s="43">
        <f t="shared" si="22"/>
        <v>94</v>
      </c>
      <c r="AT117" s="43">
        <f t="shared" si="22"/>
        <v>10</v>
      </c>
      <c r="AU117" s="43">
        <f t="shared" si="22"/>
        <v>-43</v>
      </c>
      <c r="AV117" s="43">
        <f t="shared" si="22"/>
        <v>43</v>
      </c>
      <c r="AW117" s="43">
        <f t="shared" si="22"/>
        <v>93</v>
      </c>
      <c r="AX117" s="43">
        <f t="shared" si="22"/>
        <v>-7</v>
      </c>
      <c r="AY117" s="43">
        <f t="shared" si="22"/>
        <v>-21</v>
      </c>
      <c r="AZ117" s="43">
        <f t="shared" si="22"/>
        <v>36</v>
      </c>
      <c r="BA117" s="44">
        <f t="shared" si="22"/>
        <v>-20</v>
      </c>
    </row>
    <row r="118" spans="1:53" s="30" customFormat="1" x14ac:dyDescent="0.25">
      <c r="A118" s="27" t="s">
        <v>48</v>
      </c>
      <c r="B118" s="43">
        <f t="shared" si="23"/>
        <v>-534</v>
      </c>
      <c r="C118" s="43">
        <f t="shared" si="23"/>
        <v>-565</v>
      </c>
      <c r="D118" s="43">
        <f t="shared" si="23"/>
        <v>-452</v>
      </c>
      <c r="E118" s="43">
        <f t="shared" si="22"/>
        <v>-558</v>
      </c>
      <c r="F118" s="43">
        <f t="shared" si="22"/>
        <v>-535</v>
      </c>
      <c r="G118" s="43">
        <f t="shared" si="22"/>
        <v>-125</v>
      </c>
      <c r="H118" s="43">
        <f t="shared" si="22"/>
        <v>-100</v>
      </c>
      <c r="I118" s="43">
        <f t="shared" si="22"/>
        <v>-229</v>
      </c>
      <c r="J118" s="43">
        <f t="shared" si="22"/>
        <v>89</v>
      </c>
      <c r="K118" s="43">
        <f t="shared" si="22"/>
        <v>-649</v>
      </c>
      <c r="L118" s="43">
        <f t="shared" si="22"/>
        <v>-661</v>
      </c>
      <c r="M118" s="43">
        <f t="shared" si="22"/>
        <v>-394</v>
      </c>
      <c r="N118" s="43">
        <f t="shared" si="22"/>
        <v>-90</v>
      </c>
      <c r="O118" s="43">
        <f t="shared" ref="O118:BA119" si="24">O34-O106</f>
        <v>-76</v>
      </c>
      <c r="P118" s="43">
        <f t="shared" si="24"/>
        <v>-535</v>
      </c>
      <c r="Q118" s="43">
        <f t="shared" si="24"/>
        <v>-562</v>
      </c>
      <c r="R118" s="43">
        <f t="shared" si="24"/>
        <v>-95</v>
      </c>
      <c r="S118" s="43">
        <f t="shared" si="24"/>
        <v>300</v>
      </c>
      <c r="T118" s="43">
        <f t="shared" si="24"/>
        <v>195</v>
      </c>
      <c r="U118" s="43">
        <f t="shared" si="24"/>
        <v>73</v>
      </c>
      <c r="V118" s="43">
        <f t="shared" si="24"/>
        <v>259</v>
      </c>
      <c r="W118" s="43">
        <f t="shared" si="24"/>
        <v>73</v>
      </c>
      <c r="X118" s="43">
        <f t="shared" si="24"/>
        <v>-35</v>
      </c>
      <c r="Y118" s="43">
        <f t="shared" si="24"/>
        <v>2</v>
      </c>
      <c r="Z118" s="43">
        <f t="shared" si="24"/>
        <v>161</v>
      </c>
      <c r="AA118" s="43">
        <f t="shared" si="24"/>
        <v>184</v>
      </c>
      <c r="AB118" s="43">
        <f t="shared" si="24"/>
        <v>39</v>
      </c>
      <c r="AC118" s="43">
        <f t="shared" si="24"/>
        <v>-17</v>
      </c>
      <c r="AD118" s="43">
        <f t="shared" si="24"/>
        <v>126</v>
      </c>
      <c r="AE118" s="43">
        <f t="shared" si="24"/>
        <v>-48</v>
      </c>
      <c r="AF118" s="43">
        <f t="shared" si="24"/>
        <v>44</v>
      </c>
      <c r="AG118" s="43">
        <f t="shared" si="24"/>
        <v>12</v>
      </c>
      <c r="AH118" s="43">
        <f t="shared" si="24"/>
        <v>41</v>
      </c>
      <c r="AI118" s="43">
        <f t="shared" si="24"/>
        <v>-81</v>
      </c>
      <c r="AJ118" s="43">
        <f t="shared" si="24"/>
        <v>169</v>
      </c>
      <c r="AK118" s="43">
        <f t="shared" si="24"/>
        <v>137</v>
      </c>
      <c r="AL118" s="43">
        <f t="shared" si="24"/>
        <v>78</v>
      </c>
      <c r="AM118" s="43">
        <f t="shared" si="24"/>
        <v>94</v>
      </c>
      <c r="AN118" s="43">
        <f t="shared" si="24"/>
        <v>131</v>
      </c>
      <c r="AO118" s="43">
        <f t="shared" si="24"/>
        <v>84</v>
      </c>
      <c r="AP118" s="43">
        <f t="shared" si="24"/>
        <v>128</v>
      </c>
      <c r="AQ118" s="43">
        <f t="shared" si="24"/>
        <v>151</v>
      </c>
      <c r="AR118" s="43">
        <f t="shared" si="24"/>
        <v>157</v>
      </c>
      <c r="AS118" s="43">
        <f t="shared" si="24"/>
        <v>238</v>
      </c>
      <c r="AT118" s="43">
        <f t="shared" si="24"/>
        <v>49</v>
      </c>
      <c r="AU118" s="43">
        <f t="shared" si="24"/>
        <v>251</v>
      </c>
      <c r="AV118" s="43">
        <f t="shared" si="24"/>
        <v>397</v>
      </c>
      <c r="AW118" s="43">
        <f t="shared" si="24"/>
        <v>313</v>
      </c>
      <c r="AX118" s="43">
        <f t="shared" si="24"/>
        <v>113</v>
      </c>
      <c r="AY118" s="43">
        <f t="shared" si="24"/>
        <v>253</v>
      </c>
      <c r="AZ118" s="43">
        <f t="shared" si="24"/>
        <v>163</v>
      </c>
      <c r="BA118" s="44">
        <f t="shared" si="24"/>
        <v>218</v>
      </c>
    </row>
    <row r="119" spans="1:53" s="51" customFormat="1" x14ac:dyDescent="0.25">
      <c r="A119" s="45" t="s">
        <v>49</v>
      </c>
      <c r="B119" s="46">
        <f t="shared" si="23"/>
        <v>-926</v>
      </c>
      <c r="C119" s="46">
        <f t="shared" si="23"/>
        <v>-1550</v>
      </c>
      <c r="D119" s="46">
        <f t="shared" si="23"/>
        <v>-1663</v>
      </c>
      <c r="E119" s="46">
        <f t="shared" si="23"/>
        <v>-1425</v>
      </c>
      <c r="F119" s="46">
        <f t="shared" si="23"/>
        <v>-1265</v>
      </c>
      <c r="G119" s="46">
        <f t="shared" si="23"/>
        <v>-653</v>
      </c>
      <c r="H119" s="46">
        <f t="shared" si="23"/>
        <v>-263</v>
      </c>
      <c r="I119" s="46">
        <f t="shared" si="23"/>
        <v>-595</v>
      </c>
      <c r="J119" s="46">
        <f t="shared" si="23"/>
        <v>-82</v>
      </c>
      <c r="K119" s="46">
        <f t="shared" si="23"/>
        <v>-1271</v>
      </c>
      <c r="L119" s="46">
        <f t="shared" si="23"/>
        <v>-1271</v>
      </c>
      <c r="M119" s="46">
        <f t="shared" si="23"/>
        <v>-840</v>
      </c>
      <c r="N119" s="46">
        <f t="shared" si="23"/>
        <v>-225</v>
      </c>
      <c r="O119" s="46">
        <f t="shared" si="23"/>
        <v>-467</v>
      </c>
      <c r="P119" s="46">
        <f t="shared" si="23"/>
        <v>-977</v>
      </c>
      <c r="Q119" s="46">
        <f t="shared" si="23"/>
        <v>-860</v>
      </c>
      <c r="R119" s="46">
        <f t="shared" si="24"/>
        <v>-85</v>
      </c>
      <c r="S119" s="46">
        <f t="shared" si="24"/>
        <v>658</v>
      </c>
      <c r="T119" s="46">
        <f t="shared" si="24"/>
        <v>162</v>
      </c>
      <c r="U119" s="46">
        <f t="shared" si="24"/>
        <v>238</v>
      </c>
      <c r="V119" s="46">
        <f t="shared" si="24"/>
        <v>265</v>
      </c>
      <c r="W119" s="46">
        <f t="shared" si="24"/>
        <v>110</v>
      </c>
      <c r="X119" s="46">
        <f t="shared" si="24"/>
        <v>147</v>
      </c>
      <c r="Y119" s="46">
        <f t="shared" si="24"/>
        <v>100</v>
      </c>
      <c r="Z119" s="46">
        <f t="shared" si="24"/>
        <v>79</v>
      </c>
      <c r="AA119" s="46">
        <f t="shared" si="24"/>
        <v>170</v>
      </c>
      <c r="AB119" s="46">
        <f t="shared" si="24"/>
        <v>-165</v>
      </c>
      <c r="AC119" s="46">
        <f t="shared" si="24"/>
        <v>-7</v>
      </c>
      <c r="AD119" s="46">
        <f t="shared" si="24"/>
        <v>-40</v>
      </c>
      <c r="AE119" s="46">
        <f t="shared" si="24"/>
        <v>88</v>
      </c>
      <c r="AF119" s="46">
        <f t="shared" si="24"/>
        <v>70</v>
      </c>
      <c r="AG119" s="46">
        <f t="shared" si="24"/>
        <v>-8</v>
      </c>
      <c r="AH119" s="46">
        <f t="shared" si="24"/>
        <v>66</v>
      </c>
      <c r="AI119" s="46">
        <f t="shared" si="24"/>
        <v>69</v>
      </c>
      <c r="AJ119" s="46">
        <f t="shared" si="24"/>
        <v>232</v>
      </c>
      <c r="AK119" s="46">
        <f t="shared" si="24"/>
        <v>135</v>
      </c>
      <c r="AL119" s="46">
        <f t="shared" si="24"/>
        <v>217</v>
      </c>
      <c r="AM119" s="46">
        <f t="shared" si="24"/>
        <v>121</v>
      </c>
      <c r="AN119" s="46">
        <f t="shared" si="24"/>
        <v>174</v>
      </c>
      <c r="AO119" s="46">
        <f t="shared" si="24"/>
        <v>121</v>
      </c>
      <c r="AP119" s="46">
        <f t="shared" si="24"/>
        <v>314</v>
      </c>
      <c r="AQ119" s="46">
        <f t="shared" si="24"/>
        <v>213</v>
      </c>
      <c r="AR119" s="46">
        <f t="shared" si="24"/>
        <v>311</v>
      </c>
      <c r="AS119" s="46">
        <f t="shared" si="24"/>
        <v>264</v>
      </c>
      <c r="AT119" s="46">
        <f t="shared" si="24"/>
        <v>399</v>
      </c>
      <c r="AU119" s="46">
        <f t="shared" si="24"/>
        <v>265</v>
      </c>
      <c r="AV119" s="46">
        <f t="shared" si="24"/>
        <v>520</v>
      </c>
      <c r="AW119" s="46">
        <f t="shared" si="24"/>
        <v>541</v>
      </c>
      <c r="AX119" s="46">
        <f t="shared" si="24"/>
        <v>370</v>
      </c>
      <c r="AY119" s="46">
        <f t="shared" si="24"/>
        <v>318</v>
      </c>
      <c r="AZ119" s="46">
        <f t="shared" si="24"/>
        <v>558</v>
      </c>
      <c r="BA119" s="47">
        <f t="shared" si="24"/>
        <v>227</v>
      </c>
    </row>
    <row r="120" spans="1:53" s="30" customFormat="1" x14ac:dyDescent="0.25">
      <c r="A120" s="74" t="s">
        <v>65</v>
      </c>
      <c r="B120" s="76"/>
      <c r="C120" s="76"/>
      <c r="D120" s="76"/>
      <c r="E120" s="76">
        <f>SUM(E113:E119)</f>
        <v>-2195</v>
      </c>
      <c r="F120" s="76">
        <f t="shared" ref="F120:BA120" si="25">SUM(F113:F119)</f>
        <v>-1988</v>
      </c>
      <c r="G120" s="76">
        <f t="shared" si="25"/>
        <v>-830</v>
      </c>
      <c r="H120" s="76">
        <f t="shared" si="25"/>
        <v>-422</v>
      </c>
      <c r="I120" s="76">
        <f t="shared" si="25"/>
        <v>-847</v>
      </c>
      <c r="J120" s="76">
        <f t="shared" si="25"/>
        <v>190</v>
      </c>
      <c r="K120" s="76">
        <f t="shared" si="25"/>
        <v>-2099</v>
      </c>
      <c r="L120" s="76">
        <f t="shared" si="25"/>
        <v>-2221</v>
      </c>
      <c r="M120" s="76">
        <f t="shared" si="25"/>
        <v>-1511</v>
      </c>
      <c r="N120" s="76">
        <f t="shared" si="25"/>
        <v>-74</v>
      </c>
      <c r="O120" s="76">
        <f t="shared" si="25"/>
        <v>-668</v>
      </c>
      <c r="P120" s="76">
        <f t="shared" si="25"/>
        <v>-2010</v>
      </c>
      <c r="Q120" s="76">
        <f t="shared" si="25"/>
        <v>-2198</v>
      </c>
      <c r="R120" s="76">
        <f t="shared" si="25"/>
        <v>-247</v>
      </c>
      <c r="S120" s="76">
        <f t="shared" si="25"/>
        <v>1054</v>
      </c>
      <c r="T120" s="76">
        <f t="shared" si="25"/>
        <v>431</v>
      </c>
      <c r="U120" s="76">
        <f t="shared" si="25"/>
        <v>131</v>
      </c>
      <c r="V120" s="76">
        <f t="shared" si="25"/>
        <v>648</v>
      </c>
      <c r="W120" s="76">
        <f t="shared" si="25"/>
        <v>113</v>
      </c>
      <c r="X120" s="76">
        <f t="shared" si="25"/>
        <v>190</v>
      </c>
      <c r="Y120" s="76">
        <f t="shared" si="25"/>
        <v>102</v>
      </c>
      <c r="Z120" s="76">
        <f t="shared" si="25"/>
        <v>202</v>
      </c>
      <c r="AA120" s="76">
        <f t="shared" si="25"/>
        <v>299</v>
      </c>
      <c r="AB120" s="76">
        <f t="shared" si="25"/>
        <v>-196</v>
      </c>
      <c r="AC120" s="76">
        <f t="shared" si="25"/>
        <v>-114</v>
      </c>
      <c r="AD120" s="76">
        <f t="shared" si="25"/>
        <v>-47</v>
      </c>
      <c r="AE120" s="76">
        <f t="shared" si="25"/>
        <v>-29</v>
      </c>
      <c r="AF120" s="76">
        <f t="shared" si="25"/>
        <v>110</v>
      </c>
      <c r="AG120" s="76">
        <f t="shared" si="25"/>
        <v>-197</v>
      </c>
      <c r="AH120" s="76">
        <f t="shared" si="25"/>
        <v>263</v>
      </c>
      <c r="AI120" s="76">
        <f t="shared" si="25"/>
        <v>16</v>
      </c>
      <c r="AJ120" s="76">
        <f t="shared" si="25"/>
        <v>377</v>
      </c>
      <c r="AK120" s="76">
        <f t="shared" si="25"/>
        <v>250</v>
      </c>
      <c r="AL120" s="76">
        <f t="shared" si="25"/>
        <v>322</v>
      </c>
      <c r="AM120" s="76">
        <f t="shared" si="25"/>
        <v>135</v>
      </c>
      <c r="AN120" s="76">
        <f t="shared" si="25"/>
        <v>367</v>
      </c>
      <c r="AO120" s="76">
        <f t="shared" si="25"/>
        <v>296</v>
      </c>
      <c r="AP120" s="76">
        <f t="shared" si="25"/>
        <v>324</v>
      </c>
      <c r="AQ120" s="76">
        <f t="shared" si="25"/>
        <v>292</v>
      </c>
      <c r="AR120" s="76">
        <f t="shared" si="25"/>
        <v>418</v>
      </c>
      <c r="AS120" s="76">
        <f t="shared" si="25"/>
        <v>635</v>
      </c>
      <c r="AT120" s="76">
        <f t="shared" si="25"/>
        <v>546</v>
      </c>
      <c r="AU120" s="76">
        <f t="shared" si="25"/>
        <v>457</v>
      </c>
      <c r="AV120" s="76">
        <f t="shared" si="25"/>
        <v>925</v>
      </c>
      <c r="AW120" s="76">
        <f t="shared" si="25"/>
        <v>925</v>
      </c>
      <c r="AX120" s="76">
        <f t="shared" si="25"/>
        <v>529</v>
      </c>
      <c r="AY120" s="76">
        <f t="shared" si="25"/>
        <v>638</v>
      </c>
      <c r="AZ120" s="76">
        <f t="shared" si="25"/>
        <v>810</v>
      </c>
      <c r="BA120" s="77">
        <f t="shared" si="25"/>
        <v>402</v>
      </c>
    </row>
    <row r="121" spans="1:53" s="30" customFormat="1" x14ac:dyDescent="0.25">
      <c r="A121" s="29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</row>
    <row r="122" spans="1:53" s="30" customFormat="1" ht="18.75" x14ac:dyDescent="0.3">
      <c r="A122" s="13" t="s">
        <v>63</v>
      </c>
      <c r="B122" s="79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34"/>
    </row>
    <row r="123" spans="1:53" s="30" customFormat="1" x14ac:dyDescent="0.25">
      <c r="A123" s="33" t="s">
        <v>50</v>
      </c>
      <c r="B123" s="16">
        <v>1</v>
      </c>
      <c r="C123" s="16">
        <v>2</v>
      </c>
      <c r="D123" s="16">
        <v>3</v>
      </c>
      <c r="E123" s="16">
        <v>4</v>
      </c>
      <c r="F123" s="16">
        <v>5</v>
      </c>
      <c r="G123" s="16">
        <v>6</v>
      </c>
      <c r="H123" s="16">
        <v>7</v>
      </c>
      <c r="I123" s="16">
        <v>8</v>
      </c>
      <c r="J123" s="16">
        <v>9</v>
      </c>
      <c r="K123" s="16">
        <v>10</v>
      </c>
      <c r="L123" s="16">
        <v>11</v>
      </c>
      <c r="M123" s="16">
        <v>12</v>
      </c>
      <c r="N123" s="16">
        <v>13</v>
      </c>
      <c r="O123" s="16">
        <v>14</v>
      </c>
      <c r="P123" s="16">
        <v>15</v>
      </c>
      <c r="Q123" s="16">
        <v>16</v>
      </c>
      <c r="R123" s="16">
        <v>17</v>
      </c>
      <c r="S123" s="16">
        <v>18</v>
      </c>
      <c r="T123" s="16">
        <v>19</v>
      </c>
      <c r="U123" s="16">
        <v>20</v>
      </c>
      <c r="V123" s="16">
        <v>21</v>
      </c>
      <c r="W123" s="16">
        <v>22</v>
      </c>
      <c r="X123" s="16">
        <v>23</v>
      </c>
      <c r="Y123" s="16">
        <v>24</v>
      </c>
      <c r="Z123" s="16">
        <v>25</v>
      </c>
      <c r="AA123" s="16">
        <v>26</v>
      </c>
      <c r="AB123" s="16">
        <v>27</v>
      </c>
      <c r="AC123" s="16">
        <v>28</v>
      </c>
      <c r="AD123" s="16">
        <v>29</v>
      </c>
      <c r="AE123" s="16">
        <v>30</v>
      </c>
      <c r="AF123" s="16">
        <v>31</v>
      </c>
      <c r="AG123" s="16">
        <v>32</v>
      </c>
      <c r="AH123" s="16">
        <v>33</v>
      </c>
      <c r="AI123" s="16">
        <v>34</v>
      </c>
      <c r="AJ123" s="16">
        <v>35</v>
      </c>
      <c r="AK123" s="16">
        <v>36</v>
      </c>
      <c r="AL123" s="16">
        <v>37</v>
      </c>
      <c r="AM123" s="16">
        <v>38</v>
      </c>
      <c r="AN123" s="16">
        <v>39</v>
      </c>
      <c r="AO123" s="16">
        <v>40</v>
      </c>
      <c r="AP123" s="16">
        <v>41</v>
      </c>
      <c r="AQ123" s="16">
        <v>42</v>
      </c>
      <c r="AR123" s="16">
        <v>43</v>
      </c>
      <c r="AS123" s="16">
        <v>44</v>
      </c>
      <c r="AT123" s="16">
        <v>45</v>
      </c>
      <c r="AU123" s="16">
        <v>46</v>
      </c>
      <c r="AV123" s="16">
        <v>47</v>
      </c>
      <c r="AW123" s="16">
        <v>48</v>
      </c>
      <c r="AX123" s="16">
        <v>49</v>
      </c>
      <c r="AY123" s="16">
        <v>50</v>
      </c>
      <c r="AZ123" s="16">
        <v>51</v>
      </c>
      <c r="BA123" s="15">
        <v>52</v>
      </c>
    </row>
    <row r="124" spans="1:53" s="30" customFormat="1" x14ac:dyDescent="0.25">
      <c r="A124" s="31" t="s">
        <v>52</v>
      </c>
      <c r="B124" s="36">
        <v>43833</v>
      </c>
      <c r="C124" s="36">
        <v>43840</v>
      </c>
      <c r="D124" s="36">
        <v>43847</v>
      </c>
      <c r="E124" s="36">
        <v>43854</v>
      </c>
      <c r="F124" s="36">
        <v>43861</v>
      </c>
      <c r="G124" s="36">
        <v>43868</v>
      </c>
      <c r="H124" s="36">
        <v>43875</v>
      </c>
      <c r="I124" s="36">
        <v>43882</v>
      </c>
      <c r="J124" s="36">
        <v>43889</v>
      </c>
      <c r="K124" s="36">
        <v>43896</v>
      </c>
      <c r="L124" s="36">
        <v>43903</v>
      </c>
      <c r="M124" s="36">
        <v>43910</v>
      </c>
      <c r="N124" s="36">
        <v>43917</v>
      </c>
      <c r="O124" s="36">
        <v>43924</v>
      </c>
      <c r="P124" s="35">
        <v>43931</v>
      </c>
      <c r="Q124" s="35">
        <v>43938</v>
      </c>
      <c r="R124" s="35">
        <v>43945</v>
      </c>
      <c r="S124" s="35">
        <v>43952</v>
      </c>
      <c r="T124" s="35">
        <v>43959</v>
      </c>
      <c r="U124" s="35">
        <v>43966</v>
      </c>
      <c r="V124" s="35">
        <v>43973</v>
      </c>
      <c r="W124" s="35">
        <v>43980</v>
      </c>
      <c r="X124" s="35">
        <v>43987</v>
      </c>
      <c r="Y124" s="35">
        <v>43994</v>
      </c>
      <c r="Z124" s="35">
        <v>44001</v>
      </c>
      <c r="AA124" s="35">
        <v>44008</v>
      </c>
      <c r="AB124" s="35">
        <v>44015</v>
      </c>
      <c r="AC124" s="35">
        <v>44022</v>
      </c>
      <c r="AD124" s="35">
        <v>44029</v>
      </c>
      <c r="AE124" s="35">
        <v>44036</v>
      </c>
      <c r="AF124" s="35">
        <v>44043</v>
      </c>
      <c r="AG124" s="35">
        <v>44050</v>
      </c>
      <c r="AH124" s="35">
        <v>44057</v>
      </c>
      <c r="AI124" s="35">
        <v>44064</v>
      </c>
      <c r="AJ124" s="35">
        <v>44071</v>
      </c>
      <c r="AK124" s="35">
        <v>44078</v>
      </c>
      <c r="AL124" s="35">
        <v>44085</v>
      </c>
      <c r="AM124" s="35">
        <v>44092</v>
      </c>
      <c r="AN124" s="35">
        <v>44099</v>
      </c>
      <c r="AO124" s="35">
        <v>44106</v>
      </c>
      <c r="AP124" s="35">
        <v>44113</v>
      </c>
      <c r="AQ124" s="35">
        <v>44120</v>
      </c>
      <c r="AR124" s="35">
        <v>44127</v>
      </c>
      <c r="AS124" s="35">
        <v>44134</v>
      </c>
      <c r="AT124" s="35">
        <v>44141</v>
      </c>
      <c r="AU124" s="35">
        <v>44148</v>
      </c>
      <c r="AV124" s="35">
        <v>44155</v>
      </c>
      <c r="AW124" s="35">
        <v>44162</v>
      </c>
      <c r="AX124" s="35">
        <v>44169</v>
      </c>
      <c r="AY124" s="35">
        <v>44176</v>
      </c>
      <c r="AZ124" s="35">
        <v>44183</v>
      </c>
      <c r="BA124" s="14">
        <v>44190</v>
      </c>
    </row>
    <row r="125" spans="1:53" s="30" customFormat="1" x14ac:dyDescent="0.25">
      <c r="A125" s="67" t="s">
        <v>51</v>
      </c>
      <c r="B125" s="68">
        <f t="shared" ref="B125:BA129" si="26">B113/((B101+B29)/2)</f>
        <v>1.0947368421052632</v>
      </c>
      <c r="C125" s="68">
        <f t="shared" si="26"/>
        <v>1.1869918699186992</v>
      </c>
      <c r="D125" s="68">
        <f t="shared" si="26"/>
        <v>1</v>
      </c>
      <c r="E125" s="68">
        <f t="shared" si="26"/>
        <v>-0.17391304347826086</v>
      </c>
      <c r="F125" s="68">
        <f t="shared" si="26"/>
        <v>0.32653061224489793</v>
      </c>
      <c r="G125" s="68">
        <f t="shared" si="26"/>
        <v>0.18181818181818182</v>
      </c>
      <c r="H125" s="68">
        <f t="shared" si="26"/>
        <v>2.0618556701030927E-2</v>
      </c>
      <c r="I125" s="68">
        <f t="shared" si="26"/>
        <v>0.77647058823529413</v>
      </c>
      <c r="J125" s="68">
        <f t="shared" si="26"/>
        <v>0.14432989690721648</v>
      </c>
      <c r="K125" s="68">
        <f t="shared" si="26"/>
        <v>-4.3478260869565216E-2</v>
      </c>
      <c r="L125" s="68">
        <f t="shared" si="26"/>
        <v>0.19230769230769232</v>
      </c>
      <c r="M125" s="68">
        <f t="shared" si="26"/>
        <v>6.3157894736842107E-2</v>
      </c>
      <c r="N125" s="68">
        <f t="shared" si="26"/>
        <v>4.5454545454545456E-2</v>
      </c>
      <c r="O125" s="68">
        <f t="shared" si="26"/>
        <v>-0.11494252873563218</v>
      </c>
      <c r="P125" s="68">
        <f t="shared" si="26"/>
        <v>0.26506024096385544</v>
      </c>
      <c r="Q125" s="68">
        <f t="shared" si="26"/>
        <v>-0.11764705882352941</v>
      </c>
      <c r="R125" s="68">
        <f t="shared" si="26"/>
        <v>-0.50549450549450547</v>
      </c>
      <c r="S125" s="68">
        <f t="shared" si="26"/>
        <v>-0.10309278350515463</v>
      </c>
      <c r="T125" s="68">
        <f t="shared" si="26"/>
        <v>0.15384615384615385</v>
      </c>
      <c r="U125" s="68">
        <f t="shared" si="26"/>
        <v>-0.16666666666666666</v>
      </c>
      <c r="V125" s="68">
        <f t="shared" si="26"/>
        <v>-0.16216216216216217</v>
      </c>
      <c r="W125" s="68">
        <f t="shared" si="26"/>
        <v>-2.197802197802198E-2</v>
      </c>
      <c r="X125" s="68">
        <f t="shared" si="26"/>
        <v>4.2553191489361701E-2</v>
      </c>
      <c r="Y125" s="68">
        <f t="shared" si="26"/>
        <v>-0.26415094339622641</v>
      </c>
      <c r="Z125" s="68">
        <f t="shared" si="26"/>
        <v>-0.17821782178217821</v>
      </c>
      <c r="AA125" s="68">
        <f t="shared" si="26"/>
        <v>-9.7560975609756101E-2</v>
      </c>
      <c r="AB125" s="68">
        <f t="shared" si="26"/>
        <v>-0.40963855421686746</v>
      </c>
      <c r="AC125" s="68">
        <f t="shared" si="26"/>
        <v>-8.6956521739130432E-2</v>
      </c>
      <c r="AD125" s="68">
        <f t="shared" si="26"/>
        <v>0</v>
      </c>
      <c r="AE125" s="68">
        <f t="shared" si="26"/>
        <v>-3.4482758620689655E-2</v>
      </c>
      <c r="AF125" s="68">
        <f t="shared" si="26"/>
        <v>-8.4033613445378158E-2</v>
      </c>
      <c r="AG125" s="68">
        <f t="shared" si="26"/>
        <v>-3.4482758620689655E-2</v>
      </c>
      <c r="AH125" s="68">
        <f t="shared" si="26"/>
        <v>-0.16949152542372881</v>
      </c>
      <c r="AI125" s="68">
        <f t="shared" si="26"/>
        <v>6.5934065934065936E-2</v>
      </c>
      <c r="AJ125" s="68">
        <f t="shared" si="26"/>
        <v>-0.125</v>
      </c>
      <c r="AK125" s="68">
        <f t="shared" si="26"/>
        <v>0.18181818181818182</v>
      </c>
      <c r="AL125" s="68">
        <f t="shared" si="26"/>
        <v>8.6956521739130432E-2</v>
      </c>
      <c r="AM125" s="68">
        <f t="shared" si="26"/>
        <v>-0.42105263157894735</v>
      </c>
      <c r="AN125" s="68">
        <f t="shared" si="26"/>
        <v>9.5238095238095233E-2</v>
      </c>
      <c r="AO125" s="68">
        <f t="shared" si="26"/>
        <v>0.51851851851851849</v>
      </c>
      <c r="AP125" s="68">
        <f t="shared" si="26"/>
        <v>-2.1505376344086023E-2</v>
      </c>
      <c r="AQ125" s="68">
        <f t="shared" si="26"/>
        <v>0.22680412371134021</v>
      </c>
      <c r="AR125" s="68">
        <f t="shared" si="26"/>
        <v>-0.2807017543859649</v>
      </c>
      <c r="AS125" s="68">
        <f t="shared" si="26"/>
        <v>-2.197802197802198E-2</v>
      </c>
      <c r="AT125" s="68">
        <f t="shared" si="26"/>
        <v>0.16666666666666666</v>
      </c>
      <c r="AU125" s="68">
        <f t="shared" si="26"/>
        <v>-2.1505376344086023E-2</v>
      </c>
      <c r="AV125" s="68">
        <f t="shared" si="26"/>
        <v>-8.4033613445378158E-2</v>
      </c>
      <c r="AW125" s="68">
        <f t="shared" si="26"/>
        <v>-3.5087719298245612E-2</v>
      </c>
      <c r="AX125" s="68">
        <f t="shared" si="26"/>
        <v>0.10526315789473684</v>
      </c>
      <c r="AY125" s="68">
        <f t="shared" si="26"/>
        <v>1.9417475728155338E-2</v>
      </c>
      <c r="AZ125" s="68">
        <f t="shared" si="26"/>
        <v>0.25531914893617019</v>
      </c>
      <c r="BA125" s="69">
        <f t="shared" si="26"/>
        <v>0.42857142857142855</v>
      </c>
    </row>
    <row r="126" spans="1:53" s="30" customFormat="1" x14ac:dyDescent="0.25">
      <c r="A126" s="27" t="s">
        <v>44</v>
      </c>
      <c r="B126" s="49">
        <f t="shared" si="26"/>
        <v>-0.18181818181818182</v>
      </c>
      <c r="C126" s="49">
        <f t="shared" si="26"/>
        <v>0.16216216216216217</v>
      </c>
      <c r="D126" s="49">
        <f t="shared" si="26"/>
        <v>0.27450980392156865</v>
      </c>
      <c r="E126" s="49">
        <f t="shared" si="26"/>
        <v>-0.1276595744680851</v>
      </c>
      <c r="F126" s="49">
        <f t="shared" si="26"/>
        <v>6.8965517241379309E-2</v>
      </c>
      <c r="G126" s="49">
        <f t="shared" si="26"/>
        <v>8.3333333333333329E-2</v>
      </c>
      <c r="H126" s="49">
        <f t="shared" si="26"/>
        <v>0</v>
      </c>
      <c r="I126" s="49">
        <f t="shared" si="26"/>
        <v>0.79069767441860461</v>
      </c>
      <c r="J126" s="49">
        <f t="shared" si="26"/>
        <v>0.58064516129032262</v>
      </c>
      <c r="K126" s="49">
        <f t="shared" si="26"/>
        <v>-0.51162790697674421</v>
      </c>
      <c r="L126" s="49">
        <f t="shared" si="26"/>
        <v>0.34146341463414637</v>
      </c>
      <c r="M126" s="49">
        <f t="shared" si="26"/>
        <v>0.46153846153846156</v>
      </c>
      <c r="N126" s="49">
        <f t="shared" si="26"/>
        <v>-0.16216216216216217</v>
      </c>
      <c r="O126" s="49">
        <f t="shared" si="26"/>
        <v>-0.51428571428571423</v>
      </c>
      <c r="P126" s="49">
        <f t="shared" si="26"/>
        <v>-8.3333333333333329E-2</v>
      </c>
      <c r="Q126" s="49">
        <f t="shared" si="26"/>
        <v>0</v>
      </c>
      <c r="R126" s="49">
        <f t="shared" si="26"/>
        <v>0.4</v>
      </c>
      <c r="S126" s="49">
        <f t="shared" si="26"/>
        <v>-0.15384615384615385</v>
      </c>
      <c r="T126" s="49">
        <f t="shared" si="26"/>
        <v>-0.21052631578947367</v>
      </c>
      <c r="U126" s="49">
        <f t="shared" si="26"/>
        <v>-0.52631578947368418</v>
      </c>
      <c r="V126" s="49">
        <f t="shared" si="26"/>
        <v>0.47058823529411764</v>
      </c>
      <c r="W126" s="49">
        <f t="shared" si="26"/>
        <v>-0.11764705882352941</v>
      </c>
      <c r="X126" s="49">
        <f t="shared" si="26"/>
        <v>-5.4054054054054057E-2</v>
      </c>
      <c r="Y126" s="49">
        <f t="shared" si="26"/>
        <v>5.7142857142857141E-2</v>
      </c>
      <c r="Z126" s="49">
        <f t="shared" si="26"/>
        <v>-4.878048780487805E-2</v>
      </c>
      <c r="AA126" s="49">
        <f t="shared" si="26"/>
        <v>-4.6511627906976744E-2</v>
      </c>
      <c r="AB126" s="49">
        <f t="shared" si="26"/>
        <v>0.12244897959183673</v>
      </c>
      <c r="AC126" s="49">
        <f t="shared" si="26"/>
        <v>-0.27027027027027029</v>
      </c>
      <c r="AD126" s="49">
        <f t="shared" si="26"/>
        <v>-6.8965517241379309E-2</v>
      </c>
      <c r="AE126" s="49">
        <f t="shared" si="26"/>
        <v>7.407407407407407E-2</v>
      </c>
      <c r="AF126" s="49">
        <f t="shared" si="26"/>
        <v>-0.48275862068965519</v>
      </c>
      <c r="AG126" s="49">
        <f t="shared" si="26"/>
        <v>-0.4</v>
      </c>
      <c r="AH126" s="49">
        <f t="shared" si="26"/>
        <v>0.74285714285714288</v>
      </c>
      <c r="AI126" s="49">
        <f t="shared" si="26"/>
        <v>-0.93333333333333335</v>
      </c>
      <c r="AJ126" s="49">
        <f t="shared" si="26"/>
        <v>0.37037037037037035</v>
      </c>
      <c r="AK126" s="49">
        <f t="shared" si="26"/>
        <v>-5.128205128205128E-2</v>
      </c>
      <c r="AL126" s="49">
        <f t="shared" si="26"/>
        <v>-0.4</v>
      </c>
      <c r="AM126" s="49">
        <f t="shared" si="26"/>
        <v>0</v>
      </c>
      <c r="AN126" s="49">
        <f t="shared" si="26"/>
        <v>0.33333333333333331</v>
      </c>
      <c r="AO126" s="49">
        <f t="shared" si="26"/>
        <v>-0.125</v>
      </c>
      <c r="AP126" s="49">
        <f t="shared" si="26"/>
        <v>-0.22222222222222221</v>
      </c>
      <c r="AQ126" s="49">
        <f t="shared" si="26"/>
        <v>-0.25</v>
      </c>
      <c r="AR126" s="49">
        <f t="shared" si="26"/>
        <v>-0.52631578947368418</v>
      </c>
      <c r="AS126" s="49">
        <f t="shared" si="26"/>
        <v>-0.23255813953488372</v>
      </c>
      <c r="AT126" s="49">
        <f t="shared" si="26"/>
        <v>-0.52631578947368418</v>
      </c>
      <c r="AU126" s="49">
        <f t="shared" si="26"/>
        <v>-0.41666666666666669</v>
      </c>
      <c r="AV126" s="49">
        <f t="shared" si="26"/>
        <v>-0.14634146341463414</v>
      </c>
      <c r="AW126" s="49">
        <f t="shared" si="26"/>
        <v>-0.35294117647058826</v>
      </c>
      <c r="AX126" s="49">
        <f t="shared" si="26"/>
        <v>0.125</v>
      </c>
      <c r="AY126" s="49">
        <f t="shared" si="26"/>
        <v>0.84444444444444444</v>
      </c>
      <c r="AZ126" s="49">
        <f t="shared" si="26"/>
        <v>-0.19047619047619047</v>
      </c>
      <c r="BA126" s="70">
        <f t="shared" si="26"/>
        <v>0.16666666666666666</v>
      </c>
    </row>
    <row r="127" spans="1:53" s="30" customFormat="1" x14ac:dyDescent="0.25">
      <c r="A127" s="27" t="s">
        <v>45</v>
      </c>
      <c r="B127" s="49">
        <f t="shared" si="26"/>
        <v>3.309692671394799E-2</v>
      </c>
      <c r="C127" s="49">
        <f t="shared" si="26"/>
        <v>-7.560137457044673E-2</v>
      </c>
      <c r="D127" s="49">
        <f t="shared" si="26"/>
        <v>0.10909090909090909</v>
      </c>
      <c r="E127" s="49">
        <f t="shared" si="26"/>
        <v>0.12872841444270017</v>
      </c>
      <c r="F127" s="49">
        <f t="shared" si="26"/>
        <v>-9.9071207430340563E-2</v>
      </c>
      <c r="G127" s="49">
        <f t="shared" si="26"/>
        <v>-9.285714285714286E-2</v>
      </c>
      <c r="H127" s="49">
        <f t="shared" si="26"/>
        <v>-4.1733547351524881E-2</v>
      </c>
      <c r="I127" s="49">
        <f t="shared" si="26"/>
        <v>-6.3157894736842107E-2</v>
      </c>
      <c r="J127" s="49">
        <f t="shared" si="26"/>
        <v>0.12546125461254612</v>
      </c>
      <c r="K127" s="49">
        <f t="shared" si="26"/>
        <v>5.4237288135593219E-2</v>
      </c>
      <c r="L127" s="49">
        <f t="shared" si="26"/>
        <v>-9.5541401273885357E-2</v>
      </c>
      <c r="M127" s="49">
        <f t="shared" si="26"/>
        <v>5.2539404553415062E-2</v>
      </c>
      <c r="N127" s="49">
        <f t="shared" si="26"/>
        <v>0.10181818181818182</v>
      </c>
      <c r="O127" s="49">
        <f t="shared" si="26"/>
        <v>0.12949640287769784</v>
      </c>
      <c r="P127" s="49">
        <f t="shared" si="26"/>
        <v>-0.15679999999999999</v>
      </c>
      <c r="Q127" s="49">
        <f t="shared" si="26"/>
        <v>-0.18115942028985507</v>
      </c>
      <c r="R127" s="49">
        <f t="shared" si="26"/>
        <v>-0.21859706362153344</v>
      </c>
      <c r="S127" s="49">
        <f t="shared" si="26"/>
        <v>-3.6363636363636362E-2</v>
      </c>
      <c r="T127" s="49">
        <f t="shared" si="26"/>
        <v>5.8939096267190572E-2</v>
      </c>
      <c r="U127" s="49">
        <f t="shared" si="26"/>
        <v>1.3245033112582781E-2</v>
      </c>
      <c r="V127" s="49">
        <f t="shared" si="26"/>
        <v>4.975124378109453E-2</v>
      </c>
      <c r="W127" s="49">
        <f t="shared" si="26"/>
        <v>-4.4989775051124746E-2</v>
      </c>
      <c r="X127" s="49">
        <f t="shared" si="26"/>
        <v>2.6490066225165563E-2</v>
      </c>
      <c r="Y127" s="49">
        <f t="shared" si="26"/>
        <v>4.1095890410958902E-2</v>
      </c>
      <c r="Z127" s="49">
        <f t="shared" si="26"/>
        <v>-9.8807495741056212E-2</v>
      </c>
      <c r="AA127" s="49">
        <f t="shared" si="26"/>
        <v>-0.11398963730569948</v>
      </c>
      <c r="AB127" s="49">
        <f t="shared" si="26"/>
        <v>-0.11460258780036968</v>
      </c>
      <c r="AC127" s="49">
        <f t="shared" si="26"/>
        <v>-0.15985790408525755</v>
      </c>
      <c r="AD127" s="49">
        <f t="shared" si="26"/>
        <v>-8.5763293310463118E-2</v>
      </c>
      <c r="AE127" s="49">
        <f t="shared" si="26"/>
        <v>-8.6021505376344093E-2</v>
      </c>
      <c r="AF127" s="49">
        <f t="shared" si="26"/>
        <v>-7.6225045372050812E-2</v>
      </c>
      <c r="AG127" s="49">
        <f t="shared" si="26"/>
        <v>-0.28970331588132636</v>
      </c>
      <c r="AH127" s="49">
        <f t="shared" si="26"/>
        <v>9.056603773584905E-2</v>
      </c>
      <c r="AI127" s="49">
        <f t="shared" si="26"/>
        <v>5.4474708171206226E-2</v>
      </c>
      <c r="AJ127" s="49">
        <f t="shared" si="26"/>
        <v>-3.9387308533916851E-2</v>
      </c>
      <c r="AK127" s="49">
        <f t="shared" si="26"/>
        <v>-0.18612521150592218</v>
      </c>
      <c r="AL127" s="49">
        <f t="shared" si="26"/>
        <v>7.6923076923076927E-2</v>
      </c>
      <c r="AM127" s="49">
        <f t="shared" si="26"/>
        <v>-0.10071942446043165</v>
      </c>
      <c r="AN127" s="49">
        <f t="shared" si="26"/>
        <v>-3.7105751391465678E-3</v>
      </c>
      <c r="AO127" s="49">
        <f t="shared" si="26"/>
        <v>0.12418300653594772</v>
      </c>
      <c r="AP127" s="49">
        <f t="shared" si="26"/>
        <v>-8.2539682539682538E-2</v>
      </c>
      <c r="AQ127" s="49">
        <f t="shared" si="26"/>
        <v>6.6225165562913907E-3</v>
      </c>
      <c r="AR127" s="49">
        <f t="shared" si="26"/>
        <v>-9.4915254237288138E-2</v>
      </c>
      <c r="AS127" s="49">
        <f t="shared" si="26"/>
        <v>0</v>
      </c>
      <c r="AT127" s="49">
        <f t="shared" si="26"/>
        <v>1.9292604501607719E-2</v>
      </c>
      <c r="AU127" s="49">
        <f t="shared" si="26"/>
        <v>-7.460035523978685E-2</v>
      </c>
      <c r="AV127" s="49">
        <f t="shared" si="26"/>
        <v>-9.7478991596638656E-2</v>
      </c>
      <c r="AW127" s="49">
        <f t="shared" si="26"/>
        <v>-1.5898251192368838E-2</v>
      </c>
      <c r="AX127" s="49">
        <f t="shared" si="26"/>
        <v>-3.4321372854914198E-2</v>
      </c>
      <c r="AY127" s="49">
        <f t="shared" si="26"/>
        <v>6.5573770491803282E-2</v>
      </c>
      <c r="AZ127" s="49">
        <f t="shared" si="26"/>
        <v>9.9857346647646214E-2</v>
      </c>
      <c r="BA127" s="70">
        <f t="shared" si="26"/>
        <v>-0.11464968152866242</v>
      </c>
    </row>
    <row r="128" spans="1:53" s="30" customFormat="1" x14ac:dyDescent="0.25">
      <c r="A128" s="27" t="s">
        <v>46</v>
      </c>
      <c r="B128" s="49">
        <f t="shared" si="26"/>
        <v>-7.3121735636801924E-2</v>
      </c>
      <c r="C128" s="49">
        <f t="shared" si="26"/>
        <v>-9.5302013422818799E-2</v>
      </c>
      <c r="D128" s="49">
        <f t="shared" si="26"/>
        <v>-9.3055555555555558E-2</v>
      </c>
      <c r="E128" s="49">
        <f t="shared" si="26"/>
        <v>-1.4497756299620296E-2</v>
      </c>
      <c r="F128" s="49">
        <f t="shared" si="26"/>
        <v>-2.67051605918441E-2</v>
      </c>
      <c r="G128" s="49">
        <f t="shared" si="26"/>
        <v>2.9261155815654718E-2</v>
      </c>
      <c r="H128" s="49">
        <f t="shared" si="26"/>
        <v>-3.6376864314296106E-3</v>
      </c>
      <c r="I128" s="49">
        <f t="shared" si="26"/>
        <v>1.2261089073205915E-2</v>
      </c>
      <c r="J128" s="49">
        <f t="shared" si="26"/>
        <v>2.807862013638187E-2</v>
      </c>
      <c r="K128" s="49">
        <f t="shared" si="26"/>
        <v>-1.4792899408284023E-2</v>
      </c>
      <c r="L128" s="49">
        <f t="shared" si="26"/>
        <v>-3.806623524933384E-3</v>
      </c>
      <c r="M128" s="49">
        <f t="shared" si="26"/>
        <v>-7.6982294072363358E-2</v>
      </c>
      <c r="N128" s="49">
        <f t="shared" si="26"/>
        <v>0.13729777000437254</v>
      </c>
      <c r="O128" s="49">
        <f t="shared" si="26"/>
        <v>2.4380333197887038E-3</v>
      </c>
      <c r="P128" s="49">
        <f t="shared" si="26"/>
        <v>-8.8401964488099741E-2</v>
      </c>
      <c r="Q128" s="49">
        <f t="shared" si="26"/>
        <v>-0.23008849557522124</v>
      </c>
      <c r="R128" s="49">
        <f t="shared" si="26"/>
        <v>-4.9586776859504135E-3</v>
      </c>
      <c r="S128" s="49">
        <f t="shared" si="26"/>
        <v>-2.1505376344086023E-2</v>
      </c>
      <c r="T128" s="49">
        <f t="shared" si="26"/>
        <v>-1.9013128112267994E-2</v>
      </c>
      <c r="U128" s="49">
        <f t="shared" si="26"/>
        <v>-4.3010752688172046E-2</v>
      </c>
      <c r="V128" s="49">
        <f t="shared" si="26"/>
        <v>3.1746031746031746E-3</v>
      </c>
      <c r="W128" s="49">
        <f t="shared" si="26"/>
        <v>-7.0387129210658624E-3</v>
      </c>
      <c r="X128" s="49">
        <f t="shared" si="26"/>
        <v>2.3159636062861869E-2</v>
      </c>
      <c r="Y128" s="49">
        <f t="shared" si="26"/>
        <v>-4.2589437819420782E-2</v>
      </c>
      <c r="Z128" s="49">
        <f t="shared" si="26"/>
        <v>-9.5196884465599315E-3</v>
      </c>
      <c r="AA128" s="49">
        <f t="shared" si="26"/>
        <v>2.5020850708924104E-2</v>
      </c>
      <c r="AB128" s="49">
        <f t="shared" si="26"/>
        <v>-3.3598585322723251E-2</v>
      </c>
      <c r="AC128" s="49">
        <f t="shared" si="26"/>
        <v>0</v>
      </c>
      <c r="AD128" s="49">
        <f t="shared" si="26"/>
        <v>-2.6064291920069503E-2</v>
      </c>
      <c r="AE128" s="49">
        <f t="shared" si="26"/>
        <v>-6.5800865800865804E-2</v>
      </c>
      <c r="AF128" s="49">
        <f t="shared" si="26"/>
        <v>-2.8094820017559263E-2</v>
      </c>
      <c r="AG128" s="49">
        <f t="shared" si="26"/>
        <v>-7.0484581497797363E-2</v>
      </c>
      <c r="AH128" s="49">
        <f t="shared" si="26"/>
        <v>9.6040438079191243E-2</v>
      </c>
      <c r="AI128" s="49">
        <f t="shared" si="26"/>
        <v>3.9819004524886875E-2</v>
      </c>
      <c r="AJ128" s="49">
        <f t="shared" si="26"/>
        <v>8.8105726872246704E-3</v>
      </c>
      <c r="AK128" s="49">
        <f t="shared" si="26"/>
        <v>2.5052192066805845E-3</v>
      </c>
      <c r="AL128" s="49">
        <f t="shared" si="26"/>
        <v>-9.3656875266070663E-3</v>
      </c>
      <c r="AM128" s="49">
        <f t="shared" si="26"/>
        <v>2.5586353944562902E-3</v>
      </c>
      <c r="AN128" s="49">
        <f t="shared" si="26"/>
        <v>0.1</v>
      </c>
      <c r="AO128" s="49">
        <f t="shared" si="26"/>
        <v>-9.2088740058601931E-3</v>
      </c>
      <c r="AP128" s="49">
        <f t="shared" si="26"/>
        <v>-6.3856960408684549E-2</v>
      </c>
      <c r="AQ128" s="49">
        <f t="shared" si="26"/>
        <v>-4.6550994498518829E-2</v>
      </c>
      <c r="AR128" s="49">
        <f t="shared" si="26"/>
        <v>-1.6680567139282735E-3</v>
      </c>
      <c r="AS128" s="49">
        <f t="shared" si="26"/>
        <v>3.8346825734980827E-2</v>
      </c>
      <c r="AT128" s="49">
        <f t="shared" si="26"/>
        <v>6.6025908900961133E-2</v>
      </c>
      <c r="AU128" s="49">
        <f t="shared" si="26"/>
        <v>1.2841091492776886E-2</v>
      </c>
      <c r="AV128" s="49">
        <f t="shared" si="26"/>
        <v>1.6339869281045752E-3</v>
      </c>
      <c r="AW128" s="49">
        <f t="shared" si="26"/>
        <v>-7.2492952074103903E-3</v>
      </c>
      <c r="AX128" s="49">
        <f t="shared" si="26"/>
        <v>4.5728038507821901E-2</v>
      </c>
      <c r="AY128" s="49">
        <f t="shared" si="26"/>
        <v>3.7238169123351435E-2</v>
      </c>
      <c r="AZ128" s="49">
        <f t="shared" si="26"/>
        <v>7.6277650648360028E-3</v>
      </c>
      <c r="BA128" s="70">
        <f t="shared" si="26"/>
        <v>-2.428115015974441E-2</v>
      </c>
    </row>
    <row r="129" spans="1:53" s="30" customFormat="1" x14ac:dyDescent="0.25">
      <c r="A129" s="27" t="s">
        <v>47</v>
      </c>
      <c r="B129" s="49">
        <f t="shared" si="26"/>
        <v>-0.1122394441475147</v>
      </c>
      <c r="C129" s="49">
        <f t="shared" si="26"/>
        <v>-6.3111111111111118E-2</v>
      </c>
      <c r="D129" s="49">
        <f t="shared" si="26"/>
        <v>-8.9153754469606675E-2</v>
      </c>
      <c r="E129" s="49">
        <f t="shared" si="26"/>
        <v>-0.1079892499389201</v>
      </c>
      <c r="F129" s="49">
        <f t="shared" si="26"/>
        <v>-7.0833333333333331E-2</v>
      </c>
      <c r="G129" s="49">
        <f t="shared" si="26"/>
        <v>-3.8625532982192123E-2</v>
      </c>
      <c r="H129" s="49">
        <f t="shared" si="26"/>
        <v>-2.1739130434782608E-2</v>
      </c>
      <c r="I129" s="49">
        <f t="shared" si="26"/>
        <v>-3.870967741935484E-2</v>
      </c>
      <c r="J129" s="49">
        <f t="shared" si="26"/>
        <v>5.5149127743387732E-2</v>
      </c>
      <c r="K129" s="49">
        <f t="shared" si="26"/>
        <v>-8.3591331269349839E-2</v>
      </c>
      <c r="L129" s="49">
        <f t="shared" si="26"/>
        <v>-0.14620987321284057</v>
      </c>
      <c r="M129" s="49">
        <f t="shared" si="26"/>
        <v>-0.11239669421487604</v>
      </c>
      <c r="N129" s="49">
        <f t="shared" si="26"/>
        <v>3.5305048002477545E-2</v>
      </c>
      <c r="O129" s="49">
        <f t="shared" si="26"/>
        <v>-8.8809946714031973E-2</v>
      </c>
      <c r="P129" s="49">
        <f t="shared" si="26"/>
        <v>-0.18114209827357239</v>
      </c>
      <c r="Q129" s="49">
        <f t="shared" si="26"/>
        <v>-0.26097414311485267</v>
      </c>
      <c r="R129" s="49">
        <f t="shared" si="26"/>
        <v>1.338376491125982E-2</v>
      </c>
      <c r="S129" s="49">
        <f t="shared" si="26"/>
        <v>8.0133555926544239E-2</v>
      </c>
      <c r="T129" s="49">
        <f t="shared" si="26"/>
        <v>5.1525423728813559E-2</v>
      </c>
      <c r="U129" s="49">
        <f t="shared" si="26"/>
        <v>-6.4516129032258063E-2</v>
      </c>
      <c r="V129" s="49">
        <f t="shared" si="26"/>
        <v>6.191588785046729E-2</v>
      </c>
      <c r="W129" s="49">
        <f t="shared" si="26"/>
        <v>-3.4838250977603978E-2</v>
      </c>
      <c r="X129" s="49">
        <f t="shared" si="26"/>
        <v>2.3830281894798022E-2</v>
      </c>
      <c r="Y129" s="49">
        <f t="shared" si="26"/>
        <v>3.124042879019908E-2</v>
      </c>
      <c r="Z129" s="49">
        <f t="shared" si="26"/>
        <v>7.4119827053736875E-3</v>
      </c>
      <c r="AA129" s="49">
        <f t="shared" si="26"/>
        <v>-2.8860914952410194E-2</v>
      </c>
      <c r="AB129" s="49">
        <f t="shared" si="26"/>
        <v>8.362817626246381E-3</v>
      </c>
      <c r="AC129" s="49">
        <f t="shared" si="26"/>
        <v>-2.2756005056890013E-2</v>
      </c>
      <c r="AD129" s="49">
        <f t="shared" si="26"/>
        <v>-5.0048748781280468E-2</v>
      </c>
      <c r="AE129" s="49">
        <f t="shared" si="26"/>
        <v>2.0227560050568902E-2</v>
      </c>
      <c r="AF129" s="49">
        <f t="shared" si="26"/>
        <v>3.8940312799233961E-2</v>
      </c>
      <c r="AG129" s="49">
        <f t="shared" si="26"/>
        <v>-1.8832391713747645E-2</v>
      </c>
      <c r="AH129" s="49">
        <f t="shared" si="26"/>
        <v>9.5816033216224849E-3</v>
      </c>
      <c r="AI129" s="49">
        <f t="shared" si="26"/>
        <v>-1.1938422871504869E-2</v>
      </c>
      <c r="AJ129" s="49">
        <f t="shared" si="26"/>
        <v>-1.6078294302691365E-2</v>
      </c>
      <c r="AK129" s="49">
        <f t="shared" si="26"/>
        <v>1.3480392156862746E-2</v>
      </c>
      <c r="AL129" s="49">
        <f t="shared" si="26"/>
        <v>1.0568852968604289E-2</v>
      </c>
      <c r="AM129" s="49">
        <f t="shared" si="26"/>
        <v>-1.9284603421461897E-2</v>
      </c>
      <c r="AN129" s="49">
        <f t="shared" si="26"/>
        <v>-3.8046924540266328E-2</v>
      </c>
      <c r="AO129" s="49">
        <f t="shared" si="26"/>
        <v>2.3086269744835967E-2</v>
      </c>
      <c r="AP129" s="49">
        <f t="shared" si="26"/>
        <v>-7.4953154278575894E-3</v>
      </c>
      <c r="AQ129" s="49">
        <f t="shared" si="26"/>
        <v>-1.5843997562461912E-2</v>
      </c>
      <c r="AR129" s="49">
        <f t="shared" si="26"/>
        <v>3.6144578313253013E-3</v>
      </c>
      <c r="AS129" s="49">
        <f t="shared" si="26"/>
        <v>5.8168316831683171E-2</v>
      </c>
      <c r="AT129" s="49">
        <f t="shared" si="26"/>
        <v>5.9844404548174742E-3</v>
      </c>
      <c r="AU129" s="49">
        <f t="shared" si="26"/>
        <v>-2.5376217173207437E-2</v>
      </c>
      <c r="AV129" s="49">
        <f t="shared" si="26"/>
        <v>2.4978216671507406E-2</v>
      </c>
      <c r="AW129" s="49">
        <f t="shared" ref="AW129:BA129" si="27">AW117/((AW105+AW33)/2)</f>
        <v>5.4561454972132592E-2</v>
      </c>
      <c r="AX129" s="49">
        <f t="shared" si="27"/>
        <v>-4.13589364844904E-3</v>
      </c>
      <c r="AY129" s="49">
        <f t="shared" si="27"/>
        <v>-1.1644025505960632E-2</v>
      </c>
      <c r="AZ129" s="49">
        <f t="shared" si="27"/>
        <v>1.9098143236074269E-2</v>
      </c>
      <c r="BA129" s="70">
        <f t="shared" si="27"/>
        <v>-1.6736401673640166E-2</v>
      </c>
    </row>
    <row r="130" spans="1:53" s="30" customFormat="1" x14ac:dyDescent="0.25">
      <c r="A130" s="27" t="s">
        <v>48</v>
      </c>
      <c r="B130" s="49">
        <f t="shared" ref="B130:BA132" si="28">B118/((B106+B34)/2)</f>
        <v>-0.15964125560538117</v>
      </c>
      <c r="C130" s="49">
        <f t="shared" si="28"/>
        <v>-0.14590058102001291</v>
      </c>
      <c r="D130" s="49">
        <f t="shared" si="28"/>
        <v>-0.12417582417582418</v>
      </c>
      <c r="E130" s="49">
        <f t="shared" si="28"/>
        <v>-0.15740479548660086</v>
      </c>
      <c r="F130" s="49">
        <f t="shared" si="28"/>
        <v>-0.15765433917784</v>
      </c>
      <c r="G130" s="49">
        <f t="shared" si="28"/>
        <v>-3.7724460540214277E-2</v>
      </c>
      <c r="H130" s="49">
        <f t="shared" si="28"/>
        <v>-2.9052876234747241E-2</v>
      </c>
      <c r="I130" s="49">
        <f t="shared" si="28"/>
        <v>-6.9742652657225526E-2</v>
      </c>
      <c r="J130" s="49">
        <f t="shared" si="28"/>
        <v>2.8966639544344995E-2</v>
      </c>
      <c r="K130" s="49">
        <f t="shared" si="28"/>
        <v>-0.1927818208822219</v>
      </c>
      <c r="L130" s="49">
        <f t="shared" si="28"/>
        <v>-0.20254328175271946</v>
      </c>
      <c r="M130" s="49">
        <f t="shared" si="28"/>
        <v>-0.12527821939586645</v>
      </c>
      <c r="N130" s="49">
        <f t="shared" si="28"/>
        <v>-3.170130327580134E-2</v>
      </c>
      <c r="O130" s="49">
        <f t="shared" si="28"/>
        <v>-2.5546218487394957E-2</v>
      </c>
      <c r="P130" s="49">
        <f t="shared" si="28"/>
        <v>-0.16853047724051032</v>
      </c>
      <c r="Q130" s="49">
        <f t="shared" si="28"/>
        <v>-0.19872701555869873</v>
      </c>
      <c r="R130" s="49">
        <f t="shared" si="28"/>
        <v>-3.3234213748469479E-2</v>
      </c>
      <c r="S130" s="49">
        <f t="shared" si="28"/>
        <v>9.8135426889106966E-2</v>
      </c>
      <c r="T130" s="49">
        <f t="shared" si="28"/>
        <v>7.8581503123111018E-2</v>
      </c>
      <c r="U130" s="49">
        <f t="shared" si="28"/>
        <v>2.581786030061892E-2</v>
      </c>
      <c r="V130" s="49">
        <f t="shared" si="28"/>
        <v>9.1958104029824253E-2</v>
      </c>
      <c r="W130" s="49">
        <f t="shared" si="28"/>
        <v>3.0847242763574898E-2</v>
      </c>
      <c r="X130" s="49">
        <f t="shared" si="28"/>
        <v>-1.2222804260520342E-2</v>
      </c>
      <c r="Y130" s="49">
        <f t="shared" si="28"/>
        <v>7.4878322725570952E-4</v>
      </c>
      <c r="Z130" s="49">
        <f t="shared" si="28"/>
        <v>6.1205094088576315E-2</v>
      </c>
      <c r="AA130" s="49">
        <f t="shared" si="28"/>
        <v>7.0769230769230765E-2</v>
      </c>
      <c r="AB130" s="49">
        <f t="shared" si="28"/>
        <v>1.4826078692263827E-2</v>
      </c>
      <c r="AC130" s="49">
        <f t="shared" si="28"/>
        <v>-6.4774242712897692E-3</v>
      </c>
      <c r="AD130" s="49">
        <f t="shared" si="28"/>
        <v>4.9469964664310952E-2</v>
      </c>
      <c r="AE130" s="49">
        <f t="shared" si="28"/>
        <v>-1.8433179723502304E-2</v>
      </c>
      <c r="AF130" s="49">
        <f t="shared" si="28"/>
        <v>1.6654049962149888E-2</v>
      </c>
      <c r="AG130" s="49">
        <f t="shared" si="28"/>
        <v>4.6710782405605293E-3</v>
      </c>
      <c r="AH130" s="49">
        <f t="shared" si="28"/>
        <v>1.6337915919505879E-2</v>
      </c>
      <c r="AI130" s="49">
        <f t="shared" si="28"/>
        <v>-3.2149235959515778E-2</v>
      </c>
      <c r="AJ130" s="49">
        <f t="shared" si="28"/>
        <v>7.5632132468113678E-2</v>
      </c>
      <c r="AK130" s="49">
        <f t="shared" si="28"/>
        <v>5.0618880472935522E-2</v>
      </c>
      <c r="AL130" s="49">
        <f t="shared" si="28"/>
        <v>2.9827915869980879E-2</v>
      </c>
      <c r="AM130" s="49">
        <f t="shared" si="28"/>
        <v>3.5498489425981876E-2</v>
      </c>
      <c r="AN130" s="49">
        <f t="shared" si="28"/>
        <v>4.8617554277231398E-2</v>
      </c>
      <c r="AO130" s="49">
        <f t="shared" si="28"/>
        <v>3.0679327976625273E-2</v>
      </c>
      <c r="AP130" s="49">
        <f t="shared" si="28"/>
        <v>4.5632798573975043E-2</v>
      </c>
      <c r="AQ130" s="49">
        <f t="shared" si="28"/>
        <v>5.3084900685533488E-2</v>
      </c>
      <c r="AR130" s="49">
        <f t="shared" si="28"/>
        <v>5.7709979783128099E-2</v>
      </c>
      <c r="AS130" s="49">
        <f t="shared" si="28"/>
        <v>8.442710180915218E-2</v>
      </c>
      <c r="AT130" s="49">
        <f t="shared" si="28"/>
        <v>1.6478896922818228E-2</v>
      </c>
      <c r="AU130" s="49">
        <f t="shared" si="28"/>
        <v>8.5243674647648163E-2</v>
      </c>
      <c r="AV130" s="49">
        <f t="shared" si="28"/>
        <v>0.13391803002192612</v>
      </c>
      <c r="AW130" s="49">
        <f t="shared" si="28"/>
        <v>0.10484006029140848</v>
      </c>
      <c r="AX130" s="49">
        <f t="shared" si="28"/>
        <v>3.7398643058083735E-2</v>
      </c>
      <c r="AY130" s="49">
        <f t="shared" si="28"/>
        <v>8.1916788084830827E-2</v>
      </c>
      <c r="AZ130" s="49">
        <f t="shared" si="28"/>
        <v>5.0660450660450662E-2</v>
      </c>
      <c r="BA130" s="70">
        <f t="shared" si="28"/>
        <v>0.10273327049952875</v>
      </c>
    </row>
    <row r="131" spans="1:53" s="51" customFormat="1" x14ac:dyDescent="0.25">
      <c r="A131" s="45" t="s">
        <v>49</v>
      </c>
      <c r="B131" s="50">
        <f t="shared" si="28"/>
        <v>-0.18149745197961584</v>
      </c>
      <c r="C131" s="50">
        <f t="shared" si="28"/>
        <v>-0.26513855627779681</v>
      </c>
      <c r="D131" s="50">
        <f t="shared" si="28"/>
        <v>-0.30272139801583692</v>
      </c>
      <c r="E131" s="50">
        <f t="shared" si="28"/>
        <v>-0.26342545521767263</v>
      </c>
      <c r="F131" s="50">
        <f t="shared" si="28"/>
        <v>-0.24301219863605802</v>
      </c>
      <c r="G131" s="50">
        <f t="shared" si="28"/>
        <v>-0.1293709757305597</v>
      </c>
      <c r="H131" s="50">
        <f t="shared" si="28"/>
        <v>-5.3569609939912416E-2</v>
      </c>
      <c r="I131" s="50">
        <f t="shared" si="28"/>
        <v>-0.1229465853910528</v>
      </c>
      <c r="J131" s="50">
        <f t="shared" si="28"/>
        <v>-1.814962372731297E-2</v>
      </c>
      <c r="K131" s="50">
        <f t="shared" si="28"/>
        <v>-0.25788779547529672</v>
      </c>
      <c r="L131" s="50">
        <f t="shared" si="28"/>
        <v>-0.26149573089188355</v>
      </c>
      <c r="M131" s="50">
        <f t="shared" si="28"/>
        <v>-0.1847778266608007</v>
      </c>
      <c r="N131" s="50">
        <f t="shared" si="28"/>
        <v>-5.6682201788638364E-2</v>
      </c>
      <c r="O131" s="50">
        <f t="shared" si="28"/>
        <v>-0.11049331598249142</v>
      </c>
      <c r="P131" s="50">
        <f t="shared" si="28"/>
        <v>-0.2153168044077135</v>
      </c>
      <c r="Q131" s="50">
        <f t="shared" si="28"/>
        <v>-0.21276595744680851</v>
      </c>
      <c r="R131" s="50">
        <f t="shared" si="28"/>
        <v>-2.1099664887675312E-2</v>
      </c>
      <c r="S131" s="50">
        <f t="shared" si="28"/>
        <v>0.16021426832237642</v>
      </c>
      <c r="T131" s="50">
        <f t="shared" si="28"/>
        <v>4.6915725456125108E-2</v>
      </c>
      <c r="U131" s="50">
        <f t="shared" si="28"/>
        <v>5.945540844366725E-2</v>
      </c>
      <c r="V131" s="50">
        <f t="shared" si="28"/>
        <v>6.9782751810401583E-2</v>
      </c>
      <c r="W131" s="50">
        <f t="shared" si="28"/>
        <v>3.5155001597954622E-2</v>
      </c>
      <c r="X131" s="50">
        <f t="shared" si="28"/>
        <v>3.7842708199253443E-2</v>
      </c>
      <c r="Y131" s="50">
        <f t="shared" si="28"/>
        <v>2.8137310073157007E-2</v>
      </c>
      <c r="Z131" s="50">
        <f t="shared" si="28"/>
        <v>2.2020905923344949E-2</v>
      </c>
      <c r="AA131" s="50">
        <f t="shared" si="28"/>
        <v>4.7459519821328865E-2</v>
      </c>
      <c r="AB131" s="50">
        <f t="shared" si="28"/>
        <v>-4.7042052744119746E-2</v>
      </c>
      <c r="AC131" s="50">
        <f t="shared" si="28"/>
        <v>-1.9754480033864824E-3</v>
      </c>
      <c r="AD131" s="50">
        <f t="shared" si="28"/>
        <v>-1.1376564277588168E-2</v>
      </c>
      <c r="AE131" s="50">
        <f t="shared" si="28"/>
        <v>2.5618631732168849E-2</v>
      </c>
      <c r="AF131" s="50">
        <f t="shared" si="28"/>
        <v>1.9892014776925263E-2</v>
      </c>
      <c r="AG131" s="50">
        <f t="shared" si="28"/>
        <v>-2.2446689113355782E-3</v>
      </c>
      <c r="AH131" s="50">
        <f t="shared" si="28"/>
        <v>1.9654556283502083E-2</v>
      </c>
      <c r="AI131" s="50">
        <f t="shared" si="28"/>
        <v>1.998551774076756E-2</v>
      </c>
      <c r="AJ131" s="50">
        <f t="shared" si="28"/>
        <v>7.539811504712382E-2</v>
      </c>
      <c r="AK131" s="50">
        <f t="shared" si="28"/>
        <v>3.6789753372394061E-2</v>
      </c>
      <c r="AL131" s="50">
        <f t="shared" si="28"/>
        <v>6.035321930190516E-2</v>
      </c>
      <c r="AM131" s="50">
        <f t="shared" si="28"/>
        <v>3.3690658499234305E-2</v>
      </c>
      <c r="AN131" s="50">
        <f t="shared" si="28"/>
        <v>4.8494983277591976E-2</v>
      </c>
      <c r="AO131" s="50">
        <f t="shared" si="28"/>
        <v>3.2733666982280536E-2</v>
      </c>
      <c r="AP131" s="50">
        <f t="shared" si="28"/>
        <v>8.1537263048558822E-2</v>
      </c>
      <c r="AQ131" s="50">
        <f t="shared" si="28"/>
        <v>5.356469256884195E-2</v>
      </c>
      <c r="AR131" s="50">
        <f t="shared" si="28"/>
        <v>8.0538650783374341E-2</v>
      </c>
      <c r="AS131" s="50">
        <f t="shared" si="28"/>
        <v>6.8006182380216385E-2</v>
      </c>
      <c r="AT131" s="50">
        <f t="shared" si="28"/>
        <v>9.4673152212599365E-2</v>
      </c>
      <c r="AU131" s="50">
        <f t="shared" si="28"/>
        <v>6.3328952085075871E-2</v>
      </c>
      <c r="AV131" s="50">
        <f t="shared" si="28"/>
        <v>0.12584704743465633</v>
      </c>
      <c r="AW131" s="50">
        <f t="shared" si="28"/>
        <v>0.12956532151838104</v>
      </c>
      <c r="AX131" s="50">
        <f t="shared" si="28"/>
        <v>8.7948657000237698E-2</v>
      </c>
      <c r="AY131" s="50">
        <f t="shared" si="28"/>
        <v>7.3799025295892315E-2</v>
      </c>
      <c r="AZ131" s="50">
        <f t="shared" si="28"/>
        <v>0.11900191938579655</v>
      </c>
      <c r="BA131" s="71">
        <f t="shared" si="28"/>
        <v>7.4781749299950587E-2</v>
      </c>
    </row>
    <row r="132" spans="1:53" x14ac:dyDescent="0.25">
      <c r="A132" s="73" t="s">
        <v>65</v>
      </c>
      <c r="B132" s="51"/>
      <c r="C132" s="51"/>
      <c r="D132" s="51"/>
      <c r="E132" s="50">
        <f t="shared" si="28"/>
        <v>-0.17098344693281403</v>
      </c>
      <c r="F132" s="50">
        <f t="shared" si="28"/>
        <v>-0.16174436579611098</v>
      </c>
      <c r="G132" s="50">
        <f t="shared" si="28"/>
        <v>-6.8737060041407866E-2</v>
      </c>
      <c r="H132" s="50">
        <f t="shared" si="28"/>
        <v>-3.5064395513086828E-2</v>
      </c>
      <c r="I132" s="50">
        <f t="shared" si="28"/>
        <v>-7.2278875282672697E-2</v>
      </c>
      <c r="J132" s="50">
        <f t="shared" si="28"/>
        <v>1.7353182939081193E-2</v>
      </c>
      <c r="K132" s="50">
        <f t="shared" si="28"/>
        <v>-0.17568528980958359</v>
      </c>
      <c r="L132" s="50">
        <f t="shared" si="28"/>
        <v>-0.1901948190965532</v>
      </c>
      <c r="M132" s="50">
        <f t="shared" si="28"/>
        <v>-0.13542460228545822</v>
      </c>
      <c r="N132" s="50">
        <f t="shared" si="28"/>
        <v>-7.4717285945072702E-3</v>
      </c>
      <c r="O132" s="50">
        <f t="shared" si="28"/>
        <v>-6.3862332695984708E-2</v>
      </c>
      <c r="P132" s="50">
        <f t="shared" si="28"/>
        <v>-0.17793909348441928</v>
      </c>
      <c r="Q132" s="50">
        <f t="shared" si="28"/>
        <v>-0.21710786250493877</v>
      </c>
      <c r="R132" s="50">
        <f t="shared" si="28"/>
        <v>-2.4257304198379574E-2</v>
      </c>
      <c r="S132" s="50">
        <f t="shared" si="28"/>
        <v>9.8689138576779023E-2</v>
      </c>
      <c r="T132" s="50">
        <f t="shared" si="28"/>
        <v>4.8758413937439897E-2</v>
      </c>
      <c r="U132" s="50">
        <f t="shared" si="28"/>
        <v>1.2834958114926763E-2</v>
      </c>
      <c r="V132" s="50">
        <f t="shared" si="28"/>
        <v>6.5060240963855417E-2</v>
      </c>
      <c r="W132" s="50">
        <f t="shared" si="28"/>
        <v>1.3774608398854148E-2</v>
      </c>
      <c r="X132" s="50">
        <f t="shared" si="28"/>
        <v>1.8914883026381283E-2</v>
      </c>
      <c r="Y132" s="50">
        <f t="shared" si="28"/>
        <v>1.0857994464551842E-2</v>
      </c>
      <c r="Z132" s="50">
        <f t="shared" si="28"/>
        <v>2.1588115849096933E-2</v>
      </c>
      <c r="AA132" s="50">
        <f t="shared" si="28"/>
        <v>3.1939325962719652E-2</v>
      </c>
      <c r="AB132" s="50">
        <f t="shared" si="28"/>
        <v>-2.1397379912663755E-2</v>
      </c>
      <c r="AC132" s="50">
        <f t="shared" si="28"/>
        <v>-1.2343005630142919E-2</v>
      </c>
      <c r="AD132" s="50">
        <f t="shared" si="28"/>
        <v>-5.1628494535068932E-3</v>
      </c>
      <c r="AE132" s="50">
        <f t="shared" si="28"/>
        <v>-3.1775598531748207E-3</v>
      </c>
      <c r="AF132" s="50">
        <f t="shared" si="28"/>
        <v>1.1935763888888888E-2</v>
      </c>
      <c r="AG132" s="50">
        <f t="shared" si="28"/>
        <v>-2.136543571389838E-2</v>
      </c>
      <c r="AH132" s="50">
        <f t="shared" si="28"/>
        <v>2.9347765441053397E-2</v>
      </c>
      <c r="AI132" s="50">
        <f t="shared" si="28"/>
        <v>1.7805475183618963E-3</v>
      </c>
      <c r="AJ132" s="50">
        <f t="shared" si="28"/>
        <v>4.6811945117029866E-2</v>
      </c>
      <c r="AK132" s="50">
        <f t="shared" si="28"/>
        <v>2.612330198537095E-2</v>
      </c>
      <c r="AL132" s="50">
        <f t="shared" si="28"/>
        <v>3.4431137724550899E-2</v>
      </c>
      <c r="AM132" s="50">
        <f t="shared" si="28"/>
        <v>1.440384102427314E-2</v>
      </c>
      <c r="AN132" s="50">
        <f t="shared" si="28"/>
        <v>3.9320726415599722E-2</v>
      </c>
      <c r="AO132" s="50">
        <f t="shared" si="28"/>
        <v>3.0670396850067349E-2</v>
      </c>
      <c r="AP132" s="50">
        <f t="shared" si="28"/>
        <v>3.3024156558964429E-2</v>
      </c>
      <c r="AQ132" s="50">
        <f t="shared" si="28"/>
        <v>2.9170829170829173E-2</v>
      </c>
      <c r="AR132" s="50">
        <f t="shared" si="28"/>
        <v>4.2600896860986545E-2</v>
      </c>
      <c r="AS132" s="50">
        <f t="shared" si="28"/>
        <v>6.4489920276240287E-2</v>
      </c>
      <c r="AT132" s="50">
        <f t="shared" si="28"/>
        <v>5.2379125095932462E-2</v>
      </c>
      <c r="AU132" s="50">
        <f t="shared" si="28"/>
        <v>4.3851652833085446E-2</v>
      </c>
      <c r="AV132" s="50">
        <f t="shared" si="28"/>
        <v>8.8775852967992702E-2</v>
      </c>
      <c r="AW132" s="50">
        <f t="shared" si="28"/>
        <v>8.8133009384974509E-2</v>
      </c>
      <c r="AX132" s="50">
        <f t="shared" si="28"/>
        <v>5.0135051888357103E-2</v>
      </c>
      <c r="AY132" s="50">
        <f t="shared" si="28"/>
        <v>5.8699052350722238E-2</v>
      </c>
      <c r="AZ132" s="50">
        <f t="shared" si="28"/>
        <v>7.0306397014148078E-2</v>
      </c>
      <c r="BA132" s="71">
        <f t="shared" si="28"/>
        <v>5.4828150572831427E-2</v>
      </c>
    </row>
    <row r="134" spans="1:53" ht="18.75" x14ac:dyDescent="0.3">
      <c r="A134" s="13" t="s">
        <v>59</v>
      </c>
      <c r="B134" s="17"/>
      <c r="C134" s="17"/>
      <c r="D134" s="17"/>
      <c r="E134" s="17"/>
      <c r="F134" s="17"/>
      <c r="G134" s="17" t="s">
        <v>64</v>
      </c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34"/>
    </row>
    <row r="135" spans="1:53" x14ac:dyDescent="0.25">
      <c r="A135" s="33" t="s">
        <v>50</v>
      </c>
      <c r="B135" s="16">
        <v>1</v>
      </c>
      <c r="C135" s="16">
        <v>2</v>
      </c>
      <c r="D135" s="16">
        <v>3</v>
      </c>
      <c r="E135" s="16">
        <v>4</v>
      </c>
      <c r="F135" s="16">
        <v>5</v>
      </c>
      <c r="G135" s="16">
        <v>6</v>
      </c>
      <c r="H135" s="16">
        <v>7</v>
      </c>
      <c r="I135" s="16">
        <v>8</v>
      </c>
      <c r="J135" s="16">
        <v>9</v>
      </c>
      <c r="K135" s="16">
        <v>10</v>
      </c>
      <c r="L135" s="16">
        <v>11</v>
      </c>
      <c r="M135" s="16">
        <v>12</v>
      </c>
      <c r="N135" s="16">
        <v>13</v>
      </c>
      <c r="O135" s="16">
        <v>14</v>
      </c>
      <c r="P135" s="16">
        <v>15</v>
      </c>
      <c r="Q135" s="16">
        <v>16</v>
      </c>
      <c r="R135" s="16">
        <v>17</v>
      </c>
      <c r="S135" s="16">
        <v>18</v>
      </c>
      <c r="T135" s="16">
        <v>19</v>
      </c>
      <c r="U135" s="16">
        <v>20</v>
      </c>
      <c r="V135" s="16">
        <v>21</v>
      </c>
      <c r="W135" s="16">
        <v>22</v>
      </c>
      <c r="X135" s="16">
        <v>23</v>
      </c>
      <c r="Y135" s="16">
        <v>24</v>
      </c>
      <c r="Z135" s="16">
        <v>25</v>
      </c>
      <c r="AA135" s="16">
        <v>26</v>
      </c>
      <c r="AB135" s="16">
        <v>27</v>
      </c>
      <c r="AC135" s="16">
        <v>28</v>
      </c>
      <c r="AD135" s="16">
        <v>29</v>
      </c>
      <c r="AE135" s="16">
        <v>30</v>
      </c>
      <c r="AF135" s="16">
        <v>31</v>
      </c>
      <c r="AG135" s="16">
        <v>32</v>
      </c>
      <c r="AH135" s="16">
        <v>33</v>
      </c>
      <c r="AI135" s="16">
        <v>34</v>
      </c>
      <c r="AJ135" s="16">
        <v>35</v>
      </c>
      <c r="AK135" s="16">
        <v>36</v>
      </c>
      <c r="AL135" s="16">
        <v>37</v>
      </c>
      <c r="AM135" s="16">
        <v>38</v>
      </c>
      <c r="AN135" s="16">
        <v>39</v>
      </c>
      <c r="AO135" s="16">
        <v>40</v>
      </c>
      <c r="AP135" s="16">
        <v>41</v>
      </c>
      <c r="AQ135" s="16">
        <v>42</v>
      </c>
      <c r="AR135" s="16">
        <v>43</v>
      </c>
      <c r="AS135" s="16">
        <v>44</v>
      </c>
      <c r="AT135" s="16">
        <v>45</v>
      </c>
      <c r="AU135" s="16">
        <v>46</v>
      </c>
      <c r="AV135" s="16">
        <v>47</v>
      </c>
      <c r="AW135" s="16">
        <v>48</v>
      </c>
      <c r="AX135" s="16">
        <v>49</v>
      </c>
      <c r="AY135" s="16">
        <v>50</v>
      </c>
      <c r="AZ135" s="16">
        <v>51</v>
      </c>
      <c r="BA135" s="15">
        <v>52</v>
      </c>
    </row>
    <row r="136" spans="1:53" x14ac:dyDescent="0.25">
      <c r="A136" s="31" t="s">
        <v>52</v>
      </c>
      <c r="B136" s="36">
        <v>43833</v>
      </c>
      <c r="C136" s="36">
        <v>43840</v>
      </c>
      <c r="D136" s="36">
        <v>43847</v>
      </c>
      <c r="E136" s="36">
        <v>43854</v>
      </c>
      <c r="F136" s="36">
        <v>43861</v>
      </c>
      <c r="G136" s="36">
        <v>43868</v>
      </c>
      <c r="H136" s="36">
        <v>43875</v>
      </c>
      <c r="I136" s="36">
        <v>43882</v>
      </c>
      <c r="J136" s="36">
        <v>43889</v>
      </c>
      <c r="K136" s="36">
        <v>43896</v>
      </c>
      <c r="L136" s="36">
        <v>43903</v>
      </c>
      <c r="M136" s="36">
        <v>43910</v>
      </c>
      <c r="N136" s="36">
        <v>43917</v>
      </c>
      <c r="O136" s="36">
        <v>43924</v>
      </c>
      <c r="P136" s="35">
        <v>43931</v>
      </c>
      <c r="Q136" s="35">
        <v>43938</v>
      </c>
      <c r="R136" s="35">
        <v>43945</v>
      </c>
      <c r="S136" s="35">
        <v>43952</v>
      </c>
      <c r="T136" s="35">
        <v>43959</v>
      </c>
      <c r="U136" s="35">
        <v>43966</v>
      </c>
      <c r="V136" s="35">
        <v>43973</v>
      </c>
      <c r="W136" s="35">
        <v>43980</v>
      </c>
      <c r="X136" s="35">
        <v>43987</v>
      </c>
      <c r="Y136" s="35">
        <v>43994</v>
      </c>
      <c r="Z136" s="35">
        <v>44001</v>
      </c>
      <c r="AA136" s="35">
        <v>44008</v>
      </c>
      <c r="AB136" s="35">
        <v>44015</v>
      </c>
      <c r="AC136" s="35">
        <v>44022</v>
      </c>
      <c r="AD136" s="35">
        <v>44029</v>
      </c>
      <c r="AE136" s="35">
        <v>44036</v>
      </c>
      <c r="AF136" s="35">
        <v>44043</v>
      </c>
      <c r="AG136" s="35">
        <v>44050</v>
      </c>
      <c r="AH136" s="35">
        <v>44057</v>
      </c>
      <c r="AI136" s="35">
        <v>44064</v>
      </c>
      <c r="AJ136" s="35">
        <v>44071</v>
      </c>
      <c r="AK136" s="35">
        <v>44078</v>
      </c>
      <c r="AL136" s="35">
        <v>44085</v>
      </c>
      <c r="AM136" s="35">
        <v>44092</v>
      </c>
      <c r="AN136" s="35">
        <v>44099</v>
      </c>
      <c r="AO136" s="35">
        <v>44106</v>
      </c>
      <c r="AP136" s="35">
        <v>44113</v>
      </c>
      <c r="AQ136" s="35">
        <v>44120</v>
      </c>
      <c r="AR136" s="35">
        <v>44127</v>
      </c>
      <c r="AS136" s="35">
        <v>44134</v>
      </c>
      <c r="AT136" s="35">
        <v>44141</v>
      </c>
      <c r="AU136" s="35">
        <v>44148</v>
      </c>
      <c r="AV136" s="35">
        <v>44155</v>
      </c>
      <c r="AW136" s="35">
        <v>44162</v>
      </c>
      <c r="AX136" s="35">
        <v>44169</v>
      </c>
      <c r="AY136" s="35">
        <v>44176</v>
      </c>
      <c r="AZ136" s="35">
        <v>44183</v>
      </c>
      <c r="BA136" s="14">
        <v>44190</v>
      </c>
    </row>
    <row r="137" spans="1:53" x14ac:dyDescent="0.25">
      <c r="A137" s="27" t="s">
        <v>51</v>
      </c>
      <c r="B137" s="64">
        <f>(B113/'UK Pop by Age'!$G5)*52</f>
        <v>3.628249356267519E-3</v>
      </c>
      <c r="C137" s="64">
        <f>(C113/'UK Pop by Age'!$G5)*52</f>
        <v>5.0935039039909404E-3</v>
      </c>
      <c r="D137" s="64">
        <f>(D113/'UK Pop by Age'!$G5)*52</f>
        <v>4.1166675388419928E-3</v>
      </c>
      <c r="E137" s="64">
        <f>(E113/'UK Pop by Age'!$G5)*52</f>
        <v>-5.5819220865654137E-4</v>
      </c>
      <c r="F137" s="64">
        <f>(F113/'UK Pop by Age'!$G5)*52</f>
        <v>1.1163844173130827E-3</v>
      </c>
      <c r="G137" s="64">
        <f>(G113/'UK Pop by Age'!$G5)*52</f>
        <v>6.2796623473860907E-4</v>
      </c>
      <c r="H137" s="64">
        <f>(H113/'UK Pop by Age'!$G5)*52</f>
        <v>6.9774026082067671E-5</v>
      </c>
      <c r="I137" s="64">
        <f>(I113/'UK Pop by Age'!$G5)*52</f>
        <v>2.3025428607082329E-3</v>
      </c>
      <c r="J137" s="64">
        <f>(J113/'UK Pop by Age'!$G5)*52</f>
        <v>4.8841818257447367E-4</v>
      </c>
      <c r="K137" s="64">
        <f>(K113/'UK Pop by Age'!$G5)*52</f>
        <v>-1.3954805216413534E-4</v>
      </c>
      <c r="L137" s="64">
        <f>(L113/'UK Pop by Age'!$G5)*52</f>
        <v>6.9774026082067677E-4</v>
      </c>
      <c r="M137" s="64">
        <f>(M113/'UK Pop by Age'!$G5)*52</f>
        <v>2.0932207824620301E-4</v>
      </c>
      <c r="N137" s="64">
        <f>(N113/'UK Pop by Age'!$G5)*52</f>
        <v>1.3954805216413534E-4</v>
      </c>
      <c r="O137" s="64">
        <f>(O113/'UK Pop by Age'!$G5)*52</f>
        <v>-3.4887013041033838E-4</v>
      </c>
      <c r="P137" s="64">
        <f>(P113/'UK Pop by Age'!$G5)*52</f>
        <v>7.6751428690274436E-4</v>
      </c>
      <c r="Q137" s="64">
        <f>(Q113/'UK Pop by Age'!$G5)*52</f>
        <v>-4.1864415649240603E-4</v>
      </c>
      <c r="R137" s="64">
        <f>(R113/'UK Pop by Age'!$G5)*52</f>
        <v>-1.6048025998875563E-3</v>
      </c>
      <c r="S137" s="64">
        <f>(S113/'UK Pop by Age'!$G5)*52</f>
        <v>-3.4887013041033838E-4</v>
      </c>
      <c r="T137" s="64">
        <f>(T113/'UK Pop by Age'!$G5)*52</f>
        <v>5.5819220865654137E-4</v>
      </c>
      <c r="U137" s="64">
        <f>(U113/'UK Pop by Age'!$G5)*52</f>
        <v>-5.5819220865654137E-4</v>
      </c>
      <c r="V137" s="64">
        <f>(V113/'UK Pop by Age'!$G5)*52</f>
        <v>-6.2796623473860907E-4</v>
      </c>
      <c r="W137" s="64">
        <f>(W113/'UK Pop by Age'!$G5)*52</f>
        <v>-6.9774026082067671E-5</v>
      </c>
      <c r="X137" s="64">
        <f>(X113/'UK Pop by Age'!$G5)*52</f>
        <v>1.3954805216413534E-4</v>
      </c>
      <c r="Y137" s="64">
        <f>(Y113/'UK Pop by Age'!$G5)*52</f>
        <v>-9.7683636514894734E-4</v>
      </c>
      <c r="Z137" s="64">
        <f>(Z113/'UK Pop by Age'!$G5)*52</f>
        <v>-6.2796623473860907E-4</v>
      </c>
      <c r="AA137" s="64">
        <f>(AA113/'UK Pop by Age'!$G5)*52</f>
        <v>-2.7909610432827069E-4</v>
      </c>
      <c r="AB137" s="64">
        <f>(AB113/'UK Pop by Age'!$G5)*52</f>
        <v>-1.1861584433951503E-3</v>
      </c>
      <c r="AC137" s="64">
        <f>(AC113/'UK Pop by Age'!$G5)*52</f>
        <v>-2.7909610432827069E-4</v>
      </c>
      <c r="AD137" s="64">
        <f>(AD113/'UK Pop by Age'!$G5)*52</f>
        <v>0</v>
      </c>
      <c r="AE137" s="64">
        <f>(AE113/'UK Pop by Age'!$G5)*52</f>
        <v>-1.3954805216413534E-4</v>
      </c>
      <c r="AF137" s="64">
        <f>(AF113/'UK Pop by Age'!$G5)*52</f>
        <v>-3.4887013041033838E-4</v>
      </c>
      <c r="AG137" s="64">
        <f>(AG113/'UK Pop by Age'!$G5)*52</f>
        <v>-1.3954805216413534E-4</v>
      </c>
      <c r="AH137" s="64">
        <f>(AH113/'UK Pop by Age'!$G5)*52</f>
        <v>-6.9774026082067677E-4</v>
      </c>
      <c r="AI137" s="64">
        <f>(AI113/'UK Pop by Age'!$G5)*52</f>
        <v>2.0932207824620301E-4</v>
      </c>
      <c r="AJ137" s="64">
        <f>(AJ113/'UK Pop by Age'!$G5)*52</f>
        <v>-4.1864415649240603E-4</v>
      </c>
      <c r="AK137" s="64">
        <f>(AK113/'UK Pop by Age'!$G5)*52</f>
        <v>6.2796623473860907E-4</v>
      </c>
      <c r="AL137" s="64">
        <f>(AL113/'UK Pop by Age'!$G5)*52</f>
        <v>3.4887013041033838E-4</v>
      </c>
      <c r="AM137" s="64">
        <f>(AM113/'UK Pop by Age'!$G5)*52</f>
        <v>-1.6745766259696241E-3</v>
      </c>
      <c r="AN137" s="64">
        <f>(AN113/'UK Pop by Age'!$G5)*52</f>
        <v>3.4887013041033838E-4</v>
      </c>
      <c r="AO137" s="64">
        <f>(AO113/'UK Pop by Age'!$G5)*52</f>
        <v>1.9536727302978947E-3</v>
      </c>
      <c r="AP137" s="64">
        <f>(AP113/'UK Pop by Age'!$G5)*52</f>
        <v>-6.9774026082067671E-5</v>
      </c>
      <c r="AQ137" s="64">
        <f>(AQ113/'UK Pop by Age'!$G5)*52</f>
        <v>7.6751428690274436E-4</v>
      </c>
      <c r="AR137" s="64">
        <f>(AR113/'UK Pop by Age'!$G5)*52</f>
        <v>-1.1163844173130827E-3</v>
      </c>
      <c r="AS137" s="64">
        <f>(AS113/'UK Pop by Age'!$G5)*52</f>
        <v>-6.9774026082067671E-5</v>
      </c>
      <c r="AT137" s="64">
        <f>(AT113/'UK Pop by Age'!$G5)*52</f>
        <v>5.5819220865654137E-4</v>
      </c>
      <c r="AU137" s="64">
        <f>(AU113/'UK Pop by Age'!$G5)*52</f>
        <v>-6.9774026082067671E-5</v>
      </c>
      <c r="AV137" s="64">
        <f>(AV113/'UK Pop by Age'!$G5)*52</f>
        <v>-3.4887013041033838E-4</v>
      </c>
      <c r="AW137" s="64">
        <f>(AW113/'UK Pop by Age'!$G5)*52</f>
        <v>-1.3954805216413534E-4</v>
      </c>
      <c r="AX137" s="64">
        <f>(AX113/'UK Pop by Age'!$G5)*52</f>
        <v>3.4887013041033838E-4</v>
      </c>
      <c r="AY137" s="64">
        <f>(AY113/'UK Pop by Age'!$G5)*52</f>
        <v>6.9774026082067671E-5</v>
      </c>
      <c r="AZ137" s="64">
        <f>(AZ113/'UK Pop by Age'!$G5)*52</f>
        <v>8.3728831298481206E-4</v>
      </c>
      <c r="BA137" s="80">
        <f>(BA113/'UK Pop by Age'!$G5)*52</f>
        <v>8.3728831298481206E-4</v>
      </c>
    </row>
    <row r="138" spans="1:53" x14ac:dyDescent="0.25">
      <c r="A138" s="27" t="s">
        <v>44</v>
      </c>
      <c r="B138" s="64">
        <f>(B114/'UK Pop by Age'!$G6)*52</f>
        <v>-1.3970754375062634E-5</v>
      </c>
      <c r="C138" s="64">
        <f>(C114/'UK Pop by Age'!$G6)*52</f>
        <v>1.3970754375062634E-5</v>
      </c>
      <c r="D138" s="64">
        <f>(D114/'UK Pop by Age'!$G6)*52</f>
        <v>3.2598426875146141E-5</v>
      </c>
      <c r="E138" s="64">
        <f>(E114/'UK Pop by Age'!$G6)*52</f>
        <v>-1.3970754375062634E-5</v>
      </c>
      <c r="F138" s="64">
        <f>(F114/'UK Pop by Age'!$G6)*52</f>
        <v>4.6569181250208783E-6</v>
      </c>
      <c r="G138" s="64">
        <f>(G114/'UK Pop by Age'!$G6)*52</f>
        <v>9.3138362500417567E-6</v>
      </c>
      <c r="H138" s="64">
        <f>(H114/'UK Pop by Age'!$G6)*52</f>
        <v>0</v>
      </c>
      <c r="I138" s="64">
        <f>(I114/'UK Pop by Age'!$G6)*52</f>
        <v>7.9167608125354919E-5</v>
      </c>
      <c r="J138" s="64">
        <f>(J114/'UK Pop by Age'!$G6)*52</f>
        <v>4.1912263125187899E-5</v>
      </c>
      <c r="K138" s="64">
        <f>(K114/'UK Pop by Age'!$G6)*52</f>
        <v>-5.1226099375229658E-5</v>
      </c>
      <c r="L138" s="64">
        <f>(L114/'UK Pop by Age'!$G6)*52</f>
        <v>3.2598426875146141E-5</v>
      </c>
      <c r="M138" s="64">
        <f>(M114/'UK Pop by Age'!$G6)*52</f>
        <v>4.1912263125187899E-5</v>
      </c>
      <c r="N138" s="64">
        <f>(N114/'UK Pop by Age'!$G6)*52</f>
        <v>-1.3970754375062634E-5</v>
      </c>
      <c r="O138" s="64">
        <f>(O114/'UK Pop by Age'!$G6)*52</f>
        <v>-4.1912263125187899E-5</v>
      </c>
      <c r="P138" s="64">
        <f>(P114/'UK Pop by Age'!$G6)*52</f>
        <v>-9.3138362500417567E-6</v>
      </c>
      <c r="Q138" s="64">
        <f>(Q114/'UK Pop by Age'!$G6)*52</f>
        <v>0</v>
      </c>
      <c r="R138" s="64">
        <f>(R114/'UK Pop by Age'!$G6)*52</f>
        <v>2.7941508750125268E-5</v>
      </c>
      <c r="S138" s="64">
        <f>(S114/'UK Pop by Age'!$G6)*52</f>
        <v>-1.3970754375062634E-5</v>
      </c>
      <c r="T138" s="64">
        <f>(T114/'UK Pop by Age'!$G6)*52</f>
        <v>-1.8627672500083513E-5</v>
      </c>
      <c r="U138" s="64">
        <f>(U114/'UK Pop by Age'!$G6)*52</f>
        <v>-4.6569181250208778E-5</v>
      </c>
      <c r="V138" s="64">
        <f>(V114/'UK Pop by Age'!$G6)*52</f>
        <v>3.7255345000167027E-5</v>
      </c>
      <c r="W138" s="64">
        <f>(W114/'UK Pop by Age'!$G6)*52</f>
        <v>-9.3138362500417567E-6</v>
      </c>
      <c r="X138" s="64">
        <f>(X114/'UK Pop by Age'!$G6)*52</f>
        <v>-4.6569181250208783E-6</v>
      </c>
      <c r="Y138" s="64">
        <f>(Y114/'UK Pop by Age'!$G6)*52</f>
        <v>4.6569181250208783E-6</v>
      </c>
      <c r="Z138" s="64">
        <f>(Z114/'UK Pop by Age'!$G6)*52</f>
        <v>-4.6569181250208783E-6</v>
      </c>
      <c r="AA138" s="64">
        <f>(AA114/'UK Pop by Age'!$G6)*52</f>
        <v>-4.6569181250208783E-6</v>
      </c>
      <c r="AB138" s="64">
        <f>(AB114/'UK Pop by Age'!$G6)*52</f>
        <v>1.3970754375062634E-5</v>
      </c>
      <c r="AC138" s="64">
        <f>(AC114/'UK Pop by Age'!$G6)*52</f>
        <v>-2.3284590625104389E-5</v>
      </c>
      <c r="AD138" s="64">
        <f>(AD114/'UK Pop by Age'!$G6)*52</f>
        <v>-4.6569181250208783E-6</v>
      </c>
      <c r="AE138" s="64">
        <f>(AE114/'UK Pop by Age'!$G6)*52</f>
        <v>4.6569181250208783E-6</v>
      </c>
      <c r="AF138" s="64">
        <f>(AF114/'UK Pop by Age'!$G6)*52</f>
        <v>-3.2598426875146141E-5</v>
      </c>
      <c r="AG138" s="64">
        <f>(AG114/'UK Pop by Age'!$G6)*52</f>
        <v>-2.7941508750125268E-5</v>
      </c>
      <c r="AH138" s="64">
        <f>(AH114/'UK Pop by Age'!$G6)*52</f>
        <v>6.0539935625271409E-5</v>
      </c>
      <c r="AI138" s="64">
        <f>(AI114/'UK Pop by Age'!$G6)*52</f>
        <v>-6.5196853750292282E-5</v>
      </c>
      <c r="AJ138" s="64">
        <f>(AJ114/'UK Pop by Age'!$G6)*52</f>
        <v>2.3284590625104389E-5</v>
      </c>
      <c r="AK138" s="64">
        <f>(AK114/'UK Pop by Age'!$G6)*52</f>
        <v>-4.6569181250208783E-6</v>
      </c>
      <c r="AL138" s="64">
        <f>(AL114/'UK Pop by Age'!$G6)*52</f>
        <v>-2.7941508750125268E-5</v>
      </c>
      <c r="AM138" s="64">
        <f>(AM114/'UK Pop by Age'!$G6)*52</f>
        <v>0</v>
      </c>
      <c r="AN138" s="64">
        <f>(AN114/'UK Pop by Age'!$G6)*52</f>
        <v>1.8627672500083513E-5</v>
      </c>
      <c r="AO138" s="64">
        <f>(AO114/'UK Pop by Age'!$G6)*52</f>
        <v>-9.3138362500417567E-6</v>
      </c>
      <c r="AP138" s="64">
        <f>(AP114/'UK Pop by Age'!$G6)*52</f>
        <v>-1.8627672500083513E-5</v>
      </c>
      <c r="AQ138" s="64">
        <f>(AQ114/'UK Pop by Age'!$G6)*52</f>
        <v>-1.8627672500083513E-5</v>
      </c>
      <c r="AR138" s="64">
        <f>(AR114/'UK Pop by Age'!$G6)*52</f>
        <v>-4.6569181250208778E-5</v>
      </c>
      <c r="AS138" s="64">
        <f>(AS114/'UK Pop by Age'!$G6)*52</f>
        <v>-2.3284590625104389E-5</v>
      </c>
      <c r="AT138" s="64">
        <f>(AT114/'UK Pop by Age'!$G6)*52</f>
        <v>-2.3284590625104389E-5</v>
      </c>
      <c r="AU138" s="64">
        <f>(AU114/'UK Pop by Age'!$G6)*52</f>
        <v>-4.6569181250208778E-5</v>
      </c>
      <c r="AV138" s="64">
        <f>(AV114/'UK Pop by Age'!$G6)*52</f>
        <v>-1.3970754375062634E-5</v>
      </c>
      <c r="AW138" s="64">
        <f>(AW114/'UK Pop by Age'!$G6)*52</f>
        <v>-2.7941508750125268E-5</v>
      </c>
      <c r="AX138" s="64">
        <f>(AX114/'UK Pop by Age'!$G6)*52</f>
        <v>9.3138362500417567E-6</v>
      </c>
      <c r="AY138" s="64">
        <f>(AY114/'UK Pop by Age'!$G6)*52</f>
        <v>8.8481444375396678E-5</v>
      </c>
      <c r="AZ138" s="64">
        <f>(AZ114/'UK Pop by Age'!$G6)*52</f>
        <v>-1.8627672500083513E-5</v>
      </c>
      <c r="BA138" s="80">
        <f>(BA114/'UK Pop by Age'!$G6)*52</f>
        <v>9.3138362500417567E-6</v>
      </c>
    </row>
    <row r="139" spans="1:53" x14ac:dyDescent="0.25">
      <c r="A139" s="27" t="s">
        <v>45</v>
      </c>
      <c r="B139" s="64">
        <f>(B115/'UK Pop by Age'!$G7)*52</f>
        <v>1.4438724532261684E-5</v>
      </c>
      <c r="C139" s="64">
        <f>(C115/'UK Pop by Age'!$G7)*52</f>
        <v>-4.5378848529965291E-5</v>
      </c>
      <c r="D139" s="64">
        <f>(D115/'UK Pop by Age'!$G7)*52</f>
        <v>6.8068272794947939E-5</v>
      </c>
      <c r="E139" s="64">
        <f>(E115/'UK Pop by Age'!$G7)*52</f>
        <v>8.4569672260389862E-5</v>
      </c>
      <c r="F139" s="64">
        <f>(F115/'UK Pop by Age'!$G7)*52</f>
        <v>-6.6005597861767691E-5</v>
      </c>
      <c r="G139" s="64">
        <f>(G115/'UK Pop by Age'!$G7)*52</f>
        <v>-5.3629548262686252E-5</v>
      </c>
      <c r="H139" s="64">
        <f>(H115/'UK Pop by Age'!$G7)*52</f>
        <v>-2.6814774131343126E-5</v>
      </c>
      <c r="I139" s="64">
        <f>(I115/'UK Pop by Age'!$G7)*52</f>
        <v>-3.7128148797244329E-5</v>
      </c>
      <c r="J139" s="64">
        <f>(J115/'UK Pop by Age'!$G7)*52</f>
        <v>7.0130947728128188E-5</v>
      </c>
      <c r="K139" s="64">
        <f>(K115/'UK Pop by Age'!$G7)*52</f>
        <v>3.3002798930883845E-5</v>
      </c>
      <c r="L139" s="64">
        <f>(L115/'UK Pop by Age'!$G7)*52</f>
        <v>-6.188024799540722E-5</v>
      </c>
      <c r="M139" s="64">
        <f>(M115/'UK Pop by Age'!$G7)*52</f>
        <v>3.094012399770361E-5</v>
      </c>
      <c r="N139" s="64">
        <f>(N115/'UK Pop by Age'!$G7)*52</f>
        <v>5.7754898129046736E-5</v>
      </c>
      <c r="O139" s="64">
        <f>(O115/'UK Pop by Age'!$G7)*52</f>
        <v>7.4256297594488659E-5</v>
      </c>
      <c r="P139" s="64">
        <f>(P115/'UK Pop by Age'!$G7)*52</f>
        <v>-1.010710717258318E-4</v>
      </c>
      <c r="Q139" s="64">
        <f>(Q115/'UK Pop by Age'!$G7)*52</f>
        <v>-1.0313374665901203E-4</v>
      </c>
      <c r="R139" s="64">
        <f>(R115/'UK Pop by Age'!$G7)*52</f>
        <v>-1.381992205230761E-4</v>
      </c>
      <c r="S139" s="64">
        <f>(S115/'UK Pop by Age'!$G7)*52</f>
        <v>-2.2689424264982645E-5</v>
      </c>
      <c r="T139" s="64">
        <f>(T115/'UK Pop by Age'!$G7)*52</f>
        <v>3.094012399770361E-5</v>
      </c>
      <c r="U139" s="64">
        <f>(U115/'UK Pop by Age'!$G7)*52</f>
        <v>8.2506997327209613E-6</v>
      </c>
      <c r="V139" s="64">
        <f>(V115/'UK Pop by Age'!$G7)*52</f>
        <v>3.094012399770361E-5</v>
      </c>
      <c r="W139" s="64">
        <f>(W115/'UK Pop by Age'!$G7)*52</f>
        <v>-2.2689424264982645E-5</v>
      </c>
      <c r="X139" s="64">
        <f>(X115/'UK Pop by Age'!$G7)*52</f>
        <v>1.6501399465441923E-5</v>
      </c>
      <c r="Y139" s="64">
        <f>(Y115/'UK Pop by Age'!$G7)*52</f>
        <v>2.4752099198162884E-5</v>
      </c>
      <c r="Z139" s="64">
        <f>(Z115/'UK Pop by Age'!$G7)*52</f>
        <v>-5.9817573062226971E-5</v>
      </c>
      <c r="AA139" s="64">
        <f>(AA115/'UK Pop by Age'!$G7)*52</f>
        <v>-6.8068272794947939E-5</v>
      </c>
      <c r="AB139" s="64">
        <f>(AB115/'UK Pop by Age'!$G7)*52</f>
        <v>-6.3942922928587455E-5</v>
      </c>
      <c r="AC139" s="64">
        <f>(AC115/'UK Pop by Age'!$G7)*52</f>
        <v>-9.282037199311083E-5</v>
      </c>
      <c r="AD139" s="64">
        <f>(AD115/'UK Pop by Age'!$G7)*52</f>
        <v>-5.1566873329506017E-5</v>
      </c>
      <c r="AE139" s="64">
        <f>(AE115/'UK Pop by Age'!$G7)*52</f>
        <v>-4.9504198396325768E-5</v>
      </c>
      <c r="AF139" s="64">
        <f>(AF115/'UK Pop by Age'!$G7)*52</f>
        <v>-4.3316173596785055E-5</v>
      </c>
      <c r="AG139" s="64">
        <f>(AG115/'UK Pop by Age'!$G7)*52</f>
        <v>-1.7120201945395995E-4</v>
      </c>
      <c r="AH139" s="64">
        <f>(AH115/'UK Pop by Age'!$G7)*52</f>
        <v>4.9504198396325768E-5</v>
      </c>
      <c r="AI139" s="64">
        <f>(AI115/'UK Pop by Age'!$G7)*52</f>
        <v>2.8877449064523368E-5</v>
      </c>
      <c r="AJ139" s="64">
        <f>(AJ115/'UK Pop by Age'!$G7)*52</f>
        <v>-1.8564074398622165E-5</v>
      </c>
      <c r="AK139" s="64">
        <f>(AK115/'UK Pop by Age'!$G7)*52</f>
        <v>-1.1344712132491322E-4</v>
      </c>
      <c r="AL139" s="64">
        <f>(AL115/'UK Pop by Age'!$G7)*52</f>
        <v>4.5378848529965291E-5</v>
      </c>
      <c r="AM139" s="64">
        <f>(AM115/'UK Pop by Age'!$G7)*52</f>
        <v>-5.7754898129046736E-5</v>
      </c>
      <c r="AN139" s="64">
        <f>(AN115/'UK Pop by Age'!$G7)*52</f>
        <v>-2.0626749331802403E-6</v>
      </c>
      <c r="AO139" s="64">
        <f>(AO115/'UK Pop by Age'!$G7)*52</f>
        <v>7.8381647460849143E-5</v>
      </c>
      <c r="AP139" s="64">
        <f>(AP115/'UK Pop by Age'!$G7)*52</f>
        <v>-5.3629548262686252E-5</v>
      </c>
      <c r="AQ139" s="64">
        <f>(AQ115/'UK Pop by Age'!$G7)*52</f>
        <v>4.1253498663604807E-6</v>
      </c>
      <c r="AR139" s="64">
        <f>(AR115/'UK Pop by Age'!$G7)*52</f>
        <v>-5.7754898129046736E-5</v>
      </c>
      <c r="AS139" s="64">
        <f>(AS115/'UK Pop by Age'!$G7)*52</f>
        <v>0</v>
      </c>
      <c r="AT139" s="64">
        <f>(AT115/'UK Pop by Age'!$G7)*52</f>
        <v>1.2376049599081442E-5</v>
      </c>
      <c r="AU139" s="64">
        <f>(AU115/'UK Pop by Age'!$G7)*52</f>
        <v>-4.3316173596785055E-5</v>
      </c>
      <c r="AV139" s="64">
        <f>(AV115/'UK Pop by Age'!$G7)*52</f>
        <v>-5.9817573062226971E-5</v>
      </c>
      <c r="AW139" s="64">
        <f>(AW115/'UK Pop by Age'!$G7)*52</f>
        <v>-1.0313374665901202E-5</v>
      </c>
      <c r="AX139" s="64">
        <f>(AX115/'UK Pop by Age'!$G7)*52</f>
        <v>-2.2689424264982645E-5</v>
      </c>
      <c r="AY139" s="64">
        <f>(AY115/'UK Pop by Age'!$G7)*52</f>
        <v>4.1253498663604807E-5</v>
      </c>
      <c r="AZ139" s="64">
        <f>(AZ115/'UK Pop by Age'!$G7)*52</f>
        <v>7.219362266130841E-5</v>
      </c>
      <c r="BA139" s="80">
        <f>(BA115/'UK Pop by Age'!$G7)*52</f>
        <v>-3.7128148797244329E-5</v>
      </c>
    </row>
    <row r="140" spans="1:53" x14ac:dyDescent="0.25">
      <c r="A140" s="27" t="s">
        <v>46</v>
      </c>
      <c r="B140" s="64">
        <f>(B116/'UK Pop by Age'!$G8)*52</f>
        <v>-2.759414724171657E-4</v>
      </c>
      <c r="C140" s="64">
        <f>(C116/'UK Pop by Age'!$G8)*52</f>
        <v>-4.305899899256871E-4</v>
      </c>
      <c r="D140" s="64">
        <f>(D116/'UK Pop by Age'!$G8)*52</f>
        <v>-4.0633139894395817E-4</v>
      </c>
      <c r="E140" s="64">
        <f>(E116/'UK Pop by Age'!$G8)*52</f>
        <v>-6.3678801327038222E-5</v>
      </c>
      <c r="F140" s="64">
        <f>(F116/'UK Pop by Age'!$G8)*52</f>
        <v>-1.1219598329049593E-4</v>
      </c>
      <c r="G140" s="64">
        <f>(G116/'UK Pop by Age'!$G8)*52</f>
        <v>1.2129295490864425E-4</v>
      </c>
      <c r="H140" s="64">
        <f>(H116/'UK Pop by Age'!$G8)*52</f>
        <v>-1.5161619363580532E-5</v>
      </c>
      <c r="I140" s="64">
        <f>(I116/'UK Pop by Age'!$G8)*52</f>
        <v>5.1549505836173801E-5</v>
      </c>
      <c r="J140" s="64">
        <f>(J116/'UK Pop by Age'!$G8)*52</f>
        <v>1.061313355450637E-4</v>
      </c>
      <c r="K140" s="64">
        <f>(K116/'UK Pop by Age'!$G8)*52</f>
        <v>-6.0646477454322127E-5</v>
      </c>
      <c r="L140" s="64">
        <f>(L116/'UK Pop by Age'!$G8)*52</f>
        <v>-1.5161619363580532E-5</v>
      </c>
      <c r="M140" s="64">
        <f>(M116/'UK Pop by Age'!$G8)*52</f>
        <v>-3.0323238727161057E-4</v>
      </c>
      <c r="N140" s="64">
        <f>(N116/'UK Pop by Age'!$G8)*52</f>
        <v>4.7607484801642861E-4</v>
      </c>
      <c r="O140" s="64">
        <f>(O116/'UK Pop by Age'!$G8)*52</f>
        <v>9.0969716181483193E-6</v>
      </c>
      <c r="P140" s="64">
        <f>(P116/'UK Pop by Age'!$G8)*52</f>
        <v>-3.5478189310778443E-4</v>
      </c>
      <c r="Q140" s="64">
        <f>(Q116/'UK Pop by Age'!$G8)*52</f>
        <v>-8.6724462759680643E-4</v>
      </c>
      <c r="R140" s="64">
        <f>(R116/'UK Pop by Age'!$G8)*52</f>
        <v>-1.8193943236296639E-5</v>
      </c>
      <c r="S140" s="64">
        <f>(S116/'UK Pop by Age'!$G8)*52</f>
        <v>-8.7937392308767078E-5</v>
      </c>
      <c r="T140" s="64">
        <f>(T116/'UK Pop by Age'!$G8)*52</f>
        <v>-6.3678801327038222E-5</v>
      </c>
      <c r="U140" s="64">
        <f>(U116/'UK Pop by Age'!$G8)*52</f>
        <v>-1.6981013687210195E-4</v>
      </c>
      <c r="V140" s="64">
        <f>(V116/'UK Pop by Age'!$G8)*52</f>
        <v>1.2129295490864425E-5</v>
      </c>
      <c r="W140" s="64">
        <f>(W116/'UK Pop by Age'!$G8)*52</f>
        <v>-2.1226267109012744E-5</v>
      </c>
      <c r="X140" s="64">
        <f>(X116/'UK Pop by Age'!$G8)*52</f>
        <v>8.4905068436050976E-5</v>
      </c>
      <c r="Y140" s="64">
        <f>(Y116/'UK Pop by Age'!$G8)*52</f>
        <v>-1.5161619363580529E-4</v>
      </c>
      <c r="Z140" s="64">
        <f>(Z116/'UK Pop by Age'!$G8)*52</f>
        <v>-3.3355562599877169E-5</v>
      </c>
      <c r="AA140" s="64">
        <f>(AA116/'UK Pop by Age'!$G8)*52</f>
        <v>9.096971618148318E-5</v>
      </c>
      <c r="AB140" s="64">
        <f>(AB116/'UK Pop by Age'!$G8)*52</f>
        <v>-1.1522830716321204E-4</v>
      </c>
      <c r="AC140" s="64">
        <f>(AC116/'UK Pop by Age'!$G8)*52</f>
        <v>0</v>
      </c>
      <c r="AD140" s="64">
        <f>(AD116/'UK Pop by Age'!$G8)*52</f>
        <v>-9.096971618148318E-5</v>
      </c>
      <c r="AE140" s="64">
        <f>(AE116/'UK Pop by Age'!$G8)*52</f>
        <v>-2.3045661432642407E-4</v>
      </c>
      <c r="AF140" s="64">
        <f>(AF116/'UK Pop by Age'!$G8)*52</f>
        <v>-9.7034363926915397E-5</v>
      </c>
      <c r="AG140" s="64">
        <f>(AG116/'UK Pop by Age'!$G8)*52</f>
        <v>-2.4258590981728851E-4</v>
      </c>
      <c r="AH140" s="64">
        <f>(AH116/'UK Pop by Age'!$G8)*52</f>
        <v>3.4568492148963608E-4</v>
      </c>
      <c r="AI140" s="64">
        <f>(AI116/'UK Pop by Age'!$G8)*52</f>
        <v>1.3342225039950867E-4</v>
      </c>
      <c r="AJ140" s="64">
        <f>(AJ116/'UK Pop by Age'!$G8)*52</f>
        <v>2.7290914854444958E-5</v>
      </c>
      <c r="AK140" s="64">
        <f>(AK116/'UK Pop by Age'!$G8)*52</f>
        <v>9.0969716181483193E-6</v>
      </c>
      <c r="AL140" s="64">
        <f>(AL116/'UK Pop by Age'!$G8)*52</f>
        <v>-3.3355562599877169E-5</v>
      </c>
      <c r="AM140" s="64">
        <f>(AM116/'UK Pop by Age'!$G8)*52</f>
        <v>9.0969716181483193E-6</v>
      </c>
      <c r="AN140" s="64">
        <f>(AN116/'UK Pop by Age'!$G8)*52</f>
        <v>3.4568492148963608E-4</v>
      </c>
      <c r="AO140" s="64">
        <f>(AO116/'UK Pop by Age'!$G8)*52</f>
        <v>-3.3355562599877169E-5</v>
      </c>
      <c r="AP140" s="64">
        <f>(AP116/'UK Pop by Age'!$G8)*52</f>
        <v>-2.2742429045370798E-4</v>
      </c>
      <c r="AQ140" s="64">
        <f>(AQ116/'UK Pop by Age'!$G8)*52</f>
        <v>-1.6677781299938584E-4</v>
      </c>
      <c r="AR140" s="64">
        <f>(AR116/'UK Pop by Age'!$G8)*52</f>
        <v>-6.0646477454322123E-6</v>
      </c>
      <c r="AS140" s="64">
        <f>(AS116/'UK Pop by Age'!$G8)*52</f>
        <v>1.3645457427222476E-4</v>
      </c>
      <c r="AT140" s="64">
        <f>(AT116/'UK Pop by Age'!$G8)*52</f>
        <v>2.3955358594457239E-4</v>
      </c>
      <c r="AU140" s="64">
        <f>(AU116/'UK Pop by Age'!$G8)*52</f>
        <v>4.8517181963457699E-5</v>
      </c>
      <c r="AV140" s="64">
        <f>(AV116/'UK Pop by Age'!$G8)*52</f>
        <v>6.0646477454322123E-6</v>
      </c>
      <c r="AW140" s="64">
        <f>(AW116/'UK Pop by Age'!$G8)*52</f>
        <v>-2.7290914854444958E-5</v>
      </c>
      <c r="AX140" s="64">
        <f>(AX116/'UK Pop by Age'!$G8)*52</f>
        <v>1.7284246074481804E-4</v>
      </c>
      <c r="AY140" s="64">
        <f>(AY116/'UK Pop by Age'!$G8)*52</f>
        <v>1.4555154589037311E-4</v>
      </c>
      <c r="AZ140" s="64">
        <f>(AZ116/'UK Pop by Age'!$G8)*52</f>
        <v>3.0323238727161063E-5</v>
      </c>
      <c r="BA140" s="80">
        <f>(BA116/'UK Pop by Age'!$G8)*52</f>
        <v>-5.7614153581606018E-5</v>
      </c>
    </row>
    <row r="141" spans="1:53" x14ac:dyDescent="0.25">
      <c r="A141" s="27" t="s">
        <v>47</v>
      </c>
      <c r="B141" s="64">
        <f>(B117/'UK Pop by Age'!$G9)*52</f>
        <v>-1.6425916184807199E-3</v>
      </c>
      <c r="C141" s="64">
        <f>(C117/'UK Pop by Age'!$G9)*52</f>
        <v>-1.110704808686963E-3</v>
      </c>
      <c r="D141" s="64">
        <f>(D117/'UK Pop by Age'!$G9)*52</f>
        <v>-1.4626887269328318E-3</v>
      </c>
      <c r="E141" s="64">
        <f>(E117/'UK Pop by Age'!$G9)*52</f>
        <v>-1.7286321318297103E-3</v>
      </c>
      <c r="F141" s="64">
        <f>(F117/'UK Pop by Age'!$G9)*52</f>
        <v>-1.063773619587514E-3</v>
      </c>
      <c r="G141" s="64">
        <f>(G117/'UK Pop by Age'!$G9)*52</f>
        <v>-6.0228359344293065E-4</v>
      </c>
      <c r="H141" s="64">
        <f>(H117/'UK Pop by Age'!$G9)*52</f>
        <v>-3.2851832369614403E-4</v>
      </c>
      <c r="I141" s="64">
        <f>(I117/'UK Pop by Age'!$G9)*52</f>
        <v>-5.6317426919338975E-4</v>
      </c>
      <c r="J141" s="64">
        <f>(J117/'UK Pop by Age'!$G9)*52</f>
        <v>7.6654275529100275E-4</v>
      </c>
      <c r="K141" s="64">
        <f>(K117/'UK Pop by Age'!$G9)*52</f>
        <v>-1.2671421056851268E-3</v>
      </c>
      <c r="L141" s="64">
        <f>(L117/'UK Pop by Age'!$G9)*52</f>
        <v>-2.1197253743251198E-3</v>
      </c>
      <c r="M141" s="64">
        <f>(M117/'UK Pop by Age'!$G9)*52</f>
        <v>-1.5956604293812708E-3</v>
      </c>
      <c r="N141" s="64">
        <f>(N117/'UK Pop by Age'!$G9)*52</f>
        <v>4.4584629644476686E-4</v>
      </c>
      <c r="O141" s="64">
        <f>(O117/'UK Pop by Age'!$G9)*52</f>
        <v>-1.1732797274862288E-3</v>
      </c>
      <c r="P141" s="64">
        <f>(P117/'UK Pop by Age'!$G9)*52</f>
        <v>-2.6672559138186929E-3</v>
      </c>
      <c r="Q141" s="64">
        <f>(Q117/'UK Pop by Age'!$G9)*52</f>
        <v>-3.3946893448601545E-3</v>
      </c>
      <c r="R141" s="64">
        <f>(R117/'UK Pop by Age'!$G9)*52</f>
        <v>1.799028915478884E-4</v>
      </c>
      <c r="S141" s="64">
        <f>(S117/'UK Pop by Age'!$G9)*52</f>
        <v>1.1263485383867795E-3</v>
      </c>
      <c r="T141" s="64">
        <f>(T117/'UK Pop by Age'!$G9)*52</f>
        <v>5.9446172859302252E-4</v>
      </c>
      <c r="U141" s="64">
        <f>(U117/'UK Pop by Age'!$G9)*52</f>
        <v>-8.6040513348990106E-4</v>
      </c>
      <c r="V141" s="64">
        <f>(V117/'UK Pop by Age'!$G9)*52</f>
        <v>8.2911767409026829E-4</v>
      </c>
      <c r="W141" s="64">
        <f>(W117/'UK Pop by Age'!$G9)*52</f>
        <v>-3.8327137764550137E-4</v>
      </c>
      <c r="X141" s="64">
        <f>(X117/'UK Pop by Age'!$G9)*52</f>
        <v>3.2069645884623584E-4</v>
      </c>
      <c r="Y141" s="64">
        <f>(Y117/'UK Pop by Age'!$G9)*52</f>
        <v>3.9891510734531771E-4</v>
      </c>
      <c r="Z141" s="64">
        <f>(Z117/'UK Pop by Age'!$G9)*52</f>
        <v>9.3862378198898282E-5</v>
      </c>
      <c r="AA141" s="64">
        <f>(AA117/'UK Pop by Age'!$G9)*52</f>
        <v>-3.6762764794568499E-4</v>
      </c>
      <c r="AB141" s="64">
        <f>(AB117/'UK Pop by Age'!$G9)*52</f>
        <v>1.0168424304880647E-4</v>
      </c>
      <c r="AC141" s="64">
        <f>(AC117/'UK Pop by Age'!$G9)*52</f>
        <v>-2.8158713459669487E-4</v>
      </c>
      <c r="AD141" s="64">
        <f>(AD117/'UK Pop by Age'!$G9)*52</f>
        <v>-6.0228359344293065E-4</v>
      </c>
      <c r="AE141" s="64">
        <f>(AE117/'UK Pop by Age'!$G9)*52</f>
        <v>2.502996751970621E-4</v>
      </c>
      <c r="AF141" s="64">
        <f>(AF117/'UK Pop by Age'!$G9)*52</f>
        <v>4.7713375584439958E-4</v>
      </c>
      <c r="AG141" s="64">
        <f>(AG117/'UK Pop by Age'!$G9)*52</f>
        <v>-2.3465594549724572E-4</v>
      </c>
      <c r="AH141" s="64">
        <f>(AH117/'UK Pop by Age'!$G9)*52</f>
        <v>1.1732797274862286E-4</v>
      </c>
      <c r="AI141" s="64">
        <f>(AI117/'UK Pop by Age'!$G9)*52</f>
        <v>-1.4861543214825563E-4</v>
      </c>
      <c r="AJ141" s="64">
        <f>(AJ117/'UK Pop by Age'!$G9)*52</f>
        <v>-1.799028915478884E-4</v>
      </c>
      <c r="AK141" s="64">
        <f>(AK117/'UK Pop by Age'!$G9)*52</f>
        <v>1.7208102669798021E-4</v>
      </c>
      <c r="AL141" s="64">
        <f>(AL117/'UK Pop by Age'!$G9)*52</f>
        <v>1.3297170244843924E-4</v>
      </c>
      <c r="AM141" s="64">
        <f>(AM117/'UK Pop by Age'!$G9)*52</f>
        <v>-2.4247781034715391E-4</v>
      </c>
      <c r="AN141" s="64">
        <f>(AN117/'UK Pop by Age'!$G9)*52</f>
        <v>-4.6931189099449144E-4</v>
      </c>
      <c r="AO141" s="64">
        <f>(AO117/'UK Pop by Age'!$G9)*52</f>
        <v>2.9723086429651126E-4</v>
      </c>
      <c r="AP141" s="64">
        <f>(AP117/'UK Pop by Age'!$G9)*52</f>
        <v>-9.3862378198898282E-5</v>
      </c>
      <c r="AQ141" s="64">
        <f>(AQ117/'UK Pop by Age'!$G9)*52</f>
        <v>-2.0336848609761295E-4</v>
      </c>
      <c r="AR141" s="64">
        <f>(AR117/'UK Pop by Age'!$G9)*52</f>
        <v>4.6931189099449141E-5</v>
      </c>
      <c r="AS141" s="64">
        <f>(AS117/'UK Pop by Age'!$G9)*52</f>
        <v>7.3525529589136998E-4</v>
      </c>
      <c r="AT141" s="64">
        <f>(AT117/'UK Pop by Age'!$G9)*52</f>
        <v>7.8218648499081911E-5</v>
      </c>
      <c r="AU141" s="64">
        <f>(AU117/'UK Pop by Age'!$G9)*52</f>
        <v>-3.3634018854605217E-4</v>
      </c>
      <c r="AV141" s="64">
        <f>(AV117/'UK Pop by Age'!$G9)*52</f>
        <v>3.3634018854605217E-4</v>
      </c>
      <c r="AW141" s="64">
        <f>(AW117/'UK Pop by Age'!$G9)*52</f>
        <v>7.2743343104146184E-4</v>
      </c>
      <c r="AX141" s="64">
        <f>(AX117/'UK Pop by Age'!$G9)*52</f>
        <v>-5.4753053949357333E-5</v>
      </c>
      <c r="AY141" s="64">
        <f>(AY117/'UK Pop by Age'!$G9)*52</f>
        <v>-1.6425916184807201E-4</v>
      </c>
      <c r="AZ141" s="64">
        <f>(AZ117/'UK Pop by Age'!$G9)*52</f>
        <v>2.8158713459669487E-4</v>
      </c>
      <c r="BA141" s="80">
        <f>(BA117/'UK Pop by Age'!$G9)*52</f>
        <v>-1.5643729699816382E-4</v>
      </c>
    </row>
    <row r="142" spans="1:53" x14ac:dyDescent="0.25">
      <c r="A142" s="27" t="s">
        <v>48</v>
      </c>
      <c r="B142" s="64">
        <f>(B118/'UK Pop by Age'!$G10)*52</f>
        <v>-7.1035452748684199E-3</v>
      </c>
      <c r="C142" s="64">
        <f>(C118/'UK Pop by Age'!$G10)*52</f>
        <v>-7.5159233713495465E-3</v>
      </c>
      <c r="D142" s="64">
        <f>(D118/'UK Pop by Age'!$G10)*52</f>
        <v>-6.0127386970796363E-3</v>
      </c>
      <c r="E142" s="64">
        <f>(E118/'UK Pop by Age'!$G10)*52</f>
        <v>-7.422805736660259E-3</v>
      </c>
      <c r="F142" s="64">
        <f>(F118/'UK Pop by Age'!$G10)*52</f>
        <v>-7.1168477941097475E-3</v>
      </c>
      <c r="G142" s="64">
        <f>(G118/'UK Pop by Age'!$G10)*52</f>
        <v>-1.6628149051658284E-3</v>
      </c>
      <c r="H142" s="64">
        <f>(H118/'UK Pop by Age'!$G10)*52</f>
        <v>-1.3302519241326629E-3</v>
      </c>
      <c r="I142" s="64">
        <f>(I118/'UK Pop by Age'!$G10)*52</f>
        <v>-3.0462769062637981E-3</v>
      </c>
      <c r="J142" s="64">
        <f>(J118/'UK Pop by Age'!$G10)*52</f>
        <v>1.1839242124780699E-3</v>
      </c>
      <c r="K142" s="64">
        <f>(K118/'UK Pop by Age'!$G10)*52</f>
        <v>-8.6333349876209827E-3</v>
      </c>
      <c r="L142" s="64">
        <f>(L118/'UK Pop by Age'!$G10)*52</f>
        <v>-8.7929652185169023E-3</v>
      </c>
      <c r="M142" s="64">
        <f>(M118/'UK Pop by Age'!$G10)*52</f>
        <v>-5.2411925810826919E-3</v>
      </c>
      <c r="N142" s="64">
        <f>(N118/'UK Pop by Age'!$G10)*52</f>
        <v>-1.1972267317193967E-3</v>
      </c>
      <c r="O142" s="64">
        <f>(O118/'UK Pop by Age'!$G10)*52</f>
        <v>-1.0109914623408238E-3</v>
      </c>
      <c r="P142" s="64">
        <f>(P118/'UK Pop by Age'!$G10)*52</f>
        <v>-7.1168477941097475E-3</v>
      </c>
      <c r="Q142" s="64">
        <f>(Q118/'UK Pop by Age'!$G10)*52</f>
        <v>-7.4760158136255661E-3</v>
      </c>
      <c r="R142" s="64">
        <f>(R118/'UK Pop by Age'!$G10)*52</f>
        <v>-1.2637393279260297E-3</v>
      </c>
      <c r="S142" s="64">
        <f>(S118/'UK Pop by Age'!$G10)*52</f>
        <v>3.9907557723979888E-3</v>
      </c>
      <c r="T142" s="64">
        <f>(T118/'UK Pop by Age'!$G10)*52</f>
        <v>2.5939912520586928E-3</v>
      </c>
      <c r="U142" s="64">
        <f>(U118/'UK Pop by Age'!$G10)*52</f>
        <v>9.7108390461684386E-4</v>
      </c>
      <c r="V142" s="64">
        <f>(V118/'UK Pop by Age'!$G10)*52</f>
        <v>3.445352483503597E-3</v>
      </c>
      <c r="W142" s="64">
        <f>(W118/'UK Pop by Age'!$G10)*52</f>
        <v>9.7108390461684386E-4</v>
      </c>
      <c r="X142" s="64">
        <f>(X118/'UK Pop by Age'!$G10)*52</f>
        <v>-4.6558817344643198E-4</v>
      </c>
      <c r="Y142" s="64">
        <f>(Y118/'UK Pop by Age'!$G10)*52</f>
        <v>2.6605038482653255E-5</v>
      </c>
      <c r="Z142" s="64">
        <f>(Z118/'UK Pop by Age'!$G10)*52</f>
        <v>2.1417055978535872E-3</v>
      </c>
      <c r="AA142" s="64">
        <f>(AA118/'UK Pop by Age'!$G10)*52</f>
        <v>2.4476635404040996E-3</v>
      </c>
      <c r="AB142" s="64">
        <f>(AB118/'UK Pop by Age'!$G10)*52</f>
        <v>5.1879825041173855E-4</v>
      </c>
      <c r="AC142" s="64">
        <f>(AC118/'UK Pop by Age'!$G10)*52</f>
        <v>-2.2614282710255271E-4</v>
      </c>
      <c r="AD142" s="64">
        <f>(AD118/'UK Pop by Age'!$G10)*52</f>
        <v>1.6761174244071552E-3</v>
      </c>
      <c r="AE142" s="64">
        <f>(AE118/'UK Pop by Age'!$G10)*52</f>
        <v>-6.3852092358367824E-4</v>
      </c>
      <c r="AF142" s="64">
        <f>(AF118/'UK Pop by Age'!$G10)*52</f>
        <v>5.8531084661837167E-4</v>
      </c>
      <c r="AG142" s="64">
        <f>(AG118/'UK Pop by Age'!$G10)*52</f>
        <v>1.5963023089591956E-4</v>
      </c>
      <c r="AH142" s="64">
        <f>(AH118/'UK Pop by Age'!$G10)*52</f>
        <v>5.4540328889439178E-4</v>
      </c>
      <c r="AI142" s="64">
        <f>(AI118/'UK Pop by Age'!$G10)*52</f>
        <v>-1.077504058547457E-3</v>
      </c>
      <c r="AJ142" s="64">
        <f>(AJ118/'UK Pop by Age'!$G10)*52</f>
        <v>2.2481257517842001E-3</v>
      </c>
      <c r="AK142" s="64">
        <f>(AK118/'UK Pop by Age'!$G10)*52</f>
        <v>1.822445136061748E-3</v>
      </c>
      <c r="AL142" s="64">
        <f>(AL118/'UK Pop by Age'!$G10)*52</f>
        <v>1.0375965008234771E-3</v>
      </c>
      <c r="AM142" s="64">
        <f>(AM118/'UK Pop by Age'!$G10)*52</f>
        <v>1.2504368086847031E-3</v>
      </c>
      <c r="AN142" s="64">
        <f>(AN118/'UK Pop by Age'!$G10)*52</f>
        <v>1.7426300206137882E-3</v>
      </c>
      <c r="AO142" s="64">
        <f>(AO118/'UK Pop by Age'!$G10)*52</f>
        <v>1.1174116162714369E-3</v>
      </c>
      <c r="AP142" s="64">
        <f>(AP118/'UK Pop by Age'!$G10)*52</f>
        <v>1.7027224628898083E-3</v>
      </c>
      <c r="AQ142" s="64">
        <f>(AQ118/'UK Pop by Age'!$G10)*52</f>
        <v>2.0086804054403212E-3</v>
      </c>
      <c r="AR142" s="64">
        <f>(AR118/'UK Pop by Age'!$G10)*52</f>
        <v>2.0884955208882805E-3</v>
      </c>
      <c r="AS142" s="64">
        <f>(AS118/'UK Pop by Age'!$G10)*52</f>
        <v>3.1659995794357377E-3</v>
      </c>
      <c r="AT142" s="64">
        <f>(AT118/'UK Pop by Age'!$G10)*52</f>
        <v>6.518234428250048E-4</v>
      </c>
      <c r="AU142" s="64">
        <f>(AU118/'UK Pop by Age'!$G10)*52</f>
        <v>3.3389323295729841E-3</v>
      </c>
      <c r="AV142" s="64">
        <f>(AV118/'UK Pop by Age'!$G10)*52</f>
        <v>5.2811001388066723E-3</v>
      </c>
      <c r="AW142" s="64">
        <f>(AW118/'UK Pop by Age'!$G10)*52</f>
        <v>4.1636885225352352E-3</v>
      </c>
      <c r="AX142" s="64">
        <f>(AX118/'UK Pop by Age'!$G10)*52</f>
        <v>1.5031846742699091E-3</v>
      </c>
      <c r="AY142" s="64">
        <f>(AY118/'UK Pop by Age'!$G10)*52</f>
        <v>3.3655373680556372E-3</v>
      </c>
      <c r="AZ142" s="64">
        <f>(AZ118/'UK Pop by Age'!$G10)*52</f>
        <v>2.1683106363362403E-3</v>
      </c>
      <c r="BA142" s="80">
        <f>(BA118/'UK Pop by Age'!$G10)*52</f>
        <v>2.8999491946092052E-3</v>
      </c>
    </row>
    <row r="143" spans="1:53" x14ac:dyDescent="0.25">
      <c r="A143" s="45" t="s">
        <v>49</v>
      </c>
      <c r="B143" s="72">
        <f>(B119/'UK Pop by Age'!$G11)*52</f>
        <v>-4.7001956137234159E-2</v>
      </c>
      <c r="C143" s="72">
        <f>(C119/'UK Pop by Age'!$G11)*52</f>
        <v>-7.8674980575283951E-2</v>
      </c>
      <c r="D143" s="72">
        <f>(D119/'UK Pop by Age'!$G11)*52</f>
        <v>-8.4410640449482072E-2</v>
      </c>
      <c r="E143" s="72">
        <f>(E119/'UK Pop by Age'!$G11)*52</f>
        <v>-7.2330224077277183E-2</v>
      </c>
      <c r="F143" s="72">
        <f>(F119/'UK Pop by Age'!$G11)*52</f>
        <v>-6.4208935759828514E-2</v>
      </c>
      <c r="G143" s="72">
        <f>(G119/'UK Pop by Age'!$G11)*52</f>
        <v>-3.3145007945587369E-2</v>
      </c>
      <c r="H143" s="72">
        <f>(H119/'UK Pop by Age'!$G11)*52</f>
        <v>-1.3349367671806243E-2</v>
      </c>
      <c r="I143" s="72">
        <f>(I119/'UK Pop by Age'!$G11)*52</f>
        <v>-3.0201040930512228E-2</v>
      </c>
      <c r="J143" s="72">
        <f>(J119/'UK Pop by Age'!$G11)*52</f>
        <v>-4.1621602626924414E-3</v>
      </c>
      <c r="K143" s="72">
        <f>(K119/'UK Pop by Age'!$G11)*52</f>
        <v>-6.4513484071732838E-2</v>
      </c>
      <c r="L143" s="72">
        <f>(L119/'UK Pop by Age'!$G11)*52</f>
        <v>-6.4513484071732838E-2</v>
      </c>
      <c r="M143" s="72">
        <f>(M119/'UK Pop by Age'!$G11)*52</f>
        <v>-4.2636763666605501E-2</v>
      </c>
      <c r="N143" s="72">
        <f>(N119/'UK Pop by Age'!$G11)*52</f>
        <v>-1.1420561696412186E-2</v>
      </c>
      <c r="O143" s="72">
        <f>(O119/'UK Pop by Age'!$G11)*52</f>
        <v>-2.3704010276553292E-2</v>
      </c>
      <c r="P143" s="72">
        <f>(P119/'UK Pop by Age'!$G11)*52</f>
        <v>-4.9590616788420916E-2</v>
      </c>
      <c r="Q143" s="72">
        <f>(Q119/'UK Pop by Age'!$G11)*52</f>
        <v>-4.365192470628658E-2</v>
      </c>
      <c r="R143" s="72">
        <f>(R119/'UK Pop by Age'!$G11)*52</f>
        <v>-4.314434418644604E-3</v>
      </c>
      <c r="S143" s="72">
        <f>(S119/'UK Pop by Age'!$G11)*52</f>
        <v>3.3398798205507639E-2</v>
      </c>
      <c r="T143" s="72">
        <f>(T119/'UK Pop by Age'!$G11)*52</f>
        <v>8.222804421416775E-3</v>
      </c>
      <c r="U143" s="72">
        <f>(U119/'UK Pop by Age'!$G11)*52</f>
        <v>1.2080416372204892E-2</v>
      </c>
      <c r="V143" s="72">
        <f>(V119/'UK Pop by Age'!$G11)*52</f>
        <v>1.3450883775774353E-2</v>
      </c>
      <c r="W143" s="72">
        <f>(W119/'UK Pop by Age'!$G11)*52</f>
        <v>5.5833857182459581E-3</v>
      </c>
      <c r="X143" s="72">
        <f>(X119/'UK Pop by Age'!$G11)*52</f>
        <v>7.4614336416559618E-3</v>
      </c>
      <c r="Y143" s="72">
        <f>(Y119/'UK Pop by Age'!$G11)*52</f>
        <v>5.0758051984054163E-3</v>
      </c>
      <c r="Z143" s="72">
        <f>(Z119/'UK Pop by Age'!$G11)*52</f>
        <v>4.0098861067402788E-3</v>
      </c>
      <c r="AA143" s="72">
        <f>(AA119/'UK Pop by Age'!$G11)*52</f>
        <v>8.6288688372892081E-3</v>
      </c>
      <c r="AB143" s="72">
        <f>(AB119/'UK Pop by Age'!$G11)*52</f>
        <v>-8.3750785773689367E-3</v>
      </c>
      <c r="AC143" s="72">
        <f>(AC119/'UK Pop by Age'!$G11)*52</f>
        <v>-3.5530636388837918E-4</v>
      </c>
      <c r="AD143" s="72">
        <f>(AD119/'UK Pop by Age'!$G11)*52</f>
        <v>-2.0303220793621663E-3</v>
      </c>
      <c r="AE143" s="72">
        <f>(AE119/'UK Pop by Age'!$G11)*52</f>
        <v>4.4667085745967658E-3</v>
      </c>
      <c r="AF143" s="72">
        <f>(AF119/'UK Pop by Age'!$G11)*52</f>
        <v>3.5530636388837913E-3</v>
      </c>
      <c r="AG143" s="72">
        <f>(AG119/'UK Pop by Age'!$G11)*52</f>
        <v>-4.0606441587243331E-4</v>
      </c>
      <c r="AH143" s="72">
        <f>(AH119/'UK Pop by Age'!$G11)*52</f>
        <v>3.3500314309475748E-3</v>
      </c>
      <c r="AI143" s="72">
        <f>(AI119/'UK Pop by Age'!$G11)*52</f>
        <v>3.502305586899737E-3</v>
      </c>
      <c r="AJ143" s="72">
        <f>(AJ119/'UK Pop by Age'!$G11)*52</f>
        <v>1.1775868060300567E-2</v>
      </c>
      <c r="AK143" s="72">
        <f>(AK119/'UK Pop by Age'!$G11)*52</f>
        <v>6.8523370178473122E-3</v>
      </c>
      <c r="AL143" s="72">
        <f>(AL119/'UK Pop by Age'!$G11)*52</f>
        <v>1.1014497280539754E-2</v>
      </c>
      <c r="AM143" s="72">
        <f>(AM119/'UK Pop by Age'!$G11)*52</f>
        <v>6.1417242900705538E-3</v>
      </c>
      <c r="AN143" s="72">
        <f>(AN119/'UK Pop by Age'!$G11)*52</f>
        <v>8.8319010452254237E-3</v>
      </c>
      <c r="AO143" s="72">
        <f>(AO119/'UK Pop by Age'!$G11)*52</f>
        <v>6.1417242900705538E-3</v>
      </c>
      <c r="AP143" s="72">
        <f>(AP119/'UK Pop by Age'!$G11)*52</f>
        <v>1.5938028322993007E-2</v>
      </c>
      <c r="AQ143" s="72">
        <f>(AQ119/'UK Pop by Age'!$G11)*52</f>
        <v>1.0811465072603537E-2</v>
      </c>
      <c r="AR143" s="72">
        <f>(AR119/'UK Pop by Age'!$G11)*52</f>
        <v>1.5785754167040845E-2</v>
      </c>
      <c r="AS143" s="72">
        <f>(AS119/'UK Pop by Age'!$G11)*52</f>
        <v>1.3400125723790299E-2</v>
      </c>
      <c r="AT143" s="72">
        <f>(AT119/'UK Pop by Age'!$G11)*52</f>
        <v>2.0252462741637611E-2</v>
      </c>
      <c r="AU143" s="72">
        <f>(AU119/'UK Pop by Age'!$G11)*52</f>
        <v>1.3450883775774353E-2</v>
      </c>
      <c r="AV143" s="72">
        <f>(AV119/'UK Pop by Age'!$G11)*52</f>
        <v>2.6394187031708163E-2</v>
      </c>
      <c r="AW143" s="72">
        <f>(AW119/'UK Pop by Age'!$G11)*52</f>
        <v>2.7460106123373303E-2</v>
      </c>
      <c r="AX143" s="72">
        <f>(AX119/'UK Pop by Age'!$G11)*52</f>
        <v>1.8780479234100041E-2</v>
      </c>
      <c r="AY143" s="72">
        <f>(AY119/'UK Pop by Age'!$G11)*52</f>
        <v>1.6141060530929223E-2</v>
      </c>
      <c r="AZ143" s="72">
        <f>(AZ119/'UK Pop by Age'!$G11)*52</f>
        <v>2.8322993007102223E-2</v>
      </c>
      <c r="BA143" s="81">
        <f>(BA119/'UK Pop by Age'!$G11)*52</f>
        <v>1.1522077800380295E-2</v>
      </c>
    </row>
    <row r="144" spans="1:53" x14ac:dyDescent="0.25">
      <c r="A144" s="82" t="s">
        <v>65</v>
      </c>
      <c r="B144" s="83"/>
      <c r="C144" s="83"/>
      <c r="D144" s="83"/>
      <c r="E144" s="78">
        <f>(E120/'UK Pop by Age'!$G12)*52</f>
        <v>-1.7332931662054421E-3</v>
      </c>
      <c r="F144" s="78">
        <f>(F120/'UK Pop by Age'!$G12)*52</f>
        <v>-1.5698345395974574E-3</v>
      </c>
      <c r="G144" s="78">
        <f>(G120/'UK Pop by Age'!$G12)*52</f>
        <v>-6.5541381683394855E-4</v>
      </c>
      <c r="H144" s="78">
        <f>(H120/'UK Pop by Age'!$G12)*52</f>
        <v>-3.3323449482400758E-4</v>
      </c>
      <c r="I144" s="78">
        <f>(I120/'UK Pop by Age'!$G12)*52</f>
        <v>-6.6883795525102935E-4</v>
      </c>
      <c r="J144" s="78">
        <f>(J120/'UK Pop by Age'!$G12)*52</f>
        <v>1.5003448819090389E-4</v>
      </c>
      <c r="K144" s="78">
        <f>(K120/'UK Pop by Age'!$G12)*52</f>
        <v>-1.6574862669089855E-3</v>
      </c>
      <c r="L144" s="78">
        <f>(L120/'UK Pop by Age'!$G12)*52</f>
        <v>-1.7538242014315661E-3</v>
      </c>
      <c r="M144" s="78">
        <f>(M120/'UK Pop by Age'!$G12)*52</f>
        <v>-1.1931690087181883E-3</v>
      </c>
      <c r="N144" s="78">
        <f>(N120/'UK Pop by Age'!$G12)*52</f>
        <v>-5.843448487435203E-5</v>
      </c>
      <c r="O144" s="78">
        <f>(O120/'UK Pop by Age'!$G12)*52</f>
        <v>-5.2748967427117786E-4</v>
      </c>
      <c r="P144" s="78">
        <f>(P120/'UK Pop by Age'!$G12)*52</f>
        <v>-1.5872069540195622E-3</v>
      </c>
      <c r="Q144" s="78">
        <f>(Q120/'UK Pop by Age'!$G12)*52</f>
        <v>-1.7356621318084563E-3</v>
      </c>
      <c r="R144" s="78">
        <f>(R120/'UK Pop by Age'!$G12)*52</f>
        <v>-1.9504483464817505E-4</v>
      </c>
      <c r="S144" s="78">
        <f>(S120/'UK Pop by Age'!$G12)*52</f>
        <v>8.3229658185901415E-4</v>
      </c>
      <c r="T144" s="78">
        <f>(T120/'UK Pop by Age'!$G12)*52</f>
        <v>3.403413916330504E-4</v>
      </c>
      <c r="U144" s="78">
        <f>(U120/'UK Pop by Age'!$G12)*52</f>
        <v>1.034448313316232E-4</v>
      </c>
      <c r="V144" s="78">
        <f>(V120/'UK Pop by Age'!$G12)*52</f>
        <v>5.1169657025108264E-4</v>
      </c>
      <c r="W144" s="78">
        <f>(W120/'UK Pop by Age'!$G12)*52</f>
        <v>8.9231037713537574E-5</v>
      </c>
      <c r="X144" s="78">
        <f>(X120/'UK Pop by Age'!$G12)*52</f>
        <v>1.5003448819090389E-4</v>
      </c>
      <c r="Y144" s="78">
        <f>(Y120/'UK Pop by Age'!$G12)*52</f>
        <v>8.0544830502485244E-5</v>
      </c>
      <c r="Z144" s="78">
        <f>(Z120/'UK Pop by Age'!$G12)*52</f>
        <v>1.5951035060296097E-4</v>
      </c>
      <c r="AA144" s="78">
        <f>(AA120/'UK Pop by Age'!$G12)*52</f>
        <v>2.3610690510042243E-4</v>
      </c>
      <c r="AB144" s="78">
        <f>(AB120/'UK Pop by Age'!$G12)*52</f>
        <v>-1.5477241939693243E-4</v>
      </c>
      <c r="AC144" s="78">
        <f>(AC120/'UK Pop by Age'!$G12)*52</f>
        <v>-9.0020692914542322E-5</v>
      </c>
      <c r="AD144" s="78">
        <f>(AD120/'UK Pop by Age'!$G12)*52</f>
        <v>-3.7113794447223591E-5</v>
      </c>
      <c r="AE144" s="78">
        <f>(AE120/'UK Pop by Age'!$G12)*52</f>
        <v>-2.2900000829137961E-5</v>
      </c>
      <c r="AF144" s="78">
        <f>(AF120/'UK Pop by Age'!$G12)*52</f>
        <v>8.6862072110523291E-5</v>
      </c>
      <c r="AG144" s="78">
        <f>(AG120/'UK Pop by Age'!$G12)*52</f>
        <v>-1.5556207459793719E-4</v>
      </c>
      <c r="AH144" s="78">
        <f>(AH120/'UK Pop by Age'!$G12)*52</f>
        <v>2.0767931786425114E-4</v>
      </c>
      <c r="AI144" s="78">
        <f>(AI120/'UK Pop by Age'!$G12)*52</f>
        <v>1.2634483216076117E-5</v>
      </c>
      <c r="AJ144" s="78">
        <f>(AJ120/'UK Pop by Age'!$G12)*52</f>
        <v>2.9770001077879347E-4</v>
      </c>
      <c r="AK144" s="78">
        <f>(AK120/'UK Pop by Age'!$G12)*52</f>
        <v>1.9741380025118933E-4</v>
      </c>
      <c r="AL144" s="78">
        <f>(AL120/'UK Pop by Age'!$G12)*52</f>
        <v>2.5426897472353185E-4</v>
      </c>
      <c r="AM144" s="78">
        <f>(AM120/'UK Pop by Age'!$G12)*52</f>
        <v>1.0660345213564224E-4</v>
      </c>
      <c r="AN144" s="78">
        <f>(AN120/'UK Pop by Age'!$G12)*52</f>
        <v>2.8980345876874591E-4</v>
      </c>
      <c r="AO144" s="78">
        <f>(AO120/'UK Pop by Age'!$G12)*52</f>
        <v>2.3373793949740812E-4</v>
      </c>
      <c r="AP144" s="78">
        <f>(AP120/'UK Pop by Age'!$G12)*52</f>
        <v>2.5584828512554132E-4</v>
      </c>
      <c r="AQ144" s="78">
        <f>(AQ120/'UK Pop by Age'!$G12)*52</f>
        <v>2.3057931869338913E-4</v>
      </c>
      <c r="AR144" s="78">
        <f>(AR120/'UK Pop by Age'!$G12)*52</f>
        <v>3.3007587401998853E-4</v>
      </c>
      <c r="AS144" s="78">
        <f>(AS120/'UK Pop by Age'!$G12)*52</f>
        <v>5.0143105263802089E-4</v>
      </c>
      <c r="AT144" s="78">
        <f>(AT120/'UK Pop by Age'!$G12)*52</f>
        <v>4.3115173974859751E-4</v>
      </c>
      <c r="AU144" s="78">
        <f>(AU120/'UK Pop by Age'!$G12)*52</f>
        <v>3.6087242685917408E-4</v>
      </c>
      <c r="AV144" s="78">
        <f>(AV120/'UK Pop by Age'!$G12)*52</f>
        <v>7.3043106092940044E-4</v>
      </c>
      <c r="AW144" s="78">
        <f>(AW120/'UK Pop by Age'!$G12)*52</f>
        <v>7.3043106092940044E-4</v>
      </c>
      <c r="AX144" s="78">
        <f>(AX120/'UK Pop by Age'!$G12)*52</f>
        <v>4.177276013315166E-4</v>
      </c>
      <c r="AY144" s="78">
        <f>(AY120/'UK Pop by Age'!$G12)*52</f>
        <v>5.038000182410352E-4</v>
      </c>
      <c r="AZ144" s="78">
        <f>(AZ120/'UK Pop by Age'!$G12)*52</f>
        <v>6.3962071281385344E-4</v>
      </c>
      <c r="BA144" s="84">
        <f>(BA120/'UK Pop by Age'!$G12)*52</f>
        <v>3.1744139080391246E-4</v>
      </c>
    </row>
  </sheetData>
  <conditionalFormatting sqref="B84:D84 B53:D61">
    <cfRule type="colorScale" priority="7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1:BA12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D73">
    <cfRule type="colorScale" priority="77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77:D83">
    <cfRule type="colorScale" priority="76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4:BA119 B120:D120">
    <cfRule type="colorScale" priority="75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5:BA131">
    <cfRule type="colorScale" priority="74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7:BA143">
    <cfRule type="colorScale" priority="73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3:BA113">
    <cfRule type="colorScale" priority="72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6:D98">
    <cfRule type="colorScale" priority="71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89:O95">
    <cfRule type="colorScale" priority="70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65:Q72 AC65:AE72">
    <cfRule type="colorScale" priority="6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84 AC77:AE84">
    <cfRule type="colorScale" priority="6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53:Q60 AC53:AD60">
    <cfRule type="colorScale" priority="62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R53:R60">
    <cfRule type="colorScale" priority="61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R65:R72">
    <cfRule type="colorScale" priority="6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R77:R84">
    <cfRule type="colorScale" priority="59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53:S60">
    <cfRule type="colorScale" priority="58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T53:T60">
    <cfRule type="colorScale" priority="57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U53:U60">
    <cfRule type="colorScale" priority="56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S65:S72">
    <cfRule type="colorScale" priority="5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T65:T72">
    <cfRule type="colorScale" priority="5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65:U72">
    <cfRule type="colorScale" priority="5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S77:S84">
    <cfRule type="colorScale" priority="5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77:T84">
    <cfRule type="colorScale" priority="5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U77:U84">
    <cfRule type="colorScale" priority="50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53:V60">
    <cfRule type="colorScale" priority="49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V65:V72">
    <cfRule type="colorScale" priority="4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77:V84">
    <cfRule type="colorScale" priority="4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W53:W60">
    <cfRule type="colorScale" priority="46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W65:W72">
    <cfRule type="colorScale" priority="4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84">
    <cfRule type="colorScale" priority="44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89:W95">
    <cfRule type="colorScale" priority="4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89:P95">
    <cfRule type="colorScale" priority="4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Q89:Q95">
    <cfRule type="colorScale" priority="4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R89:R95">
    <cfRule type="colorScale" priority="40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89:S95">
    <cfRule type="colorScale" priority="39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89:T95">
    <cfRule type="colorScale" priority="3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96:Q96">
    <cfRule type="colorScale" priority="3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R96">
    <cfRule type="colorScale" priority="3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96">
    <cfRule type="colorScale" priority="35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96">
    <cfRule type="colorScale" priority="34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U96">
    <cfRule type="colorScale" priority="3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96">
    <cfRule type="colorScale" priority="3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W96">
    <cfRule type="colorScale" priority="3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53:X60">
    <cfRule type="colorScale" priority="30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X65:X72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84">
    <cfRule type="colorScale" priority="2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89:X95">
    <cfRule type="colorScale" priority="2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96">
    <cfRule type="colorScale" priority="2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53:Y60">
    <cfRule type="colorScale" priority="2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Y65:Y72">
    <cfRule type="colorScale" priority="2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Y77:Y84">
    <cfRule type="colorScale" priority="2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89:Y95">
    <cfRule type="colorScale" priority="2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96">
    <cfRule type="colorScale" priority="2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53:Z60">
    <cfRule type="colorScale" priority="1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Z65:Z7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Z77:Z84">
    <cfRule type="colorScale" priority="1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89:Z95">
    <cfRule type="colorScale" priority="1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96">
    <cfRule type="colorScale" priority="1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53:AA60">
    <cfRule type="colorScale" priority="10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AA65:AA72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AA77:AA84">
    <cfRule type="colorScale" priority="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89:AA95">
    <cfRule type="colorScale" priority="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96">
    <cfRule type="colorScale" priority="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53:AB60">
    <cfRule type="colorScale" priority="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AB65:AB72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AB77:AB84">
    <cfRule type="colorScale" priority="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89:AB95">
    <cfRule type="colorScale" priority="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96">
    <cfRule type="colorScale" priority="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6B77-8394-44D2-945B-B923FAE9EAE5}">
  <sheetPr codeName="Sheet10"/>
  <dimension ref="A1:T56"/>
  <sheetViews>
    <sheetView workbookViewId="0">
      <selection activeCell="C33" sqref="C33"/>
    </sheetView>
  </sheetViews>
  <sheetFormatPr defaultRowHeight="15" x14ac:dyDescent="0.25"/>
  <cols>
    <col min="1" max="1" width="18.28515625" bestFit="1" customWidth="1"/>
    <col min="5" max="5" width="10.42578125" bestFit="1" customWidth="1"/>
    <col min="6" max="6" width="11" customWidth="1"/>
    <col min="7" max="7" width="13.5703125" customWidth="1"/>
    <col min="8" max="9" width="10.42578125" customWidth="1"/>
    <col min="14" max="29" width="10.42578125" bestFit="1" customWidth="1"/>
  </cols>
  <sheetData>
    <row r="1" spans="1:20" x14ac:dyDescent="0.25">
      <c r="A1" s="1" t="s">
        <v>76</v>
      </c>
      <c r="E1" s="1" t="s">
        <v>78</v>
      </c>
    </row>
    <row r="2" spans="1:20" x14ac:dyDescent="0.25">
      <c r="M2" s="1" t="s">
        <v>92</v>
      </c>
    </row>
    <row r="3" spans="1:20" ht="26.25" x14ac:dyDescent="0.25">
      <c r="A3" s="2" t="s">
        <v>6</v>
      </c>
      <c r="B3" s="2" t="s">
        <v>14</v>
      </c>
      <c r="C3" s="137"/>
      <c r="E3" s="1" t="s">
        <v>77</v>
      </c>
      <c r="F3" t="s">
        <v>81</v>
      </c>
      <c r="G3" t="s">
        <v>83</v>
      </c>
      <c r="H3" t="s">
        <v>82</v>
      </c>
      <c r="I3" t="s">
        <v>84</v>
      </c>
      <c r="J3" t="s">
        <v>79</v>
      </c>
      <c r="K3" t="s">
        <v>80</v>
      </c>
      <c r="M3" s="129" t="s">
        <v>85</v>
      </c>
      <c r="N3" s="135" t="s">
        <v>51</v>
      </c>
      <c r="O3" s="135" t="s">
        <v>44</v>
      </c>
      <c r="P3" s="135" t="s">
        <v>45</v>
      </c>
      <c r="Q3" s="135" t="s">
        <v>46</v>
      </c>
      <c r="R3" s="135" t="s">
        <v>47</v>
      </c>
      <c r="S3" s="135" t="s">
        <v>48</v>
      </c>
      <c r="T3" s="48" t="s">
        <v>49</v>
      </c>
    </row>
    <row r="4" spans="1:20" x14ac:dyDescent="0.25">
      <c r="A4" s="6">
        <v>43896</v>
      </c>
      <c r="B4" s="138">
        <v>0</v>
      </c>
      <c r="C4" s="143">
        <v>3</v>
      </c>
      <c r="E4" s="131">
        <v>43896</v>
      </c>
      <c r="F4">
        <f t="shared" ref="F4:F46" si="0">SUMIFS($B$4:$B$356, $A$4:$A$356, J4, $A$4:$A$356, K4)</f>
        <v>0</v>
      </c>
      <c r="G4">
        <f>H4-F4</f>
        <v>10892</v>
      </c>
      <c r="H4">
        <v>10892</v>
      </c>
      <c r="I4" s="139">
        <f>F4/H4</f>
        <v>0</v>
      </c>
      <c r="J4" t="str">
        <f>"&lt;="&amp;E4</f>
        <v>&lt;=43896</v>
      </c>
      <c r="K4">
        <v>0</v>
      </c>
      <c r="M4" s="36">
        <v>43896</v>
      </c>
      <c r="N4" s="43">
        <v>11</v>
      </c>
      <c r="O4" s="43">
        <v>4</v>
      </c>
      <c r="P4" s="43">
        <v>9</v>
      </c>
      <c r="Q4" s="43">
        <v>-90</v>
      </c>
      <c r="R4" s="43">
        <v>-88</v>
      </c>
      <c r="S4" s="43">
        <v>81</v>
      </c>
      <c r="T4" s="43">
        <v>67</v>
      </c>
    </row>
    <row r="5" spans="1:20" x14ac:dyDescent="0.25">
      <c r="A5" s="6">
        <v>43897</v>
      </c>
      <c r="B5" s="138">
        <f>C5-C4</f>
        <v>0</v>
      </c>
      <c r="C5" s="143">
        <v>3</v>
      </c>
      <c r="E5" s="131">
        <v>43903</v>
      </c>
      <c r="F5">
        <f t="shared" si="0"/>
        <v>25</v>
      </c>
      <c r="G5">
        <f t="shared" ref="G5:G10" si="1">H5-F5</f>
        <v>10992</v>
      </c>
      <c r="H5">
        <v>11017</v>
      </c>
      <c r="I5" s="139">
        <f t="shared" ref="I5:I10" si="2">F5/H5</f>
        <v>2.2692202959063265E-3</v>
      </c>
      <c r="J5" t="str">
        <f t="shared" ref="J5:J50" si="3">"&lt;="&amp;E5</f>
        <v>&lt;=43903</v>
      </c>
      <c r="K5" t="str">
        <f>"&gt;"&amp;E4</f>
        <v>&gt;43896</v>
      </c>
      <c r="M5" s="36">
        <v>43903</v>
      </c>
      <c r="N5" s="43">
        <v>-4</v>
      </c>
      <c r="O5" s="43">
        <v>-2</v>
      </c>
      <c r="P5" s="43">
        <v>12</v>
      </c>
      <c r="Q5" s="43">
        <v>29</v>
      </c>
      <c r="R5" s="43">
        <v>35</v>
      </c>
      <c r="S5" s="43">
        <v>171</v>
      </c>
      <c r="T5" s="43">
        <v>209</v>
      </c>
    </row>
    <row r="6" spans="1:20" x14ac:dyDescent="0.25">
      <c r="A6" s="6">
        <v>43898</v>
      </c>
      <c r="B6" s="138">
        <f t="shared" ref="B6:B56" si="4">C6-C5</f>
        <v>0</v>
      </c>
      <c r="C6" s="143">
        <v>3</v>
      </c>
      <c r="E6" s="131">
        <v>43910</v>
      </c>
      <c r="F6">
        <f t="shared" si="0"/>
        <v>300</v>
      </c>
      <c r="G6">
        <f t="shared" si="1"/>
        <v>10346</v>
      </c>
      <c r="H6">
        <v>10646</v>
      </c>
      <c r="I6" s="139">
        <f t="shared" si="2"/>
        <v>2.8179597971068945E-2</v>
      </c>
      <c r="J6" t="str">
        <f t="shared" si="3"/>
        <v>&lt;=43910</v>
      </c>
      <c r="K6" t="str">
        <f>"&gt;"&amp;E5</f>
        <v>&gt;43903</v>
      </c>
      <c r="M6" s="36">
        <v>43910</v>
      </c>
      <c r="N6" s="43">
        <v>-5</v>
      </c>
      <c r="O6" s="43">
        <v>-12</v>
      </c>
      <c r="P6" s="43">
        <v>-18</v>
      </c>
      <c r="Q6" s="43">
        <v>15</v>
      </c>
      <c r="R6" s="43">
        <v>67</v>
      </c>
      <c r="S6" s="43">
        <v>119</v>
      </c>
      <c r="T6" s="43">
        <v>78</v>
      </c>
    </row>
    <row r="7" spans="1:20" x14ac:dyDescent="0.25">
      <c r="A7" s="6">
        <v>43899</v>
      </c>
      <c r="B7" s="138">
        <f t="shared" si="4"/>
        <v>2</v>
      </c>
      <c r="C7" s="143">
        <v>5</v>
      </c>
      <c r="E7" s="131">
        <v>43917</v>
      </c>
      <c r="F7">
        <f t="shared" si="0"/>
        <v>1495</v>
      </c>
      <c r="G7">
        <f t="shared" si="1"/>
        <v>9647</v>
      </c>
      <c r="H7">
        <v>11142</v>
      </c>
      <c r="I7" s="139">
        <f t="shared" si="2"/>
        <v>0.13417698797343386</v>
      </c>
      <c r="J7" t="str">
        <f t="shared" si="3"/>
        <v>&lt;=43917</v>
      </c>
      <c r="K7" t="str">
        <f>"&gt;"&amp;E6</f>
        <v>&gt;43910</v>
      </c>
      <c r="M7" s="36">
        <v>43917</v>
      </c>
      <c r="N7" s="43">
        <v>4</v>
      </c>
      <c r="O7" s="43">
        <v>-4</v>
      </c>
      <c r="P7" s="43">
        <v>-6</v>
      </c>
      <c r="Q7" s="43">
        <v>79</v>
      </c>
      <c r="R7" s="43">
        <v>162</v>
      </c>
      <c r="S7" s="43">
        <v>453</v>
      </c>
      <c r="T7" s="43">
        <v>587</v>
      </c>
    </row>
    <row r="8" spans="1:20" x14ac:dyDescent="0.25">
      <c r="A8" s="6">
        <v>43900</v>
      </c>
      <c r="B8" s="138">
        <f t="shared" si="4"/>
        <v>5</v>
      </c>
      <c r="C8" s="143">
        <v>10</v>
      </c>
      <c r="E8" s="131">
        <v>43924</v>
      </c>
      <c r="F8">
        <f t="shared" si="0"/>
        <v>4475</v>
      </c>
      <c r="G8">
        <f t="shared" si="1"/>
        <v>11912</v>
      </c>
      <c r="H8">
        <v>16387</v>
      </c>
      <c r="I8" s="139">
        <f t="shared" si="2"/>
        <v>0.27308232135229144</v>
      </c>
      <c r="J8" t="str">
        <f t="shared" si="3"/>
        <v>&lt;=43924</v>
      </c>
      <c r="K8" t="str">
        <f>"&gt;"&amp;E7</f>
        <v>&gt;43917</v>
      </c>
      <c r="M8" s="36">
        <v>43924</v>
      </c>
      <c r="N8" s="43">
        <v>10</v>
      </c>
      <c r="O8" s="43">
        <v>8</v>
      </c>
      <c r="P8" s="43">
        <v>-8</v>
      </c>
      <c r="Q8" s="43">
        <v>628</v>
      </c>
      <c r="R8" s="43">
        <v>1120</v>
      </c>
      <c r="S8" s="43">
        <v>2068</v>
      </c>
      <c r="T8" s="43">
        <v>2435</v>
      </c>
    </row>
    <row r="9" spans="1:20" x14ac:dyDescent="0.25">
      <c r="A9" s="6">
        <v>43901</v>
      </c>
      <c r="B9" s="138">
        <f t="shared" si="4"/>
        <v>1</v>
      </c>
      <c r="C9" s="143">
        <v>11</v>
      </c>
      <c r="E9" s="131">
        <v>43931</v>
      </c>
      <c r="F9">
        <f t="shared" si="0"/>
        <v>7630</v>
      </c>
      <c r="G9">
        <f t="shared" si="1"/>
        <v>14002</v>
      </c>
      <c r="H9">
        <v>21632</v>
      </c>
      <c r="I9" s="139">
        <f t="shared" si="2"/>
        <v>0.35271819526627218</v>
      </c>
      <c r="J9" t="str">
        <f t="shared" si="3"/>
        <v>&lt;=43931</v>
      </c>
      <c r="K9" t="str">
        <f>"&gt;"&amp;E8</f>
        <v>&gt;43924</v>
      </c>
      <c r="M9" s="36">
        <v>43931</v>
      </c>
      <c r="N9" s="43">
        <v>6</v>
      </c>
      <c r="O9" s="43">
        <v>6</v>
      </c>
      <c r="P9" s="43">
        <v>5</v>
      </c>
      <c r="Q9" s="43">
        <v>1154</v>
      </c>
      <c r="R9" s="43">
        <v>1951</v>
      </c>
      <c r="S9" s="43">
        <v>3856</v>
      </c>
      <c r="T9" s="43">
        <v>4363</v>
      </c>
    </row>
    <row r="10" spans="1:20" x14ac:dyDescent="0.25">
      <c r="A10" s="6">
        <v>43902</v>
      </c>
      <c r="B10" s="138">
        <f t="shared" si="4"/>
        <v>6</v>
      </c>
      <c r="C10" s="143">
        <v>17</v>
      </c>
      <c r="E10" s="131">
        <v>43938</v>
      </c>
      <c r="F10">
        <f t="shared" si="0"/>
        <v>7566</v>
      </c>
      <c r="G10">
        <f t="shared" si="1"/>
        <v>19311</v>
      </c>
      <c r="H10">
        <v>26877</v>
      </c>
      <c r="I10" s="139">
        <f t="shared" si="2"/>
        <v>0.28150463221341665</v>
      </c>
      <c r="J10" t="str">
        <f t="shared" si="3"/>
        <v>&lt;=43938</v>
      </c>
      <c r="K10" t="str">
        <f t="shared" ref="K10:K50" si="5">"&gt;"&amp;E9</f>
        <v>&gt;43931</v>
      </c>
      <c r="M10" s="36">
        <v>43938</v>
      </c>
      <c r="N10" s="43">
        <v>7</v>
      </c>
      <c r="O10" s="43">
        <v>16</v>
      </c>
      <c r="P10" s="43">
        <v>47</v>
      </c>
      <c r="Q10" s="43">
        <v>1878</v>
      </c>
      <c r="R10" s="43">
        <v>3146</v>
      </c>
      <c r="S10" s="43">
        <v>5974</v>
      </c>
      <c r="T10" s="43">
        <v>6784</v>
      </c>
    </row>
    <row r="11" spans="1:20" x14ac:dyDescent="0.25">
      <c r="A11" s="6">
        <v>43903</v>
      </c>
      <c r="B11" s="138">
        <f t="shared" si="4"/>
        <v>11</v>
      </c>
      <c r="C11" s="143">
        <v>28</v>
      </c>
      <c r="E11" s="131">
        <v>43945</v>
      </c>
      <c r="F11">
        <f t="shared" si="0"/>
        <v>0</v>
      </c>
      <c r="G11" s="130"/>
      <c r="J11" t="str">
        <f t="shared" si="3"/>
        <v>&lt;=43945</v>
      </c>
      <c r="K11" t="str">
        <f t="shared" si="5"/>
        <v>&gt;43938</v>
      </c>
    </row>
    <row r="12" spans="1:20" x14ac:dyDescent="0.25">
      <c r="A12" s="6">
        <v>43904</v>
      </c>
      <c r="B12" s="138">
        <f t="shared" si="4"/>
        <v>15</v>
      </c>
      <c r="C12" s="143">
        <v>43</v>
      </c>
      <c r="E12" s="131">
        <v>43952</v>
      </c>
      <c r="F12">
        <f t="shared" si="0"/>
        <v>0</v>
      </c>
      <c r="J12" t="str">
        <f t="shared" si="3"/>
        <v>&lt;=43952</v>
      </c>
      <c r="K12" t="str">
        <f t="shared" si="5"/>
        <v>&gt;43945</v>
      </c>
    </row>
    <row r="13" spans="1:20" x14ac:dyDescent="0.25">
      <c r="A13" s="6">
        <v>43905</v>
      </c>
      <c r="B13" s="138">
        <f t="shared" si="4"/>
        <v>18</v>
      </c>
      <c r="C13" s="143">
        <v>61</v>
      </c>
      <c r="E13" s="131">
        <v>43959</v>
      </c>
      <c r="F13">
        <f t="shared" si="0"/>
        <v>0</v>
      </c>
      <c r="J13" t="str">
        <f t="shared" si="3"/>
        <v>&lt;=43959</v>
      </c>
      <c r="K13" t="str">
        <f t="shared" si="5"/>
        <v>&gt;43952</v>
      </c>
    </row>
    <row r="14" spans="1:20" x14ac:dyDescent="0.25">
      <c r="A14" s="6">
        <v>43906</v>
      </c>
      <c r="B14" s="138">
        <f t="shared" si="4"/>
        <v>30</v>
      </c>
      <c r="C14" s="143">
        <v>91</v>
      </c>
      <c r="E14" s="131">
        <v>43966</v>
      </c>
      <c r="F14">
        <f t="shared" si="0"/>
        <v>0</v>
      </c>
      <c r="J14" t="str">
        <f t="shared" si="3"/>
        <v>&lt;=43966</v>
      </c>
      <c r="K14" t="str">
        <f t="shared" si="5"/>
        <v>&gt;43959</v>
      </c>
    </row>
    <row r="15" spans="1:20" x14ac:dyDescent="0.25">
      <c r="A15" s="6">
        <v>43907</v>
      </c>
      <c r="B15" s="138">
        <f t="shared" si="4"/>
        <v>46</v>
      </c>
      <c r="C15" s="143">
        <v>137</v>
      </c>
      <c r="E15" s="131">
        <v>43973</v>
      </c>
      <c r="F15">
        <f t="shared" si="0"/>
        <v>0</v>
      </c>
      <c r="J15" t="str">
        <f t="shared" si="3"/>
        <v>&lt;=43973</v>
      </c>
      <c r="K15" t="str">
        <f t="shared" si="5"/>
        <v>&gt;43966</v>
      </c>
    </row>
    <row r="16" spans="1:20" x14ac:dyDescent="0.25">
      <c r="A16" s="6">
        <v>43908</v>
      </c>
      <c r="B16" s="138">
        <f t="shared" si="4"/>
        <v>53</v>
      </c>
      <c r="C16" s="143">
        <v>190</v>
      </c>
      <c r="E16" s="131">
        <v>43980</v>
      </c>
      <c r="F16">
        <f t="shared" si="0"/>
        <v>0</v>
      </c>
      <c r="J16" t="str">
        <f t="shared" si="3"/>
        <v>&lt;=43980</v>
      </c>
      <c r="K16" t="str">
        <f t="shared" si="5"/>
        <v>&gt;43973</v>
      </c>
    </row>
    <row r="17" spans="1:11" x14ac:dyDescent="0.25">
      <c r="A17" s="6">
        <v>43909</v>
      </c>
      <c r="B17" s="138">
        <f t="shared" si="4"/>
        <v>66</v>
      </c>
      <c r="C17" s="143">
        <v>256</v>
      </c>
      <c r="E17" s="131">
        <v>43987</v>
      </c>
      <c r="F17">
        <f t="shared" si="0"/>
        <v>0</v>
      </c>
      <c r="J17" t="str">
        <f t="shared" si="3"/>
        <v>&lt;=43987</v>
      </c>
      <c r="K17" t="str">
        <f t="shared" si="5"/>
        <v>&gt;43980</v>
      </c>
    </row>
    <row r="18" spans="1:11" x14ac:dyDescent="0.25">
      <c r="A18" s="6">
        <v>43910</v>
      </c>
      <c r="B18" s="138">
        <f t="shared" si="4"/>
        <v>72</v>
      </c>
      <c r="C18" s="144">
        <v>328</v>
      </c>
      <c r="E18" s="131">
        <v>43994</v>
      </c>
      <c r="F18">
        <f t="shared" si="0"/>
        <v>0</v>
      </c>
      <c r="J18" t="str">
        <f t="shared" si="3"/>
        <v>&lt;=43994</v>
      </c>
      <c r="K18" t="str">
        <f t="shared" si="5"/>
        <v>&gt;43987</v>
      </c>
    </row>
    <row r="19" spans="1:11" x14ac:dyDescent="0.25">
      <c r="A19" s="6">
        <v>43911</v>
      </c>
      <c r="B19" s="138">
        <f t="shared" si="4"/>
        <v>107</v>
      </c>
      <c r="C19" s="144">
        <v>435</v>
      </c>
      <c r="E19" s="131">
        <v>44001</v>
      </c>
      <c r="F19">
        <f t="shared" si="0"/>
        <v>0</v>
      </c>
      <c r="J19" t="str">
        <f t="shared" si="3"/>
        <v>&lt;=44001</v>
      </c>
      <c r="K19" t="str">
        <f t="shared" si="5"/>
        <v>&gt;43994</v>
      </c>
    </row>
    <row r="20" spans="1:11" x14ac:dyDescent="0.25">
      <c r="A20" s="6">
        <v>43912</v>
      </c>
      <c r="B20" s="138">
        <f t="shared" si="4"/>
        <v>126</v>
      </c>
      <c r="C20" s="144">
        <v>561</v>
      </c>
      <c r="E20" s="131">
        <v>44008</v>
      </c>
      <c r="F20">
        <f t="shared" si="0"/>
        <v>0</v>
      </c>
      <c r="J20" t="str">
        <f t="shared" si="3"/>
        <v>&lt;=44008</v>
      </c>
      <c r="K20" t="str">
        <f t="shared" si="5"/>
        <v>&gt;44001</v>
      </c>
    </row>
    <row r="21" spans="1:11" x14ac:dyDescent="0.25">
      <c r="A21" s="6">
        <v>43913</v>
      </c>
      <c r="B21" s="138">
        <f t="shared" si="4"/>
        <v>166</v>
      </c>
      <c r="C21" s="144">
        <v>727</v>
      </c>
      <c r="E21" s="131">
        <v>44015</v>
      </c>
      <c r="F21">
        <f t="shared" si="0"/>
        <v>0</v>
      </c>
      <c r="J21" t="str">
        <f t="shared" si="3"/>
        <v>&lt;=44015</v>
      </c>
      <c r="K21" t="str">
        <f t="shared" si="5"/>
        <v>&gt;44008</v>
      </c>
    </row>
    <row r="22" spans="1:11" x14ac:dyDescent="0.25">
      <c r="A22" s="6">
        <v>43914</v>
      </c>
      <c r="B22" s="138">
        <f t="shared" si="4"/>
        <v>189</v>
      </c>
      <c r="C22" s="144">
        <v>916</v>
      </c>
      <c r="E22" s="131">
        <v>44022</v>
      </c>
      <c r="F22">
        <f t="shared" si="0"/>
        <v>0</v>
      </c>
      <c r="J22" t="str">
        <f t="shared" si="3"/>
        <v>&lt;=44022</v>
      </c>
      <c r="K22" t="str">
        <f t="shared" si="5"/>
        <v>&gt;44015</v>
      </c>
    </row>
    <row r="23" spans="1:11" x14ac:dyDescent="0.25">
      <c r="A23" s="6">
        <v>43915</v>
      </c>
      <c r="B23" s="138">
        <f t="shared" si="4"/>
        <v>236</v>
      </c>
      <c r="C23" s="144">
        <v>1152</v>
      </c>
      <c r="E23" s="131">
        <v>44029</v>
      </c>
      <c r="F23">
        <f t="shared" si="0"/>
        <v>0</v>
      </c>
      <c r="J23" t="str">
        <f t="shared" si="3"/>
        <v>&lt;=44029</v>
      </c>
      <c r="K23" t="str">
        <f t="shared" si="5"/>
        <v>&gt;44022</v>
      </c>
    </row>
    <row r="24" spans="1:11" x14ac:dyDescent="0.25">
      <c r="A24" s="6">
        <v>43916</v>
      </c>
      <c r="B24" s="138">
        <f t="shared" si="4"/>
        <v>297</v>
      </c>
      <c r="C24" s="144">
        <v>1449</v>
      </c>
      <c r="E24" s="131">
        <v>44036</v>
      </c>
      <c r="F24">
        <f t="shared" si="0"/>
        <v>0</v>
      </c>
      <c r="J24" t="str">
        <f t="shared" si="3"/>
        <v>&lt;=44036</v>
      </c>
      <c r="K24" t="str">
        <f t="shared" si="5"/>
        <v>&gt;44029</v>
      </c>
    </row>
    <row r="25" spans="1:11" x14ac:dyDescent="0.25">
      <c r="A25" s="6">
        <v>43917</v>
      </c>
      <c r="B25" s="138">
        <f t="shared" si="4"/>
        <v>374</v>
      </c>
      <c r="C25" s="144">
        <v>1823</v>
      </c>
      <c r="E25" s="131">
        <v>44043</v>
      </c>
      <c r="F25">
        <f t="shared" si="0"/>
        <v>0</v>
      </c>
      <c r="J25" t="str">
        <f t="shared" si="3"/>
        <v>&lt;=44043</v>
      </c>
      <c r="K25" t="str">
        <f t="shared" si="5"/>
        <v>&gt;44036</v>
      </c>
    </row>
    <row r="26" spans="1:11" x14ac:dyDescent="0.25">
      <c r="A26" s="6">
        <v>43918</v>
      </c>
      <c r="B26" s="138">
        <f t="shared" si="4"/>
        <v>418</v>
      </c>
      <c r="C26" s="144">
        <v>2241</v>
      </c>
      <c r="E26" s="131">
        <v>44050</v>
      </c>
      <c r="F26">
        <f t="shared" si="0"/>
        <v>0</v>
      </c>
      <c r="J26" t="str">
        <f t="shared" si="3"/>
        <v>&lt;=44050</v>
      </c>
      <c r="K26" t="str">
        <f t="shared" si="5"/>
        <v>&gt;44043</v>
      </c>
    </row>
    <row r="27" spans="1:11" x14ac:dyDescent="0.25">
      <c r="A27" s="6">
        <v>43919</v>
      </c>
      <c r="B27" s="138">
        <f t="shared" si="4"/>
        <v>448</v>
      </c>
      <c r="C27" s="144">
        <v>2689</v>
      </c>
      <c r="E27" s="131">
        <v>44057</v>
      </c>
      <c r="F27">
        <f t="shared" si="0"/>
        <v>0</v>
      </c>
      <c r="J27" t="str">
        <f t="shared" si="3"/>
        <v>&lt;=44057</v>
      </c>
      <c r="K27" t="str">
        <f t="shared" si="5"/>
        <v>&gt;44050</v>
      </c>
    </row>
    <row r="28" spans="1:11" x14ac:dyDescent="0.25">
      <c r="A28" s="6">
        <v>43920</v>
      </c>
      <c r="B28" s="138">
        <f t="shared" si="4"/>
        <v>536</v>
      </c>
      <c r="C28" s="144">
        <v>3225</v>
      </c>
      <c r="E28" s="131">
        <v>44064</v>
      </c>
      <c r="F28">
        <f t="shared" si="0"/>
        <v>0</v>
      </c>
      <c r="J28" t="str">
        <f t="shared" si="3"/>
        <v>&lt;=44064</v>
      </c>
      <c r="K28" t="str">
        <f t="shared" si="5"/>
        <v>&gt;44057</v>
      </c>
    </row>
    <row r="29" spans="1:11" x14ac:dyDescent="0.25">
      <c r="A29" s="6">
        <v>43921</v>
      </c>
      <c r="B29" s="138">
        <f t="shared" si="4"/>
        <v>617</v>
      </c>
      <c r="C29" s="144">
        <v>3842</v>
      </c>
      <c r="E29" s="131">
        <v>44071</v>
      </c>
      <c r="F29">
        <f t="shared" si="0"/>
        <v>0</v>
      </c>
      <c r="J29" t="str">
        <f t="shared" si="3"/>
        <v>&lt;=44071</v>
      </c>
      <c r="K29" t="str">
        <f t="shared" si="5"/>
        <v>&gt;44064</v>
      </c>
    </row>
    <row r="30" spans="1:11" x14ac:dyDescent="0.25">
      <c r="A30" s="6">
        <v>43922</v>
      </c>
      <c r="B30" s="138">
        <f t="shared" si="4"/>
        <v>738</v>
      </c>
      <c r="C30" s="144">
        <v>4580</v>
      </c>
      <c r="E30" s="131">
        <v>44078</v>
      </c>
      <c r="F30">
        <f t="shared" si="0"/>
        <v>0</v>
      </c>
      <c r="J30" t="str">
        <f t="shared" si="3"/>
        <v>&lt;=44078</v>
      </c>
      <c r="K30" t="str">
        <f t="shared" si="5"/>
        <v>&gt;44071</v>
      </c>
    </row>
    <row r="31" spans="1:11" x14ac:dyDescent="0.25">
      <c r="A31" s="6">
        <v>43923</v>
      </c>
      <c r="B31" s="138">
        <f t="shared" si="4"/>
        <v>817</v>
      </c>
      <c r="C31" s="144">
        <v>5397</v>
      </c>
      <c r="E31" s="131">
        <v>44085</v>
      </c>
      <c r="F31">
        <f t="shared" si="0"/>
        <v>0</v>
      </c>
      <c r="J31" t="str">
        <f t="shared" si="3"/>
        <v>&lt;=44085</v>
      </c>
      <c r="K31" t="str">
        <f t="shared" si="5"/>
        <v>&gt;44078</v>
      </c>
    </row>
    <row r="32" spans="1:11" x14ac:dyDescent="0.25">
      <c r="A32" s="6">
        <v>43924</v>
      </c>
      <c r="B32" s="138">
        <f t="shared" si="4"/>
        <v>901</v>
      </c>
      <c r="C32" s="144">
        <v>6298</v>
      </c>
      <c r="E32" s="131">
        <v>44092</v>
      </c>
      <c r="F32">
        <f t="shared" si="0"/>
        <v>0</v>
      </c>
      <c r="J32" t="str">
        <f t="shared" si="3"/>
        <v>&lt;=44092</v>
      </c>
      <c r="K32" t="str">
        <f t="shared" si="5"/>
        <v>&gt;44085</v>
      </c>
    </row>
    <row r="33" spans="1:11" x14ac:dyDescent="0.25">
      <c r="A33" s="6">
        <v>43925</v>
      </c>
      <c r="B33" s="138">
        <f t="shared" si="4"/>
        <v>932</v>
      </c>
      <c r="C33" s="144">
        <v>7230</v>
      </c>
      <c r="E33" s="131">
        <v>44099</v>
      </c>
      <c r="F33">
        <f t="shared" si="0"/>
        <v>0</v>
      </c>
      <c r="J33" t="str">
        <f t="shared" si="3"/>
        <v>&lt;=44099</v>
      </c>
      <c r="K33" t="str">
        <f t="shared" si="5"/>
        <v>&gt;44092</v>
      </c>
    </row>
    <row r="34" spans="1:11" x14ac:dyDescent="0.25">
      <c r="A34" s="6">
        <v>43926</v>
      </c>
      <c r="B34" s="138">
        <f t="shared" si="4"/>
        <v>1029</v>
      </c>
      <c r="C34" s="144">
        <v>8259</v>
      </c>
      <c r="E34" s="131">
        <v>44106</v>
      </c>
      <c r="F34">
        <f t="shared" si="0"/>
        <v>0</v>
      </c>
      <c r="J34" t="str">
        <f t="shared" si="3"/>
        <v>&lt;=44106</v>
      </c>
      <c r="K34" t="str">
        <f t="shared" si="5"/>
        <v>&gt;44099</v>
      </c>
    </row>
    <row r="35" spans="1:11" x14ac:dyDescent="0.25">
      <c r="A35" s="6">
        <v>43927</v>
      </c>
      <c r="B35" s="138">
        <f t="shared" si="4"/>
        <v>1059</v>
      </c>
      <c r="C35" s="144">
        <v>9318</v>
      </c>
      <c r="E35" s="131">
        <v>44113</v>
      </c>
      <c r="F35">
        <f t="shared" si="0"/>
        <v>0</v>
      </c>
      <c r="J35" t="str">
        <f t="shared" si="3"/>
        <v>&lt;=44113</v>
      </c>
      <c r="K35" t="str">
        <f t="shared" si="5"/>
        <v>&gt;44106</v>
      </c>
    </row>
    <row r="36" spans="1:11" x14ac:dyDescent="0.25">
      <c r="A36" s="6">
        <v>43928</v>
      </c>
      <c r="B36" s="138">
        <f t="shared" si="4"/>
        <v>1016</v>
      </c>
      <c r="C36" s="144">
        <v>10334</v>
      </c>
      <c r="E36" s="131">
        <v>44120</v>
      </c>
      <c r="F36">
        <f t="shared" si="0"/>
        <v>0</v>
      </c>
      <c r="J36" t="str">
        <f t="shared" si="3"/>
        <v>&lt;=44120</v>
      </c>
      <c r="K36" t="str">
        <f t="shared" si="5"/>
        <v>&gt;44113</v>
      </c>
    </row>
    <row r="37" spans="1:11" x14ac:dyDescent="0.25">
      <c r="A37" s="6">
        <v>43929</v>
      </c>
      <c r="B37" s="138">
        <f t="shared" si="4"/>
        <v>1140</v>
      </c>
      <c r="C37" s="144">
        <v>11474</v>
      </c>
      <c r="E37" s="131">
        <v>44127</v>
      </c>
      <c r="F37">
        <f t="shared" si="0"/>
        <v>0</v>
      </c>
      <c r="J37" t="str">
        <f t="shared" si="3"/>
        <v>&lt;=44127</v>
      </c>
      <c r="K37" t="str">
        <f t="shared" si="5"/>
        <v>&gt;44120</v>
      </c>
    </row>
    <row r="38" spans="1:11" x14ac:dyDescent="0.25">
      <c r="A38" s="6">
        <v>43930</v>
      </c>
      <c r="B38" s="138">
        <f t="shared" si="4"/>
        <v>1291</v>
      </c>
      <c r="C38" s="144">
        <v>12765</v>
      </c>
      <c r="E38" s="131">
        <v>44134</v>
      </c>
      <c r="F38">
        <f t="shared" si="0"/>
        <v>0</v>
      </c>
      <c r="J38" t="str">
        <f t="shared" si="3"/>
        <v>&lt;=44134</v>
      </c>
      <c r="K38" t="str">
        <f t="shared" si="5"/>
        <v>&gt;44127</v>
      </c>
    </row>
    <row r="39" spans="1:11" x14ac:dyDescent="0.25">
      <c r="A39" s="6">
        <v>43931</v>
      </c>
      <c r="B39" s="138">
        <f t="shared" si="4"/>
        <v>1163</v>
      </c>
      <c r="C39" s="144">
        <v>13928</v>
      </c>
      <c r="E39" s="131">
        <v>44141</v>
      </c>
      <c r="F39">
        <f t="shared" si="0"/>
        <v>0</v>
      </c>
      <c r="J39" t="str">
        <f t="shared" si="3"/>
        <v>&lt;=44141</v>
      </c>
      <c r="K39" t="str">
        <f t="shared" si="5"/>
        <v>&gt;44134</v>
      </c>
    </row>
    <row r="40" spans="1:11" x14ac:dyDescent="0.25">
      <c r="A40" s="6">
        <v>43932</v>
      </c>
      <c r="B40" s="138">
        <f t="shared" si="4"/>
        <v>1135</v>
      </c>
      <c r="C40" s="144">
        <v>15063</v>
      </c>
      <c r="E40" s="131">
        <v>44148</v>
      </c>
      <c r="F40">
        <f t="shared" si="0"/>
        <v>0</v>
      </c>
      <c r="J40" t="str">
        <f t="shared" si="3"/>
        <v>&lt;=44148</v>
      </c>
      <c r="K40" t="str">
        <f t="shared" si="5"/>
        <v>&gt;44141</v>
      </c>
    </row>
    <row r="41" spans="1:11" x14ac:dyDescent="0.25">
      <c r="A41" s="6">
        <v>43933</v>
      </c>
      <c r="B41" s="138">
        <f t="shared" si="4"/>
        <v>1168</v>
      </c>
      <c r="C41" s="144">
        <v>16231</v>
      </c>
      <c r="E41" s="131">
        <v>44155</v>
      </c>
      <c r="F41">
        <f t="shared" si="0"/>
        <v>0</v>
      </c>
      <c r="J41" t="str">
        <f t="shared" si="3"/>
        <v>&lt;=44155</v>
      </c>
      <c r="K41" t="str">
        <f t="shared" si="5"/>
        <v>&gt;44148</v>
      </c>
    </row>
    <row r="42" spans="1:11" x14ac:dyDescent="0.25">
      <c r="A42" s="6">
        <v>43934</v>
      </c>
      <c r="B42" s="138">
        <f t="shared" si="4"/>
        <v>1174</v>
      </c>
      <c r="C42" s="144">
        <v>17405</v>
      </c>
      <c r="E42" s="131">
        <v>44162</v>
      </c>
      <c r="F42">
        <f t="shared" si="0"/>
        <v>0</v>
      </c>
      <c r="J42" t="str">
        <f t="shared" si="3"/>
        <v>&lt;=44162</v>
      </c>
      <c r="K42" t="str">
        <f t="shared" si="5"/>
        <v>&gt;44155</v>
      </c>
    </row>
    <row r="43" spans="1:11" x14ac:dyDescent="0.25">
      <c r="A43" s="6">
        <v>43935</v>
      </c>
      <c r="B43" s="138">
        <f t="shared" si="4"/>
        <v>1039</v>
      </c>
      <c r="C43" s="144">
        <v>18444</v>
      </c>
      <c r="E43" s="131">
        <v>44169</v>
      </c>
      <c r="F43">
        <f t="shared" si="0"/>
        <v>0</v>
      </c>
      <c r="J43" t="str">
        <f t="shared" si="3"/>
        <v>&lt;=44169</v>
      </c>
      <c r="K43" t="str">
        <f t="shared" si="5"/>
        <v>&gt;44162</v>
      </c>
    </row>
    <row r="44" spans="1:11" x14ac:dyDescent="0.25">
      <c r="A44" s="6">
        <v>43936</v>
      </c>
      <c r="B44" s="138">
        <f t="shared" si="4"/>
        <v>1040</v>
      </c>
      <c r="C44" s="144">
        <v>19484</v>
      </c>
      <c r="E44" s="131">
        <v>44176</v>
      </c>
      <c r="F44">
        <f t="shared" si="0"/>
        <v>0</v>
      </c>
      <c r="J44" t="str">
        <f t="shared" si="3"/>
        <v>&lt;=44176</v>
      </c>
      <c r="K44" t="str">
        <f t="shared" si="5"/>
        <v>&gt;44169</v>
      </c>
    </row>
    <row r="45" spans="1:11" x14ac:dyDescent="0.25">
      <c r="A45" s="6">
        <v>43937</v>
      </c>
      <c r="B45" s="138">
        <f t="shared" si="4"/>
        <v>1012</v>
      </c>
      <c r="C45" s="144">
        <v>20496</v>
      </c>
      <c r="E45" s="131">
        <v>44183</v>
      </c>
      <c r="F45">
        <f t="shared" si="0"/>
        <v>0</v>
      </c>
      <c r="J45" t="str">
        <f t="shared" si="3"/>
        <v>&lt;=44183</v>
      </c>
      <c r="K45" t="str">
        <f t="shared" si="5"/>
        <v>&gt;44176</v>
      </c>
    </row>
    <row r="46" spans="1:11" x14ac:dyDescent="0.25">
      <c r="A46" s="6">
        <v>43938</v>
      </c>
      <c r="B46" s="138">
        <f t="shared" si="4"/>
        <v>998</v>
      </c>
      <c r="C46" s="144">
        <v>21494</v>
      </c>
      <c r="E46" s="131">
        <v>44190</v>
      </c>
      <c r="F46">
        <f t="shared" si="0"/>
        <v>0</v>
      </c>
      <c r="J46" t="str">
        <f t="shared" si="3"/>
        <v>&lt;=44190</v>
      </c>
      <c r="K46" t="str">
        <f t="shared" si="5"/>
        <v>&gt;44183</v>
      </c>
    </row>
    <row r="47" spans="1:11" x14ac:dyDescent="0.25">
      <c r="A47" s="6">
        <v>43939</v>
      </c>
      <c r="B47" s="138"/>
      <c r="C47" s="144"/>
      <c r="J47" t="str">
        <f t="shared" si="3"/>
        <v>&lt;=</v>
      </c>
      <c r="K47" t="str">
        <f t="shared" si="5"/>
        <v>&gt;44190</v>
      </c>
    </row>
    <row r="48" spans="1:11" x14ac:dyDescent="0.25">
      <c r="A48" s="6">
        <v>43940</v>
      </c>
      <c r="B48" s="138"/>
      <c r="J48" t="str">
        <f t="shared" si="3"/>
        <v>&lt;=</v>
      </c>
      <c r="K48" t="str">
        <f t="shared" si="5"/>
        <v>&gt;</v>
      </c>
    </row>
    <row r="49" spans="1:11" x14ac:dyDescent="0.25">
      <c r="A49" s="6">
        <v>43941</v>
      </c>
      <c r="B49" s="138">
        <f t="shared" si="4"/>
        <v>0</v>
      </c>
      <c r="J49" t="str">
        <f t="shared" si="3"/>
        <v>&lt;=</v>
      </c>
      <c r="K49" t="str">
        <f t="shared" si="5"/>
        <v>&gt;</v>
      </c>
    </row>
    <row r="50" spans="1:11" x14ac:dyDescent="0.25">
      <c r="A50" s="6">
        <v>43942</v>
      </c>
      <c r="B50" s="138">
        <f t="shared" si="4"/>
        <v>0</v>
      </c>
      <c r="J50" t="str">
        <f t="shared" si="3"/>
        <v>&lt;=</v>
      </c>
      <c r="K50" t="str">
        <f t="shared" si="5"/>
        <v>&gt;</v>
      </c>
    </row>
    <row r="51" spans="1:11" x14ac:dyDescent="0.25">
      <c r="A51" s="6">
        <v>43943</v>
      </c>
      <c r="B51" s="138">
        <f t="shared" si="4"/>
        <v>0</v>
      </c>
    </row>
    <row r="52" spans="1:11" x14ac:dyDescent="0.25">
      <c r="A52" s="6">
        <v>43944</v>
      </c>
      <c r="B52" s="138">
        <f t="shared" si="4"/>
        <v>0</v>
      </c>
    </row>
    <row r="53" spans="1:11" x14ac:dyDescent="0.25">
      <c r="A53" s="6">
        <v>43945</v>
      </c>
      <c r="B53" s="138">
        <f t="shared" si="4"/>
        <v>0</v>
      </c>
    </row>
    <row r="54" spans="1:11" x14ac:dyDescent="0.25">
      <c r="A54" s="6">
        <v>43946</v>
      </c>
      <c r="B54" s="138">
        <f t="shared" si="4"/>
        <v>0</v>
      </c>
    </row>
    <row r="55" spans="1:11" x14ac:dyDescent="0.25">
      <c r="A55" s="6">
        <v>43947</v>
      </c>
      <c r="B55" s="138">
        <f t="shared" si="4"/>
        <v>0</v>
      </c>
    </row>
    <row r="56" spans="1:11" x14ac:dyDescent="0.25">
      <c r="A56" s="6">
        <v>43948</v>
      </c>
      <c r="B56" s="138">
        <f t="shared" si="4"/>
        <v>0</v>
      </c>
    </row>
  </sheetData>
  <conditionalFormatting sqref="N10:T10 N4:T7">
    <cfRule type="colorScale" priority="1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N8:T9">
    <cfRule type="colorScale" priority="2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B394-FF66-4A8E-BE0D-1FA78678DB2A}">
  <sheetPr codeName="Sheet11"/>
  <dimension ref="A1:K94"/>
  <sheetViews>
    <sheetView workbookViewId="0">
      <selection activeCell="G7" sqref="G5:G7"/>
    </sheetView>
  </sheetViews>
  <sheetFormatPr defaultRowHeight="15" x14ac:dyDescent="0.25"/>
  <cols>
    <col min="2" max="3" width="16.28515625" customWidth="1"/>
    <col min="7" max="7" width="10.140625" bestFit="1" customWidth="1"/>
  </cols>
  <sheetData>
    <row r="1" spans="1:11" x14ac:dyDescent="0.25">
      <c r="A1" s="52" t="s">
        <v>53</v>
      </c>
      <c r="B1" s="53"/>
      <c r="C1" s="54"/>
    </row>
    <row r="2" spans="1:11" ht="15.75" thickBot="1" x14ac:dyDescent="0.3">
      <c r="A2" s="55"/>
      <c r="B2" s="53"/>
      <c r="C2" s="54"/>
    </row>
    <row r="3" spans="1:11" ht="40.5" thickTop="1" thickBot="1" x14ac:dyDescent="0.3">
      <c r="A3" s="56" t="s">
        <v>54</v>
      </c>
      <c r="B3" s="56" t="s">
        <v>55</v>
      </c>
      <c r="C3" s="56" t="s">
        <v>56</v>
      </c>
    </row>
    <row r="4" spans="1:11" ht="15.75" thickTop="1" x14ac:dyDescent="0.25">
      <c r="A4" s="53"/>
      <c r="B4" s="57"/>
      <c r="C4" s="58"/>
      <c r="F4" t="s">
        <v>58</v>
      </c>
    </row>
    <row r="5" spans="1:11" x14ac:dyDescent="0.25">
      <c r="A5" s="53">
        <v>0</v>
      </c>
      <c r="B5" s="59">
        <v>382332</v>
      </c>
      <c r="C5" s="59">
        <v>362931</v>
      </c>
      <c r="F5" s="60" t="s">
        <v>51</v>
      </c>
      <c r="G5" s="61">
        <f>SUM(B5:C5)</f>
        <v>745263</v>
      </c>
      <c r="J5" t="s">
        <v>57</v>
      </c>
      <c r="K5" t="b">
        <f>SUM(G5:G11)=SUM(B5:C94)</f>
        <v>1</v>
      </c>
    </row>
    <row r="6" spans="1:11" x14ac:dyDescent="0.25">
      <c r="A6" s="53">
        <v>1</v>
      </c>
      <c r="B6" s="59">
        <v>395273</v>
      </c>
      <c r="C6" s="59">
        <v>375341</v>
      </c>
      <c r="F6" s="27" t="s">
        <v>44</v>
      </c>
      <c r="G6" s="62">
        <f>SUM(B6:C19)</f>
        <v>11166183</v>
      </c>
    </row>
    <row r="7" spans="1:11" x14ac:dyDescent="0.25">
      <c r="A7" s="53">
        <v>2</v>
      </c>
      <c r="B7" s="59">
        <v>408684</v>
      </c>
      <c r="C7" s="59">
        <v>387630</v>
      </c>
      <c r="F7" s="27" t="s">
        <v>45</v>
      </c>
      <c r="G7" s="62">
        <f>SUM(B20:C49)</f>
        <v>25209983</v>
      </c>
    </row>
    <row r="8" spans="1:11" x14ac:dyDescent="0.25">
      <c r="A8" s="53">
        <v>3</v>
      </c>
      <c r="B8" s="59">
        <v>408882</v>
      </c>
      <c r="C8" s="59">
        <v>388301</v>
      </c>
      <c r="F8" s="27" t="s">
        <v>46</v>
      </c>
      <c r="G8" s="62">
        <f>SUM(B50:C69)</f>
        <v>17148564</v>
      </c>
    </row>
    <row r="9" spans="1:11" x14ac:dyDescent="0.25">
      <c r="A9" s="53">
        <v>4</v>
      </c>
      <c r="B9" s="59">
        <v>412553</v>
      </c>
      <c r="C9" s="59">
        <v>392101</v>
      </c>
      <c r="F9" s="27" t="s">
        <v>47</v>
      </c>
      <c r="G9" s="62">
        <f>SUM(B70:C79)</f>
        <v>6648031</v>
      </c>
    </row>
    <row r="10" spans="1:11" x14ac:dyDescent="0.25">
      <c r="A10" s="53">
        <v>5</v>
      </c>
      <c r="B10" s="59">
        <v>421934</v>
      </c>
      <c r="C10" s="59">
        <v>401270</v>
      </c>
      <c r="F10" s="27" t="s">
        <v>48</v>
      </c>
      <c r="G10" s="62">
        <f>SUM(B80:C89)</f>
        <v>3909034</v>
      </c>
    </row>
    <row r="11" spans="1:11" x14ac:dyDescent="0.25">
      <c r="A11" s="53">
        <v>6</v>
      </c>
      <c r="B11" s="59">
        <v>434333</v>
      </c>
      <c r="C11" s="59">
        <v>414348</v>
      </c>
      <c r="F11" s="45" t="s">
        <v>49</v>
      </c>
      <c r="G11" s="63">
        <f>SUM(B90:C94)</f>
        <v>1024468</v>
      </c>
    </row>
    <row r="12" spans="1:11" x14ac:dyDescent="0.25">
      <c r="A12" s="53">
        <v>7</v>
      </c>
      <c r="B12" s="59">
        <v>427809</v>
      </c>
      <c r="C12" s="59">
        <v>408199</v>
      </c>
      <c r="F12" s="73" t="s">
        <v>65</v>
      </c>
      <c r="G12" s="63">
        <f>SUM(G5:G11)</f>
        <v>65851526</v>
      </c>
    </row>
    <row r="13" spans="1:11" x14ac:dyDescent="0.25">
      <c r="A13" s="53">
        <v>8</v>
      </c>
      <c r="B13" s="59">
        <v>419161</v>
      </c>
      <c r="C13" s="59">
        <v>400663</v>
      </c>
    </row>
    <row r="14" spans="1:11" x14ac:dyDescent="0.25">
      <c r="A14" s="53">
        <v>9</v>
      </c>
      <c r="B14" s="59">
        <v>414994</v>
      </c>
      <c r="C14" s="59">
        <v>395813</v>
      </c>
    </row>
    <row r="15" spans="1:11" x14ac:dyDescent="0.25">
      <c r="A15" s="53">
        <v>10</v>
      </c>
      <c r="B15" s="59">
        <v>418348</v>
      </c>
      <c r="C15" s="59">
        <v>398640</v>
      </c>
    </row>
    <row r="16" spans="1:11" x14ac:dyDescent="0.25">
      <c r="A16" s="53">
        <v>11</v>
      </c>
      <c r="B16" s="59">
        <v>405604</v>
      </c>
      <c r="C16" s="59">
        <v>384526</v>
      </c>
    </row>
    <row r="17" spans="1:3" x14ac:dyDescent="0.25">
      <c r="A17" s="53">
        <v>12</v>
      </c>
      <c r="B17" s="59">
        <v>396531</v>
      </c>
      <c r="C17" s="59">
        <v>377837</v>
      </c>
    </row>
    <row r="18" spans="1:3" x14ac:dyDescent="0.25">
      <c r="A18" s="53">
        <v>13</v>
      </c>
      <c r="B18" s="59">
        <v>381466</v>
      </c>
      <c r="C18" s="59">
        <v>363458</v>
      </c>
    </row>
    <row r="19" spans="1:3" x14ac:dyDescent="0.25">
      <c r="A19" s="53">
        <v>14</v>
      </c>
      <c r="B19" s="59">
        <v>375311</v>
      </c>
      <c r="C19" s="59">
        <v>357173</v>
      </c>
    </row>
    <row r="20" spans="1:3" x14ac:dyDescent="0.25">
      <c r="A20" s="53">
        <v>15</v>
      </c>
      <c r="B20" s="59">
        <v>365807</v>
      </c>
      <c r="C20" s="59">
        <v>346926</v>
      </c>
    </row>
    <row r="21" spans="1:3" x14ac:dyDescent="0.25">
      <c r="A21" s="53">
        <v>16</v>
      </c>
      <c r="B21" s="59">
        <v>360771</v>
      </c>
      <c r="C21" s="59">
        <v>341812</v>
      </c>
    </row>
    <row r="22" spans="1:3" x14ac:dyDescent="0.25">
      <c r="A22" s="53">
        <v>17</v>
      </c>
      <c r="B22" s="59">
        <v>371195</v>
      </c>
      <c r="C22" s="59">
        <v>353628</v>
      </c>
    </row>
    <row r="23" spans="1:3" x14ac:dyDescent="0.25">
      <c r="A23" s="53">
        <v>18</v>
      </c>
      <c r="B23" s="59">
        <v>384777</v>
      </c>
      <c r="C23" s="59">
        <v>362219</v>
      </c>
    </row>
    <row r="24" spans="1:3" x14ac:dyDescent="0.25">
      <c r="A24" s="53">
        <v>19</v>
      </c>
      <c r="B24" s="59">
        <v>401688</v>
      </c>
      <c r="C24" s="59">
        <v>380427</v>
      </c>
    </row>
    <row r="25" spans="1:3" x14ac:dyDescent="0.25">
      <c r="A25" s="53">
        <v>20</v>
      </c>
      <c r="B25" s="59">
        <v>411122</v>
      </c>
      <c r="C25" s="59">
        <v>388931</v>
      </c>
    </row>
    <row r="26" spans="1:3" x14ac:dyDescent="0.25">
      <c r="A26" s="53">
        <v>21</v>
      </c>
      <c r="B26" s="59">
        <v>426309</v>
      </c>
      <c r="C26" s="59">
        <v>402450</v>
      </c>
    </row>
    <row r="27" spans="1:3" x14ac:dyDescent="0.25">
      <c r="A27" s="53">
        <v>22</v>
      </c>
      <c r="B27" s="59">
        <v>432658</v>
      </c>
      <c r="C27" s="59">
        <v>405362</v>
      </c>
    </row>
    <row r="28" spans="1:3" x14ac:dyDescent="0.25">
      <c r="A28" s="53">
        <v>23</v>
      </c>
      <c r="B28" s="59">
        <v>433554</v>
      </c>
      <c r="C28" s="59">
        <v>411037</v>
      </c>
    </row>
    <row r="29" spans="1:3" x14ac:dyDescent="0.25">
      <c r="A29" s="53">
        <v>24</v>
      </c>
      <c r="B29" s="59">
        <v>447422</v>
      </c>
      <c r="C29" s="59">
        <v>425730</v>
      </c>
    </row>
    <row r="30" spans="1:3" x14ac:dyDescent="0.25">
      <c r="A30" s="53">
        <v>25</v>
      </c>
      <c r="B30" s="59">
        <v>447101</v>
      </c>
      <c r="C30" s="59">
        <v>431409</v>
      </c>
    </row>
    <row r="31" spans="1:3" x14ac:dyDescent="0.25">
      <c r="A31" s="53">
        <v>26</v>
      </c>
      <c r="B31" s="59">
        <v>457870</v>
      </c>
      <c r="C31" s="59">
        <v>450115</v>
      </c>
    </row>
    <row r="32" spans="1:3" x14ac:dyDescent="0.25">
      <c r="A32" s="53">
        <v>27</v>
      </c>
      <c r="B32" s="59">
        <v>470965</v>
      </c>
      <c r="C32" s="59">
        <v>456180</v>
      </c>
    </row>
    <row r="33" spans="1:3" x14ac:dyDescent="0.25">
      <c r="A33" s="53">
        <v>28</v>
      </c>
      <c r="B33" s="59">
        <v>462696</v>
      </c>
      <c r="C33" s="59">
        <v>447914</v>
      </c>
    </row>
    <row r="34" spans="1:3" x14ac:dyDescent="0.25">
      <c r="A34" s="53">
        <v>29</v>
      </c>
      <c r="B34" s="59">
        <v>454070</v>
      </c>
      <c r="C34" s="59">
        <v>448855</v>
      </c>
    </row>
    <row r="35" spans="1:3" x14ac:dyDescent="0.25">
      <c r="A35" s="53">
        <v>30</v>
      </c>
      <c r="B35" s="59">
        <v>455376</v>
      </c>
      <c r="C35" s="59">
        <v>455763</v>
      </c>
    </row>
    <row r="36" spans="1:3" x14ac:dyDescent="0.25">
      <c r="A36" s="53">
        <v>31</v>
      </c>
      <c r="B36" s="59">
        <v>439884</v>
      </c>
      <c r="C36" s="59">
        <v>448522</v>
      </c>
    </row>
    <row r="37" spans="1:3" x14ac:dyDescent="0.25">
      <c r="A37" s="53">
        <v>32</v>
      </c>
      <c r="B37" s="59">
        <v>448165</v>
      </c>
      <c r="C37" s="59">
        <v>447555</v>
      </c>
    </row>
    <row r="38" spans="1:3" x14ac:dyDescent="0.25">
      <c r="A38" s="53">
        <v>33</v>
      </c>
      <c r="B38" s="59">
        <v>447012</v>
      </c>
      <c r="C38" s="59">
        <v>447937</v>
      </c>
    </row>
    <row r="39" spans="1:3" x14ac:dyDescent="0.25">
      <c r="A39" s="53">
        <v>34</v>
      </c>
      <c r="B39" s="59">
        <v>433650</v>
      </c>
      <c r="C39" s="59">
        <v>439493</v>
      </c>
    </row>
    <row r="40" spans="1:3" x14ac:dyDescent="0.25">
      <c r="A40" s="53">
        <v>35</v>
      </c>
      <c r="B40" s="59">
        <v>435220</v>
      </c>
      <c r="C40" s="59">
        <v>443562</v>
      </c>
    </row>
    <row r="41" spans="1:3" x14ac:dyDescent="0.25">
      <c r="A41" s="53">
        <v>36</v>
      </c>
      <c r="B41" s="59">
        <v>433790</v>
      </c>
      <c r="C41" s="59">
        <v>444015</v>
      </c>
    </row>
    <row r="42" spans="1:3" x14ac:dyDescent="0.25">
      <c r="A42" s="53">
        <v>37</v>
      </c>
      <c r="B42" s="59">
        <v>438225</v>
      </c>
      <c r="C42" s="59">
        <v>446006</v>
      </c>
    </row>
    <row r="43" spans="1:3" x14ac:dyDescent="0.25">
      <c r="A43" s="53">
        <v>38</v>
      </c>
      <c r="B43" s="59">
        <v>438053</v>
      </c>
      <c r="C43" s="59">
        <v>445383</v>
      </c>
    </row>
    <row r="44" spans="1:3" x14ac:dyDescent="0.25">
      <c r="A44" s="53">
        <v>39</v>
      </c>
      <c r="B44" s="59">
        <v>422038</v>
      </c>
      <c r="C44" s="59">
        <v>425942</v>
      </c>
    </row>
    <row r="45" spans="1:3" x14ac:dyDescent="0.25">
      <c r="A45" s="53">
        <v>40</v>
      </c>
      <c r="B45" s="59">
        <v>393518</v>
      </c>
      <c r="C45" s="59">
        <v>397469</v>
      </c>
    </row>
    <row r="46" spans="1:3" x14ac:dyDescent="0.25">
      <c r="A46" s="53">
        <v>41</v>
      </c>
      <c r="B46" s="59">
        <v>387736</v>
      </c>
      <c r="C46" s="59">
        <v>390564</v>
      </c>
    </row>
    <row r="47" spans="1:3" x14ac:dyDescent="0.25">
      <c r="A47" s="53">
        <v>42</v>
      </c>
      <c r="B47" s="59">
        <v>393134</v>
      </c>
      <c r="C47" s="59">
        <v>400468</v>
      </c>
    </row>
    <row r="48" spans="1:3" x14ac:dyDescent="0.25">
      <c r="A48" s="53">
        <v>43</v>
      </c>
      <c r="B48" s="59">
        <v>400211</v>
      </c>
      <c r="C48" s="59">
        <v>407912</v>
      </c>
    </row>
    <row r="49" spans="1:3" x14ac:dyDescent="0.25">
      <c r="A49" s="53">
        <v>44</v>
      </c>
      <c r="B49" s="59">
        <v>407039</v>
      </c>
      <c r="C49" s="59">
        <v>415341</v>
      </c>
    </row>
    <row r="50" spans="1:3" x14ac:dyDescent="0.25">
      <c r="A50" s="53">
        <v>45</v>
      </c>
      <c r="B50" s="59">
        <v>425447</v>
      </c>
      <c r="C50" s="59">
        <v>433399</v>
      </c>
    </row>
    <row r="51" spans="1:3" x14ac:dyDescent="0.25">
      <c r="A51" s="53">
        <v>46</v>
      </c>
      <c r="B51" s="59">
        <v>443536</v>
      </c>
      <c r="C51" s="59">
        <v>452204</v>
      </c>
    </row>
    <row r="52" spans="1:3" x14ac:dyDescent="0.25">
      <c r="A52" s="53">
        <v>47</v>
      </c>
      <c r="B52" s="59">
        <v>454593</v>
      </c>
      <c r="C52" s="59">
        <v>470036</v>
      </c>
    </row>
    <row r="53" spans="1:3" x14ac:dyDescent="0.25">
      <c r="A53" s="53">
        <v>48</v>
      </c>
      <c r="B53" s="59">
        <v>444402</v>
      </c>
      <c r="C53" s="59">
        <v>458544</v>
      </c>
    </row>
    <row r="54" spans="1:3" x14ac:dyDescent="0.25">
      <c r="A54" s="53">
        <v>49</v>
      </c>
      <c r="B54" s="59">
        <v>455038</v>
      </c>
      <c r="C54" s="59">
        <v>470201</v>
      </c>
    </row>
    <row r="55" spans="1:3" x14ac:dyDescent="0.25">
      <c r="A55" s="53">
        <v>50</v>
      </c>
      <c r="B55" s="59">
        <v>455264</v>
      </c>
      <c r="C55" s="59">
        <v>470090</v>
      </c>
    </row>
    <row r="56" spans="1:3" x14ac:dyDescent="0.25">
      <c r="A56" s="53">
        <v>51</v>
      </c>
      <c r="B56" s="59">
        <v>463020</v>
      </c>
      <c r="C56" s="59">
        <v>474274</v>
      </c>
    </row>
    <row r="57" spans="1:3" x14ac:dyDescent="0.25">
      <c r="A57" s="53">
        <v>52</v>
      </c>
      <c r="B57" s="59">
        <v>459687</v>
      </c>
      <c r="C57" s="59">
        <v>476094</v>
      </c>
    </row>
    <row r="58" spans="1:3" x14ac:dyDescent="0.25">
      <c r="A58" s="53">
        <v>53</v>
      </c>
      <c r="B58" s="59">
        <v>463433</v>
      </c>
      <c r="C58" s="59">
        <v>479358</v>
      </c>
    </row>
    <row r="59" spans="1:3" x14ac:dyDescent="0.25">
      <c r="A59" s="53">
        <v>54</v>
      </c>
      <c r="B59" s="59">
        <v>458773</v>
      </c>
      <c r="C59" s="59">
        <v>474242</v>
      </c>
    </row>
    <row r="60" spans="1:3" x14ac:dyDescent="0.25">
      <c r="A60" s="53">
        <v>55</v>
      </c>
      <c r="B60" s="59">
        <v>449077</v>
      </c>
      <c r="C60" s="59">
        <v>463241</v>
      </c>
    </row>
    <row r="61" spans="1:3" x14ac:dyDescent="0.25">
      <c r="A61" s="53">
        <v>56</v>
      </c>
      <c r="B61" s="59">
        <v>439605</v>
      </c>
      <c r="C61" s="59">
        <v>451605</v>
      </c>
    </row>
    <row r="62" spans="1:3" x14ac:dyDescent="0.25">
      <c r="A62" s="53">
        <v>57</v>
      </c>
      <c r="B62" s="59">
        <v>424184</v>
      </c>
      <c r="C62" s="59">
        <v>436233</v>
      </c>
    </row>
    <row r="63" spans="1:3" x14ac:dyDescent="0.25">
      <c r="A63" s="53">
        <v>58</v>
      </c>
      <c r="B63" s="59">
        <v>405958</v>
      </c>
      <c r="C63" s="59">
        <v>418441</v>
      </c>
    </row>
    <row r="64" spans="1:3" x14ac:dyDescent="0.25">
      <c r="A64" s="53">
        <v>59</v>
      </c>
      <c r="B64" s="59">
        <v>395941</v>
      </c>
      <c r="C64" s="59">
        <v>409535</v>
      </c>
    </row>
    <row r="65" spans="1:3" x14ac:dyDescent="0.25">
      <c r="A65" s="53">
        <v>60</v>
      </c>
      <c r="B65" s="59">
        <v>386958</v>
      </c>
      <c r="C65" s="59">
        <v>400174</v>
      </c>
    </row>
    <row r="66" spans="1:3" x14ac:dyDescent="0.25">
      <c r="A66" s="53">
        <v>61</v>
      </c>
      <c r="B66" s="59">
        <v>371615</v>
      </c>
      <c r="C66" s="59">
        <v>385286</v>
      </c>
    </row>
    <row r="67" spans="1:3" x14ac:dyDescent="0.25">
      <c r="A67" s="53">
        <v>62</v>
      </c>
      <c r="B67" s="59">
        <v>357493</v>
      </c>
      <c r="C67" s="59">
        <v>370916</v>
      </c>
    </row>
    <row r="68" spans="1:3" x14ac:dyDescent="0.25">
      <c r="A68" s="53">
        <v>63</v>
      </c>
      <c r="B68" s="59">
        <v>342516</v>
      </c>
      <c r="C68" s="59">
        <v>357872</v>
      </c>
    </row>
    <row r="69" spans="1:3" x14ac:dyDescent="0.25">
      <c r="A69" s="53">
        <v>64</v>
      </c>
      <c r="B69" s="59">
        <v>341152</v>
      </c>
      <c r="C69" s="59">
        <v>359127</v>
      </c>
    </row>
    <row r="70" spans="1:3" x14ac:dyDescent="0.25">
      <c r="A70" s="53">
        <v>65</v>
      </c>
      <c r="B70" s="59">
        <v>335697</v>
      </c>
      <c r="C70" s="59">
        <v>352953</v>
      </c>
    </row>
    <row r="71" spans="1:3" x14ac:dyDescent="0.25">
      <c r="A71" s="53">
        <v>66</v>
      </c>
      <c r="B71" s="59">
        <v>323224</v>
      </c>
      <c r="C71" s="59">
        <v>343286</v>
      </c>
    </row>
    <row r="72" spans="1:3" x14ac:dyDescent="0.25">
      <c r="A72" s="53">
        <v>67</v>
      </c>
      <c r="B72" s="59">
        <v>323633</v>
      </c>
      <c r="C72" s="59">
        <v>345174</v>
      </c>
    </row>
    <row r="73" spans="1:3" x14ac:dyDescent="0.25">
      <c r="A73" s="53">
        <v>68</v>
      </c>
      <c r="B73" s="59">
        <v>327472</v>
      </c>
      <c r="C73" s="59">
        <v>351835</v>
      </c>
    </row>
    <row r="74" spans="1:3" x14ac:dyDescent="0.25">
      <c r="A74" s="53">
        <v>69</v>
      </c>
      <c r="B74" s="59">
        <v>334709</v>
      </c>
      <c r="C74" s="59">
        <v>358452</v>
      </c>
    </row>
    <row r="75" spans="1:3" x14ac:dyDescent="0.25">
      <c r="A75" s="53">
        <v>70</v>
      </c>
      <c r="B75" s="59">
        <v>349268</v>
      </c>
      <c r="C75" s="59">
        <v>376645</v>
      </c>
    </row>
    <row r="76" spans="1:3" x14ac:dyDescent="0.25">
      <c r="A76" s="53">
        <v>71</v>
      </c>
      <c r="B76" s="59">
        <v>375924</v>
      </c>
      <c r="C76" s="59">
        <v>405199</v>
      </c>
    </row>
    <row r="77" spans="1:3" x14ac:dyDescent="0.25">
      <c r="A77" s="53">
        <v>72</v>
      </c>
      <c r="B77" s="59">
        <v>286543</v>
      </c>
      <c r="C77" s="59">
        <v>312740</v>
      </c>
    </row>
    <row r="78" spans="1:3" x14ac:dyDescent="0.25">
      <c r="A78" s="53">
        <v>73</v>
      </c>
      <c r="B78" s="59">
        <v>273933</v>
      </c>
      <c r="C78" s="59">
        <v>302019</v>
      </c>
    </row>
    <row r="79" spans="1:3" x14ac:dyDescent="0.25">
      <c r="A79" s="53">
        <v>74</v>
      </c>
      <c r="B79" s="59">
        <v>270187</v>
      </c>
      <c r="C79" s="59">
        <v>299138</v>
      </c>
    </row>
    <row r="80" spans="1:3" x14ac:dyDescent="0.25">
      <c r="A80" s="53">
        <v>75</v>
      </c>
      <c r="B80" s="59">
        <v>246316</v>
      </c>
      <c r="C80" s="59">
        <v>278921</v>
      </c>
    </row>
    <row r="81" spans="1:3" x14ac:dyDescent="0.25">
      <c r="A81" s="53">
        <v>76</v>
      </c>
      <c r="B81" s="59">
        <v>215728</v>
      </c>
      <c r="C81" s="59">
        <v>249132</v>
      </c>
    </row>
    <row r="82" spans="1:3" x14ac:dyDescent="0.25">
      <c r="A82" s="53">
        <v>77</v>
      </c>
      <c r="B82" s="59">
        <v>189863</v>
      </c>
      <c r="C82" s="59">
        <v>223746</v>
      </c>
    </row>
    <row r="83" spans="1:3" x14ac:dyDescent="0.25">
      <c r="A83" s="53">
        <v>78</v>
      </c>
      <c r="B83" s="59">
        <v>192839</v>
      </c>
      <c r="C83" s="59">
        <v>228622</v>
      </c>
    </row>
    <row r="84" spans="1:3" x14ac:dyDescent="0.25">
      <c r="A84" s="53">
        <v>79</v>
      </c>
      <c r="B84" s="59">
        <v>186251</v>
      </c>
      <c r="C84" s="59">
        <v>224153</v>
      </c>
    </row>
    <row r="85" spans="1:3" x14ac:dyDescent="0.25">
      <c r="A85" s="53">
        <v>80</v>
      </c>
      <c r="B85" s="59">
        <v>175626</v>
      </c>
      <c r="C85" s="59">
        <v>214793</v>
      </c>
    </row>
    <row r="86" spans="1:3" x14ac:dyDescent="0.25">
      <c r="A86" s="53">
        <v>81</v>
      </c>
      <c r="B86" s="59">
        <v>160475</v>
      </c>
      <c r="C86" s="59">
        <v>202210</v>
      </c>
    </row>
    <row r="87" spans="1:3" x14ac:dyDescent="0.25">
      <c r="A87" s="53">
        <v>82</v>
      </c>
      <c r="B87" s="59">
        <v>146314</v>
      </c>
      <c r="C87" s="59">
        <v>189402</v>
      </c>
    </row>
    <row r="88" spans="1:3" x14ac:dyDescent="0.25">
      <c r="A88" s="53">
        <v>83</v>
      </c>
      <c r="B88" s="59">
        <v>132941</v>
      </c>
      <c r="C88" s="59">
        <v>175985</v>
      </c>
    </row>
    <row r="89" spans="1:3" x14ac:dyDescent="0.25">
      <c r="A89" s="53">
        <v>84</v>
      </c>
      <c r="B89" s="59">
        <v>116050</v>
      </c>
      <c r="C89" s="59">
        <v>159667</v>
      </c>
    </row>
    <row r="90" spans="1:3" x14ac:dyDescent="0.25">
      <c r="A90" s="53">
        <v>85</v>
      </c>
      <c r="B90" s="59">
        <v>103669</v>
      </c>
      <c r="C90" s="59">
        <v>147771</v>
      </c>
    </row>
    <row r="91" spans="1:3" x14ac:dyDescent="0.25">
      <c r="A91" s="53">
        <v>86</v>
      </c>
      <c r="B91" s="59">
        <v>93155</v>
      </c>
      <c r="C91" s="59">
        <v>138433</v>
      </c>
    </row>
    <row r="92" spans="1:3" x14ac:dyDescent="0.25">
      <c r="A92" s="53">
        <v>87</v>
      </c>
      <c r="B92" s="59">
        <v>81174</v>
      </c>
      <c r="C92" s="59">
        <v>126713</v>
      </c>
    </row>
    <row r="93" spans="1:3" x14ac:dyDescent="0.25">
      <c r="A93" s="53">
        <v>88</v>
      </c>
      <c r="B93" s="59">
        <v>68110</v>
      </c>
      <c r="C93" s="59">
        <v>113032</v>
      </c>
    </row>
    <row r="94" spans="1:3" x14ac:dyDescent="0.25">
      <c r="A94" s="53">
        <v>89</v>
      </c>
      <c r="B94" s="59">
        <v>55652</v>
      </c>
      <c r="C94" s="59">
        <v>96759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7 a 0 f b 0 - 3 5 9 d - 4 6 6 0 - a 1 6 d - 3 1 7 a 5 f 4 6 0 b d 2 "   x m l n s = " h t t p : / / s c h e m a s . m i c r o s o f t . c o m / D a t a M a s h u p " > A A A A A B o D A A B Q S w M E F A A C A A g A D 2 W I U J g l n C O q A A A A + A A A A B I A H A B D b 2 5 m a W c v U G F j a 2 F n Z S 5 4 b W w g o h g A K K A U A A A A A A A A A A A A A A A A A A A A A A A A A A A A h Y 9 N D o I w G E S v Q r q n L f U H J R 8 l 0 Y U b S U x M j N s G K j R C M b R Y 7 u b C I 3 k F S R R 1 5 3 I m b 5 I 3 j 9 s d k r 6 u v K t s j W p 0 j A J M k S d 1 1 u R K F z H q 7 M l f o I T D T m R n U U h v g L W J e q N i V F p 7 i Q h x z m E 3 w U 1 b E E Z p Q I 7 p d p + V s h a + 0 s Y K n U n 0 W e X / V 4 j D 4 S X D G Q 6 X e B b O F 5 h N A y B j D a n S X 4 Q N x p g C + S l h 3 V W 2 a y W X 2 t + s g I w R y P s F f w J Q S w M E F A A C A A g A D 2 W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l i F A o i k e 4 D g A A A B E A A A A T A B w A R m 9 y b X V s Y X M v U 2 V j d G l v b j E u b S C i G A A o o B Q A A A A A A A A A A A A A A A A A A A A A A A A A A A A r T k 0 u y c z P U w i G 0 I b W A F B L A Q I t A B Q A A g A I A A 9 l i F C Y J Z w j q g A A A P g A A A A S A A A A A A A A A A A A A A A A A A A A A A B D b 2 5 m a W c v U G F j a 2 F n Z S 5 4 b W x Q S w E C L Q A U A A I A C A A P Z Y h Q D 8 r p q 6 Q A A A D p A A A A E w A A A A A A A A A A A A A A A A D 2 A A A A W 0 N v b n R l b n R f V H l w Z X N d L n h t b F B L A Q I t A B Q A A g A I A A 9 l i F A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V + L C t P o h Q Z v k M l T z I X e 0 A A A A A A I A A A A A A B B m A A A A A Q A A I A A A A D M 3 D c T R t + p / 4 O s Y W a h V V j 4 q s E w D 0 q 5 4 N a L G L P Y B 8 c y 2 A A A A A A 6 A A A A A A g A A I A A A A B g Y h 8 x d P 6 N h J k i i q i f I j w P k D 5 q G L V S 3 q Y c h R I l f I X b 4 U A A A A N j q e k T 4 8 r g c D U W H m P K 8 N Y O / Y s x 4 2 / 4 0 u Z U Y R I o I d 0 I N Y 8 K h Y D T l 5 h V 0 + 5 R l k G x a 4 Q I E v K 6 v y 5 D 3 c x j s d B E F M 9 w Q b c W E U U w i 2 V k x f 7 B j L A G c Q A A A A E i o w N r 2 8 T S 0 d L X V u q / O d Y 8 M y X x i v N R I 0 d / v d h 4 x K V / + s v d n 5 A M v h h w b H q Q D m V 5 v g f z q 8 v j o f v M u U K m 7 g x 9 M k J I = < / D a t a M a s h u p > 
</file>

<file path=customXml/itemProps1.xml><?xml version="1.0" encoding="utf-8"?>
<ds:datastoreItem xmlns:ds="http://schemas.openxmlformats.org/officeDocument/2006/customXml" ds:itemID="{C4B6705A-3D7B-4FE9-B90D-C7711A6D34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ONS Analysis</vt:lpstr>
      <vt:lpstr>Adj Daily Cases</vt:lpstr>
      <vt:lpstr>Adj Daily Deaths</vt:lpstr>
      <vt:lpstr>Rebased Deaths</vt:lpstr>
      <vt:lpstr>UK Death v2019</vt:lpstr>
      <vt:lpstr>UK Death v2019 predict</vt:lpstr>
      <vt:lpstr>UK Death v2019 err</vt:lpstr>
      <vt:lpstr>ONS Analysis 17-Apr-2020</vt:lpstr>
      <vt:lpstr>UK Pop by Age</vt:lpstr>
      <vt:lpstr>Config</vt:lpstr>
      <vt:lpstr>Adj Pop Chart</vt:lpstr>
      <vt:lpstr>Adj Pop Mavg7</vt:lpstr>
      <vt:lpstr>Adj Pop Mavg21</vt:lpstr>
      <vt:lpstr>Adj Pop Poly</vt:lpstr>
      <vt:lpstr>Adj Rebased Chart</vt:lpstr>
      <vt:lpstr>'Adj Daily Cases'!country_names</vt:lpstr>
      <vt:lpstr>country_names</vt:lpstr>
      <vt:lpstr>day_offset</vt:lpstr>
      <vt:lpstr>pop_by_age</vt:lpstr>
      <vt:lpstr>rebase_adjustment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Sturley</dc:creator>
  <cp:lastModifiedBy>Jon Sturley</cp:lastModifiedBy>
  <dcterms:created xsi:type="dcterms:W3CDTF">2020-03-30T14:18:09Z</dcterms:created>
  <dcterms:modified xsi:type="dcterms:W3CDTF">2020-10-08T15:52:33Z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3f0c99d3-1acb-441b-a70e-f7c40b025e09</vt:lpwstr>
  </property>
  <property fmtid="{D5CDD505-2E9C-101B-9397-08002B2CF9AE}" pid="3" name="ConnectionInfosStorage">
    <vt:lpwstr>WorkbookXmlParts</vt:lpwstr>
  </property>
</Properties>
</file>