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3496" documentId="8_{4A8F78E0-966E-4BED-8BA3-84E1FBE20D42}" xr6:coauthVersionLast="46" xr6:coauthVersionMax="46" xr10:uidLastSave="{DEFE15FC-2616-486F-A626-FBB387E8FA90}"/>
  <bookViews>
    <workbookView xWindow="-120" yWindow="-120" windowWidth="29040" windowHeight="15990" tabRatio="810" xr2:uid="{73C2FFD7-BF6E-46BC-AF21-3DD5EAC3E943}"/>
  </bookViews>
  <sheets>
    <sheet name="ONS Weekly (2020)" sheetId="28" r:id="rId1"/>
    <sheet name="ONS Weekly (2021)" sheetId="45" r:id="rId2"/>
    <sheet name="ONS Weekly (analysis)" sheetId="36" r:id="rId3"/>
    <sheet name="ONS Daily" sheetId="39" r:id="rId4"/>
    <sheet name="ONS Daily Chart" sheetId="41" r:id="rId5"/>
    <sheet name="ONSD Scratch" sheetId="40" r:id="rId6"/>
    <sheet name="Adj Daily Cases" sheetId="38" state="hidden" r:id="rId7"/>
    <sheet name="Adj Daily Deaths" sheetId="21" state="hidden" r:id="rId8"/>
    <sheet name="Adj Pop Chart" sheetId="22" state="hidden" r:id="rId9"/>
    <sheet name="Adj Pop Mavg7" sheetId="24" state="hidden" r:id="rId10"/>
    <sheet name="Adj Pop Mavg21" sheetId="37" state="hidden" r:id="rId11"/>
    <sheet name="Adj Pop Poly" sheetId="25" state="hidden" r:id="rId12"/>
    <sheet name="Rebased Deaths" sheetId="26" state="hidden" r:id="rId13"/>
    <sheet name="Adj Rebased Chart" sheetId="27" state="hidden" r:id="rId14"/>
    <sheet name="UK Death v2019 predict" sheetId="31" state="hidden" r:id="rId15"/>
    <sheet name="UK Death v2019 err" sheetId="32" state="hidden" r:id="rId16"/>
    <sheet name="ONS Analysis 17-Apr-2020" sheetId="34" state="hidden" r:id="rId17"/>
    <sheet name="UK Pop by Age" sheetId="30" r:id="rId18"/>
    <sheet name="ONS Hist Data" sheetId="42" r:id="rId19"/>
    <sheet name="ONS Hist Chart (1)" sheetId="43" r:id="rId20"/>
    <sheet name="ONS Hist Chart (2)" sheetId="44" r:id="rId21"/>
    <sheet name="Config" sheetId="8" r:id="rId22"/>
  </sheets>
  <definedNames>
    <definedName name="country_names" localSheetId="6">'Adj Daily Cases'!$B$2:$P$2</definedName>
    <definedName name="country_names">'Adj Daily Deaths'!$B$2:$P$2</definedName>
    <definedName name="day_offset">'Rebased Deaths'!$A$3:$A$45</definedName>
    <definedName name="pop_by_age">'UK Pop by Age'!$F$5:$G$11</definedName>
    <definedName name="rebase_adjustment">'Rebased Deaths'!$M$4:$N$24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8" i="36" l="1"/>
  <c r="BE5" i="45"/>
  <c r="DD4" i="45"/>
  <c r="DC4" i="45"/>
  <c r="DB4" i="45"/>
  <c r="DA4" i="45"/>
  <c r="CZ4" i="45"/>
  <c r="CY4" i="45"/>
  <c r="CX4" i="45"/>
  <c r="CW4" i="45"/>
  <c r="CV4" i="45"/>
  <c r="CU4" i="45"/>
  <c r="CT4" i="45"/>
  <c r="CS4" i="45"/>
  <c r="CR4" i="45"/>
  <c r="CQ4" i="45"/>
  <c r="CP4" i="45"/>
  <c r="CO4" i="45"/>
  <c r="CN4" i="45"/>
  <c r="CM4" i="45"/>
  <c r="CL4" i="45"/>
  <c r="CK4" i="45"/>
  <c r="CJ4" i="45"/>
  <c r="CI4" i="45"/>
  <c r="CH4" i="45"/>
  <c r="CG4" i="45"/>
  <c r="CF4" i="45"/>
  <c r="CE4" i="45"/>
  <c r="CD4" i="45"/>
  <c r="CC4" i="45"/>
  <c r="CB4" i="45"/>
  <c r="CA4" i="45"/>
  <c r="BZ4" i="45"/>
  <c r="BY4" i="45"/>
  <c r="BX4" i="45"/>
  <c r="BW4" i="45"/>
  <c r="BV4" i="45"/>
  <c r="BU4" i="45"/>
  <c r="BT4" i="45"/>
  <c r="BS4" i="45"/>
  <c r="BR4" i="45"/>
  <c r="BQ4" i="45"/>
  <c r="BP4" i="45"/>
  <c r="BO4" i="45"/>
  <c r="BN4" i="45"/>
  <c r="BM4" i="45"/>
  <c r="BL4" i="45"/>
  <c r="BK4" i="45"/>
  <c r="BJ4" i="45"/>
  <c r="BI4" i="45"/>
  <c r="BH4" i="45"/>
  <c r="BG4" i="45"/>
  <c r="BF4" i="45"/>
  <c r="BE4" i="45"/>
  <c r="BE26" i="28"/>
  <c r="BF26" i="28"/>
  <c r="BG26" i="28"/>
  <c r="BH26" i="28"/>
  <c r="BI26" i="28"/>
  <c r="BJ26" i="28"/>
  <c r="BK26" i="28"/>
  <c r="BL26" i="28"/>
  <c r="BM26" i="28"/>
  <c r="BN26" i="28"/>
  <c r="BO26" i="28"/>
  <c r="BP26" i="28"/>
  <c r="BQ26" i="28"/>
  <c r="BR26" i="28"/>
  <c r="BS26" i="28"/>
  <c r="BT26" i="28"/>
  <c r="BU26" i="28"/>
  <c r="BV26" i="28"/>
  <c r="BW26" i="28"/>
  <c r="BX26" i="28"/>
  <c r="BY26" i="28"/>
  <c r="BZ26" i="28"/>
  <c r="CA26" i="28"/>
  <c r="CB26" i="28"/>
  <c r="CC26" i="28"/>
  <c r="CD26" i="28"/>
  <c r="CE26" i="28"/>
  <c r="CF26" i="28"/>
  <c r="CG26" i="28"/>
  <c r="CH26" i="28"/>
  <c r="CI26" i="28"/>
  <c r="CJ26" i="28"/>
  <c r="CK26" i="28"/>
  <c r="CL26" i="28"/>
  <c r="CM26" i="28"/>
  <c r="CN26" i="28"/>
  <c r="CO26" i="28"/>
  <c r="CP26" i="28"/>
  <c r="CQ26" i="28"/>
  <c r="CR26" i="28"/>
  <c r="CS26" i="28"/>
  <c r="CT26" i="28"/>
  <c r="CU26" i="28"/>
  <c r="CV26" i="28"/>
  <c r="CW26" i="28"/>
  <c r="CX26" i="28"/>
  <c r="CY26" i="28"/>
  <c r="CZ26" i="28"/>
  <c r="DA26" i="28"/>
  <c r="DB26" i="28"/>
  <c r="DC26" i="28"/>
  <c r="DD26" i="28"/>
  <c r="D4" i="45"/>
  <c r="E4" i="45" s="1"/>
  <c r="F4" i="45" s="1"/>
  <c r="G4" i="45" s="1"/>
  <c r="H4" i="45" s="1"/>
  <c r="I4" i="45" s="1"/>
  <c r="J4" i="45" s="1"/>
  <c r="K4" i="45" s="1"/>
  <c r="L4" i="45" s="1"/>
  <c r="M4" i="45" s="1"/>
  <c r="N4" i="45" s="1"/>
  <c r="O4" i="45" s="1"/>
  <c r="P4" i="45" s="1"/>
  <c r="Q4" i="45" s="1"/>
  <c r="R4" i="45" s="1"/>
  <c r="S4" i="45" s="1"/>
  <c r="T4" i="45" s="1"/>
  <c r="U4" i="45" s="1"/>
  <c r="V4" i="45" s="1"/>
  <c r="W4" i="45" s="1"/>
  <c r="X4" i="45" s="1"/>
  <c r="Y4" i="45" s="1"/>
  <c r="Z4" i="45" s="1"/>
  <c r="AA4" i="45" s="1"/>
  <c r="AB4" i="45" s="1"/>
  <c r="AC4" i="45" s="1"/>
  <c r="AD4" i="45" s="1"/>
  <c r="AE4" i="45" s="1"/>
  <c r="AF4" i="45" s="1"/>
  <c r="AG4" i="45" s="1"/>
  <c r="AH4" i="45" s="1"/>
  <c r="AI4" i="45" s="1"/>
  <c r="AJ4" i="45" s="1"/>
  <c r="AK4" i="45" s="1"/>
  <c r="AL4" i="45" s="1"/>
  <c r="AM4" i="45" s="1"/>
  <c r="AN4" i="45" s="1"/>
  <c r="AO4" i="45" s="1"/>
  <c r="AP4" i="45" s="1"/>
  <c r="AQ4" i="45" s="1"/>
  <c r="AR4" i="45" s="1"/>
  <c r="AS4" i="45" s="1"/>
  <c r="AT4" i="45" s="1"/>
  <c r="AU4" i="45" s="1"/>
  <c r="AV4" i="45" s="1"/>
  <c r="AW4" i="45" s="1"/>
  <c r="AX4" i="45" s="1"/>
  <c r="AY4" i="45" s="1"/>
  <c r="AZ4" i="45" s="1"/>
  <c r="BA4" i="45" s="1"/>
  <c r="C4" i="45"/>
  <c r="C5" i="45"/>
  <c r="D5" i="45" s="1"/>
  <c r="BA158" i="45"/>
  <c r="AZ158" i="45"/>
  <c r="AY158" i="45"/>
  <c r="AX158" i="45"/>
  <c r="AW158" i="45"/>
  <c r="AV158" i="45"/>
  <c r="AU158" i="45"/>
  <c r="AT158" i="45"/>
  <c r="AS158" i="45"/>
  <c r="AR158" i="45"/>
  <c r="AQ158" i="45"/>
  <c r="AP158" i="45"/>
  <c r="AO158" i="45"/>
  <c r="AN158" i="45"/>
  <c r="AM158" i="45"/>
  <c r="AL158" i="45"/>
  <c r="AK158" i="45"/>
  <c r="AJ158" i="45"/>
  <c r="AI158" i="45"/>
  <c r="AH158" i="45"/>
  <c r="AG158" i="45"/>
  <c r="AF158" i="45"/>
  <c r="AE158" i="45"/>
  <c r="AD158" i="45"/>
  <c r="AC158" i="45"/>
  <c r="AB158" i="45"/>
  <c r="AA158" i="45"/>
  <c r="Z158" i="45"/>
  <c r="Y158" i="45"/>
  <c r="X158" i="45"/>
  <c r="W158" i="45"/>
  <c r="V158" i="45"/>
  <c r="U158" i="45"/>
  <c r="T158" i="45"/>
  <c r="S158" i="45"/>
  <c r="R158" i="45"/>
  <c r="Q158" i="45"/>
  <c r="P158" i="45"/>
  <c r="O158" i="45"/>
  <c r="N158" i="45"/>
  <c r="M158" i="45"/>
  <c r="L158" i="45"/>
  <c r="K158" i="45"/>
  <c r="J158" i="45"/>
  <c r="I158" i="45"/>
  <c r="H158" i="45"/>
  <c r="G158" i="45"/>
  <c r="F158" i="45"/>
  <c r="E158" i="45"/>
  <c r="D158" i="45"/>
  <c r="C158" i="45"/>
  <c r="B158" i="45"/>
  <c r="BA157" i="45"/>
  <c r="AZ157" i="45"/>
  <c r="AY157" i="45"/>
  <c r="AX157" i="45"/>
  <c r="AW157" i="45"/>
  <c r="AV157" i="45"/>
  <c r="AU157" i="45"/>
  <c r="AT157" i="45"/>
  <c r="AS157" i="45"/>
  <c r="AR157" i="45"/>
  <c r="AQ157" i="45"/>
  <c r="AP157" i="45"/>
  <c r="AO157" i="45"/>
  <c r="AN157" i="45"/>
  <c r="AM157" i="45"/>
  <c r="AL157" i="45"/>
  <c r="AK157" i="45"/>
  <c r="AJ157" i="45"/>
  <c r="AI157" i="45"/>
  <c r="AH157" i="45"/>
  <c r="AG157" i="45"/>
  <c r="AF157" i="45"/>
  <c r="AE157" i="45"/>
  <c r="AD157" i="45"/>
  <c r="AC157" i="45"/>
  <c r="AB157" i="45"/>
  <c r="AA157" i="45"/>
  <c r="Z157" i="45"/>
  <c r="Y157" i="45"/>
  <c r="X157" i="45"/>
  <c r="W157" i="45"/>
  <c r="V157" i="45"/>
  <c r="U157" i="45"/>
  <c r="T157" i="45"/>
  <c r="S157" i="45"/>
  <c r="R157" i="45"/>
  <c r="Q157" i="45"/>
  <c r="P157" i="45"/>
  <c r="O157" i="45"/>
  <c r="N157" i="45"/>
  <c r="M157" i="45"/>
  <c r="L157" i="45"/>
  <c r="K157" i="45"/>
  <c r="J157" i="45"/>
  <c r="I157" i="45"/>
  <c r="H157" i="45"/>
  <c r="G157" i="45"/>
  <c r="F157" i="45"/>
  <c r="E157" i="45"/>
  <c r="D157" i="45"/>
  <c r="C157" i="45"/>
  <c r="B157" i="45"/>
  <c r="BA156" i="45"/>
  <c r="AZ156" i="45"/>
  <c r="AY156" i="45"/>
  <c r="AX156" i="45"/>
  <c r="AW156" i="45"/>
  <c r="AV156" i="45"/>
  <c r="AU156" i="45"/>
  <c r="AT156" i="45"/>
  <c r="AS156" i="45"/>
  <c r="AR156" i="45"/>
  <c r="AQ156" i="45"/>
  <c r="AP156" i="45"/>
  <c r="AO156" i="45"/>
  <c r="AN156" i="45"/>
  <c r="AM156" i="45"/>
  <c r="AL156" i="45"/>
  <c r="AK156" i="45"/>
  <c r="AJ156" i="45"/>
  <c r="AI156" i="45"/>
  <c r="AH156" i="45"/>
  <c r="AG156" i="45"/>
  <c r="AF156" i="45"/>
  <c r="AE156" i="45"/>
  <c r="AD156" i="45"/>
  <c r="AC156" i="45"/>
  <c r="AB156" i="45"/>
  <c r="AA156" i="45"/>
  <c r="Z156" i="45"/>
  <c r="Y156" i="45"/>
  <c r="X156" i="45"/>
  <c r="W156" i="45"/>
  <c r="V156" i="45"/>
  <c r="U156" i="45"/>
  <c r="T156" i="45"/>
  <c r="S156" i="45"/>
  <c r="R156" i="45"/>
  <c r="Q156" i="45"/>
  <c r="P156" i="45"/>
  <c r="O156" i="45"/>
  <c r="N156" i="45"/>
  <c r="M156" i="45"/>
  <c r="L156" i="45"/>
  <c r="K156" i="45"/>
  <c r="J156" i="45"/>
  <c r="I156" i="45"/>
  <c r="H156" i="45"/>
  <c r="G156" i="45"/>
  <c r="F156" i="45"/>
  <c r="E156" i="45"/>
  <c r="D156" i="45"/>
  <c r="C156" i="45"/>
  <c r="B156" i="45"/>
  <c r="BA155" i="45"/>
  <c r="AZ155" i="45"/>
  <c r="AY155" i="45"/>
  <c r="AX155" i="45"/>
  <c r="AW155" i="45"/>
  <c r="AV155" i="45"/>
  <c r="AU155" i="45"/>
  <c r="AT155" i="45"/>
  <c r="AS155" i="45"/>
  <c r="AR155" i="45"/>
  <c r="AQ155" i="45"/>
  <c r="AP155" i="45"/>
  <c r="AO155" i="45"/>
  <c r="AN155" i="45"/>
  <c r="AM155" i="45"/>
  <c r="AL155" i="45"/>
  <c r="AK155" i="45"/>
  <c r="AJ155" i="45"/>
  <c r="AI155" i="45"/>
  <c r="AH155" i="45"/>
  <c r="AG155" i="45"/>
  <c r="AF155" i="45"/>
  <c r="AE155" i="45"/>
  <c r="AD155" i="45"/>
  <c r="AC155" i="45"/>
  <c r="AB155" i="45"/>
  <c r="AA155" i="45"/>
  <c r="Z155" i="45"/>
  <c r="Y155" i="45"/>
  <c r="X155" i="45"/>
  <c r="W155" i="45"/>
  <c r="V155" i="45"/>
  <c r="U155" i="45"/>
  <c r="T155" i="45"/>
  <c r="S155" i="45"/>
  <c r="R155" i="45"/>
  <c r="Q155" i="45"/>
  <c r="P155" i="45"/>
  <c r="O155" i="45"/>
  <c r="N155" i="45"/>
  <c r="M155" i="45"/>
  <c r="L155" i="45"/>
  <c r="K155" i="45"/>
  <c r="J155" i="45"/>
  <c r="I155" i="45"/>
  <c r="H155" i="45"/>
  <c r="G155" i="45"/>
  <c r="F155" i="45"/>
  <c r="E155" i="45"/>
  <c r="D155" i="45"/>
  <c r="C155" i="45"/>
  <c r="B155" i="45"/>
  <c r="BA154" i="45"/>
  <c r="AZ154" i="45"/>
  <c r="AY154" i="45"/>
  <c r="AX154" i="45"/>
  <c r="AW154" i="45"/>
  <c r="AV154" i="45"/>
  <c r="AU154" i="45"/>
  <c r="AT154" i="45"/>
  <c r="AS154" i="45"/>
  <c r="AR154" i="45"/>
  <c r="AQ154" i="45"/>
  <c r="AP154" i="45"/>
  <c r="AO154" i="45"/>
  <c r="AN154" i="45"/>
  <c r="AM154" i="45"/>
  <c r="AL154" i="45"/>
  <c r="AK154" i="45"/>
  <c r="AJ154" i="45"/>
  <c r="AI154" i="45"/>
  <c r="AH154" i="45"/>
  <c r="AG154" i="45"/>
  <c r="AF154" i="45"/>
  <c r="AE154" i="45"/>
  <c r="AD154" i="45"/>
  <c r="AC154" i="45"/>
  <c r="AB154" i="45"/>
  <c r="AA154" i="45"/>
  <c r="Z154" i="45"/>
  <c r="Y154" i="45"/>
  <c r="X154" i="45"/>
  <c r="W154" i="45"/>
  <c r="V154" i="45"/>
  <c r="U154" i="45"/>
  <c r="T154" i="45"/>
  <c r="S154" i="45"/>
  <c r="R154" i="45"/>
  <c r="Q154" i="45"/>
  <c r="P154" i="45"/>
  <c r="O154" i="45"/>
  <c r="N154" i="45"/>
  <c r="M154" i="45"/>
  <c r="L154" i="45"/>
  <c r="K154" i="45"/>
  <c r="J154" i="45"/>
  <c r="I154" i="45"/>
  <c r="H154" i="45"/>
  <c r="G154" i="45"/>
  <c r="F154" i="45"/>
  <c r="E154" i="45"/>
  <c r="D154" i="45"/>
  <c r="C154" i="45"/>
  <c r="B154" i="45"/>
  <c r="BA153" i="45"/>
  <c r="AZ153" i="45"/>
  <c r="AY153" i="45"/>
  <c r="AX153" i="45"/>
  <c r="AW153" i="45"/>
  <c r="AV153" i="45"/>
  <c r="AU153" i="45"/>
  <c r="AT153" i="45"/>
  <c r="AS153" i="45"/>
  <c r="AR153" i="45"/>
  <c r="AQ153" i="45"/>
  <c r="AP153" i="45"/>
  <c r="AO153" i="45"/>
  <c r="AN153" i="45"/>
  <c r="AM153" i="45"/>
  <c r="AL153" i="45"/>
  <c r="AK153" i="45"/>
  <c r="AJ153" i="45"/>
  <c r="AI153" i="45"/>
  <c r="AH153" i="45"/>
  <c r="AG153" i="45"/>
  <c r="AF153" i="45"/>
  <c r="AE153" i="45"/>
  <c r="AD153" i="45"/>
  <c r="AC153" i="45"/>
  <c r="AB153" i="45"/>
  <c r="AA153" i="45"/>
  <c r="Z153" i="45"/>
  <c r="Y153" i="45"/>
  <c r="X153" i="45"/>
  <c r="W153" i="45"/>
  <c r="V153" i="45"/>
  <c r="U153" i="45"/>
  <c r="T153" i="45"/>
  <c r="S153" i="45"/>
  <c r="R153" i="45"/>
  <c r="Q153" i="45"/>
  <c r="P153" i="45"/>
  <c r="O153" i="45"/>
  <c r="N153" i="45"/>
  <c r="M153" i="45"/>
  <c r="L153" i="45"/>
  <c r="K153" i="45"/>
  <c r="J153" i="45"/>
  <c r="I153" i="45"/>
  <c r="H153" i="45"/>
  <c r="G153" i="45"/>
  <c r="F153" i="45"/>
  <c r="E153" i="45"/>
  <c r="D153" i="45"/>
  <c r="C153" i="45"/>
  <c r="B153" i="45"/>
  <c r="BA152" i="45"/>
  <c r="AZ152" i="45"/>
  <c r="AY152" i="45"/>
  <c r="AX152" i="45"/>
  <c r="AW152" i="45"/>
  <c r="AV152" i="45"/>
  <c r="AU152" i="45"/>
  <c r="AT152" i="45"/>
  <c r="AS152" i="45"/>
  <c r="AR152" i="45"/>
  <c r="AQ152" i="45"/>
  <c r="AP152" i="45"/>
  <c r="AO152" i="45"/>
  <c r="AN152" i="45"/>
  <c r="AM152" i="45"/>
  <c r="AL152" i="45"/>
  <c r="AK152" i="45"/>
  <c r="AJ152" i="45"/>
  <c r="AI152" i="45"/>
  <c r="AH152" i="45"/>
  <c r="AG152" i="45"/>
  <c r="AF152" i="45"/>
  <c r="AE152" i="45"/>
  <c r="AD152" i="45"/>
  <c r="AC152" i="45"/>
  <c r="AB152" i="45"/>
  <c r="AA152" i="45"/>
  <c r="Z152" i="45"/>
  <c r="Y152" i="45"/>
  <c r="X152" i="45"/>
  <c r="W152" i="45"/>
  <c r="V152" i="45"/>
  <c r="U152" i="45"/>
  <c r="T152" i="45"/>
  <c r="S152" i="45"/>
  <c r="R152" i="45"/>
  <c r="Q152" i="45"/>
  <c r="P152" i="45"/>
  <c r="O152" i="45"/>
  <c r="N152" i="45"/>
  <c r="M152" i="45"/>
  <c r="L152" i="45"/>
  <c r="K152" i="45"/>
  <c r="J152" i="45"/>
  <c r="I152" i="45"/>
  <c r="H152" i="45"/>
  <c r="G152" i="45"/>
  <c r="F152" i="45"/>
  <c r="E152" i="45"/>
  <c r="D152" i="45"/>
  <c r="C152" i="45"/>
  <c r="B152" i="45"/>
  <c r="D140" i="45"/>
  <c r="C140" i="45"/>
  <c r="B140" i="45"/>
  <c r="AX132" i="45"/>
  <c r="AH132" i="45"/>
  <c r="R132" i="45"/>
  <c r="J132" i="45"/>
  <c r="H132" i="45"/>
  <c r="B132" i="45"/>
  <c r="AZ131" i="45"/>
  <c r="AT131" i="45"/>
  <c r="AR131" i="45"/>
  <c r="AL131" i="45"/>
  <c r="AJ131" i="45"/>
  <c r="AD131" i="45"/>
  <c r="AB131" i="45"/>
  <c r="V131" i="45"/>
  <c r="T131" i="45"/>
  <c r="N131" i="45"/>
  <c r="L131" i="45"/>
  <c r="F131" i="45"/>
  <c r="D131" i="45"/>
  <c r="AX130" i="45"/>
  <c r="AV130" i="45"/>
  <c r="AP130" i="45"/>
  <c r="AH130" i="45"/>
  <c r="Z130" i="45"/>
  <c r="R130" i="45"/>
  <c r="J130" i="45"/>
  <c r="B130" i="45"/>
  <c r="AT129" i="45"/>
  <c r="AL129" i="45"/>
  <c r="AD129" i="45"/>
  <c r="V129" i="45"/>
  <c r="N129" i="45"/>
  <c r="F129" i="45"/>
  <c r="AX128" i="45"/>
  <c r="AP128" i="45"/>
  <c r="AH128" i="45"/>
  <c r="Z128" i="45"/>
  <c r="R128" i="45"/>
  <c r="J128" i="45"/>
  <c r="D128" i="45"/>
  <c r="C128" i="45"/>
  <c r="B128" i="45"/>
  <c r="BA122" i="45"/>
  <c r="AZ122" i="45"/>
  <c r="AZ146" i="45" s="1"/>
  <c r="AY122" i="45"/>
  <c r="AX122" i="45"/>
  <c r="AW122" i="45"/>
  <c r="AV122" i="45"/>
  <c r="AU122" i="45"/>
  <c r="AU146" i="45" s="1"/>
  <c r="AT122" i="45"/>
  <c r="AS122" i="45"/>
  <c r="AR122" i="45"/>
  <c r="AR146" i="45" s="1"/>
  <c r="AQ122" i="45"/>
  <c r="AP122" i="45"/>
  <c r="AO122" i="45"/>
  <c r="AN122" i="45"/>
  <c r="AM122" i="45"/>
  <c r="AM146" i="45" s="1"/>
  <c r="AL122" i="45"/>
  <c r="AK122" i="45"/>
  <c r="AJ122" i="45"/>
  <c r="AJ146" i="45" s="1"/>
  <c r="AI122" i="45"/>
  <c r="AH122" i="45"/>
  <c r="AG122" i="45"/>
  <c r="AF122" i="45"/>
  <c r="AE122" i="45"/>
  <c r="AE146" i="45" s="1"/>
  <c r="AD122" i="45"/>
  <c r="AC122" i="45"/>
  <c r="AB122" i="45"/>
  <c r="AB146" i="45" s="1"/>
  <c r="AA122" i="45"/>
  <c r="Z122" i="45"/>
  <c r="Y122" i="45"/>
  <c r="X122" i="45"/>
  <c r="W122" i="45"/>
  <c r="W146" i="45" s="1"/>
  <c r="V122" i="45"/>
  <c r="U122" i="45"/>
  <c r="T122" i="45"/>
  <c r="T146" i="45" s="1"/>
  <c r="S122" i="45"/>
  <c r="R122" i="45"/>
  <c r="Q122" i="45"/>
  <c r="P122" i="45"/>
  <c r="O122" i="45"/>
  <c r="O146" i="45" s="1"/>
  <c r="N122" i="45"/>
  <c r="M122" i="45"/>
  <c r="L122" i="45"/>
  <c r="L146" i="45" s="1"/>
  <c r="K122" i="45"/>
  <c r="J122" i="45"/>
  <c r="I122" i="45"/>
  <c r="H122" i="45"/>
  <c r="G122" i="45"/>
  <c r="G146" i="45" s="1"/>
  <c r="F122" i="45"/>
  <c r="E122" i="45"/>
  <c r="D122" i="45"/>
  <c r="D146" i="45" s="1"/>
  <c r="C122" i="45"/>
  <c r="B122" i="45"/>
  <c r="BA121" i="45"/>
  <c r="AZ121" i="45"/>
  <c r="AY121" i="45"/>
  <c r="AY145" i="45" s="1"/>
  <c r="AX121" i="45"/>
  <c r="AW121" i="45"/>
  <c r="AV121" i="45"/>
  <c r="AV145" i="45" s="1"/>
  <c r="AU121" i="45"/>
  <c r="AT121" i="45"/>
  <c r="AS121" i="45"/>
  <c r="AR121" i="45"/>
  <c r="AQ121" i="45"/>
  <c r="AP121" i="45"/>
  <c r="AO121" i="45"/>
  <c r="AN121" i="45"/>
  <c r="AN145" i="45" s="1"/>
  <c r="AM121" i="45"/>
  <c r="AL121" i="45"/>
  <c r="AK121" i="45"/>
  <c r="AJ121" i="45"/>
  <c r="AI121" i="45"/>
  <c r="AH121" i="45"/>
  <c r="AG121" i="45"/>
  <c r="AF121" i="45"/>
  <c r="AF145" i="45" s="1"/>
  <c r="AE121" i="45"/>
  <c r="AD121" i="45"/>
  <c r="AC121" i="45"/>
  <c r="AB121" i="45"/>
  <c r="AA121" i="45"/>
  <c r="Z121" i="45"/>
  <c r="Y121" i="45"/>
  <c r="X121" i="45"/>
  <c r="X145" i="45" s="1"/>
  <c r="W121" i="45"/>
  <c r="V121" i="45"/>
  <c r="U121" i="45"/>
  <c r="T121" i="45"/>
  <c r="S121" i="45"/>
  <c r="R121" i="45"/>
  <c r="Q121" i="45"/>
  <c r="P121" i="45"/>
  <c r="P145" i="45" s="1"/>
  <c r="O121" i="45"/>
  <c r="N121" i="45"/>
  <c r="M121" i="45"/>
  <c r="L121" i="45"/>
  <c r="K121" i="45"/>
  <c r="J121" i="45"/>
  <c r="I121" i="45"/>
  <c r="H121" i="45"/>
  <c r="H145" i="45" s="1"/>
  <c r="G121" i="45"/>
  <c r="F121" i="45"/>
  <c r="E121" i="45"/>
  <c r="D121" i="45"/>
  <c r="C121" i="45"/>
  <c r="B121" i="45"/>
  <c r="BA120" i="45"/>
  <c r="AZ120" i="45"/>
  <c r="AZ144" i="45" s="1"/>
  <c r="AY120" i="45"/>
  <c r="AX120" i="45"/>
  <c r="AX144" i="45" s="1"/>
  <c r="AW120" i="45"/>
  <c r="AV120" i="45"/>
  <c r="AU120" i="45"/>
  <c r="AT120" i="45"/>
  <c r="AS120" i="45"/>
  <c r="AS144" i="45" s="1"/>
  <c r="AR120" i="45"/>
  <c r="AR144" i="45" s="1"/>
  <c r="AQ120" i="45"/>
  <c r="AQ144" i="45" s="1"/>
  <c r="AP120" i="45"/>
  <c r="AP144" i="45" s="1"/>
  <c r="AO120" i="45"/>
  <c r="AN120" i="45"/>
  <c r="AM120" i="45"/>
  <c r="AL120" i="45"/>
  <c r="AK120" i="45"/>
  <c r="AK144" i="45" s="1"/>
  <c r="AJ120" i="45"/>
  <c r="AJ144" i="45" s="1"/>
  <c r="AI120" i="45"/>
  <c r="AI144" i="45" s="1"/>
  <c r="AH120" i="45"/>
  <c r="AH144" i="45" s="1"/>
  <c r="AG120" i="45"/>
  <c r="AF120" i="45"/>
  <c r="AE120" i="45"/>
  <c r="AD120" i="45"/>
  <c r="AC120" i="45"/>
  <c r="AC144" i="45" s="1"/>
  <c r="AB120" i="45"/>
  <c r="AA120" i="45"/>
  <c r="AA144" i="45" s="1"/>
  <c r="Z120" i="45"/>
  <c r="Z144" i="45" s="1"/>
  <c r="Y120" i="45"/>
  <c r="X120" i="45"/>
  <c r="W120" i="45"/>
  <c r="V120" i="45"/>
  <c r="U120" i="45"/>
  <c r="U144" i="45" s="1"/>
  <c r="T120" i="45"/>
  <c r="S120" i="45"/>
  <c r="S144" i="45" s="1"/>
  <c r="R120" i="45"/>
  <c r="R144" i="45" s="1"/>
  <c r="Q120" i="45"/>
  <c r="P120" i="45"/>
  <c r="O120" i="45"/>
  <c r="N120" i="45"/>
  <c r="M120" i="45"/>
  <c r="M144" i="45" s="1"/>
  <c r="L120" i="45"/>
  <c r="K120" i="45"/>
  <c r="K144" i="45" s="1"/>
  <c r="J120" i="45"/>
  <c r="J144" i="45" s="1"/>
  <c r="I120" i="45"/>
  <c r="H120" i="45"/>
  <c r="H144" i="45" s="1"/>
  <c r="G120" i="45"/>
  <c r="F120" i="45"/>
  <c r="F144" i="45" s="1"/>
  <c r="E120" i="45"/>
  <c r="E144" i="45" s="1"/>
  <c r="D120" i="45"/>
  <c r="C120" i="45"/>
  <c r="C144" i="45" s="1"/>
  <c r="B120" i="45"/>
  <c r="B144" i="45" s="1"/>
  <c r="BA119" i="45"/>
  <c r="BA143" i="45" s="1"/>
  <c r="AZ119" i="45"/>
  <c r="AZ143" i="45" s="1"/>
  <c r="AY119" i="45"/>
  <c r="AX119" i="45"/>
  <c r="AX143" i="45" s="1"/>
  <c r="AW119" i="45"/>
  <c r="AW143" i="45" s="1"/>
  <c r="AV119" i="45"/>
  <c r="AU119" i="45"/>
  <c r="AU143" i="45" s="1"/>
  <c r="AT119" i="45"/>
  <c r="AT143" i="45" s="1"/>
  <c r="AS119" i="45"/>
  <c r="AS143" i="45" s="1"/>
  <c r="AR119" i="45"/>
  <c r="AR143" i="45" s="1"/>
  <c r="AQ119" i="45"/>
  <c r="AP119" i="45"/>
  <c r="AP143" i="45" s="1"/>
  <c r="AO119" i="45"/>
  <c r="AO143" i="45" s="1"/>
  <c r="AN119" i="45"/>
  <c r="AM119" i="45"/>
  <c r="AM143" i="45" s="1"/>
  <c r="AL119" i="45"/>
  <c r="AL143" i="45" s="1"/>
  <c r="AK119" i="45"/>
  <c r="AK143" i="45" s="1"/>
  <c r="AJ119" i="45"/>
  <c r="AJ143" i="45" s="1"/>
  <c r="AI119" i="45"/>
  <c r="AH119" i="45"/>
  <c r="AH143" i="45" s="1"/>
  <c r="AG119" i="45"/>
  <c r="AG143" i="45" s="1"/>
  <c r="AF119" i="45"/>
  <c r="AE119" i="45"/>
  <c r="AE143" i="45" s="1"/>
  <c r="AD119" i="45"/>
  <c r="AD143" i="45" s="1"/>
  <c r="AC119" i="45"/>
  <c r="AC143" i="45" s="1"/>
  <c r="AB119" i="45"/>
  <c r="AB143" i="45" s="1"/>
  <c r="AA119" i="45"/>
  <c r="Z119" i="45"/>
  <c r="Z143" i="45" s="1"/>
  <c r="Y119" i="45"/>
  <c r="Y143" i="45" s="1"/>
  <c r="X119" i="45"/>
  <c r="W119" i="45"/>
  <c r="W143" i="45" s="1"/>
  <c r="V119" i="45"/>
  <c r="V143" i="45" s="1"/>
  <c r="U119" i="45"/>
  <c r="U143" i="45" s="1"/>
  <c r="T119" i="45"/>
  <c r="T143" i="45" s="1"/>
  <c r="S119" i="45"/>
  <c r="R119" i="45"/>
  <c r="R143" i="45" s="1"/>
  <c r="Q119" i="45"/>
  <c r="Q143" i="45" s="1"/>
  <c r="P119" i="45"/>
  <c r="O119" i="45"/>
  <c r="O143" i="45" s="1"/>
  <c r="N119" i="45"/>
  <c r="N143" i="45" s="1"/>
  <c r="M119" i="45"/>
  <c r="M143" i="45" s="1"/>
  <c r="L119" i="45"/>
  <c r="L143" i="45" s="1"/>
  <c r="K119" i="45"/>
  <c r="J119" i="45"/>
  <c r="J143" i="45" s="1"/>
  <c r="I119" i="45"/>
  <c r="I143" i="45" s="1"/>
  <c r="H119" i="45"/>
  <c r="G119" i="45"/>
  <c r="G143" i="45" s="1"/>
  <c r="F119" i="45"/>
  <c r="F143" i="45" s="1"/>
  <c r="E119" i="45"/>
  <c r="E143" i="45" s="1"/>
  <c r="D119" i="45"/>
  <c r="D143" i="45" s="1"/>
  <c r="C119" i="45"/>
  <c r="B119" i="45"/>
  <c r="B143" i="45" s="1"/>
  <c r="BA118" i="45"/>
  <c r="BA142" i="45" s="1"/>
  <c r="AZ118" i="45"/>
  <c r="AY118" i="45"/>
  <c r="AX118" i="45"/>
  <c r="AX142" i="45" s="1"/>
  <c r="AW118" i="45"/>
  <c r="AW142" i="45" s="1"/>
  <c r="AV118" i="45"/>
  <c r="AV142" i="45" s="1"/>
  <c r="AU118" i="45"/>
  <c r="AT118" i="45"/>
  <c r="AT142" i="45" s="1"/>
  <c r="AS118" i="45"/>
  <c r="AS142" i="45" s="1"/>
  <c r="AR118" i="45"/>
  <c r="AQ118" i="45"/>
  <c r="AP118" i="45"/>
  <c r="AP142" i="45" s="1"/>
  <c r="AO118" i="45"/>
  <c r="AO142" i="45" s="1"/>
  <c r="AN118" i="45"/>
  <c r="AN142" i="45" s="1"/>
  <c r="AM118" i="45"/>
  <c r="AL118" i="45"/>
  <c r="AL142" i="45" s="1"/>
  <c r="AK118" i="45"/>
  <c r="AK142" i="45" s="1"/>
  <c r="AJ118" i="45"/>
  <c r="AI118" i="45"/>
  <c r="AH118" i="45"/>
  <c r="AH142" i="45" s="1"/>
  <c r="AG118" i="45"/>
  <c r="AG142" i="45" s="1"/>
  <c r="AF118" i="45"/>
  <c r="AF142" i="45" s="1"/>
  <c r="AE118" i="45"/>
  <c r="AD118" i="45"/>
  <c r="AD142" i="45" s="1"/>
  <c r="AC118" i="45"/>
  <c r="AC142" i="45" s="1"/>
  <c r="AB118" i="45"/>
  <c r="AA118" i="45"/>
  <c r="Z118" i="45"/>
  <c r="Z142" i="45" s="1"/>
  <c r="Y118" i="45"/>
  <c r="Y142" i="45" s="1"/>
  <c r="X118" i="45"/>
  <c r="X142" i="45" s="1"/>
  <c r="W118" i="45"/>
  <c r="V118" i="45"/>
  <c r="V142" i="45" s="1"/>
  <c r="U118" i="45"/>
  <c r="U142" i="45" s="1"/>
  <c r="T118" i="45"/>
  <c r="S118" i="45"/>
  <c r="R118" i="45"/>
  <c r="R142" i="45" s="1"/>
  <c r="Q118" i="45"/>
  <c r="Q142" i="45" s="1"/>
  <c r="P118" i="45"/>
  <c r="P142" i="45" s="1"/>
  <c r="O118" i="45"/>
  <c r="N118" i="45"/>
  <c r="M118" i="45"/>
  <c r="M142" i="45" s="1"/>
  <c r="L118" i="45"/>
  <c r="K118" i="45"/>
  <c r="J118" i="45"/>
  <c r="J142" i="45" s="1"/>
  <c r="I118" i="45"/>
  <c r="I142" i="45" s="1"/>
  <c r="H118" i="45"/>
  <c r="H142" i="45" s="1"/>
  <c r="G118" i="45"/>
  <c r="F118" i="45"/>
  <c r="E118" i="45"/>
  <c r="E142" i="45" s="1"/>
  <c r="D118" i="45"/>
  <c r="C118" i="45"/>
  <c r="B118" i="45"/>
  <c r="B142" i="45" s="1"/>
  <c r="BA117" i="45"/>
  <c r="BA141" i="45" s="1"/>
  <c r="AZ117" i="45"/>
  <c r="AZ141" i="45" s="1"/>
  <c r="AY117" i="45"/>
  <c r="AX117" i="45"/>
  <c r="AW117" i="45"/>
  <c r="AW141" i="45" s="1"/>
  <c r="AV117" i="45"/>
  <c r="AU117" i="45"/>
  <c r="AT117" i="45"/>
  <c r="AT141" i="45" s="1"/>
  <c r="AS117" i="45"/>
  <c r="AS141" i="45" s="1"/>
  <c r="AR117" i="45"/>
  <c r="AR141" i="45" s="1"/>
  <c r="AQ117" i="45"/>
  <c r="AP117" i="45"/>
  <c r="AO117" i="45"/>
  <c r="AN117" i="45"/>
  <c r="AM117" i="45"/>
  <c r="AL117" i="45"/>
  <c r="AL141" i="45" s="1"/>
  <c r="AK117" i="45"/>
  <c r="AK141" i="45" s="1"/>
  <c r="AJ117" i="45"/>
  <c r="AJ141" i="45" s="1"/>
  <c r="AI117" i="45"/>
  <c r="AH117" i="45"/>
  <c r="AG117" i="45"/>
  <c r="AF117" i="45"/>
  <c r="AE117" i="45"/>
  <c r="AD117" i="45"/>
  <c r="AD141" i="45" s="1"/>
  <c r="AC117" i="45"/>
  <c r="AC141" i="45" s="1"/>
  <c r="AB117" i="45"/>
  <c r="AB141" i="45" s="1"/>
  <c r="AA117" i="45"/>
  <c r="Z117" i="45"/>
  <c r="Y117" i="45"/>
  <c r="X117" i="45"/>
  <c r="W117" i="45"/>
  <c r="V117" i="45"/>
  <c r="V141" i="45" s="1"/>
  <c r="U117" i="45"/>
  <c r="U141" i="45" s="1"/>
  <c r="T117" i="45"/>
  <c r="T141" i="45" s="1"/>
  <c r="S117" i="45"/>
  <c r="R117" i="45"/>
  <c r="Q117" i="45"/>
  <c r="P117" i="45"/>
  <c r="O117" i="45"/>
  <c r="N117" i="45"/>
  <c r="N141" i="45" s="1"/>
  <c r="M117" i="45"/>
  <c r="M141" i="45" s="1"/>
  <c r="L117" i="45"/>
  <c r="L141" i="45" s="1"/>
  <c r="K117" i="45"/>
  <c r="J117" i="45"/>
  <c r="I117" i="45"/>
  <c r="H117" i="45"/>
  <c r="G117" i="45"/>
  <c r="F117" i="45"/>
  <c r="F141" i="45" s="1"/>
  <c r="E117" i="45"/>
  <c r="E141" i="45" s="1"/>
  <c r="D117" i="45"/>
  <c r="D141" i="45" s="1"/>
  <c r="C117" i="45"/>
  <c r="B117" i="45"/>
  <c r="BA116" i="45"/>
  <c r="AZ116" i="45"/>
  <c r="AY116" i="45"/>
  <c r="AX116" i="45"/>
  <c r="AX140" i="45" s="1"/>
  <c r="AW116" i="45"/>
  <c r="AW140" i="45" s="1"/>
  <c r="AV116" i="45"/>
  <c r="AV140" i="45" s="1"/>
  <c r="AU116" i="45"/>
  <c r="AT116" i="45"/>
  <c r="AS116" i="45"/>
  <c r="AR116" i="45"/>
  <c r="AQ116" i="45"/>
  <c r="AP116" i="45"/>
  <c r="AP123" i="45" s="1"/>
  <c r="AO116" i="45"/>
  <c r="AN116" i="45"/>
  <c r="AN140" i="45" s="1"/>
  <c r="AM116" i="45"/>
  <c r="AL116" i="45"/>
  <c r="AK116" i="45"/>
  <c r="AJ116" i="45"/>
  <c r="AI116" i="45"/>
  <c r="AH116" i="45"/>
  <c r="AH123" i="45" s="1"/>
  <c r="AG116" i="45"/>
  <c r="AF116" i="45"/>
  <c r="AF140" i="45" s="1"/>
  <c r="AE116" i="45"/>
  <c r="AD116" i="45"/>
  <c r="AC116" i="45"/>
  <c r="AB116" i="45"/>
  <c r="AA116" i="45"/>
  <c r="Z116" i="45"/>
  <c r="Z140" i="45" s="1"/>
  <c r="Y116" i="45"/>
  <c r="X116" i="45"/>
  <c r="X140" i="45" s="1"/>
  <c r="W116" i="45"/>
  <c r="V116" i="45"/>
  <c r="U116" i="45"/>
  <c r="T116" i="45"/>
  <c r="S116" i="45"/>
  <c r="R116" i="45"/>
  <c r="R140" i="45" s="1"/>
  <c r="Q116" i="45"/>
  <c r="P116" i="45"/>
  <c r="P140" i="45" s="1"/>
  <c r="O116" i="45"/>
  <c r="N116" i="45"/>
  <c r="M116" i="45"/>
  <c r="L116" i="45"/>
  <c r="K116" i="45"/>
  <c r="J116" i="45"/>
  <c r="J140" i="45" s="1"/>
  <c r="I116" i="45"/>
  <c r="H116" i="45"/>
  <c r="H140" i="45" s="1"/>
  <c r="G116" i="45"/>
  <c r="F116" i="45"/>
  <c r="E116" i="45"/>
  <c r="BA111" i="45"/>
  <c r="AZ111" i="45"/>
  <c r="AY111" i="45"/>
  <c r="AX111" i="45"/>
  <c r="AW111" i="45"/>
  <c r="AV111" i="45"/>
  <c r="AU111" i="45"/>
  <c r="AT111" i="45"/>
  <c r="AS111" i="45"/>
  <c r="AR111" i="45"/>
  <c r="AQ111" i="45"/>
  <c r="AP111" i="45"/>
  <c r="AO111" i="45"/>
  <c r="AN111" i="45"/>
  <c r="AM111" i="45"/>
  <c r="AL111" i="45"/>
  <c r="AK111" i="45"/>
  <c r="AJ111" i="45"/>
  <c r="AI111" i="45"/>
  <c r="AH111" i="45"/>
  <c r="AG111" i="45"/>
  <c r="AF111" i="45"/>
  <c r="AE111" i="45"/>
  <c r="AD111" i="45"/>
  <c r="AC111" i="45"/>
  <c r="AB111" i="45"/>
  <c r="AA111" i="45"/>
  <c r="Z111" i="45"/>
  <c r="Y111" i="45"/>
  <c r="X111" i="45"/>
  <c r="W111" i="45"/>
  <c r="V111" i="45"/>
  <c r="U111" i="45"/>
  <c r="T111" i="45"/>
  <c r="S111" i="45"/>
  <c r="R111" i="45"/>
  <c r="Q111" i="45"/>
  <c r="P111" i="45"/>
  <c r="O111" i="45"/>
  <c r="N111" i="45"/>
  <c r="M111" i="45"/>
  <c r="L111" i="45"/>
  <c r="K111" i="45"/>
  <c r="J111" i="45"/>
  <c r="I111" i="45"/>
  <c r="H111" i="45"/>
  <c r="G111" i="45"/>
  <c r="F111" i="45"/>
  <c r="E111" i="45"/>
  <c r="AA91" i="45"/>
  <c r="AB91" i="45" s="1"/>
  <c r="AC91" i="45" s="1"/>
  <c r="AD91" i="45" s="1"/>
  <c r="Z91" i="45"/>
  <c r="U91" i="45"/>
  <c r="V91" i="45" s="1"/>
  <c r="W91" i="45" s="1"/>
  <c r="X91" i="45" s="1"/>
  <c r="Y91" i="45" s="1"/>
  <c r="T91" i="45"/>
  <c r="AB90" i="45"/>
  <c r="AC90" i="45" s="1"/>
  <c r="AD90" i="45" s="1"/>
  <c r="T90" i="45"/>
  <c r="U90" i="45" s="1"/>
  <c r="V90" i="45" s="1"/>
  <c r="W90" i="45" s="1"/>
  <c r="X90" i="45" s="1"/>
  <c r="Y90" i="45" s="1"/>
  <c r="Z90" i="45" s="1"/>
  <c r="AA90" i="45" s="1"/>
  <c r="Y79" i="45"/>
  <c r="Z79" i="45" s="1"/>
  <c r="AA79" i="45" s="1"/>
  <c r="AB79" i="45" s="1"/>
  <c r="AC79" i="45" s="1"/>
  <c r="AD79" i="45" s="1"/>
  <c r="V79" i="45"/>
  <c r="W79" i="45" s="1"/>
  <c r="X79" i="45" s="1"/>
  <c r="T79" i="45"/>
  <c r="U79" i="45" s="1"/>
  <c r="V78" i="45"/>
  <c r="W78" i="45" s="1"/>
  <c r="X78" i="45" s="1"/>
  <c r="Y78" i="45" s="1"/>
  <c r="Z78" i="45" s="1"/>
  <c r="AA78" i="45" s="1"/>
  <c r="AB78" i="45" s="1"/>
  <c r="AC78" i="45" s="1"/>
  <c r="AD78" i="45" s="1"/>
  <c r="T78" i="45"/>
  <c r="U78" i="45" s="1"/>
  <c r="T67" i="45"/>
  <c r="U67" i="45" s="1"/>
  <c r="V67" i="45" s="1"/>
  <c r="W67" i="45" s="1"/>
  <c r="X67" i="45" s="1"/>
  <c r="Y67" i="45" s="1"/>
  <c r="Z67" i="45" s="1"/>
  <c r="AA67" i="45" s="1"/>
  <c r="AB67" i="45" s="1"/>
  <c r="AC67" i="45" s="1"/>
  <c r="AD67" i="45" s="1"/>
  <c r="X66" i="45"/>
  <c r="Y66" i="45" s="1"/>
  <c r="Z66" i="45" s="1"/>
  <c r="AA66" i="45" s="1"/>
  <c r="AB66" i="45" s="1"/>
  <c r="AC66" i="45" s="1"/>
  <c r="AD66" i="45" s="1"/>
  <c r="T66" i="45"/>
  <c r="U66" i="45" s="1"/>
  <c r="V66" i="45" s="1"/>
  <c r="W66" i="45" s="1"/>
  <c r="AG62" i="45"/>
  <c r="AG86" i="45" s="1"/>
  <c r="U55" i="45"/>
  <c r="V55" i="45" s="1"/>
  <c r="W55" i="45" s="1"/>
  <c r="X55" i="45" s="1"/>
  <c r="Y55" i="45" s="1"/>
  <c r="Z55" i="45" s="1"/>
  <c r="AA55" i="45" s="1"/>
  <c r="AB55" i="45" s="1"/>
  <c r="AC55" i="45" s="1"/>
  <c r="AD55" i="45" s="1"/>
  <c r="T55" i="45"/>
  <c r="T54" i="45"/>
  <c r="U54" i="45" s="1"/>
  <c r="V54" i="45" s="1"/>
  <c r="W54" i="45" s="1"/>
  <c r="X54" i="45" s="1"/>
  <c r="Y54" i="45" s="1"/>
  <c r="Z54" i="45" s="1"/>
  <c r="AA54" i="45" s="1"/>
  <c r="AB54" i="45" s="1"/>
  <c r="AC54" i="45" s="1"/>
  <c r="AD54" i="45" s="1"/>
  <c r="DD50" i="45"/>
  <c r="DC50" i="45"/>
  <c r="DB50" i="45"/>
  <c r="DA50" i="45"/>
  <c r="CZ50" i="45"/>
  <c r="CY50" i="45"/>
  <c r="CX50" i="45"/>
  <c r="CW50" i="45"/>
  <c r="CV50" i="45"/>
  <c r="CU50" i="45"/>
  <c r="CT50" i="45"/>
  <c r="CS50" i="45"/>
  <c r="CR50" i="45"/>
  <c r="CQ50" i="45"/>
  <c r="CP50" i="45"/>
  <c r="CO50" i="45"/>
  <c r="CN50" i="45"/>
  <c r="CM50" i="45"/>
  <c r="CL50" i="45"/>
  <c r="CK50" i="45"/>
  <c r="CJ50" i="45"/>
  <c r="CI50" i="45"/>
  <c r="CH50" i="45"/>
  <c r="CG50" i="45"/>
  <c r="CF50" i="45"/>
  <c r="CE50" i="45"/>
  <c r="CD50" i="45"/>
  <c r="CC50" i="45"/>
  <c r="CB50" i="45"/>
  <c r="CA50" i="45"/>
  <c r="BZ50" i="45"/>
  <c r="BY50" i="45"/>
  <c r="BX50" i="45"/>
  <c r="BW50" i="45"/>
  <c r="BV50" i="45"/>
  <c r="BU50" i="45"/>
  <c r="BT50" i="45"/>
  <c r="BS50" i="45"/>
  <c r="BR50" i="45"/>
  <c r="BQ50" i="45"/>
  <c r="BP50" i="45"/>
  <c r="BO50" i="45"/>
  <c r="BN50" i="45"/>
  <c r="BM50" i="45"/>
  <c r="BL50" i="45"/>
  <c r="BK50" i="45"/>
  <c r="BJ50" i="45"/>
  <c r="BI50" i="45"/>
  <c r="BH50" i="45"/>
  <c r="BG50" i="45"/>
  <c r="BF50" i="45"/>
  <c r="BE50" i="45"/>
  <c r="BA50" i="45"/>
  <c r="AZ50" i="45"/>
  <c r="AY50" i="45"/>
  <c r="AX50" i="45"/>
  <c r="DA37" i="45" s="1"/>
  <c r="AW50" i="45"/>
  <c r="AV50" i="45"/>
  <c r="AV62" i="45" s="1"/>
  <c r="AV86" i="45" s="1"/>
  <c r="AU50" i="45"/>
  <c r="AT50" i="45"/>
  <c r="AS50" i="45"/>
  <c r="AR50" i="45"/>
  <c r="AQ50" i="45"/>
  <c r="AP50" i="45"/>
  <c r="CS37" i="45" s="1"/>
  <c r="AO50" i="45"/>
  <c r="AN50" i="45"/>
  <c r="AM50" i="45"/>
  <c r="AL50" i="45"/>
  <c r="AK50" i="45"/>
  <c r="AJ50" i="45"/>
  <c r="AJ98" i="45" s="1"/>
  <c r="AI50" i="45"/>
  <c r="AH50" i="45"/>
  <c r="CK37" i="45" s="1"/>
  <c r="AG50" i="45"/>
  <c r="AF50" i="45"/>
  <c r="AE50" i="45"/>
  <c r="AD50" i="45"/>
  <c r="AC50" i="45"/>
  <c r="AB50" i="45"/>
  <c r="AA50" i="45"/>
  <c r="Z50" i="45"/>
  <c r="CC37" i="45" s="1"/>
  <c r="Y50" i="45"/>
  <c r="X50" i="45"/>
  <c r="W50" i="45"/>
  <c r="V50" i="45"/>
  <c r="V62" i="45" s="1"/>
  <c r="V86" i="45" s="1"/>
  <c r="U50" i="45"/>
  <c r="T50" i="45"/>
  <c r="S50" i="45"/>
  <c r="R50" i="45"/>
  <c r="BU37" i="45" s="1"/>
  <c r="Q50" i="45"/>
  <c r="P50" i="45"/>
  <c r="P62" i="45" s="1"/>
  <c r="P86" i="45" s="1"/>
  <c r="O50" i="45"/>
  <c r="N50" i="45"/>
  <c r="M50" i="45"/>
  <c r="L50" i="45"/>
  <c r="K50" i="45"/>
  <c r="J50" i="45"/>
  <c r="BM37" i="45" s="1"/>
  <c r="I50" i="45"/>
  <c r="H50" i="45"/>
  <c r="G50" i="45"/>
  <c r="F50" i="45"/>
  <c r="E50" i="45"/>
  <c r="D50" i="45"/>
  <c r="D98" i="45" s="1"/>
  <c r="C50" i="45"/>
  <c r="B50" i="45"/>
  <c r="BE37" i="45" s="1"/>
  <c r="DD49" i="45"/>
  <c r="DC49" i="45"/>
  <c r="DB49" i="45"/>
  <c r="DA49" i="45"/>
  <c r="CZ49" i="45"/>
  <c r="CY49" i="45"/>
  <c r="CX49" i="45"/>
  <c r="CW49" i="45"/>
  <c r="CV49" i="45"/>
  <c r="CU49" i="45"/>
  <c r="CT49" i="45"/>
  <c r="CS49" i="45"/>
  <c r="CR49" i="45"/>
  <c r="CQ49" i="45"/>
  <c r="CP49" i="45"/>
  <c r="CO49" i="45"/>
  <c r="CN49" i="45"/>
  <c r="CM49" i="45"/>
  <c r="CL49" i="45"/>
  <c r="CK49" i="45"/>
  <c r="CJ49" i="45"/>
  <c r="CI49" i="45"/>
  <c r="CH49" i="45"/>
  <c r="CG49" i="45"/>
  <c r="CF49" i="45"/>
  <c r="CE49" i="45"/>
  <c r="CD49" i="45"/>
  <c r="CC49" i="45"/>
  <c r="CB49" i="45"/>
  <c r="CA49" i="45"/>
  <c r="BZ49" i="45"/>
  <c r="BY49" i="45"/>
  <c r="BX49" i="45"/>
  <c r="BW49" i="45"/>
  <c r="BV49" i="45"/>
  <c r="BU49" i="45"/>
  <c r="BT49" i="45"/>
  <c r="BS49" i="45"/>
  <c r="BR49" i="45"/>
  <c r="BQ49" i="45"/>
  <c r="BP49" i="45"/>
  <c r="BO49" i="45"/>
  <c r="BN49" i="45"/>
  <c r="BM49" i="45"/>
  <c r="BL49" i="45"/>
  <c r="BK49" i="45"/>
  <c r="BJ49" i="45"/>
  <c r="BI49" i="45"/>
  <c r="BH49" i="45"/>
  <c r="BG49" i="45"/>
  <c r="BF49" i="45"/>
  <c r="BE49" i="45"/>
  <c r="BA49" i="45"/>
  <c r="AZ49" i="45"/>
  <c r="AY49" i="45"/>
  <c r="AX49" i="45"/>
  <c r="AX61" i="45" s="1"/>
  <c r="AX85" i="45" s="1"/>
  <c r="AW49" i="45"/>
  <c r="AW61" i="45" s="1"/>
  <c r="AW85" i="45" s="1"/>
  <c r="AV49" i="45"/>
  <c r="AU49" i="45"/>
  <c r="AT49" i="45"/>
  <c r="AS49" i="45"/>
  <c r="AR49" i="45"/>
  <c r="AQ49" i="45"/>
  <c r="AP49" i="45"/>
  <c r="AP61" i="45" s="1"/>
  <c r="AP85" i="45" s="1"/>
  <c r="AO49" i="45"/>
  <c r="AN49" i="45"/>
  <c r="AM49" i="45"/>
  <c r="AL49" i="45"/>
  <c r="AK49" i="45"/>
  <c r="AJ49" i="45"/>
  <c r="AI49" i="45"/>
  <c r="AH49" i="45"/>
  <c r="AG49" i="45"/>
  <c r="AF49" i="45"/>
  <c r="AE49" i="45"/>
  <c r="AD49" i="45"/>
  <c r="AC49" i="45"/>
  <c r="AB49" i="45"/>
  <c r="AB61" i="45" s="1"/>
  <c r="AB85" i="45" s="1"/>
  <c r="AA49" i="45"/>
  <c r="Z49" i="45"/>
  <c r="Y49" i="45"/>
  <c r="X49" i="45"/>
  <c r="W49" i="45"/>
  <c r="V49" i="45"/>
  <c r="U49" i="45"/>
  <c r="T49" i="45"/>
  <c r="S49" i="45"/>
  <c r="R49" i="45"/>
  <c r="R61" i="45" s="1"/>
  <c r="R85" i="45" s="1"/>
  <c r="Q49" i="45"/>
  <c r="P49" i="45"/>
  <c r="O49" i="45"/>
  <c r="N49" i="45"/>
  <c r="M49" i="45"/>
  <c r="L49" i="45"/>
  <c r="K49" i="45"/>
  <c r="J49" i="45"/>
  <c r="I49" i="45"/>
  <c r="H49" i="45"/>
  <c r="G49" i="45"/>
  <c r="F49" i="45"/>
  <c r="E49" i="45"/>
  <c r="D49" i="45"/>
  <c r="C49" i="45"/>
  <c r="B49" i="45"/>
  <c r="B97" i="45" s="1"/>
  <c r="DD48" i="45"/>
  <c r="DC48" i="45"/>
  <c r="DB48" i="45"/>
  <c r="DA48" i="45"/>
  <c r="CZ48" i="45"/>
  <c r="CY48" i="45"/>
  <c r="CX48" i="45"/>
  <c r="CW48" i="45"/>
  <c r="CV48" i="45"/>
  <c r="CU48" i="45"/>
  <c r="CT48" i="45"/>
  <c r="CS48" i="45"/>
  <c r="CR48" i="45"/>
  <c r="CQ48" i="45"/>
  <c r="CP48" i="45"/>
  <c r="CO48" i="45"/>
  <c r="CN48" i="45"/>
  <c r="CM48" i="45"/>
  <c r="CL48" i="45"/>
  <c r="CK48" i="45"/>
  <c r="CJ48" i="45"/>
  <c r="CI48" i="45"/>
  <c r="CH48" i="45"/>
  <c r="CG48" i="45"/>
  <c r="CF48" i="45"/>
  <c r="CE48" i="45"/>
  <c r="CD48" i="45"/>
  <c r="CC48" i="45"/>
  <c r="CB48" i="45"/>
  <c r="CA48" i="45"/>
  <c r="BZ48" i="45"/>
  <c r="BY48" i="45"/>
  <c r="BX48" i="45"/>
  <c r="BW48" i="45"/>
  <c r="BV48" i="45"/>
  <c r="BU48" i="45"/>
  <c r="BT48" i="45"/>
  <c r="BS48" i="45"/>
  <c r="BR48" i="45"/>
  <c r="BQ48" i="45"/>
  <c r="BP48" i="45"/>
  <c r="BO48" i="45"/>
  <c r="BN48" i="45"/>
  <c r="BM48" i="45"/>
  <c r="BL48" i="45"/>
  <c r="BK48" i="45"/>
  <c r="BJ48" i="45"/>
  <c r="BI48" i="45"/>
  <c r="BH48" i="45"/>
  <c r="BG48" i="45"/>
  <c r="BF48" i="45"/>
  <c r="BE48" i="45"/>
  <c r="BA48" i="45"/>
  <c r="AZ48" i="45"/>
  <c r="AY48" i="45"/>
  <c r="AX48" i="45"/>
  <c r="DA35" i="45" s="1"/>
  <c r="AW48" i="45"/>
  <c r="AV48" i="45"/>
  <c r="AU48" i="45"/>
  <c r="AT48" i="45"/>
  <c r="AS48" i="45"/>
  <c r="AR48" i="45"/>
  <c r="AQ48" i="45"/>
  <c r="AP48" i="45"/>
  <c r="CS35" i="45" s="1"/>
  <c r="AO48" i="45"/>
  <c r="AN48" i="45"/>
  <c r="AM48" i="45"/>
  <c r="AL48" i="45"/>
  <c r="AK48" i="45"/>
  <c r="AJ48" i="45"/>
  <c r="AI48" i="45"/>
  <c r="AH48" i="45"/>
  <c r="CK35" i="45" s="1"/>
  <c r="AG48" i="45"/>
  <c r="AF48" i="45"/>
  <c r="AE48" i="45"/>
  <c r="AD48" i="45"/>
  <c r="AC48" i="45"/>
  <c r="AB48" i="45"/>
  <c r="AA48" i="45"/>
  <c r="Z48" i="45"/>
  <c r="CC35" i="45" s="1"/>
  <c r="Y48" i="45"/>
  <c r="X48" i="45"/>
  <c r="W48" i="45"/>
  <c r="V48" i="45"/>
  <c r="U48" i="45"/>
  <c r="T48" i="45"/>
  <c r="S48" i="45"/>
  <c r="R48" i="45"/>
  <c r="BU35" i="45" s="1"/>
  <c r="Q48" i="45"/>
  <c r="P48" i="45"/>
  <c r="O48" i="45"/>
  <c r="N48" i="45"/>
  <c r="M48" i="45"/>
  <c r="L48" i="45"/>
  <c r="K48" i="45"/>
  <c r="J48" i="45"/>
  <c r="BM35" i="45" s="1"/>
  <c r="I48" i="45"/>
  <c r="H48" i="45"/>
  <c r="G48" i="45"/>
  <c r="F48" i="45"/>
  <c r="E48" i="45"/>
  <c r="D48" i="45"/>
  <c r="C48" i="45"/>
  <c r="B48" i="45"/>
  <c r="BE35" i="45" s="1"/>
  <c r="DE35" i="45" s="1"/>
  <c r="BC156" i="45" s="1"/>
  <c r="DD47" i="45"/>
  <c r="DC47" i="45"/>
  <c r="DB47" i="45"/>
  <c r="DA47" i="45"/>
  <c r="CZ47" i="45"/>
  <c r="CY47" i="45"/>
  <c r="CX47" i="45"/>
  <c r="CW47" i="45"/>
  <c r="CV47" i="45"/>
  <c r="CU47" i="45"/>
  <c r="CT47" i="45"/>
  <c r="CS47" i="45"/>
  <c r="CR47" i="45"/>
  <c r="CQ47" i="45"/>
  <c r="CP47" i="45"/>
  <c r="CO47" i="45"/>
  <c r="CN47" i="45"/>
  <c r="CM47" i="45"/>
  <c r="CL47" i="45"/>
  <c r="CK47" i="45"/>
  <c r="CJ47" i="45"/>
  <c r="CI47" i="45"/>
  <c r="CH47" i="45"/>
  <c r="CG47" i="45"/>
  <c r="CF47" i="45"/>
  <c r="CE47" i="45"/>
  <c r="CD47" i="45"/>
  <c r="CC47" i="45"/>
  <c r="CB47" i="45"/>
  <c r="CA47" i="45"/>
  <c r="BZ47" i="45"/>
  <c r="BY47" i="45"/>
  <c r="BX47" i="45"/>
  <c r="BW47" i="45"/>
  <c r="BV47" i="45"/>
  <c r="BU47" i="45"/>
  <c r="BT47" i="45"/>
  <c r="BS47" i="45"/>
  <c r="BR47" i="45"/>
  <c r="BQ47" i="45"/>
  <c r="BP47" i="45"/>
  <c r="BO47" i="45"/>
  <c r="BN47" i="45"/>
  <c r="BM47" i="45"/>
  <c r="BL47" i="45"/>
  <c r="BK47" i="45"/>
  <c r="BJ47" i="45"/>
  <c r="BI47" i="45"/>
  <c r="BH47" i="45"/>
  <c r="BG47" i="45"/>
  <c r="BF47" i="45"/>
  <c r="BE47" i="45"/>
  <c r="BA47" i="45"/>
  <c r="AZ47" i="45"/>
  <c r="AZ59" i="45" s="1"/>
  <c r="AZ83" i="45" s="1"/>
  <c r="AY47" i="45"/>
  <c r="AX47" i="45"/>
  <c r="DA34" i="45" s="1"/>
  <c r="AW47" i="45"/>
  <c r="AV47" i="45"/>
  <c r="AU47" i="45"/>
  <c r="AT47" i="45"/>
  <c r="AS47" i="45"/>
  <c r="AR47" i="45"/>
  <c r="AQ47" i="45"/>
  <c r="AP47" i="45"/>
  <c r="CS34" i="45" s="1"/>
  <c r="AO47" i="45"/>
  <c r="AN47" i="45"/>
  <c r="AM47" i="45"/>
  <c r="AL47" i="45"/>
  <c r="AK47" i="45"/>
  <c r="AJ47" i="45"/>
  <c r="AJ95" i="45" s="1"/>
  <c r="AI47" i="45"/>
  <c r="AH47" i="45"/>
  <c r="CK34" i="45" s="1"/>
  <c r="AG47" i="45"/>
  <c r="AF47" i="45"/>
  <c r="AE47" i="45"/>
  <c r="AD47" i="45"/>
  <c r="AC47" i="45"/>
  <c r="AB47" i="45"/>
  <c r="AB59" i="45" s="1"/>
  <c r="AB83" i="45" s="1"/>
  <c r="AA47" i="45"/>
  <c r="Z47" i="45"/>
  <c r="CC34" i="45" s="1"/>
  <c r="Y47" i="45"/>
  <c r="X47" i="45"/>
  <c r="W47" i="45"/>
  <c r="V47" i="45"/>
  <c r="U47" i="45"/>
  <c r="T47" i="45"/>
  <c r="S47" i="45"/>
  <c r="R47" i="45"/>
  <c r="BU34" i="45" s="1"/>
  <c r="Q47" i="45"/>
  <c r="P47" i="45"/>
  <c r="O47" i="45"/>
  <c r="N47" i="45"/>
  <c r="M47" i="45"/>
  <c r="L47" i="45"/>
  <c r="L59" i="45" s="1"/>
  <c r="L83" i="45" s="1"/>
  <c r="K47" i="45"/>
  <c r="J47" i="45"/>
  <c r="BM34" i="45" s="1"/>
  <c r="I47" i="45"/>
  <c r="H47" i="45"/>
  <c r="G47" i="45"/>
  <c r="F47" i="45"/>
  <c r="E47" i="45"/>
  <c r="D47" i="45"/>
  <c r="D95" i="45" s="1"/>
  <c r="C47" i="45"/>
  <c r="B47" i="45"/>
  <c r="BE34" i="45" s="1"/>
  <c r="DE34" i="45" s="1"/>
  <c r="BC155" i="45" s="1"/>
  <c r="DD46" i="45"/>
  <c r="DC46" i="45"/>
  <c r="DB46" i="45"/>
  <c r="DA46" i="45"/>
  <c r="CZ46" i="45"/>
  <c r="CY46" i="45"/>
  <c r="CX46" i="45"/>
  <c r="CW46" i="45"/>
  <c r="CV46" i="45"/>
  <c r="CU46" i="45"/>
  <c r="CT46" i="45"/>
  <c r="CS46" i="45"/>
  <c r="CR46" i="45"/>
  <c r="CQ46" i="45"/>
  <c r="CP46" i="45"/>
  <c r="CO46" i="45"/>
  <c r="CN46" i="45"/>
  <c r="CM46" i="45"/>
  <c r="CL46" i="45"/>
  <c r="CK46" i="45"/>
  <c r="CJ46" i="45"/>
  <c r="CI46" i="45"/>
  <c r="CH46" i="45"/>
  <c r="CG46" i="45"/>
  <c r="CF46" i="45"/>
  <c r="CE46" i="45"/>
  <c r="CD46" i="45"/>
  <c r="CC46" i="45"/>
  <c r="CB46" i="45"/>
  <c r="CA46" i="45"/>
  <c r="BZ46" i="45"/>
  <c r="BY46" i="45"/>
  <c r="BX46" i="45"/>
  <c r="BW46" i="45"/>
  <c r="BV46" i="45"/>
  <c r="BU46" i="45"/>
  <c r="BT46" i="45"/>
  <c r="BS46" i="45"/>
  <c r="BR46" i="45"/>
  <c r="BQ46" i="45"/>
  <c r="BP46" i="45"/>
  <c r="BO46" i="45"/>
  <c r="BN46" i="45"/>
  <c r="BM46" i="45"/>
  <c r="BL46" i="45"/>
  <c r="BK46" i="45"/>
  <c r="BJ46" i="45"/>
  <c r="BI46" i="45"/>
  <c r="BH46" i="45"/>
  <c r="BG46" i="45"/>
  <c r="BF46" i="45"/>
  <c r="BE46" i="45"/>
  <c r="BA46" i="45"/>
  <c r="AZ46" i="45"/>
  <c r="AY46" i="45"/>
  <c r="AX46" i="45"/>
  <c r="DA33" i="45" s="1"/>
  <c r="AW46" i="45"/>
  <c r="AW58" i="45" s="1"/>
  <c r="AW82" i="45" s="1"/>
  <c r="AV46" i="45"/>
  <c r="AU46" i="45"/>
  <c r="AT46" i="45"/>
  <c r="AS46" i="45"/>
  <c r="AR46" i="45"/>
  <c r="AQ46" i="45"/>
  <c r="AP46" i="45"/>
  <c r="CS33" i="45" s="1"/>
  <c r="AO46" i="45"/>
  <c r="AO58" i="45" s="1"/>
  <c r="AO82" i="45" s="1"/>
  <c r="AN46" i="45"/>
  <c r="AM46" i="45"/>
  <c r="AL46" i="45"/>
  <c r="AK46" i="45"/>
  <c r="AK94" i="45" s="1"/>
  <c r="AJ46" i="45"/>
  <c r="AI46" i="45"/>
  <c r="AH46" i="45"/>
  <c r="CK33" i="45" s="1"/>
  <c r="AG46" i="45"/>
  <c r="AF46" i="45"/>
  <c r="AE46" i="45"/>
  <c r="AD46" i="45"/>
  <c r="AC46" i="45"/>
  <c r="AB46" i="45"/>
  <c r="AA46" i="45"/>
  <c r="Z46" i="45"/>
  <c r="CC33" i="45" s="1"/>
  <c r="Y46" i="45"/>
  <c r="X46" i="45"/>
  <c r="W46" i="45"/>
  <c r="V46" i="45"/>
  <c r="U46" i="45"/>
  <c r="T46" i="45"/>
  <c r="S46" i="45"/>
  <c r="R46" i="45"/>
  <c r="BU33" i="45" s="1"/>
  <c r="Q46" i="45"/>
  <c r="Q58" i="45" s="1"/>
  <c r="Q82" i="45" s="1"/>
  <c r="P46" i="45"/>
  <c r="O46" i="45"/>
  <c r="N46" i="45"/>
  <c r="M46" i="45"/>
  <c r="L46" i="45"/>
  <c r="K46" i="45"/>
  <c r="J46" i="45"/>
  <c r="BM33" i="45" s="1"/>
  <c r="I46" i="45"/>
  <c r="I58" i="45" s="1"/>
  <c r="I82" i="45" s="1"/>
  <c r="H46" i="45"/>
  <c r="G46" i="45"/>
  <c r="F46" i="45"/>
  <c r="E46" i="45"/>
  <c r="D46" i="45"/>
  <c r="C46" i="45"/>
  <c r="B46" i="45"/>
  <c r="BE33" i="45" s="1"/>
  <c r="DD45" i="45"/>
  <c r="DC45" i="45"/>
  <c r="DB45" i="45"/>
  <c r="DA45" i="45"/>
  <c r="CZ45" i="45"/>
  <c r="CY45" i="45"/>
  <c r="CX45" i="45"/>
  <c r="CW45" i="45"/>
  <c r="CV45" i="45"/>
  <c r="CU45" i="45"/>
  <c r="CT45" i="45"/>
  <c r="CS45" i="45"/>
  <c r="CR45" i="45"/>
  <c r="CQ45" i="45"/>
  <c r="CP45" i="45"/>
  <c r="CO45" i="45"/>
  <c r="CN45" i="45"/>
  <c r="CM45" i="45"/>
  <c r="CL45" i="45"/>
  <c r="CK45" i="45"/>
  <c r="CJ45" i="45"/>
  <c r="CI45" i="45"/>
  <c r="CH45" i="45"/>
  <c r="CG45" i="45"/>
  <c r="CF45" i="45"/>
  <c r="CE45" i="45"/>
  <c r="CD45" i="45"/>
  <c r="CC45" i="45"/>
  <c r="CB45" i="45"/>
  <c r="CA45" i="45"/>
  <c r="BZ45" i="45"/>
  <c r="BY45" i="45"/>
  <c r="BX45" i="45"/>
  <c r="BW45" i="45"/>
  <c r="BV45" i="45"/>
  <c r="BU45" i="45"/>
  <c r="BT45" i="45"/>
  <c r="BS45" i="45"/>
  <c r="BR45" i="45"/>
  <c r="BQ45" i="45"/>
  <c r="BP45" i="45"/>
  <c r="BO45" i="45"/>
  <c r="BN45" i="45"/>
  <c r="BM45" i="45"/>
  <c r="BL45" i="45"/>
  <c r="BK45" i="45"/>
  <c r="BJ45" i="45"/>
  <c r="BI45" i="45"/>
  <c r="BH45" i="45"/>
  <c r="BG45" i="45"/>
  <c r="BF45" i="45"/>
  <c r="BE45" i="45"/>
  <c r="BA45" i="45"/>
  <c r="AZ45" i="45"/>
  <c r="AY45" i="45"/>
  <c r="AX45" i="45"/>
  <c r="DA32" i="45" s="1"/>
  <c r="AW45" i="45"/>
  <c r="AV45" i="45"/>
  <c r="AU45" i="45"/>
  <c r="AT45" i="45"/>
  <c r="AS45" i="45"/>
  <c r="AR45" i="45"/>
  <c r="AQ45" i="45"/>
  <c r="AP45" i="45"/>
  <c r="CS32" i="45" s="1"/>
  <c r="AO45" i="45"/>
  <c r="AN45" i="45"/>
  <c r="AM45" i="45"/>
  <c r="AL45" i="45"/>
  <c r="AK45" i="45"/>
  <c r="AJ45" i="45"/>
  <c r="AI45" i="45"/>
  <c r="AH45" i="45"/>
  <c r="CK32" i="45" s="1"/>
  <c r="AG45" i="45"/>
  <c r="AF45" i="45"/>
  <c r="AE45" i="45"/>
  <c r="AD45" i="45"/>
  <c r="AC45" i="45"/>
  <c r="AB45" i="45"/>
  <c r="AA45" i="45"/>
  <c r="Z45" i="45"/>
  <c r="CC32" i="45" s="1"/>
  <c r="Y45" i="45"/>
  <c r="X45" i="45"/>
  <c r="W45" i="45"/>
  <c r="V45" i="45"/>
  <c r="U45" i="45"/>
  <c r="T45" i="45"/>
  <c r="S45" i="45"/>
  <c r="R45" i="45"/>
  <c r="BU32" i="45" s="1"/>
  <c r="Q45" i="45"/>
  <c r="P45" i="45"/>
  <c r="O45" i="45"/>
  <c r="N45" i="45"/>
  <c r="M45" i="45"/>
  <c r="L45" i="45"/>
  <c r="K45" i="45"/>
  <c r="J45" i="45"/>
  <c r="BM32" i="45" s="1"/>
  <c r="I45" i="45"/>
  <c r="H45" i="45"/>
  <c r="G45" i="45"/>
  <c r="F45" i="45"/>
  <c r="E45" i="45"/>
  <c r="D45" i="45"/>
  <c r="C45" i="45"/>
  <c r="B45" i="45"/>
  <c r="BE32" i="45" s="1"/>
  <c r="DE32" i="45" s="1"/>
  <c r="BC153" i="45" s="1"/>
  <c r="DD44" i="45"/>
  <c r="DC44" i="45"/>
  <c r="DB44" i="45"/>
  <c r="DB51" i="45" s="1"/>
  <c r="DA44" i="45"/>
  <c r="CZ44" i="45"/>
  <c r="CZ51" i="45" s="1"/>
  <c r="CY44" i="45"/>
  <c r="CY51" i="45" s="1"/>
  <c r="CX44" i="45"/>
  <c r="CX51" i="45" s="1"/>
  <c r="CW44" i="45"/>
  <c r="CV44" i="45"/>
  <c r="CU44" i="45"/>
  <c r="CT44" i="45"/>
  <c r="CT51" i="45" s="1"/>
  <c r="CS44" i="45"/>
  <c r="CR44" i="45"/>
  <c r="CR51" i="45" s="1"/>
  <c r="CQ44" i="45"/>
  <c r="CQ51" i="45" s="1"/>
  <c r="CP44" i="45"/>
  <c r="CP51" i="45" s="1"/>
  <c r="CO44" i="45"/>
  <c r="CN44" i="45"/>
  <c r="CM44" i="45"/>
  <c r="CL44" i="45"/>
  <c r="CL51" i="45" s="1"/>
  <c r="CK44" i="45"/>
  <c r="CJ44" i="45"/>
  <c r="CJ51" i="45" s="1"/>
  <c r="CI44" i="45"/>
  <c r="CI51" i="45" s="1"/>
  <c r="CH44" i="45"/>
  <c r="CH51" i="45" s="1"/>
  <c r="CG44" i="45"/>
  <c r="CF44" i="45"/>
  <c r="CE44" i="45"/>
  <c r="CD44" i="45"/>
  <c r="CD51" i="45" s="1"/>
  <c r="CC44" i="45"/>
  <c r="CB44" i="45"/>
  <c r="CB51" i="45" s="1"/>
  <c r="CA44" i="45"/>
  <c r="CA51" i="45" s="1"/>
  <c r="BZ44" i="45"/>
  <c r="BZ51" i="45" s="1"/>
  <c r="BY44" i="45"/>
  <c r="BX44" i="45"/>
  <c r="BW44" i="45"/>
  <c r="BV44" i="45"/>
  <c r="BV51" i="45" s="1"/>
  <c r="BU44" i="45"/>
  <c r="BT44" i="45"/>
  <c r="BT51" i="45" s="1"/>
  <c r="BS44" i="45"/>
  <c r="BS51" i="45" s="1"/>
  <c r="BR44" i="45"/>
  <c r="BR51" i="45" s="1"/>
  <c r="BQ44" i="45"/>
  <c r="BP44" i="45"/>
  <c r="BO44" i="45"/>
  <c r="BN44" i="45"/>
  <c r="BN51" i="45" s="1"/>
  <c r="BM44" i="45"/>
  <c r="BL44" i="45"/>
  <c r="BL51" i="45" s="1"/>
  <c r="BK44" i="45"/>
  <c r="BK51" i="45" s="1"/>
  <c r="BJ44" i="45"/>
  <c r="BJ51" i="45" s="1"/>
  <c r="BI44" i="45"/>
  <c r="BH44" i="45"/>
  <c r="BG44" i="45"/>
  <c r="BF44" i="45"/>
  <c r="BF51" i="45" s="1"/>
  <c r="BE44" i="45"/>
  <c r="BA44" i="45"/>
  <c r="AZ44" i="45"/>
  <c r="AY44" i="45"/>
  <c r="AX44" i="45"/>
  <c r="DA31" i="45" s="1"/>
  <c r="DA38" i="45" s="1"/>
  <c r="AW44" i="45"/>
  <c r="AV44" i="45"/>
  <c r="CY31" i="45" s="1"/>
  <c r="CY38" i="45" s="1"/>
  <c r="AU44" i="45"/>
  <c r="AT44" i="45"/>
  <c r="AS44" i="45"/>
  <c r="AR44" i="45"/>
  <c r="AQ44" i="45"/>
  <c r="AP44" i="45"/>
  <c r="AO44" i="45"/>
  <c r="AN44" i="45"/>
  <c r="CQ31" i="45" s="1"/>
  <c r="CQ38" i="45" s="1"/>
  <c r="AM44" i="45"/>
  <c r="AL44" i="45"/>
  <c r="AK44" i="45"/>
  <c r="AJ44" i="45"/>
  <c r="AI44" i="45"/>
  <c r="AH44" i="45"/>
  <c r="CK31" i="45" s="1"/>
  <c r="CK38" i="45" s="1"/>
  <c r="AG44" i="45"/>
  <c r="AF44" i="45"/>
  <c r="CI31" i="45" s="1"/>
  <c r="CI38" i="45" s="1"/>
  <c r="AE44" i="45"/>
  <c r="AD44" i="45"/>
  <c r="AC44" i="45"/>
  <c r="AB44" i="45"/>
  <c r="AA44" i="45"/>
  <c r="Z44" i="45"/>
  <c r="CC31" i="45" s="1"/>
  <c r="CC38" i="45" s="1"/>
  <c r="Y44" i="45"/>
  <c r="X44" i="45"/>
  <c r="CA31" i="45" s="1"/>
  <c r="CA38" i="45" s="1"/>
  <c r="W44" i="45"/>
  <c r="V44" i="45"/>
  <c r="U44" i="45"/>
  <c r="T44" i="45"/>
  <c r="S44" i="45"/>
  <c r="R44" i="45"/>
  <c r="BU31" i="45" s="1"/>
  <c r="BU38" i="45" s="1"/>
  <c r="Q44" i="45"/>
  <c r="P44" i="45"/>
  <c r="BS31" i="45" s="1"/>
  <c r="BS38" i="45" s="1"/>
  <c r="O44" i="45"/>
  <c r="N44" i="45"/>
  <c r="M44" i="45"/>
  <c r="L44" i="45"/>
  <c r="K44" i="45"/>
  <c r="J44" i="45"/>
  <c r="BM31" i="45" s="1"/>
  <c r="BM38" i="45" s="1"/>
  <c r="I44" i="45"/>
  <c r="H44" i="45"/>
  <c r="BK31" i="45" s="1"/>
  <c r="BK38" i="45" s="1"/>
  <c r="G44" i="45"/>
  <c r="F44" i="45"/>
  <c r="E44" i="45"/>
  <c r="D44" i="45"/>
  <c r="C44" i="45"/>
  <c r="B44" i="45"/>
  <c r="BE31" i="45" s="1"/>
  <c r="DE31" i="45" s="1"/>
  <c r="BC152" i="45" s="1"/>
  <c r="U43" i="45"/>
  <c r="V43" i="45" s="1"/>
  <c r="W43" i="45" s="1"/>
  <c r="X43" i="45" s="1"/>
  <c r="Y43" i="45" s="1"/>
  <c r="Z43" i="45" s="1"/>
  <c r="AA43" i="45" s="1"/>
  <c r="AB43" i="45" s="1"/>
  <c r="AC43" i="45" s="1"/>
  <c r="AD43" i="45" s="1"/>
  <c r="T43" i="45"/>
  <c r="T42" i="45"/>
  <c r="U42" i="45" s="1"/>
  <c r="V42" i="45" s="1"/>
  <c r="W42" i="45" s="1"/>
  <c r="X42" i="45" s="1"/>
  <c r="Y42" i="45" s="1"/>
  <c r="Z42" i="45" s="1"/>
  <c r="AA42" i="45" s="1"/>
  <c r="AB42" i="45" s="1"/>
  <c r="AC42" i="45" s="1"/>
  <c r="AD42" i="45" s="1"/>
  <c r="BA38" i="45"/>
  <c r="BA159" i="45" s="1"/>
  <c r="AZ38" i="45"/>
  <c r="AZ159" i="45" s="1"/>
  <c r="AY38" i="45"/>
  <c r="AY159" i="45" s="1"/>
  <c r="AX38" i="45"/>
  <c r="AX159" i="45" s="1"/>
  <c r="AW38" i="45"/>
  <c r="AW159" i="45" s="1"/>
  <c r="AV38" i="45"/>
  <c r="AV159" i="45" s="1"/>
  <c r="AU38" i="45"/>
  <c r="AU159" i="45" s="1"/>
  <c r="AT38" i="45"/>
  <c r="AT159" i="45" s="1"/>
  <c r="AS38" i="45"/>
  <c r="AS159" i="45" s="1"/>
  <c r="AR38" i="45"/>
  <c r="AR159" i="45" s="1"/>
  <c r="AQ38" i="45"/>
  <c r="AQ159" i="45" s="1"/>
  <c r="AP38" i="45"/>
  <c r="AP159" i="45" s="1"/>
  <c r="AO38" i="45"/>
  <c r="AO159" i="45" s="1"/>
  <c r="AN38" i="45"/>
  <c r="AN159" i="45" s="1"/>
  <c r="AM38" i="45"/>
  <c r="AM159" i="45" s="1"/>
  <c r="AL38" i="45"/>
  <c r="AL159" i="45" s="1"/>
  <c r="AK38" i="45"/>
  <c r="AK159" i="45" s="1"/>
  <c r="AJ38" i="45"/>
  <c r="AJ159" i="45" s="1"/>
  <c r="AI38" i="45"/>
  <c r="AI159" i="45" s="1"/>
  <c r="AH38" i="45"/>
  <c r="AH159" i="45" s="1"/>
  <c r="AG38" i="45"/>
  <c r="AG159" i="45" s="1"/>
  <c r="AF38" i="45"/>
  <c r="AF159" i="45" s="1"/>
  <c r="AE38" i="45"/>
  <c r="AE159" i="45" s="1"/>
  <c r="AD38" i="45"/>
  <c r="AD159" i="45" s="1"/>
  <c r="AC38" i="45"/>
  <c r="AC159" i="45" s="1"/>
  <c r="AB38" i="45"/>
  <c r="AB159" i="45" s="1"/>
  <c r="AA38" i="45"/>
  <c r="AA159" i="45" s="1"/>
  <c r="Z38" i="45"/>
  <c r="Z159" i="45" s="1"/>
  <c r="Y38" i="45"/>
  <c r="Y159" i="45" s="1"/>
  <c r="X38" i="45"/>
  <c r="X159" i="45" s="1"/>
  <c r="W38" i="45"/>
  <c r="W159" i="45" s="1"/>
  <c r="V38" i="45"/>
  <c r="V159" i="45" s="1"/>
  <c r="U38" i="45"/>
  <c r="U159" i="45" s="1"/>
  <c r="T38" i="45"/>
  <c r="T159" i="45" s="1"/>
  <c r="S38" i="45"/>
  <c r="S159" i="45" s="1"/>
  <c r="R38" i="45"/>
  <c r="R159" i="45" s="1"/>
  <c r="Q38" i="45"/>
  <c r="Q159" i="45" s="1"/>
  <c r="P38" i="45"/>
  <c r="P159" i="45" s="1"/>
  <c r="O38" i="45"/>
  <c r="O159" i="45" s="1"/>
  <c r="N38" i="45"/>
  <c r="N159" i="45" s="1"/>
  <c r="M38" i="45"/>
  <c r="M159" i="45" s="1"/>
  <c r="L38" i="45"/>
  <c r="L159" i="45" s="1"/>
  <c r="K38" i="45"/>
  <c r="K159" i="45" s="1"/>
  <c r="J38" i="45"/>
  <c r="J159" i="45" s="1"/>
  <c r="I38" i="45"/>
  <c r="I159" i="45" s="1"/>
  <c r="H38" i="45"/>
  <c r="H159" i="45" s="1"/>
  <c r="G38" i="45"/>
  <c r="G159" i="45" s="1"/>
  <c r="F38" i="45"/>
  <c r="F159" i="45" s="1"/>
  <c r="E38" i="45"/>
  <c r="E159" i="45" s="1"/>
  <c r="D38" i="45"/>
  <c r="C38" i="45"/>
  <c r="B38" i="45"/>
  <c r="DD37" i="45"/>
  <c r="DC37" i="45"/>
  <c r="DB37" i="45"/>
  <c r="CZ37" i="45"/>
  <c r="CY37" i="45"/>
  <c r="CX37" i="45"/>
  <c r="CW37" i="45"/>
  <c r="CV37" i="45"/>
  <c r="CU37" i="45"/>
  <c r="CT37" i="45"/>
  <c r="CR37" i="45"/>
  <c r="CQ37" i="45"/>
  <c r="CP37" i="45"/>
  <c r="CO37" i="45"/>
  <c r="CN37" i="45"/>
  <c r="CM37" i="45"/>
  <c r="CL37" i="45"/>
  <c r="CJ37" i="45"/>
  <c r="CI37" i="45"/>
  <c r="CH37" i="45"/>
  <c r="CG37" i="45"/>
  <c r="CF37" i="45"/>
  <c r="CE37" i="45"/>
  <c r="CD37" i="45"/>
  <c r="CB37" i="45"/>
  <c r="CA37" i="45"/>
  <c r="BZ37" i="45"/>
  <c r="BY37" i="45"/>
  <c r="BX37" i="45"/>
  <c r="BW37" i="45"/>
  <c r="BV37" i="45"/>
  <c r="BT37" i="45"/>
  <c r="BS37" i="45"/>
  <c r="BR37" i="45"/>
  <c r="BQ37" i="45"/>
  <c r="BP37" i="45"/>
  <c r="BO37" i="45"/>
  <c r="BN37" i="45"/>
  <c r="BL37" i="45"/>
  <c r="BK37" i="45"/>
  <c r="BJ37" i="45"/>
  <c r="BI37" i="45"/>
  <c r="BH37" i="45"/>
  <c r="BG37" i="45"/>
  <c r="BF37" i="45"/>
  <c r="BB37" i="45"/>
  <c r="BB158" i="45" s="1"/>
  <c r="DD36" i="45"/>
  <c r="DC36" i="45"/>
  <c r="DB36" i="45"/>
  <c r="DA36" i="45"/>
  <c r="CZ36" i="45"/>
  <c r="CY36" i="45"/>
  <c r="CX36" i="45"/>
  <c r="CW36" i="45"/>
  <c r="CV36" i="45"/>
  <c r="CU36" i="45"/>
  <c r="CT36" i="45"/>
  <c r="CS36" i="45"/>
  <c r="CR36" i="45"/>
  <c r="CQ36" i="45"/>
  <c r="CP36" i="45"/>
  <c r="CO36" i="45"/>
  <c r="CN36" i="45"/>
  <c r="CM36" i="45"/>
  <c r="CL36" i="45"/>
  <c r="CK36" i="45"/>
  <c r="CJ36" i="45"/>
  <c r="CI36" i="45"/>
  <c r="CH36" i="45"/>
  <c r="CG36" i="45"/>
  <c r="CF36" i="45"/>
  <c r="CE36" i="45"/>
  <c r="CD36" i="45"/>
  <c r="CC36" i="45"/>
  <c r="CB36" i="45"/>
  <c r="CA36" i="45"/>
  <c r="BZ36" i="45"/>
  <c r="BY36" i="45"/>
  <c r="BX36" i="45"/>
  <c r="BW36" i="45"/>
  <c r="BV36" i="45"/>
  <c r="BU36" i="45"/>
  <c r="BT36" i="45"/>
  <c r="BS36" i="45"/>
  <c r="BR36" i="45"/>
  <c r="BQ36" i="45"/>
  <c r="BP36" i="45"/>
  <c r="BO36" i="45"/>
  <c r="BN36" i="45"/>
  <c r="BM36" i="45"/>
  <c r="BL36" i="45"/>
  <c r="BK36" i="45"/>
  <c r="BJ36" i="45"/>
  <c r="BI36" i="45"/>
  <c r="BH36" i="45"/>
  <c r="BG36" i="45"/>
  <c r="BF36" i="45"/>
  <c r="BB36" i="45"/>
  <c r="BB157" i="45" s="1"/>
  <c r="DD35" i="45"/>
  <c r="DC35" i="45"/>
  <c r="DB35" i="45"/>
  <c r="CZ35" i="45"/>
  <c r="CY35" i="45"/>
  <c r="CX35" i="45"/>
  <c r="CW35" i="45"/>
  <c r="CV35" i="45"/>
  <c r="CU35" i="45"/>
  <c r="CT35" i="45"/>
  <c r="CR35" i="45"/>
  <c r="CQ35" i="45"/>
  <c r="CP35" i="45"/>
  <c r="CO35" i="45"/>
  <c r="CN35" i="45"/>
  <c r="CM35" i="45"/>
  <c r="CL35" i="45"/>
  <c r="CJ35" i="45"/>
  <c r="CI35" i="45"/>
  <c r="CH35" i="45"/>
  <c r="CG35" i="45"/>
  <c r="CF35" i="45"/>
  <c r="CE35" i="45"/>
  <c r="CD35" i="45"/>
  <c r="CB35" i="45"/>
  <c r="CA35" i="45"/>
  <c r="BZ35" i="45"/>
  <c r="BY35" i="45"/>
  <c r="BX35" i="45"/>
  <c r="BW35" i="45"/>
  <c r="BV35" i="45"/>
  <c r="BT35" i="45"/>
  <c r="BS35" i="45"/>
  <c r="BR35" i="45"/>
  <c r="BQ35" i="45"/>
  <c r="BP35" i="45"/>
  <c r="BO35" i="45"/>
  <c r="BN35" i="45"/>
  <c r="BL35" i="45"/>
  <c r="BK35" i="45"/>
  <c r="BJ35" i="45"/>
  <c r="BI35" i="45"/>
  <c r="BH35" i="45"/>
  <c r="BG35" i="45"/>
  <c r="BF35" i="45"/>
  <c r="BB35" i="45"/>
  <c r="BB156" i="45" s="1"/>
  <c r="DD34" i="45"/>
  <c r="DC34" i="45"/>
  <c r="DB34" i="45"/>
  <c r="CZ34" i="45"/>
  <c r="CY34" i="45"/>
  <c r="CX34" i="45"/>
  <c r="CW34" i="45"/>
  <c r="CV34" i="45"/>
  <c r="CU34" i="45"/>
  <c r="CT34" i="45"/>
  <c r="CR34" i="45"/>
  <c r="CQ34" i="45"/>
  <c r="CP34" i="45"/>
  <c r="CO34" i="45"/>
  <c r="CN34" i="45"/>
  <c r="CM34" i="45"/>
  <c r="CL34" i="45"/>
  <c r="CJ34" i="45"/>
  <c r="CI34" i="45"/>
  <c r="CH34" i="45"/>
  <c r="CG34" i="45"/>
  <c r="CF34" i="45"/>
  <c r="CE34" i="45"/>
  <c r="CD34" i="45"/>
  <c r="CB34" i="45"/>
  <c r="CA34" i="45"/>
  <c r="BZ34" i="45"/>
  <c r="BY34" i="45"/>
  <c r="BX34" i="45"/>
  <c r="BW34" i="45"/>
  <c r="BV34" i="45"/>
  <c r="BT34" i="45"/>
  <c r="BS34" i="45"/>
  <c r="BR34" i="45"/>
  <c r="BQ34" i="45"/>
  <c r="BP34" i="45"/>
  <c r="BO34" i="45"/>
  <c r="BN34" i="45"/>
  <c r="BL34" i="45"/>
  <c r="BK34" i="45"/>
  <c r="BJ34" i="45"/>
  <c r="BI34" i="45"/>
  <c r="BH34" i="45"/>
  <c r="BG34" i="45"/>
  <c r="BF34" i="45"/>
  <c r="BB34" i="45"/>
  <c r="BB155" i="45" s="1"/>
  <c r="DD33" i="45"/>
  <c r="DC33" i="45"/>
  <c r="DB33" i="45"/>
  <c r="CZ33" i="45"/>
  <c r="CY33" i="45"/>
  <c r="CX33" i="45"/>
  <c r="CW33" i="45"/>
  <c r="CV33" i="45"/>
  <c r="CU33" i="45"/>
  <c r="CT33" i="45"/>
  <c r="CR33" i="45"/>
  <c r="CQ33" i="45"/>
  <c r="CP33" i="45"/>
  <c r="CO33" i="45"/>
  <c r="CN33" i="45"/>
  <c r="CM33" i="45"/>
  <c r="CL33" i="45"/>
  <c r="CJ33" i="45"/>
  <c r="CI33" i="45"/>
  <c r="CH33" i="45"/>
  <c r="CG33" i="45"/>
  <c r="CF33" i="45"/>
  <c r="CE33" i="45"/>
  <c r="CD33" i="45"/>
  <c r="CB33" i="45"/>
  <c r="CA33" i="45"/>
  <c r="BZ33" i="45"/>
  <c r="BY33" i="45"/>
  <c r="BX33" i="45"/>
  <c r="BW33" i="45"/>
  <c r="BV33" i="45"/>
  <c r="BT33" i="45"/>
  <c r="BS33" i="45"/>
  <c r="BR33" i="45"/>
  <c r="BQ33" i="45"/>
  <c r="BP33" i="45"/>
  <c r="BO33" i="45"/>
  <c r="BN33" i="45"/>
  <c r="BL33" i="45"/>
  <c r="BK33" i="45"/>
  <c r="BJ33" i="45"/>
  <c r="BI33" i="45"/>
  <c r="BH33" i="45"/>
  <c r="BG33" i="45"/>
  <c r="BF33" i="45"/>
  <c r="BB33" i="45"/>
  <c r="BB154" i="45" s="1"/>
  <c r="DD32" i="45"/>
  <c r="DC32" i="45"/>
  <c r="DB32" i="45"/>
  <c r="CZ32" i="45"/>
  <c r="CY32" i="45"/>
  <c r="CX32" i="45"/>
  <c r="CW32" i="45"/>
  <c r="CV32" i="45"/>
  <c r="CU32" i="45"/>
  <c r="CT32" i="45"/>
  <c r="CR32" i="45"/>
  <c r="CQ32" i="45"/>
  <c r="CP32" i="45"/>
  <c r="CO32" i="45"/>
  <c r="CN32" i="45"/>
  <c r="CM32" i="45"/>
  <c r="CL32" i="45"/>
  <c r="CJ32" i="45"/>
  <c r="CI32" i="45"/>
  <c r="CH32" i="45"/>
  <c r="CG32" i="45"/>
  <c r="CF32" i="45"/>
  <c r="CE32" i="45"/>
  <c r="CD32" i="45"/>
  <c r="CB32" i="45"/>
  <c r="CA32" i="45"/>
  <c r="BZ32" i="45"/>
  <c r="BY32" i="45"/>
  <c r="BX32" i="45"/>
  <c r="BW32" i="45"/>
  <c r="BV32" i="45"/>
  <c r="BT32" i="45"/>
  <c r="BS32" i="45"/>
  <c r="BR32" i="45"/>
  <c r="BQ32" i="45"/>
  <c r="BP32" i="45"/>
  <c r="BO32" i="45"/>
  <c r="BN32" i="45"/>
  <c r="BL32" i="45"/>
  <c r="BK32" i="45"/>
  <c r="BJ32" i="45"/>
  <c r="BI32" i="45"/>
  <c r="BH32" i="45"/>
  <c r="BG32" i="45"/>
  <c r="BF32" i="45"/>
  <c r="BB32" i="45"/>
  <c r="BB153" i="45" s="1"/>
  <c r="DD31" i="45"/>
  <c r="DD38" i="45" s="1"/>
  <c r="DC31" i="45"/>
  <c r="DC38" i="45" s="1"/>
  <c r="DB31" i="45"/>
  <c r="CZ31" i="45"/>
  <c r="CZ38" i="45" s="1"/>
  <c r="CX31" i="45"/>
  <c r="CX38" i="45" s="1"/>
  <c r="CW31" i="45"/>
  <c r="CW38" i="45" s="1"/>
  <c r="CV31" i="45"/>
  <c r="CV38" i="45" s="1"/>
  <c r="CU31" i="45"/>
  <c r="CU38" i="45" s="1"/>
  <c r="CT31" i="45"/>
  <c r="CS31" i="45"/>
  <c r="CS38" i="45" s="1"/>
  <c r="CR31" i="45"/>
  <c r="CR38" i="45" s="1"/>
  <c r="CP31" i="45"/>
  <c r="CP38" i="45" s="1"/>
  <c r="CO31" i="45"/>
  <c r="CO38" i="45" s="1"/>
  <c r="CN31" i="45"/>
  <c r="CN38" i="45" s="1"/>
  <c r="CM31" i="45"/>
  <c r="CM38" i="45" s="1"/>
  <c r="CL31" i="45"/>
  <c r="CJ31" i="45"/>
  <c r="CJ38" i="45" s="1"/>
  <c r="CH31" i="45"/>
  <c r="CH38" i="45" s="1"/>
  <c r="CG31" i="45"/>
  <c r="CG38" i="45" s="1"/>
  <c r="CF31" i="45"/>
  <c r="CF38" i="45" s="1"/>
  <c r="CE31" i="45"/>
  <c r="CE38" i="45" s="1"/>
  <c r="CD31" i="45"/>
  <c r="CB31" i="45"/>
  <c r="CB38" i="45" s="1"/>
  <c r="BZ31" i="45"/>
  <c r="BZ38" i="45" s="1"/>
  <c r="BY31" i="45"/>
  <c r="BY38" i="45" s="1"/>
  <c r="BX31" i="45"/>
  <c r="BX38" i="45" s="1"/>
  <c r="BW31" i="45"/>
  <c r="BW38" i="45" s="1"/>
  <c r="BV31" i="45"/>
  <c r="BT31" i="45"/>
  <c r="BT38" i="45" s="1"/>
  <c r="BR31" i="45"/>
  <c r="BR38" i="45" s="1"/>
  <c r="BQ31" i="45"/>
  <c r="BQ38" i="45" s="1"/>
  <c r="BP31" i="45"/>
  <c r="BP38" i="45" s="1"/>
  <c r="BO31" i="45"/>
  <c r="BO38" i="45" s="1"/>
  <c r="BN31" i="45"/>
  <c r="BL31" i="45"/>
  <c r="BL38" i="45" s="1"/>
  <c r="BJ31" i="45"/>
  <c r="BJ38" i="45" s="1"/>
  <c r="BI31" i="45"/>
  <c r="BI38" i="45" s="1"/>
  <c r="BH31" i="45"/>
  <c r="BH38" i="45" s="1"/>
  <c r="BG31" i="45"/>
  <c r="BG38" i="45" s="1"/>
  <c r="BF31" i="45"/>
  <c r="BB31" i="45"/>
  <c r="BB152" i="45" s="1"/>
  <c r="DF26" i="45"/>
  <c r="BA26" i="45"/>
  <c r="AZ26" i="45"/>
  <c r="AY26" i="45"/>
  <c r="AX26" i="45"/>
  <c r="AW26" i="45"/>
  <c r="AV26" i="45"/>
  <c r="AU26" i="45"/>
  <c r="AT26" i="45"/>
  <c r="AS26" i="45"/>
  <c r="AR26" i="45"/>
  <c r="AQ26" i="45"/>
  <c r="AP26" i="45"/>
  <c r="AO26" i="45"/>
  <c r="AN26" i="45"/>
  <c r="AM26" i="45"/>
  <c r="AL26" i="45"/>
  <c r="AK26" i="45"/>
  <c r="AJ26" i="45"/>
  <c r="AI26" i="45"/>
  <c r="AH26" i="45"/>
  <c r="AG26" i="45"/>
  <c r="AF26" i="45"/>
  <c r="AE26" i="45"/>
  <c r="AD26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K26" i="45"/>
  <c r="J26" i="45"/>
  <c r="I26" i="45"/>
  <c r="H26" i="45"/>
  <c r="G26" i="45"/>
  <c r="F26" i="45"/>
  <c r="E26" i="45"/>
  <c r="D26" i="45"/>
  <c r="C26" i="45"/>
  <c r="B26" i="45"/>
  <c r="FH25" i="45"/>
  <c r="FG25" i="45"/>
  <c r="FF25" i="45"/>
  <c r="FE25" i="45"/>
  <c r="FD25" i="45"/>
  <c r="FC25" i="45"/>
  <c r="FB25" i="45"/>
  <c r="FA25" i="45"/>
  <c r="EZ25" i="45"/>
  <c r="EY25" i="45"/>
  <c r="EX25" i="45"/>
  <c r="EW25" i="45"/>
  <c r="EV25" i="45"/>
  <c r="EU25" i="45"/>
  <c r="ET25" i="45"/>
  <c r="ES25" i="45"/>
  <c r="ER25" i="45"/>
  <c r="EQ25" i="45"/>
  <c r="EP25" i="45"/>
  <c r="EO25" i="45"/>
  <c r="EN25" i="45"/>
  <c r="EM25" i="45"/>
  <c r="EL25" i="45"/>
  <c r="EK25" i="45"/>
  <c r="EJ25" i="45"/>
  <c r="EI25" i="45"/>
  <c r="EH25" i="45"/>
  <c r="EG25" i="45"/>
  <c r="EF25" i="45"/>
  <c r="EE25" i="45"/>
  <c r="ED25" i="45"/>
  <c r="EC25" i="45"/>
  <c r="EB25" i="45"/>
  <c r="EA25" i="45"/>
  <c r="DZ25" i="45"/>
  <c r="DY25" i="45"/>
  <c r="DX25" i="45"/>
  <c r="DW25" i="45"/>
  <c r="DV25" i="45"/>
  <c r="DU25" i="45"/>
  <c r="DT25" i="45"/>
  <c r="DS25" i="45"/>
  <c r="DR25" i="45"/>
  <c r="DQ25" i="45"/>
  <c r="DP25" i="45"/>
  <c r="DO25" i="45"/>
  <c r="DN25" i="45"/>
  <c r="DM25" i="45"/>
  <c r="DL25" i="45"/>
  <c r="DK25" i="45"/>
  <c r="DJ25" i="45"/>
  <c r="DI25" i="45"/>
  <c r="DF25" i="45"/>
  <c r="FH24" i="45"/>
  <c r="FG24" i="45"/>
  <c r="FF24" i="45"/>
  <c r="FE24" i="45"/>
  <c r="FD24" i="45"/>
  <c r="FC24" i="45"/>
  <c r="FB24" i="45"/>
  <c r="FA24" i="45"/>
  <c r="FA50" i="45" s="1"/>
  <c r="FA62" i="45" s="1"/>
  <c r="EZ24" i="45"/>
  <c r="EY24" i="45"/>
  <c r="EX24" i="45"/>
  <c r="EW24" i="45"/>
  <c r="EV24" i="45"/>
  <c r="EU24" i="45"/>
  <c r="ET24" i="45"/>
  <c r="ES24" i="45"/>
  <c r="ES50" i="45" s="1"/>
  <c r="ES62" i="45" s="1"/>
  <c r="ER24" i="45"/>
  <c r="EQ24" i="45"/>
  <c r="EP24" i="45"/>
  <c r="EO24" i="45"/>
  <c r="EN24" i="45"/>
  <c r="EM24" i="45"/>
  <c r="EL24" i="45"/>
  <c r="EK24" i="45"/>
  <c r="EK50" i="45" s="1"/>
  <c r="EK62" i="45" s="1"/>
  <c r="EJ24" i="45"/>
  <c r="EI24" i="45"/>
  <c r="EH24" i="45"/>
  <c r="EG24" i="45"/>
  <c r="EF24" i="45"/>
  <c r="EE24" i="45"/>
  <c r="ED24" i="45"/>
  <c r="EC24" i="45"/>
  <c r="EC50" i="45" s="1"/>
  <c r="EC62" i="45" s="1"/>
  <c r="EB24" i="45"/>
  <c r="EA24" i="45"/>
  <c r="DZ24" i="45"/>
  <c r="DY24" i="45"/>
  <c r="DX24" i="45"/>
  <c r="DW24" i="45"/>
  <c r="DV24" i="45"/>
  <c r="DU24" i="45"/>
  <c r="DU50" i="45" s="1"/>
  <c r="DU62" i="45" s="1"/>
  <c r="DT24" i="45"/>
  <c r="DS24" i="45"/>
  <c r="DR24" i="45"/>
  <c r="DQ24" i="45"/>
  <c r="DP24" i="45"/>
  <c r="DO24" i="45"/>
  <c r="DN24" i="45"/>
  <c r="DM24" i="45"/>
  <c r="DM50" i="45" s="1"/>
  <c r="DM62" i="45" s="1"/>
  <c r="DL24" i="45"/>
  <c r="DK24" i="45"/>
  <c r="DJ24" i="45"/>
  <c r="DI24" i="45"/>
  <c r="DF24" i="45"/>
  <c r="FH23" i="45"/>
  <c r="FG23" i="45"/>
  <c r="FF23" i="45"/>
  <c r="FE23" i="45"/>
  <c r="FD23" i="45"/>
  <c r="FC23" i="45"/>
  <c r="FB23" i="45"/>
  <c r="FA23" i="45"/>
  <c r="EZ23" i="45"/>
  <c r="EY23" i="45"/>
  <c r="EX23" i="45"/>
  <c r="EW23" i="45"/>
  <c r="EV23" i="45"/>
  <c r="EU23" i="45"/>
  <c r="ET23" i="45"/>
  <c r="ES23" i="45"/>
  <c r="ER23" i="45"/>
  <c r="EQ23" i="45"/>
  <c r="EP23" i="45"/>
  <c r="EO23" i="45"/>
  <c r="EN23" i="45"/>
  <c r="EM23" i="45"/>
  <c r="EL23" i="45"/>
  <c r="EK23" i="45"/>
  <c r="EJ23" i="45"/>
  <c r="EI23" i="45"/>
  <c r="EH23" i="45"/>
  <c r="EG23" i="45"/>
  <c r="EF23" i="45"/>
  <c r="EE23" i="45"/>
  <c r="ED23" i="45"/>
  <c r="EC23" i="45"/>
  <c r="EB23" i="45"/>
  <c r="EA23" i="45"/>
  <c r="DZ23" i="45"/>
  <c r="DY23" i="45"/>
  <c r="DX23" i="45"/>
  <c r="DW23" i="45"/>
  <c r="DV23" i="45"/>
  <c r="DU23" i="45"/>
  <c r="DT23" i="45"/>
  <c r="DS23" i="45"/>
  <c r="DR23" i="45"/>
  <c r="DQ23" i="45"/>
  <c r="DP23" i="45"/>
  <c r="DO23" i="45"/>
  <c r="DN23" i="45"/>
  <c r="DM23" i="45"/>
  <c r="DL23" i="45"/>
  <c r="DK23" i="45"/>
  <c r="DJ23" i="45"/>
  <c r="DI23" i="45"/>
  <c r="DF23" i="45"/>
  <c r="FH22" i="45"/>
  <c r="FG22" i="45"/>
  <c r="FF22" i="45"/>
  <c r="FE22" i="45"/>
  <c r="FD22" i="45"/>
  <c r="FC22" i="45"/>
  <c r="FC49" i="45" s="1"/>
  <c r="FC61" i="45" s="1"/>
  <c r="FB22" i="45"/>
  <c r="FA22" i="45"/>
  <c r="EZ22" i="45"/>
  <c r="EY22" i="45"/>
  <c r="EX22" i="45"/>
  <c r="EW22" i="45"/>
  <c r="EV22" i="45"/>
  <c r="EU22" i="45"/>
  <c r="EU49" i="45" s="1"/>
  <c r="EU61" i="45" s="1"/>
  <c r="ET22" i="45"/>
  <c r="ES22" i="45"/>
  <c r="ER22" i="45"/>
  <c r="EQ22" i="45"/>
  <c r="EP22" i="45"/>
  <c r="EO22" i="45"/>
  <c r="EN22" i="45"/>
  <c r="EM22" i="45"/>
  <c r="EM49" i="45" s="1"/>
  <c r="EM61" i="45" s="1"/>
  <c r="EL22" i="45"/>
  <c r="EK22" i="45"/>
  <c r="EJ22" i="45"/>
  <c r="EI22" i="45"/>
  <c r="EH22" i="45"/>
  <c r="EG22" i="45"/>
  <c r="EF22" i="45"/>
  <c r="EE22" i="45"/>
  <c r="EE49" i="45" s="1"/>
  <c r="EE61" i="45" s="1"/>
  <c r="ED22" i="45"/>
  <c r="EC22" i="45"/>
  <c r="EB22" i="45"/>
  <c r="EA22" i="45"/>
  <c r="DZ22" i="45"/>
  <c r="DY22" i="45"/>
  <c r="DX22" i="45"/>
  <c r="DW22" i="45"/>
  <c r="DW49" i="45" s="1"/>
  <c r="DW61" i="45" s="1"/>
  <c r="DV22" i="45"/>
  <c r="DU22" i="45"/>
  <c r="DT22" i="45"/>
  <c r="DS22" i="45"/>
  <c r="DR22" i="45"/>
  <c r="DQ22" i="45"/>
  <c r="DP22" i="45"/>
  <c r="DO22" i="45"/>
  <c r="DO49" i="45" s="1"/>
  <c r="DO61" i="45" s="1"/>
  <c r="DN22" i="45"/>
  <c r="DM22" i="45"/>
  <c r="DL22" i="45"/>
  <c r="DK22" i="45"/>
  <c r="DJ22" i="45"/>
  <c r="DI22" i="45"/>
  <c r="DF22" i="45"/>
  <c r="FH21" i="45"/>
  <c r="FG21" i="45"/>
  <c r="FF21" i="45"/>
  <c r="FE21" i="45"/>
  <c r="FD21" i="45"/>
  <c r="FC21" i="45"/>
  <c r="FB21" i="45"/>
  <c r="FA21" i="45"/>
  <c r="EZ21" i="45"/>
  <c r="EY21" i="45"/>
  <c r="EX21" i="45"/>
  <c r="EW21" i="45"/>
  <c r="EV21" i="45"/>
  <c r="EU21" i="45"/>
  <c r="ET21" i="45"/>
  <c r="ES21" i="45"/>
  <c r="ER21" i="45"/>
  <c r="EQ21" i="45"/>
  <c r="EP21" i="45"/>
  <c r="EO21" i="45"/>
  <c r="EN21" i="45"/>
  <c r="EM21" i="45"/>
  <c r="EL21" i="45"/>
  <c r="EK21" i="45"/>
  <c r="EJ21" i="45"/>
  <c r="EI21" i="45"/>
  <c r="EH21" i="45"/>
  <c r="EG21" i="45"/>
  <c r="EF21" i="45"/>
  <c r="EE21" i="45"/>
  <c r="ED21" i="45"/>
  <c r="EC21" i="45"/>
  <c r="EB21" i="45"/>
  <c r="EA21" i="45"/>
  <c r="DZ21" i="45"/>
  <c r="DY21" i="45"/>
  <c r="DX21" i="45"/>
  <c r="DW21" i="45"/>
  <c r="DV21" i="45"/>
  <c r="DU21" i="45"/>
  <c r="DT21" i="45"/>
  <c r="DS21" i="45"/>
  <c r="DR21" i="45"/>
  <c r="DQ21" i="45"/>
  <c r="DP21" i="45"/>
  <c r="DO21" i="45"/>
  <c r="DN21" i="45"/>
  <c r="DM21" i="45"/>
  <c r="DL21" i="45"/>
  <c r="DK21" i="45"/>
  <c r="DJ21" i="45"/>
  <c r="DI21" i="45"/>
  <c r="DF21" i="45"/>
  <c r="FH20" i="45"/>
  <c r="FG20" i="45"/>
  <c r="FF20" i="45"/>
  <c r="FF48" i="45" s="1"/>
  <c r="FE20" i="45"/>
  <c r="FE48" i="45" s="1"/>
  <c r="FD20" i="45"/>
  <c r="FD48" i="45" s="1"/>
  <c r="FC20" i="45"/>
  <c r="FB20" i="45"/>
  <c r="FA20" i="45"/>
  <c r="EZ20" i="45"/>
  <c r="EY20" i="45"/>
  <c r="EX20" i="45"/>
  <c r="EX48" i="45" s="1"/>
  <c r="EX60" i="45" s="1"/>
  <c r="EW20" i="45"/>
  <c r="EW48" i="45" s="1"/>
  <c r="EW60" i="45" s="1"/>
  <c r="EV20" i="45"/>
  <c r="EV48" i="45" s="1"/>
  <c r="EV60" i="45" s="1"/>
  <c r="EU20" i="45"/>
  <c r="ET20" i="45"/>
  <c r="ES20" i="45"/>
  <c r="ER20" i="45"/>
  <c r="EQ20" i="45"/>
  <c r="EP20" i="45"/>
  <c r="EP48" i="45" s="1"/>
  <c r="EP60" i="45" s="1"/>
  <c r="EO20" i="45"/>
  <c r="EO48" i="45" s="1"/>
  <c r="EO60" i="45" s="1"/>
  <c r="EN20" i="45"/>
  <c r="EN48" i="45" s="1"/>
  <c r="EN60" i="45" s="1"/>
  <c r="EM20" i="45"/>
  <c r="EL20" i="45"/>
  <c r="EK20" i="45"/>
  <c r="EJ20" i="45"/>
  <c r="EI20" i="45"/>
  <c r="EH20" i="45"/>
  <c r="EH48" i="45" s="1"/>
  <c r="EH60" i="45" s="1"/>
  <c r="EG20" i="45"/>
  <c r="EG48" i="45" s="1"/>
  <c r="EG60" i="45" s="1"/>
  <c r="EF20" i="45"/>
  <c r="EF48" i="45" s="1"/>
  <c r="EF60" i="45" s="1"/>
  <c r="EE20" i="45"/>
  <c r="ED20" i="45"/>
  <c r="EC20" i="45"/>
  <c r="EB20" i="45"/>
  <c r="EA20" i="45"/>
  <c r="DZ20" i="45"/>
  <c r="DZ48" i="45" s="1"/>
  <c r="DZ60" i="45" s="1"/>
  <c r="DY20" i="45"/>
  <c r="DY48" i="45" s="1"/>
  <c r="DY60" i="45" s="1"/>
  <c r="DX20" i="45"/>
  <c r="DX48" i="45" s="1"/>
  <c r="DX60" i="45" s="1"/>
  <c r="DW20" i="45"/>
  <c r="DV20" i="45"/>
  <c r="DU20" i="45"/>
  <c r="DT20" i="45"/>
  <c r="DS20" i="45"/>
  <c r="DR20" i="45"/>
  <c r="DR48" i="45" s="1"/>
  <c r="DR60" i="45" s="1"/>
  <c r="DQ20" i="45"/>
  <c r="DQ48" i="45" s="1"/>
  <c r="DQ60" i="45" s="1"/>
  <c r="DP20" i="45"/>
  <c r="DP48" i="45" s="1"/>
  <c r="DP60" i="45" s="1"/>
  <c r="DO20" i="45"/>
  <c r="DN20" i="45"/>
  <c r="DM20" i="45"/>
  <c r="DL20" i="45"/>
  <c r="DL48" i="45" s="1"/>
  <c r="DL60" i="45" s="1"/>
  <c r="DK20" i="45"/>
  <c r="DJ20" i="45"/>
  <c r="DJ48" i="45" s="1"/>
  <c r="DJ60" i="45" s="1"/>
  <c r="DI20" i="45"/>
  <c r="DF20" i="45"/>
  <c r="FH19" i="45"/>
  <c r="FG19" i="45"/>
  <c r="FF19" i="45"/>
  <c r="FE19" i="45"/>
  <c r="FD19" i="45"/>
  <c r="FC19" i="45"/>
  <c r="FB19" i="45"/>
  <c r="FA19" i="45"/>
  <c r="EZ19" i="45"/>
  <c r="EY19" i="45"/>
  <c r="EX19" i="45"/>
  <c r="EW19" i="45"/>
  <c r="EV19" i="45"/>
  <c r="EU19" i="45"/>
  <c r="ET19" i="45"/>
  <c r="ES19" i="45"/>
  <c r="ER19" i="45"/>
  <c r="EQ19" i="45"/>
  <c r="EP19" i="45"/>
  <c r="EO19" i="45"/>
  <c r="EN19" i="45"/>
  <c r="EM19" i="45"/>
  <c r="EL19" i="45"/>
  <c r="EK19" i="45"/>
  <c r="EJ19" i="45"/>
  <c r="EI19" i="45"/>
  <c r="EH19" i="45"/>
  <c r="EG19" i="45"/>
  <c r="EF19" i="45"/>
  <c r="EE19" i="45"/>
  <c r="ED19" i="45"/>
  <c r="EC19" i="45"/>
  <c r="EB19" i="45"/>
  <c r="EA19" i="45"/>
  <c r="DZ19" i="45"/>
  <c r="DY19" i="45"/>
  <c r="DX19" i="45"/>
  <c r="DW19" i="45"/>
  <c r="DV19" i="45"/>
  <c r="DU19" i="45"/>
  <c r="DT19" i="45"/>
  <c r="DS19" i="45"/>
  <c r="DR19" i="45"/>
  <c r="DQ19" i="45"/>
  <c r="DP19" i="45"/>
  <c r="DO19" i="45"/>
  <c r="DN19" i="45"/>
  <c r="DM19" i="45"/>
  <c r="DL19" i="45"/>
  <c r="DK19" i="45"/>
  <c r="DJ19" i="45"/>
  <c r="DI19" i="45"/>
  <c r="DF19" i="45"/>
  <c r="FH18" i="45"/>
  <c r="FG18" i="45"/>
  <c r="FF18" i="45"/>
  <c r="FE18" i="45"/>
  <c r="FD18" i="45"/>
  <c r="FC18" i="45"/>
  <c r="FB18" i="45"/>
  <c r="FA18" i="45"/>
  <c r="EZ18" i="45"/>
  <c r="EY18" i="45"/>
  <c r="EX18" i="45"/>
  <c r="EW18" i="45"/>
  <c r="EV18" i="45"/>
  <c r="EU18" i="45"/>
  <c r="ET18" i="45"/>
  <c r="ES18" i="45"/>
  <c r="ER18" i="45"/>
  <c r="EQ18" i="45"/>
  <c r="EP18" i="45"/>
  <c r="EO18" i="45"/>
  <c r="EN18" i="45"/>
  <c r="EM18" i="45"/>
  <c r="EL18" i="45"/>
  <c r="EK18" i="45"/>
  <c r="EJ18" i="45"/>
  <c r="EI18" i="45"/>
  <c r="EH18" i="45"/>
  <c r="EG18" i="45"/>
  <c r="EF18" i="45"/>
  <c r="EE18" i="45"/>
  <c r="ED18" i="45"/>
  <c r="EC18" i="45"/>
  <c r="EB18" i="45"/>
  <c r="EA18" i="45"/>
  <c r="DZ18" i="45"/>
  <c r="DY18" i="45"/>
  <c r="DX18" i="45"/>
  <c r="DW18" i="45"/>
  <c r="DV18" i="45"/>
  <c r="DU18" i="45"/>
  <c r="DT18" i="45"/>
  <c r="DS18" i="45"/>
  <c r="DR18" i="45"/>
  <c r="DQ18" i="45"/>
  <c r="DP18" i="45"/>
  <c r="DO18" i="45"/>
  <c r="DN18" i="45"/>
  <c r="DM18" i="45"/>
  <c r="DL18" i="45"/>
  <c r="DK18" i="45"/>
  <c r="DJ18" i="45"/>
  <c r="DI18" i="45"/>
  <c r="DF18" i="45"/>
  <c r="FH17" i="45"/>
  <c r="FG17" i="45"/>
  <c r="FF17" i="45"/>
  <c r="FE17" i="45"/>
  <c r="FD17" i="45"/>
  <c r="FC17" i="45"/>
  <c r="FB17" i="45"/>
  <c r="FA17" i="45"/>
  <c r="EZ17" i="45"/>
  <c r="EY17" i="45"/>
  <c r="EX17" i="45"/>
  <c r="EW17" i="45"/>
  <c r="EV17" i="45"/>
  <c r="EU17" i="45"/>
  <c r="ET17" i="45"/>
  <c r="ES17" i="45"/>
  <c r="ER17" i="45"/>
  <c r="EQ17" i="45"/>
  <c r="EP17" i="45"/>
  <c r="EO17" i="45"/>
  <c r="EN17" i="45"/>
  <c r="EM17" i="45"/>
  <c r="EL17" i="45"/>
  <c r="EK17" i="45"/>
  <c r="EJ17" i="45"/>
  <c r="EI17" i="45"/>
  <c r="EH17" i="45"/>
  <c r="EG17" i="45"/>
  <c r="EF17" i="45"/>
  <c r="EE17" i="45"/>
  <c r="ED17" i="45"/>
  <c r="EC17" i="45"/>
  <c r="EB17" i="45"/>
  <c r="EA17" i="45"/>
  <c r="DZ17" i="45"/>
  <c r="DY17" i="45"/>
  <c r="DX17" i="45"/>
  <c r="DW17" i="45"/>
  <c r="DV17" i="45"/>
  <c r="DU17" i="45"/>
  <c r="DT17" i="45"/>
  <c r="DS17" i="45"/>
  <c r="DR17" i="45"/>
  <c r="DQ17" i="45"/>
  <c r="DP17" i="45"/>
  <c r="DO17" i="45"/>
  <c r="DN17" i="45"/>
  <c r="DM17" i="45"/>
  <c r="DL17" i="45"/>
  <c r="DK17" i="45"/>
  <c r="DJ17" i="45"/>
  <c r="DI17" i="45"/>
  <c r="DF17" i="45"/>
  <c r="FH16" i="45"/>
  <c r="FG16" i="45"/>
  <c r="FF16" i="45"/>
  <c r="FE16" i="45"/>
  <c r="FD16" i="45"/>
  <c r="FC16" i="45"/>
  <c r="FB16" i="45"/>
  <c r="FA16" i="45"/>
  <c r="EZ16" i="45"/>
  <c r="EY16" i="45"/>
  <c r="EX16" i="45"/>
  <c r="EW16" i="45"/>
  <c r="EV16" i="45"/>
  <c r="EU16" i="45"/>
  <c r="ET16" i="45"/>
  <c r="ES16" i="45"/>
  <c r="ER16" i="45"/>
  <c r="EQ16" i="45"/>
  <c r="EP16" i="45"/>
  <c r="EO16" i="45"/>
  <c r="EN16" i="45"/>
  <c r="EM16" i="45"/>
  <c r="EL16" i="45"/>
  <c r="EK16" i="45"/>
  <c r="EJ16" i="45"/>
  <c r="EI16" i="45"/>
  <c r="EH16" i="45"/>
  <c r="EG16" i="45"/>
  <c r="EF16" i="45"/>
  <c r="EE16" i="45"/>
  <c r="ED16" i="45"/>
  <c r="EC16" i="45"/>
  <c r="EB16" i="45"/>
  <c r="EA16" i="45"/>
  <c r="DZ16" i="45"/>
  <c r="DY16" i="45"/>
  <c r="DX16" i="45"/>
  <c r="DX47" i="45" s="1"/>
  <c r="DX59" i="45" s="1"/>
  <c r="DW16" i="45"/>
  <c r="DV16" i="45"/>
  <c r="DU16" i="45"/>
  <c r="DT16" i="45"/>
  <c r="DS16" i="45"/>
  <c r="DR16" i="45"/>
  <c r="DQ16" i="45"/>
  <c r="DP16" i="45"/>
  <c r="DP47" i="45" s="1"/>
  <c r="DP59" i="45" s="1"/>
  <c r="DO16" i="45"/>
  <c r="DN16" i="45"/>
  <c r="DM16" i="45"/>
  <c r="DL16" i="45"/>
  <c r="DK16" i="45"/>
  <c r="DJ16" i="45"/>
  <c r="DI16" i="45"/>
  <c r="DF16" i="45"/>
  <c r="FH15" i="45"/>
  <c r="FG15" i="45"/>
  <c r="FF15" i="45"/>
  <c r="FE15" i="45"/>
  <c r="FD15" i="45"/>
  <c r="FC15" i="45"/>
  <c r="FB15" i="45"/>
  <c r="FA15" i="45"/>
  <c r="EZ15" i="45"/>
  <c r="EY15" i="45"/>
  <c r="EX15" i="45"/>
  <c r="EW15" i="45"/>
  <c r="EV15" i="45"/>
  <c r="EU15" i="45"/>
  <c r="ET15" i="45"/>
  <c r="ES15" i="45"/>
  <c r="ER15" i="45"/>
  <c r="EQ15" i="45"/>
  <c r="EP15" i="45"/>
  <c r="EO15" i="45"/>
  <c r="EN15" i="45"/>
  <c r="EM15" i="45"/>
  <c r="EL15" i="45"/>
  <c r="EK15" i="45"/>
  <c r="EJ15" i="45"/>
  <c r="EI15" i="45"/>
  <c r="EH15" i="45"/>
  <c r="EG15" i="45"/>
  <c r="EF15" i="45"/>
  <c r="EE15" i="45"/>
  <c r="ED15" i="45"/>
  <c r="EC15" i="45"/>
  <c r="EB15" i="45"/>
  <c r="EA15" i="45"/>
  <c r="DZ15" i="45"/>
  <c r="DY15" i="45"/>
  <c r="DX15" i="45"/>
  <c r="DW15" i="45"/>
  <c r="DV15" i="45"/>
  <c r="DU15" i="45"/>
  <c r="DT15" i="45"/>
  <c r="DS15" i="45"/>
  <c r="DR15" i="45"/>
  <c r="DQ15" i="45"/>
  <c r="DP15" i="45"/>
  <c r="DO15" i="45"/>
  <c r="DN15" i="45"/>
  <c r="DM15" i="45"/>
  <c r="DL15" i="45"/>
  <c r="DK15" i="45"/>
  <c r="DJ15" i="45"/>
  <c r="DI15" i="45"/>
  <c r="DF15" i="45"/>
  <c r="FH14" i="45"/>
  <c r="FG14" i="45"/>
  <c r="FF14" i="45"/>
  <c r="FE14" i="45"/>
  <c r="FD14" i="45"/>
  <c r="FC14" i="45"/>
  <c r="FB14" i="45"/>
  <c r="FA14" i="45"/>
  <c r="EZ14" i="45"/>
  <c r="EY14" i="45"/>
  <c r="EX14" i="45"/>
  <c r="EW14" i="45"/>
  <c r="EV14" i="45"/>
  <c r="EU14" i="45"/>
  <c r="ET14" i="45"/>
  <c r="ES14" i="45"/>
  <c r="ER14" i="45"/>
  <c r="EQ14" i="45"/>
  <c r="EP14" i="45"/>
  <c r="EO14" i="45"/>
  <c r="EN14" i="45"/>
  <c r="EM14" i="45"/>
  <c r="EL14" i="45"/>
  <c r="EK14" i="45"/>
  <c r="EJ14" i="45"/>
  <c r="EI14" i="45"/>
  <c r="EH14" i="45"/>
  <c r="EG14" i="45"/>
  <c r="EF14" i="45"/>
  <c r="EE14" i="45"/>
  <c r="ED14" i="45"/>
  <c r="EC14" i="45"/>
  <c r="EB14" i="45"/>
  <c r="EA14" i="45"/>
  <c r="DZ14" i="45"/>
  <c r="DY14" i="45"/>
  <c r="DX14" i="45"/>
  <c r="DW14" i="45"/>
  <c r="DV14" i="45"/>
  <c r="DU14" i="45"/>
  <c r="DT14" i="45"/>
  <c r="DS14" i="45"/>
  <c r="DR14" i="45"/>
  <c r="DQ14" i="45"/>
  <c r="DP14" i="45"/>
  <c r="DO14" i="45"/>
  <c r="DN14" i="45"/>
  <c r="DM14" i="45"/>
  <c r="DL14" i="45"/>
  <c r="DK14" i="45"/>
  <c r="DJ14" i="45"/>
  <c r="DI14" i="45"/>
  <c r="DF14" i="45"/>
  <c r="FH13" i="45"/>
  <c r="FG13" i="45"/>
  <c r="FF13" i="45"/>
  <c r="FE13" i="45"/>
  <c r="FD13" i="45"/>
  <c r="FC13" i="45"/>
  <c r="FB13" i="45"/>
  <c r="FA13" i="45"/>
  <c r="EZ13" i="45"/>
  <c r="EY13" i="45"/>
  <c r="EX13" i="45"/>
  <c r="EW13" i="45"/>
  <c r="EV13" i="45"/>
  <c r="EU13" i="45"/>
  <c r="ET13" i="45"/>
  <c r="ES13" i="45"/>
  <c r="ER13" i="45"/>
  <c r="EQ13" i="45"/>
  <c r="EP13" i="45"/>
  <c r="EO13" i="45"/>
  <c r="EN13" i="45"/>
  <c r="EM13" i="45"/>
  <c r="EL13" i="45"/>
  <c r="EK13" i="45"/>
  <c r="EJ13" i="45"/>
  <c r="EI13" i="45"/>
  <c r="EH13" i="45"/>
  <c r="EG13" i="45"/>
  <c r="EF13" i="45"/>
  <c r="EE13" i="45"/>
  <c r="ED13" i="45"/>
  <c r="EC13" i="45"/>
  <c r="EB13" i="45"/>
  <c r="EA13" i="45"/>
  <c r="DZ13" i="45"/>
  <c r="DY13" i="45"/>
  <c r="DX13" i="45"/>
  <c r="DW13" i="45"/>
  <c r="DV13" i="45"/>
  <c r="DU13" i="45"/>
  <c r="DT13" i="45"/>
  <c r="DS13" i="45"/>
  <c r="DR13" i="45"/>
  <c r="DQ13" i="45"/>
  <c r="DP13" i="45"/>
  <c r="DO13" i="45"/>
  <c r="DN13" i="45"/>
  <c r="DM13" i="45"/>
  <c r="DL13" i="45"/>
  <c r="DK13" i="45"/>
  <c r="DJ13" i="45"/>
  <c r="DI13" i="45"/>
  <c r="DF13" i="45"/>
  <c r="FH12" i="45"/>
  <c r="FG12" i="45"/>
  <c r="FF12" i="45"/>
  <c r="FE12" i="45"/>
  <c r="FD12" i="45"/>
  <c r="FC12" i="45"/>
  <c r="FB12" i="45"/>
  <c r="FA12" i="45"/>
  <c r="EZ12" i="45"/>
  <c r="EY12" i="45"/>
  <c r="EX12" i="45"/>
  <c r="EW12" i="45"/>
  <c r="EV12" i="45"/>
  <c r="EU12" i="45"/>
  <c r="ET12" i="45"/>
  <c r="ES12" i="45"/>
  <c r="ER12" i="45"/>
  <c r="EQ12" i="45"/>
  <c r="EP12" i="45"/>
  <c r="EO12" i="45"/>
  <c r="EN12" i="45"/>
  <c r="EM12" i="45"/>
  <c r="EL12" i="45"/>
  <c r="EK12" i="45"/>
  <c r="EJ12" i="45"/>
  <c r="EI12" i="45"/>
  <c r="EH12" i="45"/>
  <c r="EG12" i="45"/>
  <c r="EF12" i="45"/>
  <c r="EE12" i="45"/>
  <c r="ED12" i="45"/>
  <c r="EC12" i="45"/>
  <c r="EB12" i="45"/>
  <c r="EA12" i="45"/>
  <c r="DZ12" i="45"/>
  <c r="DY12" i="45"/>
  <c r="DX12" i="45"/>
  <c r="DW12" i="45"/>
  <c r="DV12" i="45"/>
  <c r="DU12" i="45"/>
  <c r="DT12" i="45"/>
  <c r="DS12" i="45"/>
  <c r="DR12" i="45"/>
  <c r="DQ12" i="45"/>
  <c r="DP12" i="45"/>
  <c r="DO12" i="45"/>
  <c r="DN12" i="45"/>
  <c r="DM12" i="45"/>
  <c r="DL12" i="45"/>
  <c r="DK12" i="45"/>
  <c r="DJ12" i="45"/>
  <c r="DI12" i="45"/>
  <c r="DF12" i="45"/>
  <c r="FH11" i="45"/>
  <c r="FG11" i="45"/>
  <c r="FF11" i="45"/>
  <c r="FE11" i="45"/>
  <c r="FD11" i="45"/>
  <c r="FC11" i="45"/>
  <c r="FB11" i="45"/>
  <c r="FA11" i="45"/>
  <c r="EZ11" i="45"/>
  <c r="EY11" i="45"/>
  <c r="EX11" i="45"/>
  <c r="EW11" i="45"/>
  <c r="EV11" i="45"/>
  <c r="EU11" i="45"/>
  <c r="ET11" i="45"/>
  <c r="ES11" i="45"/>
  <c r="ER11" i="45"/>
  <c r="EQ11" i="45"/>
  <c r="EP11" i="45"/>
  <c r="EO11" i="45"/>
  <c r="EN11" i="45"/>
  <c r="EM11" i="45"/>
  <c r="EL11" i="45"/>
  <c r="EK11" i="45"/>
  <c r="EJ11" i="45"/>
  <c r="EI11" i="45"/>
  <c r="EH11" i="45"/>
  <c r="EG11" i="45"/>
  <c r="EF11" i="45"/>
  <c r="EE11" i="45"/>
  <c r="ED11" i="45"/>
  <c r="EC11" i="45"/>
  <c r="EB11" i="45"/>
  <c r="EA11" i="45"/>
  <c r="DZ11" i="45"/>
  <c r="DY11" i="45"/>
  <c r="DX11" i="45"/>
  <c r="DW11" i="45"/>
  <c r="DV11" i="45"/>
  <c r="DU11" i="45"/>
  <c r="DT11" i="45"/>
  <c r="DS11" i="45"/>
  <c r="DR11" i="45"/>
  <c r="DQ11" i="45"/>
  <c r="DP11" i="45"/>
  <c r="DO11" i="45"/>
  <c r="DN11" i="45"/>
  <c r="DM11" i="45"/>
  <c r="DL11" i="45"/>
  <c r="DK11" i="45"/>
  <c r="DJ11" i="45"/>
  <c r="DI11" i="45"/>
  <c r="DF11" i="45"/>
  <c r="FH10" i="45"/>
  <c r="FG10" i="45"/>
  <c r="FF10" i="45"/>
  <c r="FE10" i="45"/>
  <c r="FD10" i="45"/>
  <c r="FC10" i="45"/>
  <c r="FB10" i="45"/>
  <c r="FA10" i="45"/>
  <c r="EZ10" i="45"/>
  <c r="EY10" i="45"/>
  <c r="EX10" i="45"/>
  <c r="EW10" i="45"/>
  <c r="EV10" i="45"/>
  <c r="EU10" i="45"/>
  <c r="ET10" i="45"/>
  <c r="ES10" i="45"/>
  <c r="ER10" i="45"/>
  <c r="EQ10" i="45"/>
  <c r="EP10" i="45"/>
  <c r="EO10" i="45"/>
  <c r="EN10" i="45"/>
  <c r="EM10" i="45"/>
  <c r="EL10" i="45"/>
  <c r="EK10" i="45"/>
  <c r="EJ10" i="45"/>
  <c r="EI10" i="45"/>
  <c r="EH10" i="45"/>
  <c r="EG10" i="45"/>
  <c r="EF10" i="45"/>
  <c r="EE10" i="45"/>
  <c r="ED10" i="45"/>
  <c r="EC10" i="45"/>
  <c r="EB10" i="45"/>
  <c r="EA10" i="45"/>
  <c r="DZ10" i="45"/>
  <c r="DY10" i="45"/>
  <c r="DX10" i="45"/>
  <c r="DW10" i="45"/>
  <c r="DV10" i="45"/>
  <c r="DU10" i="45"/>
  <c r="DT10" i="45"/>
  <c r="DS10" i="45"/>
  <c r="DR10" i="45"/>
  <c r="DQ10" i="45"/>
  <c r="DP10" i="45"/>
  <c r="DO10" i="45"/>
  <c r="DN10" i="45"/>
  <c r="DM10" i="45"/>
  <c r="DL10" i="45"/>
  <c r="DK10" i="45"/>
  <c r="DJ10" i="45"/>
  <c r="DI10" i="45"/>
  <c r="DF10" i="45"/>
  <c r="FH9" i="45"/>
  <c r="FG9" i="45"/>
  <c r="FF9" i="45"/>
  <c r="FE9" i="45"/>
  <c r="FD9" i="45"/>
  <c r="FC9" i="45"/>
  <c r="FB9" i="45"/>
  <c r="FA9" i="45"/>
  <c r="EZ9" i="45"/>
  <c r="EY9" i="45"/>
  <c r="EX9" i="45"/>
  <c r="EW9" i="45"/>
  <c r="EV9" i="45"/>
  <c r="EU9" i="45"/>
  <c r="ET9" i="45"/>
  <c r="ES9" i="45"/>
  <c r="ER9" i="45"/>
  <c r="EQ9" i="45"/>
  <c r="EP9" i="45"/>
  <c r="EO9" i="45"/>
  <c r="EN9" i="45"/>
  <c r="EM9" i="45"/>
  <c r="EL9" i="45"/>
  <c r="EK9" i="45"/>
  <c r="EJ9" i="45"/>
  <c r="EI9" i="45"/>
  <c r="EH9" i="45"/>
  <c r="EG9" i="45"/>
  <c r="EF9" i="45"/>
  <c r="EE9" i="45"/>
  <c r="ED9" i="45"/>
  <c r="EC9" i="45"/>
  <c r="EB9" i="45"/>
  <c r="EA9" i="45"/>
  <c r="DZ9" i="45"/>
  <c r="DY9" i="45"/>
  <c r="DX9" i="45"/>
  <c r="DW9" i="45"/>
  <c r="DV9" i="45"/>
  <c r="DU9" i="45"/>
  <c r="DT9" i="45"/>
  <c r="DS9" i="45"/>
  <c r="DR9" i="45"/>
  <c r="DQ9" i="45"/>
  <c r="DP9" i="45"/>
  <c r="DO9" i="45"/>
  <c r="DN9" i="45"/>
  <c r="DM9" i="45"/>
  <c r="DL9" i="45"/>
  <c r="DK9" i="45"/>
  <c r="DJ9" i="45"/>
  <c r="DI9" i="45"/>
  <c r="DF9" i="45"/>
  <c r="FH8" i="45"/>
  <c r="FG8" i="45"/>
  <c r="FF8" i="45"/>
  <c r="FE8" i="45"/>
  <c r="FD8" i="45"/>
  <c r="FC8" i="45"/>
  <c r="FB8" i="45"/>
  <c r="FA8" i="45"/>
  <c r="EZ8" i="45"/>
  <c r="EY8" i="45"/>
  <c r="EX8" i="45"/>
  <c r="EW8" i="45"/>
  <c r="EV8" i="45"/>
  <c r="EU8" i="45"/>
  <c r="ET8" i="45"/>
  <c r="ES8" i="45"/>
  <c r="ER8" i="45"/>
  <c r="EQ8" i="45"/>
  <c r="EP8" i="45"/>
  <c r="EO8" i="45"/>
  <c r="EN8" i="45"/>
  <c r="EM8" i="45"/>
  <c r="EL8" i="45"/>
  <c r="EK8" i="45"/>
  <c r="EJ8" i="45"/>
  <c r="EI8" i="45"/>
  <c r="EH8" i="45"/>
  <c r="EG8" i="45"/>
  <c r="EF8" i="45"/>
  <c r="EE8" i="45"/>
  <c r="ED8" i="45"/>
  <c r="EC8" i="45"/>
  <c r="EB8" i="45"/>
  <c r="EA8" i="45"/>
  <c r="DZ8" i="45"/>
  <c r="DY8" i="45"/>
  <c r="DX8" i="45"/>
  <c r="DW8" i="45"/>
  <c r="DV8" i="45"/>
  <c r="DU8" i="45"/>
  <c r="DT8" i="45"/>
  <c r="DS8" i="45"/>
  <c r="DR8" i="45"/>
  <c r="DQ8" i="45"/>
  <c r="DP8" i="45"/>
  <c r="DO8" i="45"/>
  <c r="DN8" i="45"/>
  <c r="DM8" i="45"/>
  <c r="DL8" i="45"/>
  <c r="DK8" i="45"/>
  <c r="DJ8" i="45"/>
  <c r="DI8" i="45"/>
  <c r="DF8" i="45"/>
  <c r="FH7" i="45"/>
  <c r="FG7" i="45"/>
  <c r="FF7" i="45"/>
  <c r="FF45" i="45" s="1"/>
  <c r="FE7" i="45"/>
  <c r="FE45" i="45" s="1"/>
  <c r="FD7" i="45"/>
  <c r="FC7" i="45"/>
  <c r="FB7" i="45"/>
  <c r="FA7" i="45"/>
  <c r="FA45" i="45" s="1"/>
  <c r="FA57" i="45" s="1"/>
  <c r="EZ7" i="45"/>
  <c r="EY7" i="45"/>
  <c r="EX7" i="45"/>
  <c r="EX45" i="45" s="1"/>
  <c r="EX57" i="45" s="1"/>
  <c r="EW7" i="45"/>
  <c r="EW45" i="45" s="1"/>
  <c r="EW57" i="45" s="1"/>
  <c r="EV7" i="45"/>
  <c r="EU7" i="45"/>
  <c r="ET7" i="45"/>
  <c r="ES7" i="45"/>
  <c r="ES45" i="45" s="1"/>
  <c r="ES57" i="45" s="1"/>
  <c r="ER7" i="45"/>
  <c r="EQ7" i="45"/>
  <c r="EP7" i="45"/>
  <c r="EP45" i="45" s="1"/>
  <c r="EP57" i="45" s="1"/>
  <c r="EO7" i="45"/>
  <c r="EO45" i="45" s="1"/>
  <c r="EO57" i="45" s="1"/>
  <c r="EN7" i="45"/>
  <c r="EM7" i="45"/>
  <c r="EL7" i="45"/>
  <c r="EK7" i="45"/>
  <c r="EK45" i="45" s="1"/>
  <c r="EK57" i="45" s="1"/>
  <c r="EJ7" i="45"/>
  <c r="EI7" i="45"/>
  <c r="EH7" i="45"/>
  <c r="EH45" i="45" s="1"/>
  <c r="EH57" i="45" s="1"/>
  <c r="EG7" i="45"/>
  <c r="EG45" i="45" s="1"/>
  <c r="EG57" i="45" s="1"/>
  <c r="EF7" i="45"/>
  <c r="EE7" i="45"/>
  <c r="ED7" i="45"/>
  <c r="EC7" i="45"/>
  <c r="EC45" i="45" s="1"/>
  <c r="EC57" i="45" s="1"/>
  <c r="EB7" i="45"/>
  <c r="EA7" i="45"/>
  <c r="DZ7" i="45"/>
  <c r="DZ45" i="45" s="1"/>
  <c r="DZ57" i="45" s="1"/>
  <c r="DY7" i="45"/>
  <c r="DY45" i="45" s="1"/>
  <c r="DY57" i="45" s="1"/>
  <c r="DX7" i="45"/>
  <c r="DW7" i="45"/>
  <c r="DV7" i="45"/>
  <c r="DU7" i="45"/>
  <c r="DU45" i="45" s="1"/>
  <c r="DU57" i="45" s="1"/>
  <c r="DT7" i="45"/>
  <c r="DS7" i="45"/>
  <c r="DR7" i="45"/>
  <c r="DR45" i="45" s="1"/>
  <c r="DR57" i="45" s="1"/>
  <c r="DQ7" i="45"/>
  <c r="DQ45" i="45" s="1"/>
  <c r="DQ57" i="45" s="1"/>
  <c r="DP7" i="45"/>
  <c r="DO7" i="45"/>
  <c r="DN7" i="45"/>
  <c r="DM7" i="45"/>
  <c r="DM45" i="45" s="1"/>
  <c r="DM57" i="45" s="1"/>
  <c r="DL7" i="45"/>
  <c r="DK7" i="45"/>
  <c r="DJ7" i="45"/>
  <c r="DJ45" i="45" s="1"/>
  <c r="DJ57" i="45" s="1"/>
  <c r="DI7" i="45"/>
  <c r="DF7" i="45"/>
  <c r="FH6" i="45"/>
  <c r="FH44" i="45" s="1"/>
  <c r="FG6" i="45"/>
  <c r="FG44" i="45" s="1"/>
  <c r="FF6" i="45"/>
  <c r="FF44" i="45" s="1"/>
  <c r="FE6" i="45"/>
  <c r="FE44" i="45" s="1"/>
  <c r="FD6" i="45"/>
  <c r="FD44" i="45" s="1"/>
  <c r="FC6" i="45"/>
  <c r="FC44" i="45" s="1"/>
  <c r="FB6" i="45"/>
  <c r="FB44" i="45" s="1"/>
  <c r="FA6" i="45"/>
  <c r="FA44" i="45" s="1"/>
  <c r="EZ6" i="45"/>
  <c r="EZ44" i="45" s="1"/>
  <c r="EY6" i="45"/>
  <c r="EY44" i="45" s="1"/>
  <c r="EX6" i="45"/>
  <c r="EX44" i="45" s="1"/>
  <c r="EW6" i="45"/>
  <c r="EW44" i="45" s="1"/>
  <c r="EV6" i="45"/>
  <c r="EV44" i="45" s="1"/>
  <c r="EU6" i="45"/>
  <c r="EU44" i="45" s="1"/>
  <c r="ET6" i="45"/>
  <c r="ET44" i="45" s="1"/>
  <c r="ES6" i="45"/>
  <c r="ES44" i="45" s="1"/>
  <c r="ER6" i="45"/>
  <c r="ER44" i="45" s="1"/>
  <c r="EQ6" i="45"/>
  <c r="EQ44" i="45" s="1"/>
  <c r="EP6" i="45"/>
  <c r="EP44" i="45" s="1"/>
  <c r="EO6" i="45"/>
  <c r="EO44" i="45" s="1"/>
  <c r="EN6" i="45"/>
  <c r="EN44" i="45" s="1"/>
  <c r="EM6" i="45"/>
  <c r="EM44" i="45" s="1"/>
  <c r="EL6" i="45"/>
  <c r="EL44" i="45" s="1"/>
  <c r="EK6" i="45"/>
  <c r="EK44" i="45" s="1"/>
  <c r="EJ6" i="45"/>
  <c r="EJ44" i="45" s="1"/>
  <c r="EI6" i="45"/>
  <c r="EI44" i="45" s="1"/>
  <c r="EH6" i="45"/>
  <c r="EH44" i="45" s="1"/>
  <c r="EG6" i="45"/>
  <c r="EG44" i="45" s="1"/>
  <c r="EF6" i="45"/>
  <c r="EF44" i="45" s="1"/>
  <c r="EE6" i="45"/>
  <c r="EE44" i="45" s="1"/>
  <c r="ED6" i="45"/>
  <c r="ED44" i="45" s="1"/>
  <c r="EC6" i="45"/>
  <c r="EC44" i="45" s="1"/>
  <c r="EB6" i="45"/>
  <c r="EB44" i="45" s="1"/>
  <c r="EA6" i="45"/>
  <c r="EA44" i="45" s="1"/>
  <c r="DZ6" i="45"/>
  <c r="DZ44" i="45" s="1"/>
  <c r="DY6" i="45"/>
  <c r="DY44" i="45" s="1"/>
  <c r="DX6" i="45"/>
  <c r="DX44" i="45" s="1"/>
  <c r="DW6" i="45"/>
  <c r="DW44" i="45" s="1"/>
  <c r="DV6" i="45"/>
  <c r="DV44" i="45" s="1"/>
  <c r="DU6" i="45"/>
  <c r="DU44" i="45" s="1"/>
  <c r="DT6" i="45"/>
  <c r="DT44" i="45" s="1"/>
  <c r="DS6" i="45"/>
  <c r="DS44" i="45" s="1"/>
  <c r="DR6" i="45"/>
  <c r="DR44" i="45" s="1"/>
  <c r="DQ6" i="45"/>
  <c r="DQ44" i="45" s="1"/>
  <c r="DP6" i="45"/>
  <c r="DP44" i="45" s="1"/>
  <c r="DO6" i="45"/>
  <c r="DO44" i="45" s="1"/>
  <c r="DN6" i="45"/>
  <c r="DN44" i="45" s="1"/>
  <c r="DM6" i="45"/>
  <c r="DM44" i="45" s="1"/>
  <c r="DL6" i="45"/>
  <c r="DL44" i="45" s="1"/>
  <c r="DK6" i="45"/>
  <c r="DK44" i="45" s="1"/>
  <c r="DJ6" i="45"/>
  <c r="DJ44" i="45" s="1"/>
  <c r="DI6" i="45"/>
  <c r="DI44" i="45" s="1"/>
  <c r="DF6" i="45"/>
  <c r="X47" i="36"/>
  <c r="W47" i="36"/>
  <c r="V47" i="36"/>
  <c r="U47" i="36"/>
  <c r="T47" i="36"/>
  <c r="S47" i="36"/>
  <c r="R47" i="36"/>
  <c r="Q47" i="36"/>
  <c r="P47" i="36"/>
  <c r="K57" i="36"/>
  <c r="L57" i="36" s="1"/>
  <c r="J57" i="36"/>
  <c r="I57" i="36"/>
  <c r="G57" i="36"/>
  <c r="F57" i="36" s="1"/>
  <c r="E57" i="36"/>
  <c r="K56" i="36"/>
  <c r="L56" i="36" s="1"/>
  <c r="J56" i="36"/>
  <c r="I56" i="36"/>
  <c r="G56" i="36"/>
  <c r="F56" i="36" s="1"/>
  <c r="E56" i="36"/>
  <c r="K55" i="36"/>
  <c r="L55" i="36" s="1"/>
  <c r="J55" i="36"/>
  <c r="I55" i="36"/>
  <c r="G55" i="36"/>
  <c r="F55" i="36" s="1"/>
  <c r="E55" i="36"/>
  <c r="K54" i="36"/>
  <c r="L54" i="36" s="1"/>
  <c r="J54" i="36"/>
  <c r="I54" i="36"/>
  <c r="G54" i="36"/>
  <c r="F54" i="36" s="1"/>
  <c r="E54" i="36"/>
  <c r="K53" i="36"/>
  <c r="L53" i="36" s="1"/>
  <c r="J53" i="36"/>
  <c r="I53" i="36"/>
  <c r="G53" i="36"/>
  <c r="F53" i="36" s="1"/>
  <c r="E53" i="36"/>
  <c r="K52" i="36"/>
  <c r="L52" i="36" s="1"/>
  <c r="J52" i="36"/>
  <c r="I52" i="36"/>
  <c r="G52" i="36"/>
  <c r="F52" i="36" s="1"/>
  <c r="E52" i="36"/>
  <c r="K51" i="36"/>
  <c r="L51" i="36" s="1"/>
  <c r="J51" i="36"/>
  <c r="I51" i="36"/>
  <c r="G51" i="36"/>
  <c r="F51" i="36" s="1"/>
  <c r="E51" i="36"/>
  <c r="J50" i="36"/>
  <c r="I50" i="36"/>
  <c r="G50" i="36"/>
  <c r="F50" i="36" s="1"/>
  <c r="E50" i="36"/>
  <c r="J49" i="36"/>
  <c r="I49" i="36"/>
  <c r="G49" i="36"/>
  <c r="F49" i="36" s="1"/>
  <c r="E49" i="36"/>
  <c r="J48" i="36"/>
  <c r="G48" i="36" s="1"/>
  <c r="F48" i="36" s="1"/>
  <c r="I48" i="36"/>
  <c r="E48" i="36"/>
  <c r="J47" i="36"/>
  <c r="G47" i="36" s="1"/>
  <c r="F47" i="36" s="1"/>
  <c r="I47" i="36"/>
  <c r="E47" i="36"/>
  <c r="BF5" i="45" l="1"/>
  <c r="E5" i="45"/>
  <c r="BG5" i="45"/>
  <c r="DI48" i="45"/>
  <c r="DI60" i="45" s="1"/>
  <c r="DK45" i="45"/>
  <c r="DK57" i="45" s="1"/>
  <c r="DS45" i="45"/>
  <c r="DS57" i="45" s="1"/>
  <c r="EA45" i="45"/>
  <c r="EA57" i="45" s="1"/>
  <c r="EI45" i="45"/>
  <c r="EI57" i="45" s="1"/>
  <c r="EQ45" i="45"/>
  <c r="EQ57" i="45" s="1"/>
  <c r="EY45" i="45"/>
  <c r="EY57" i="45" s="1"/>
  <c r="FG45" i="45"/>
  <c r="DL46" i="45"/>
  <c r="DL58" i="45" s="1"/>
  <c r="DT46" i="45"/>
  <c r="DT58" i="45" s="1"/>
  <c r="EB46" i="45"/>
  <c r="EB58" i="45" s="1"/>
  <c r="EJ46" i="45"/>
  <c r="EJ58" i="45" s="1"/>
  <c r="ER46" i="45"/>
  <c r="ER58" i="45" s="1"/>
  <c r="EZ46" i="45"/>
  <c r="EZ58" i="45" s="1"/>
  <c r="FH46" i="45"/>
  <c r="DJ46" i="45"/>
  <c r="DJ58" i="45" s="1"/>
  <c r="DR46" i="45"/>
  <c r="DR58" i="45" s="1"/>
  <c r="DZ46" i="45"/>
  <c r="DZ58" i="45" s="1"/>
  <c r="EH46" i="45"/>
  <c r="EH58" i="45" s="1"/>
  <c r="EP46" i="45"/>
  <c r="EP58" i="45" s="1"/>
  <c r="EX46" i="45"/>
  <c r="EX58" i="45" s="1"/>
  <c r="FF46" i="45"/>
  <c r="DI45" i="45"/>
  <c r="DI57" i="45" s="1"/>
  <c r="BE36" i="45"/>
  <c r="BE38" i="45" s="1"/>
  <c r="DE38" i="45" s="1"/>
  <c r="BC159" i="45" s="1"/>
  <c r="DN45" i="45"/>
  <c r="DN57" i="45" s="1"/>
  <c r="ET45" i="45"/>
  <c r="ET57" i="45" s="1"/>
  <c r="DO46" i="45"/>
  <c r="DO58" i="45" s="1"/>
  <c r="EM46" i="45"/>
  <c r="EM58" i="45" s="1"/>
  <c r="DP45" i="45"/>
  <c r="DP57" i="45" s="1"/>
  <c r="DX45" i="45"/>
  <c r="DX57" i="45" s="1"/>
  <c r="EF45" i="45"/>
  <c r="EF57" i="45" s="1"/>
  <c r="EN45" i="45"/>
  <c r="EN57" i="45" s="1"/>
  <c r="EV45" i="45"/>
  <c r="EV57" i="45" s="1"/>
  <c r="FD45" i="45"/>
  <c r="DI46" i="45"/>
  <c r="DI58" i="45" s="1"/>
  <c r="DQ46" i="45"/>
  <c r="DQ58" i="45" s="1"/>
  <c r="DY46" i="45"/>
  <c r="DY58" i="45" s="1"/>
  <c r="EG46" i="45"/>
  <c r="EG58" i="45" s="1"/>
  <c r="EO46" i="45"/>
  <c r="EO58" i="45" s="1"/>
  <c r="EW46" i="45"/>
  <c r="EW58" i="45" s="1"/>
  <c r="FE46" i="45"/>
  <c r="DK47" i="45"/>
  <c r="DK59" i="45" s="1"/>
  <c r="DS47" i="45"/>
  <c r="DS59" i="45" s="1"/>
  <c r="EA47" i="45"/>
  <c r="EA59" i="45" s="1"/>
  <c r="EI47" i="45"/>
  <c r="EI59" i="45" s="1"/>
  <c r="EQ47" i="45"/>
  <c r="EQ59" i="45" s="1"/>
  <c r="EY47" i="45"/>
  <c r="EY59" i="45" s="1"/>
  <c r="FG47" i="45"/>
  <c r="DO48" i="45"/>
  <c r="DO60" i="45" s="1"/>
  <c r="DW48" i="45"/>
  <c r="DW60" i="45" s="1"/>
  <c r="EE48" i="45"/>
  <c r="EE60" i="45" s="1"/>
  <c r="EM48" i="45"/>
  <c r="EM60" i="45" s="1"/>
  <c r="EU48" i="45"/>
  <c r="EU60" i="45" s="1"/>
  <c r="FC48" i="45"/>
  <c r="FC60" i="45" s="1"/>
  <c r="DM49" i="45"/>
  <c r="DM61" i="45" s="1"/>
  <c r="DU49" i="45"/>
  <c r="DU61" i="45" s="1"/>
  <c r="EC49" i="45"/>
  <c r="EC61" i="45" s="1"/>
  <c r="EK49" i="45"/>
  <c r="EK61" i="45" s="1"/>
  <c r="ES49" i="45"/>
  <c r="ES61" i="45" s="1"/>
  <c r="FA49" i="45"/>
  <c r="FA61" i="45" s="1"/>
  <c r="DK50" i="45"/>
  <c r="DK62" i="45" s="1"/>
  <c r="DS50" i="45"/>
  <c r="DS62" i="45" s="1"/>
  <c r="EA50" i="45"/>
  <c r="EA62" i="45" s="1"/>
  <c r="EI50" i="45"/>
  <c r="EI62" i="45" s="1"/>
  <c r="EQ50" i="45"/>
  <c r="EQ62" i="45" s="1"/>
  <c r="EY50" i="45"/>
  <c r="EY62" i="45" s="1"/>
  <c r="FG50" i="45"/>
  <c r="BF38" i="45"/>
  <c r="BN38" i="45"/>
  <c r="BV38" i="45"/>
  <c r="CD38" i="45"/>
  <c r="CL38" i="45"/>
  <c r="CT38" i="45"/>
  <c r="DB38" i="45"/>
  <c r="DE37" i="45"/>
  <c r="BC158" i="45" s="1"/>
  <c r="DL47" i="45"/>
  <c r="DL59" i="45" s="1"/>
  <c r="DT47" i="45"/>
  <c r="DT59" i="45" s="1"/>
  <c r="EB47" i="45"/>
  <c r="EB59" i="45" s="1"/>
  <c r="EJ47" i="45"/>
  <c r="EJ59" i="45" s="1"/>
  <c r="ER47" i="45"/>
  <c r="ER59" i="45" s="1"/>
  <c r="EZ47" i="45"/>
  <c r="EZ59" i="45" s="1"/>
  <c r="FH47" i="45"/>
  <c r="DM47" i="45"/>
  <c r="DM59" i="45" s="1"/>
  <c r="DU47" i="45"/>
  <c r="DU59" i="45" s="1"/>
  <c r="EC47" i="45"/>
  <c r="EC59" i="45" s="1"/>
  <c r="EK47" i="45"/>
  <c r="EK59" i="45" s="1"/>
  <c r="ES47" i="45"/>
  <c r="ES59" i="45" s="1"/>
  <c r="FA47" i="45"/>
  <c r="FA59" i="45" s="1"/>
  <c r="DL45" i="45"/>
  <c r="DL57" i="45" s="1"/>
  <c r="DT45" i="45"/>
  <c r="DT57" i="45" s="1"/>
  <c r="EB45" i="45"/>
  <c r="EB57" i="45" s="1"/>
  <c r="EJ45" i="45"/>
  <c r="EJ57" i="45" s="1"/>
  <c r="ER45" i="45"/>
  <c r="ER57" i="45" s="1"/>
  <c r="EZ45" i="45"/>
  <c r="EZ57" i="45" s="1"/>
  <c r="FH45" i="45"/>
  <c r="DM46" i="45"/>
  <c r="DM58" i="45" s="1"/>
  <c r="DU46" i="45"/>
  <c r="DU58" i="45" s="1"/>
  <c r="EC46" i="45"/>
  <c r="EC58" i="45" s="1"/>
  <c r="EK46" i="45"/>
  <c r="EK58" i="45" s="1"/>
  <c r="ES46" i="45"/>
  <c r="ES58" i="45" s="1"/>
  <c r="FA46" i="45"/>
  <c r="FA58" i="45" s="1"/>
  <c r="DO47" i="45"/>
  <c r="DO59" i="45" s="1"/>
  <c r="DW47" i="45"/>
  <c r="DW59" i="45" s="1"/>
  <c r="EE47" i="45"/>
  <c r="EE59" i="45" s="1"/>
  <c r="EM47" i="45"/>
  <c r="EM59" i="45" s="1"/>
  <c r="EU47" i="45"/>
  <c r="EU59" i="45" s="1"/>
  <c r="FC47" i="45"/>
  <c r="FC59" i="45" s="1"/>
  <c r="DK48" i="45"/>
  <c r="DK60" i="45" s="1"/>
  <c r="DS48" i="45"/>
  <c r="DS60" i="45" s="1"/>
  <c r="EA48" i="45"/>
  <c r="EA60" i="45" s="1"/>
  <c r="EI48" i="45"/>
  <c r="EI60" i="45" s="1"/>
  <c r="EQ48" i="45"/>
  <c r="EQ60" i="45" s="1"/>
  <c r="EY48" i="45"/>
  <c r="EY60" i="45" s="1"/>
  <c r="FG48" i="45"/>
  <c r="DI49" i="45"/>
  <c r="DI61" i="45" s="1"/>
  <c r="DQ49" i="45"/>
  <c r="DQ61" i="45" s="1"/>
  <c r="DY49" i="45"/>
  <c r="DY61" i="45" s="1"/>
  <c r="EG49" i="45"/>
  <c r="EG61" i="45" s="1"/>
  <c r="EO49" i="45"/>
  <c r="EO61" i="45" s="1"/>
  <c r="EW49" i="45"/>
  <c r="EW61" i="45" s="1"/>
  <c r="FE49" i="45"/>
  <c r="DO50" i="45"/>
  <c r="DO62" i="45" s="1"/>
  <c r="DW50" i="45"/>
  <c r="DW62" i="45" s="1"/>
  <c r="EE50" i="45"/>
  <c r="EE62" i="45" s="1"/>
  <c r="EM50" i="45"/>
  <c r="EM62" i="45" s="1"/>
  <c r="EU50" i="45"/>
  <c r="EU62" i="45" s="1"/>
  <c r="FC50" i="45"/>
  <c r="FC62" i="45" s="1"/>
  <c r="DE36" i="45"/>
  <c r="BC157" i="45" s="1"/>
  <c r="DN46" i="45"/>
  <c r="DN58" i="45" s="1"/>
  <c r="DV46" i="45"/>
  <c r="DV58" i="45" s="1"/>
  <c r="ED46" i="45"/>
  <c r="ED58" i="45" s="1"/>
  <c r="EL46" i="45"/>
  <c r="EL58" i="45" s="1"/>
  <c r="ET46" i="45"/>
  <c r="ET58" i="45" s="1"/>
  <c r="FB46" i="45"/>
  <c r="FB58" i="45" s="1"/>
  <c r="EF47" i="45"/>
  <c r="EF59" i="45" s="1"/>
  <c r="EN47" i="45"/>
  <c r="EN59" i="45" s="1"/>
  <c r="EV47" i="45"/>
  <c r="EV59" i="45" s="1"/>
  <c r="FD47" i="45"/>
  <c r="DE33" i="45"/>
  <c r="BC154" i="45" s="1"/>
  <c r="ED45" i="45"/>
  <c r="ED57" i="45" s="1"/>
  <c r="FB45" i="45"/>
  <c r="FB57" i="45" s="1"/>
  <c r="EE46" i="45"/>
  <c r="EE58" i="45" s="1"/>
  <c r="FC46" i="45"/>
  <c r="FC58" i="45" s="1"/>
  <c r="DI47" i="45"/>
  <c r="DI59" i="45" s="1"/>
  <c r="DQ47" i="45"/>
  <c r="DQ59" i="45" s="1"/>
  <c r="DY47" i="45"/>
  <c r="DY59" i="45" s="1"/>
  <c r="EG47" i="45"/>
  <c r="EG59" i="45" s="1"/>
  <c r="EO47" i="45"/>
  <c r="EO59" i="45" s="1"/>
  <c r="EW47" i="45"/>
  <c r="EW59" i="45" s="1"/>
  <c r="FE47" i="45"/>
  <c r="DM48" i="45"/>
  <c r="DM60" i="45" s="1"/>
  <c r="DU48" i="45"/>
  <c r="DU60" i="45" s="1"/>
  <c r="EC48" i="45"/>
  <c r="EC60" i="45" s="1"/>
  <c r="EK48" i="45"/>
  <c r="EK60" i="45" s="1"/>
  <c r="ES48" i="45"/>
  <c r="ES60" i="45" s="1"/>
  <c r="FA48" i="45"/>
  <c r="FA60" i="45" s="1"/>
  <c r="DK49" i="45"/>
  <c r="DK61" i="45" s="1"/>
  <c r="DS49" i="45"/>
  <c r="DS61" i="45" s="1"/>
  <c r="EA49" i="45"/>
  <c r="EA61" i="45" s="1"/>
  <c r="EI49" i="45"/>
  <c r="EI61" i="45" s="1"/>
  <c r="EQ49" i="45"/>
  <c r="EQ61" i="45" s="1"/>
  <c r="EY49" i="45"/>
  <c r="EY61" i="45" s="1"/>
  <c r="FG49" i="45"/>
  <c r="DI50" i="45"/>
  <c r="DI62" i="45" s="1"/>
  <c r="DQ50" i="45"/>
  <c r="DQ62" i="45" s="1"/>
  <c r="DY50" i="45"/>
  <c r="DY62" i="45" s="1"/>
  <c r="EG50" i="45"/>
  <c r="EG62" i="45" s="1"/>
  <c r="EO50" i="45"/>
  <c r="EO62" i="45" s="1"/>
  <c r="EW50" i="45"/>
  <c r="EW62" i="45" s="1"/>
  <c r="FE50" i="45"/>
  <c r="DV45" i="45"/>
  <c r="DV57" i="45" s="1"/>
  <c r="EL45" i="45"/>
  <c r="EL57" i="45" s="1"/>
  <c r="DW46" i="45"/>
  <c r="DW58" i="45" s="1"/>
  <c r="EU46" i="45"/>
  <c r="EU58" i="45" s="1"/>
  <c r="DO45" i="45"/>
  <c r="DO57" i="45" s="1"/>
  <c r="DW45" i="45"/>
  <c r="DW57" i="45" s="1"/>
  <c r="EE45" i="45"/>
  <c r="EE57" i="45" s="1"/>
  <c r="EM45" i="45"/>
  <c r="EM57" i="45" s="1"/>
  <c r="EU45" i="45"/>
  <c r="EU57" i="45" s="1"/>
  <c r="FC45" i="45"/>
  <c r="FC57" i="45" s="1"/>
  <c r="DP46" i="45"/>
  <c r="DP58" i="45" s="1"/>
  <c r="DX46" i="45"/>
  <c r="DX58" i="45" s="1"/>
  <c r="EF46" i="45"/>
  <c r="EF58" i="45" s="1"/>
  <c r="EN46" i="45"/>
  <c r="EN58" i="45" s="1"/>
  <c r="EV46" i="45"/>
  <c r="EV58" i="45" s="1"/>
  <c r="FD46" i="45"/>
  <c r="DN48" i="45"/>
  <c r="DN60" i="45" s="1"/>
  <c r="DV48" i="45"/>
  <c r="DV60" i="45" s="1"/>
  <c r="ED48" i="45"/>
  <c r="ED60" i="45" s="1"/>
  <c r="EL48" i="45"/>
  <c r="EL60" i="45" s="1"/>
  <c r="ET48" i="45"/>
  <c r="ET60" i="45" s="1"/>
  <c r="FB48" i="45"/>
  <c r="FB60" i="45" s="1"/>
  <c r="DT56" i="45"/>
  <c r="ES56" i="45"/>
  <c r="ES63" i="45" s="1"/>
  <c r="ED56" i="45"/>
  <c r="DO56" i="45"/>
  <c r="DW56" i="45"/>
  <c r="EE56" i="45"/>
  <c r="EE51" i="45"/>
  <c r="EM56" i="45"/>
  <c r="EU56" i="45"/>
  <c r="FC56" i="45"/>
  <c r="FC51" i="45"/>
  <c r="EC56" i="45"/>
  <c r="DV56" i="45"/>
  <c r="EL56" i="45"/>
  <c r="FB56" i="45"/>
  <c r="DP56" i="45"/>
  <c r="DX56" i="45"/>
  <c r="EF56" i="45"/>
  <c r="EN56" i="45"/>
  <c r="EV56" i="45"/>
  <c r="DM51" i="45"/>
  <c r="DM56" i="45"/>
  <c r="DM63" i="45" s="1"/>
  <c r="DL56" i="45"/>
  <c r="DI56" i="45"/>
  <c r="DY56" i="45"/>
  <c r="EO56" i="45"/>
  <c r="EO63" i="45" s="1"/>
  <c r="EO51" i="45"/>
  <c r="DR56" i="45"/>
  <c r="EX56" i="45"/>
  <c r="EK56" i="45"/>
  <c r="DQ56" i="45"/>
  <c r="EG56" i="45"/>
  <c r="EW56" i="45"/>
  <c r="DJ56" i="45"/>
  <c r="DZ56" i="45"/>
  <c r="EH56" i="45"/>
  <c r="EP56" i="45"/>
  <c r="DK56" i="45"/>
  <c r="DS56" i="45"/>
  <c r="EA56" i="45"/>
  <c r="EI56" i="45"/>
  <c r="EQ56" i="45"/>
  <c r="EY56" i="45"/>
  <c r="EB56" i="45"/>
  <c r="EJ56" i="45"/>
  <c r="ER56" i="45"/>
  <c r="EZ56" i="45"/>
  <c r="DU56" i="45"/>
  <c r="FA56" i="45"/>
  <c r="DN56" i="45"/>
  <c r="ET56" i="45"/>
  <c r="DJ47" i="45"/>
  <c r="DJ59" i="45" s="1"/>
  <c r="DR47" i="45"/>
  <c r="DR59" i="45" s="1"/>
  <c r="DZ47" i="45"/>
  <c r="DZ59" i="45" s="1"/>
  <c r="EH47" i="45"/>
  <c r="EH59" i="45" s="1"/>
  <c r="EP47" i="45"/>
  <c r="EP59" i="45" s="1"/>
  <c r="EX47" i="45"/>
  <c r="EX59" i="45" s="1"/>
  <c r="FF47" i="45"/>
  <c r="DL49" i="45"/>
  <c r="DL61" i="45" s="1"/>
  <c r="DT49" i="45"/>
  <c r="DT61" i="45" s="1"/>
  <c r="EB49" i="45"/>
  <c r="EB61" i="45" s="1"/>
  <c r="EJ49" i="45"/>
  <c r="EJ61" i="45" s="1"/>
  <c r="ER49" i="45"/>
  <c r="ER61" i="45" s="1"/>
  <c r="EZ49" i="45"/>
  <c r="EZ61" i="45" s="1"/>
  <c r="FH49" i="45"/>
  <c r="DJ50" i="45"/>
  <c r="DJ62" i="45" s="1"/>
  <c r="DR50" i="45"/>
  <c r="DR62" i="45" s="1"/>
  <c r="DZ50" i="45"/>
  <c r="DZ62" i="45" s="1"/>
  <c r="EH50" i="45"/>
  <c r="EH62" i="45" s="1"/>
  <c r="EP50" i="45"/>
  <c r="EP62" i="45" s="1"/>
  <c r="EX50" i="45"/>
  <c r="EX62" i="45" s="1"/>
  <c r="FF50" i="45"/>
  <c r="G92" i="45"/>
  <c r="G68" i="45"/>
  <c r="G56" i="45"/>
  <c r="G51" i="45"/>
  <c r="O92" i="45"/>
  <c r="O68" i="45"/>
  <c r="O56" i="45"/>
  <c r="O51" i="45"/>
  <c r="W92" i="45"/>
  <c r="W68" i="45"/>
  <c r="W56" i="45"/>
  <c r="W51" i="45"/>
  <c r="AE92" i="45"/>
  <c r="AE68" i="45"/>
  <c r="AE56" i="45"/>
  <c r="AE51" i="45"/>
  <c r="AM92" i="45"/>
  <c r="AM56" i="45"/>
  <c r="AM51" i="45"/>
  <c r="AU92" i="45"/>
  <c r="AU68" i="45"/>
  <c r="AU56" i="45"/>
  <c r="AU51" i="45"/>
  <c r="BE51" i="45"/>
  <c r="BM51" i="45"/>
  <c r="BU51" i="45"/>
  <c r="CC51" i="45"/>
  <c r="CK51" i="45"/>
  <c r="CS51" i="45"/>
  <c r="DA51" i="45"/>
  <c r="B93" i="45"/>
  <c r="B57" i="45"/>
  <c r="J93" i="45"/>
  <c r="J69" i="45"/>
  <c r="J57" i="45"/>
  <c r="J81" i="45" s="1"/>
  <c r="R93" i="45"/>
  <c r="R69" i="45"/>
  <c r="R57" i="45"/>
  <c r="R81" i="45" s="1"/>
  <c r="Z93" i="45"/>
  <c r="Z69" i="45"/>
  <c r="Z57" i="45"/>
  <c r="Z81" i="45" s="1"/>
  <c r="AH93" i="45"/>
  <c r="AH69" i="45"/>
  <c r="AH57" i="45"/>
  <c r="AH81" i="45" s="1"/>
  <c r="AP93" i="45"/>
  <c r="AP69" i="45"/>
  <c r="AP57" i="45"/>
  <c r="AP81" i="45" s="1"/>
  <c r="AX93" i="45"/>
  <c r="AX69" i="45"/>
  <c r="AX57" i="45"/>
  <c r="AX81" i="45" s="1"/>
  <c r="E95" i="45"/>
  <c r="E71" i="45"/>
  <c r="E59" i="45"/>
  <c r="E83" i="45" s="1"/>
  <c r="M95" i="45"/>
  <c r="M71" i="45"/>
  <c r="M59" i="45"/>
  <c r="M83" i="45" s="1"/>
  <c r="U95" i="45"/>
  <c r="U71" i="45"/>
  <c r="U59" i="45"/>
  <c r="U83" i="45" s="1"/>
  <c r="AC95" i="45"/>
  <c r="AC71" i="45"/>
  <c r="AC59" i="45"/>
  <c r="AC83" i="45" s="1"/>
  <c r="AK95" i="45"/>
  <c r="AK59" i="45"/>
  <c r="AS95" i="45"/>
  <c r="AS71" i="45"/>
  <c r="AS59" i="45"/>
  <c r="AS83" i="45" s="1"/>
  <c r="BA95" i="45"/>
  <c r="BA71" i="45"/>
  <c r="BA59" i="45"/>
  <c r="BA83" i="45" s="1"/>
  <c r="E96" i="45"/>
  <c r="E72" i="45"/>
  <c r="E60" i="45"/>
  <c r="E84" i="45" s="1"/>
  <c r="M96" i="45"/>
  <c r="M72" i="45"/>
  <c r="M60" i="45"/>
  <c r="M84" i="45" s="1"/>
  <c r="U96" i="45"/>
  <c r="U72" i="45"/>
  <c r="U60" i="45"/>
  <c r="U84" i="45" s="1"/>
  <c r="AC96" i="45"/>
  <c r="AC72" i="45"/>
  <c r="AC60" i="45"/>
  <c r="AC84" i="45" s="1"/>
  <c r="AK96" i="45"/>
  <c r="AK60" i="45"/>
  <c r="AS96" i="45"/>
  <c r="AS72" i="45"/>
  <c r="AS60" i="45"/>
  <c r="AS84" i="45" s="1"/>
  <c r="BA96" i="45"/>
  <c r="BA72" i="45"/>
  <c r="BA60" i="45"/>
  <c r="BA84" i="45" s="1"/>
  <c r="H92" i="45"/>
  <c r="H68" i="45"/>
  <c r="H51" i="45"/>
  <c r="H56" i="45"/>
  <c r="P92" i="45"/>
  <c r="P68" i="45"/>
  <c r="P56" i="45"/>
  <c r="P51" i="45"/>
  <c r="X92" i="45"/>
  <c r="X68" i="45"/>
  <c r="X56" i="45"/>
  <c r="X51" i="45"/>
  <c r="AF92" i="45"/>
  <c r="AF68" i="45"/>
  <c r="AF56" i="45"/>
  <c r="AF51" i="45"/>
  <c r="AN92" i="45"/>
  <c r="AN68" i="45"/>
  <c r="AN56" i="45"/>
  <c r="AN51" i="45"/>
  <c r="AV92" i="45"/>
  <c r="AV68" i="45"/>
  <c r="AV56" i="45"/>
  <c r="AV51" i="45"/>
  <c r="C93" i="45"/>
  <c r="C57" i="45"/>
  <c r="K93" i="45"/>
  <c r="K69" i="45"/>
  <c r="K57" i="45"/>
  <c r="K81" i="45" s="1"/>
  <c r="S93" i="45"/>
  <c r="S69" i="45"/>
  <c r="S57" i="45"/>
  <c r="S81" i="45" s="1"/>
  <c r="AA93" i="45"/>
  <c r="AA69" i="45"/>
  <c r="AA57" i="45"/>
  <c r="AA81" i="45" s="1"/>
  <c r="AI93" i="45"/>
  <c r="AI57" i="45"/>
  <c r="AQ93" i="45"/>
  <c r="AQ69" i="45"/>
  <c r="AQ57" i="45"/>
  <c r="AQ81" i="45" s="1"/>
  <c r="AY93" i="45"/>
  <c r="AY69" i="45"/>
  <c r="AY57" i="45"/>
  <c r="AY81" i="45" s="1"/>
  <c r="F94" i="45"/>
  <c r="F70" i="45"/>
  <c r="F58" i="45"/>
  <c r="F82" i="45" s="1"/>
  <c r="N94" i="45"/>
  <c r="N70" i="45"/>
  <c r="N58" i="45"/>
  <c r="N82" i="45" s="1"/>
  <c r="V94" i="45"/>
  <c r="V70" i="45"/>
  <c r="V58" i="45"/>
  <c r="V82" i="45" s="1"/>
  <c r="AD94" i="45"/>
  <c r="AD70" i="45"/>
  <c r="AD58" i="45"/>
  <c r="AD82" i="45" s="1"/>
  <c r="AL94" i="45"/>
  <c r="AL58" i="45"/>
  <c r="AT94" i="45"/>
  <c r="AT70" i="45"/>
  <c r="AT58" i="45"/>
  <c r="AT82" i="45" s="1"/>
  <c r="BB46" i="45"/>
  <c r="F95" i="45"/>
  <c r="F71" i="45"/>
  <c r="F59" i="45"/>
  <c r="F83" i="45" s="1"/>
  <c r="N71" i="45"/>
  <c r="N95" i="45"/>
  <c r="N59" i="45"/>
  <c r="N83" i="45" s="1"/>
  <c r="V71" i="45"/>
  <c r="V95" i="45"/>
  <c r="V59" i="45"/>
  <c r="V83" i="45" s="1"/>
  <c r="AD95" i="45"/>
  <c r="AD71" i="45"/>
  <c r="AD59" i="45"/>
  <c r="AD83" i="45" s="1"/>
  <c r="AL95" i="45"/>
  <c r="AL59" i="45"/>
  <c r="AT95" i="45"/>
  <c r="AT71" i="45"/>
  <c r="AT59" i="45"/>
  <c r="AT83" i="45" s="1"/>
  <c r="BB47" i="45"/>
  <c r="F96" i="45"/>
  <c r="F72" i="45"/>
  <c r="F60" i="45"/>
  <c r="F84" i="45" s="1"/>
  <c r="N96" i="45"/>
  <c r="N72" i="45"/>
  <c r="N60" i="45"/>
  <c r="N84" i="45" s="1"/>
  <c r="V96" i="45"/>
  <c r="V72" i="45"/>
  <c r="V60" i="45"/>
  <c r="V84" i="45" s="1"/>
  <c r="AD96" i="45"/>
  <c r="AD72" i="45"/>
  <c r="AD60" i="45"/>
  <c r="AD84" i="45" s="1"/>
  <c r="AL96" i="45"/>
  <c r="AL60" i="45"/>
  <c r="AT96" i="45"/>
  <c r="AT72" i="45"/>
  <c r="AT60" i="45"/>
  <c r="AT84" i="45" s="1"/>
  <c r="BB48" i="45"/>
  <c r="DN49" i="45"/>
  <c r="DN61" i="45" s="1"/>
  <c r="DV49" i="45"/>
  <c r="DV61" i="45" s="1"/>
  <c r="ED49" i="45"/>
  <c r="ED61" i="45" s="1"/>
  <c r="EL49" i="45"/>
  <c r="EL61" i="45" s="1"/>
  <c r="ET49" i="45"/>
  <c r="ET61" i="45" s="1"/>
  <c r="FB49" i="45"/>
  <c r="FB61" i="45" s="1"/>
  <c r="DL50" i="45"/>
  <c r="DL62" i="45" s="1"/>
  <c r="DT50" i="45"/>
  <c r="DT62" i="45" s="1"/>
  <c r="EB50" i="45"/>
  <c r="EB62" i="45" s="1"/>
  <c r="EJ50" i="45"/>
  <c r="EJ62" i="45" s="1"/>
  <c r="ER50" i="45"/>
  <c r="ER62" i="45" s="1"/>
  <c r="EZ50" i="45"/>
  <c r="EZ62" i="45" s="1"/>
  <c r="FH50" i="45"/>
  <c r="I92" i="45"/>
  <c r="I68" i="45"/>
  <c r="I51" i="45"/>
  <c r="I56" i="45"/>
  <c r="Q92" i="45"/>
  <c r="Q68" i="45"/>
  <c r="Q51" i="45"/>
  <c r="Q56" i="45"/>
  <c r="Y92" i="45"/>
  <c r="Y68" i="45"/>
  <c r="Y56" i="45"/>
  <c r="Y51" i="45"/>
  <c r="AG92" i="45"/>
  <c r="AG68" i="45"/>
  <c r="AG56" i="45"/>
  <c r="AG51" i="45"/>
  <c r="AO92" i="45"/>
  <c r="AO68" i="45"/>
  <c r="AO56" i="45"/>
  <c r="AO51" i="45"/>
  <c r="AW92" i="45"/>
  <c r="AW68" i="45"/>
  <c r="AW51" i="45"/>
  <c r="AW56" i="45"/>
  <c r="BG51" i="45"/>
  <c r="BO51" i="45"/>
  <c r="BW51" i="45"/>
  <c r="CE51" i="45"/>
  <c r="CM51" i="45"/>
  <c r="CU51" i="45"/>
  <c r="DC51" i="45"/>
  <c r="D93" i="45"/>
  <c r="D57" i="45"/>
  <c r="L93" i="45"/>
  <c r="L69" i="45"/>
  <c r="L57" i="45"/>
  <c r="L81" i="45" s="1"/>
  <c r="T93" i="45"/>
  <c r="T69" i="45"/>
  <c r="T57" i="45"/>
  <c r="T81" i="45" s="1"/>
  <c r="AB93" i="45"/>
  <c r="AB69" i="45"/>
  <c r="AB57" i="45"/>
  <c r="AB81" i="45" s="1"/>
  <c r="AJ93" i="45"/>
  <c r="AJ57" i="45"/>
  <c r="AR93" i="45"/>
  <c r="AR69" i="45"/>
  <c r="AR57" i="45"/>
  <c r="AR81" i="45" s="1"/>
  <c r="AZ93" i="45"/>
  <c r="AZ69" i="45"/>
  <c r="AZ57" i="45"/>
  <c r="AZ81" i="45" s="1"/>
  <c r="G94" i="45"/>
  <c r="G70" i="45"/>
  <c r="G58" i="45"/>
  <c r="G82" i="45" s="1"/>
  <c r="O94" i="45"/>
  <c r="O70" i="45"/>
  <c r="O58" i="45"/>
  <c r="O82" i="45" s="1"/>
  <c r="W94" i="45"/>
  <c r="W58" i="45"/>
  <c r="W82" i="45" s="1"/>
  <c r="W70" i="45"/>
  <c r="AE94" i="45"/>
  <c r="AE70" i="45"/>
  <c r="AE58" i="45"/>
  <c r="AE82" i="45" s="1"/>
  <c r="AM94" i="45"/>
  <c r="AM58" i="45"/>
  <c r="AU94" i="45"/>
  <c r="AU70" i="45"/>
  <c r="AU58" i="45"/>
  <c r="AU82" i="45" s="1"/>
  <c r="G95" i="45"/>
  <c r="G71" i="45"/>
  <c r="G59" i="45"/>
  <c r="G83" i="45" s="1"/>
  <c r="O95" i="45"/>
  <c r="O71" i="45"/>
  <c r="O59" i="45"/>
  <c r="O83" i="45" s="1"/>
  <c r="W95" i="45"/>
  <c r="W71" i="45"/>
  <c r="W59" i="45"/>
  <c r="W83" i="45" s="1"/>
  <c r="AE95" i="45"/>
  <c r="AE71" i="45"/>
  <c r="AE59" i="45"/>
  <c r="AE83" i="45" s="1"/>
  <c r="AM95" i="45"/>
  <c r="AM59" i="45"/>
  <c r="AU71" i="45"/>
  <c r="AU95" i="45"/>
  <c r="AU59" i="45"/>
  <c r="AU83" i="45" s="1"/>
  <c r="C97" i="45"/>
  <c r="C61" i="45"/>
  <c r="BB49" i="45"/>
  <c r="K97" i="45"/>
  <c r="K61" i="45"/>
  <c r="K85" i="45" s="1"/>
  <c r="K73" i="45"/>
  <c r="DK46" i="45"/>
  <c r="DK58" i="45" s="1"/>
  <c r="DS46" i="45"/>
  <c r="DS58" i="45" s="1"/>
  <c r="EA46" i="45"/>
  <c r="EA58" i="45" s="1"/>
  <c r="EI46" i="45"/>
  <c r="EI58" i="45" s="1"/>
  <c r="EQ46" i="45"/>
  <c r="EQ58" i="45" s="1"/>
  <c r="EY46" i="45"/>
  <c r="EY58" i="45" s="1"/>
  <c r="FG46" i="45"/>
  <c r="FG51" i="45" s="1"/>
  <c r="B92" i="45"/>
  <c r="B51" i="45"/>
  <c r="B56" i="45"/>
  <c r="J92" i="45"/>
  <c r="J68" i="45"/>
  <c r="J51" i="45"/>
  <c r="J56" i="45"/>
  <c r="R92" i="45"/>
  <c r="R68" i="45"/>
  <c r="R51" i="45"/>
  <c r="R56" i="45"/>
  <c r="Z92" i="45"/>
  <c r="Z68" i="45"/>
  <c r="Z51" i="45"/>
  <c r="Z56" i="45"/>
  <c r="AH92" i="45"/>
  <c r="AH68" i="45"/>
  <c r="AH51" i="45"/>
  <c r="AH56" i="45"/>
  <c r="AP92" i="45"/>
  <c r="AP68" i="45"/>
  <c r="AP51" i="45"/>
  <c r="AP56" i="45"/>
  <c r="AX92" i="45"/>
  <c r="AX68" i="45"/>
  <c r="AX51" i="45"/>
  <c r="AX56" i="45"/>
  <c r="BH51" i="45"/>
  <c r="BP51" i="45"/>
  <c r="BX51" i="45"/>
  <c r="CF51" i="45"/>
  <c r="CN51" i="45"/>
  <c r="CV51" i="45"/>
  <c r="DD51" i="45"/>
  <c r="E93" i="45"/>
  <c r="E69" i="45"/>
  <c r="E57" i="45"/>
  <c r="E81" i="45" s="1"/>
  <c r="M93" i="45"/>
  <c r="M69" i="45"/>
  <c r="M57" i="45"/>
  <c r="M81" i="45" s="1"/>
  <c r="U93" i="45"/>
  <c r="U69" i="45"/>
  <c r="U57" i="45"/>
  <c r="U81" i="45" s="1"/>
  <c r="AC93" i="45"/>
  <c r="AC69" i="45"/>
  <c r="AC57" i="45"/>
  <c r="AC81" i="45" s="1"/>
  <c r="AK93" i="45"/>
  <c r="AK57" i="45"/>
  <c r="AS93" i="45"/>
  <c r="AS69" i="45"/>
  <c r="AS57" i="45"/>
  <c r="AS81" i="45" s="1"/>
  <c r="BA93" i="45"/>
  <c r="BA69" i="45"/>
  <c r="BA57" i="45"/>
  <c r="BA81" i="45" s="1"/>
  <c r="H94" i="45"/>
  <c r="H70" i="45"/>
  <c r="H58" i="45"/>
  <c r="H82" i="45" s="1"/>
  <c r="P94" i="45"/>
  <c r="P70" i="45"/>
  <c r="P58" i="45"/>
  <c r="P82" i="45" s="1"/>
  <c r="X94" i="45"/>
  <c r="X70" i="45"/>
  <c r="X58" i="45"/>
  <c r="X82" i="45" s="1"/>
  <c r="AF94" i="45"/>
  <c r="AF70" i="45"/>
  <c r="AF58" i="45"/>
  <c r="AF82" i="45" s="1"/>
  <c r="AN94" i="45"/>
  <c r="AN70" i="45"/>
  <c r="AN58" i="45"/>
  <c r="AN82" i="45" s="1"/>
  <c r="AV94" i="45"/>
  <c r="AV70" i="45"/>
  <c r="AV58" i="45"/>
  <c r="AV82" i="45" s="1"/>
  <c r="H96" i="45"/>
  <c r="H72" i="45"/>
  <c r="H60" i="45"/>
  <c r="H84" i="45" s="1"/>
  <c r="P96" i="45"/>
  <c r="P72" i="45"/>
  <c r="P60" i="45"/>
  <c r="P84" i="45" s="1"/>
  <c r="X96" i="45"/>
  <c r="X72" i="45"/>
  <c r="X60" i="45"/>
  <c r="X84" i="45" s="1"/>
  <c r="AF96" i="45"/>
  <c r="AF72" i="45"/>
  <c r="AF60" i="45"/>
  <c r="AF84" i="45" s="1"/>
  <c r="AN96" i="45"/>
  <c r="AN72" i="45"/>
  <c r="AN60" i="45"/>
  <c r="AN84" i="45" s="1"/>
  <c r="AV96" i="45"/>
  <c r="AV72" i="45"/>
  <c r="AV60" i="45"/>
  <c r="AV84" i="45" s="1"/>
  <c r="DN47" i="45"/>
  <c r="DN59" i="45" s="1"/>
  <c r="DV47" i="45"/>
  <c r="DV59" i="45" s="1"/>
  <c r="ED47" i="45"/>
  <c r="ED59" i="45" s="1"/>
  <c r="EL47" i="45"/>
  <c r="EL59" i="45" s="1"/>
  <c r="ET47" i="45"/>
  <c r="ET59" i="45" s="1"/>
  <c r="FB47" i="45"/>
  <c r="FB59" i="45" s="1"/>
  <c r="DP49" i="45"/>
  <c r="DP61" i="45" s="1"/>
  <c r="DX49" i="45"/>
  <c r="DX61" i="45" s="1"/>
  <c r="EF49" i="45"/>
  <c r="EF61" i="45" s="1"/>
  <c r="EN49" i="45"/>
  <c r="EN61" i="45" s="1"/>
  <c r="EV49" i="45"/>
  <c r="EV61" i="45" s="1"/>
  <c r="FD49" i="45"/>
  <c r="DN50" i="45"/>
  <c r="DN62" i="45" s="1"/>
  <c r="DV50" i="45"/>
  <c r="DV62" i="45" s="1"/>
  <c r="ED50" i="45"/>
  <c r="ED62" i="45" s="1"/>
  <c r="EL50" i="45"/>
  <c r="EL62" i="45" s="1"/>
  <c r="ET50" i="45"/>
  <c r="ET62" i="45" s="1"/>
  <c r="FB50" i="45"/>
  <c r="FB62" i="45" s="1"/>
  <c r="C92" i="45"/>
  <c r="C56" i="45"/>
  <c r="C51" i="45"/>
  <c r="K92" i="45"/>
  <c r="K68" i="45"/>
  <c r="K56" i="45"/>
  <c r="K51" i="45"/>
  <c r="S92" i="45"/>
  <c r="S68" i="45"/>
  <c r="S56" i="45"/>
  <c r="S51" i="45"/>
  <c r="AA92" i="45"/>
  <c r="AA68" i="45"/>
  <c r="AA56" i="45"/>
  <c r="AA51" i="45"/>
  <c r="AI92" i="45"/>
  <c r="AI56" i="45"/>
  <c r="AI51" i="45"/>
  <c r="AQ92" i="45"/>
  <c r="AQ68" i="45"/>
  <c r="AQ56" i="45"/>
  <c r="AQ51" i="45"/>
  <c r="AY92" i="45"/>
  <c r="AY68" i="45"/>
  <c r="AY56" i="45"/>
  <c r="AY51" i="45"/>
  <c r="BI51" i="45"/>
  <c r="BQ51" i="45"/>
  <c r="BY51" i="45"/>
  <c r="CG51" i="45"/>
  <c r="CO51" i="45"/>
  <c r="CW51" i="45"/>
  <c r="F93" i="45"/>
  <c r="F69" i="45"/>
  <c r="F57" i="45"/>
  <c r="F81" i="45" s="1"/>
  <c r="N93" i="45"/>
  <c r="N69" i="45"/>
  <c r="N57" i="45"/>
  <c r="N81" i="45" s="1"/>
  <c r="V93" i="45"/>
  <c r="V69" i="45"/>
  <c r="V57" i="45"/>
  <c r="V81" i="45" s="1"/>
  <c r="AD93" i="45"/>
  <c r="AD69" i="45"/>
  <c r="AD57" i="45"/>
  <c r="AD81" i="45" s="1"/>
  <c r="AL93" i="45"/>
  <c r="AL57" i="45"/>
  <c r="AT93" i="45"/>
  <c r="AT69" i="45"/>
  <c r="AT57" i="45"/>
  <c r="AT81" i="45" s="1"/>
  <c r="BB45" i="45"/>
  <c r="I95" i="45"/>
  <c r="I71" i="45"/>
  <c r="I59" i="45"/>
  <c r="I83" i="45" s="1"/>
  <c r="Q95" i="45"/>
  <c r="Q59" i="45"/>
  <c r="Q83" i="45" s="1"/>
  <c r="Q71" i="45"/>
  <c r="Y95" i="45"/>
  <c r="Y71" i="45"/>
  <c r="Y59" i="45"/>
  <c r="Y83" i="45" s="1"/>
  <c r="AG95" i="45"/>
  <c r="AG71" i="45"/>
  <c r="AG59" i="45"/>
  <c r="AG83" i="45" s="1"/>
  <c r="AO95" i="45"/>
  <c r="AO71" i="45"/>
  <c r="AO59" i="45"/>
  <c r="AO83" i="45" s="1"/>
  <c r="AW95" i="45"/>
  <c r="AW71" i="45"/>
  <c r="AW59" i="45"/>
  <c r="AW83" i="45" s="1"/>
  <c r="I96" i="45"/>
  <c r="I72" i="45"/>
  <c r="I60" i="45"/>
  <c r="I84" i="45" s="1"/>
  <c r="Q96" i="45"/>
  <c r="Q72" i="45"/>
  <c r="Q60" i="45"/>
  <c r="Q84" i="45" s="1"/>
  <c r="Y96" i="45"/>
  <c r="Y72" i="45"/>
  <c r="Y60" i="45"/>
  <c r="Y84" i="45" s="1"/>
  <c r="E97" i="45"/>
  <c r="E73" i="45"/>
  <c r="E61" i="45"/>
  <c r="E85" i="45" s="1"/>
  <c r="M97" i="45"/>
  <c r="M61" i="45"/>
  <c r="M85" i="45" s="1"/>
  <c r="M73" i="45"/>
  <c r="U97" i="45"/>
  <c r="U61" i="45"/>
  <c r="U85" i="45" s="1"/>
  <c r="U73" i="45"/>
  <c r="AC97" i="45"/>
  <c r="AC61" i="45"/>
  <c r="AC85" i="45" s="1"/>
  <c r="AC73" i="45"/>
  <c r="AK97" i="45"/>
  <c r="AK61" i="45"/>
  <c r="AS97" i="45"/>
  <c r="AS61" i="45"/>
  <c r="AS85" i="45" s="1"/>
  <c r="AS73" i="45"/>
  <c r="BA97" i="45"/>
  <c r="BA61" i="45"/>
  <c r="BA85" i="45" s="1"/>
  <c r="BA73" i="45"/>
  <c r="D92" i="45"/>
  <c r="D56" i="45"/>
  <c r="D51" i="45"/>
  <c r="L92" i="45"/>
  <c r="L68" i="45"/>
  <c r="L56" i="45"/>
  <c r="L51" i="45"/>
  <c r="T68" i="45"/>
  <c r="T92" i="45"/>
  <c r="T51" i="45"/>
  <c r="T56" i="45"/>
  <c r="AB92" i="45"/>
  <c r="AB68" i="45"/>
  <c r="AB51" i="45"/>
  <c r="AB56" i="45"/>
  <c r="AJ92" i="45"/>
  <c r="AJ56" i="45"/>
  <c r="AJ51" i="45"/>
  <c r="AR92" i="45"/>
  <c r="AR68" i="45"/>
  <c r="AR56" i="45"/>
  <c r="AR51" i="45"/>
  <c r="AZ92" i="45"/>
  <c r="AZ68" i="45"/>
  <c r="AZ51" i="45"/>
  <c r="AZ56" i="45"/>
  <c r="G93" i="45"/>
  <c r="G69" i="45"/>
  <c r="G57" i="45"/>
  <c r="G81" i="45" s="1"/>
  <c r="O93" i="45"/>
  <c r="O69" i="45"/>
  <c r="O57" i="45"/>
  <c r="O81" i="45" s="1"/>
  <c r="W93" i="45"/>
  <c r="W69" i="45"/>
  <c r="W57" i="45"/>
  <c r="W81" i="45" s="1"/>
  <c r="AE93" i="45"/>
  <c r="AE69" i="45"/>
  <c r="AE57" i="45"/>
  <c r="AE81" i="45" s="1"/>
  <c r="AM93" i="45"/>
  <c r="AM57" i="45"/>
  <c r="AU93" i="45"/>
  <c r="AU69" i="45"/>
  <c r="AU57" i="45"/>
  <c r="AU81" i="45" s="1"/>
  <c r="B94" i="45"/>
  <c r="B58" i="45"/>
  <c r="J94" i="45"/>
  <c r="J70" i="45"/>
  <c r="J58" i="45"/>
  <c r="J82" i="45" s="1"/>
  <c r="R94" i="45"/>
  <c r="R70" i="45"/>
  <c r="R58" i="45"/>
  <c r="R82" i="45" s="1"/>
  <c r="Z94" i="45"/>
  <c r="Z70" i="45"/>
  <c r="Z58" i="45"/>
  <c r="Z82" i="45" s="1"/>
  <c r="AH94" i="45"/>
  <c r="AH70" i="45"/>
  <c r="AH58" i="45"/>
  <c r="AH82" i="45" s="1"/>
  <c r="AP94" i="45"/>
  <c r="AP70" i="45"/>
  <c r="AP58" i="45"/>
  <c r="AP82" i="45" s="1"/>
  <c r="AX94" i="45"/>
  <c r="AX70" i="45"/>
  <c r="AX58" i="45"/>
  <c r="AX82" i="45" s="1"/>
  <c r="B95" i="45"/>
  <c r="B59" i="45"/>
  <c r="J95" i="45"/>
  <c r="J59" i="45"/>
  <c r="J83" i="45" s="1"/>
  <c r="J71" i="45"/>
  <c r="R95" i="45"/>
  <c r="R59" i="45"/>
  <c r="R83" i="45" s="1"/>
  <c r="R71" i="45"/>
  <c r="Z95" i="45"/>
  <c r="Z71" i="45"/>
  <c r="Z59" i="45"/>
  <c r="Z83" i="45" s="1"/>
  <c r="AH95" i="45"/>
  <c r="AH59" i="45"/>
  <c r="AH83" i="45" s="1"/>
  <c r="AH71" i="45"/>
  <c r="AP95" i="45"/>
  <c r="AP71" i="45"/>
  <c r="AP59" i="45"/>
  <c r="AP83" i="45" s="1"/>
  <c r="AX95" i="45"/>
  <c r="AX59" i="45"/>
  <c r="AX83" i="45" s="1"/>
  <c r="AX71" i="45"/>
  <c r="B96" i="45"/>
  <c r="B60" i="45"/>
  <c r="J96" i="45"/>
  <c r="J72" i="45"/>
  <c r="J60" i="45"/>
  <c r="J84" i="45" s="1"/>
  <c r="R96" i="45"/>
  <c r="R72" i="45"/>
  <c r="R60" i="45"/>
  <c r="R84" i="45" s="1"/>
  <c r="Z96" i="45"/>
  <c r="Z72" i="45"/>
  <c r="Z60" i="45"/>
  <c r="Z84" i="45" s="1"/>
  <c r="AH96" i="45"/>
  <c r="AH72" i="45"/>
  <c r="AH60" i="45"/>
  <c r="AH84" i="45" s="1"/>
  <c r="AP96" i="45"/>
  <c r="AP72" i="45"/>
  <c r="AP60" i="45"/>
  <c r="AP84" i="45" s="1"/>
  <c r="AX96" i="45"/>
  <c r="AX72" i="45"/>
  <c r="AX60" i="45"/>
  <c r="AX84" i="45" s="1"/>
  <c r="DT48" i="45"/>
  <c r="DT60" i="45" s="1"/>
  <c r="EB48" i="45"/>
  <c r="EB60" i="45" s="1"/>
  <c r="EJ48" i="45"/>
  <c r="EJ60" i="45" s="1"/>
  <c r="ER48" i="45"/>
  <c r="ER60" i="45" s="1"/>
  <c r="EZ48" i="45"/>
  <c r="EZ60" i="45" s="1"/>
  <c r="FH48" i="45"/>
  <c r="FH51" i="45" s="1"/>
  <c r="DJ49" i="45"/>
  <c r="DJ61" i="45" s="1"/>
  <c r="DR49" i="45"/>
  <c r="DR61" i="45" s="1"/>
  <c r="DZ49" i="45"/>
  <c r="DZ61" i="45" s="1"/>
  <c r="EH49" i="45"/>
  <c r="EH61" i="45" s="1"/>
  <c r="EP49" i="45"/>
  <c r="EP61" i="45" s="1"/>
  <c r="EX49" i="45"/>
  <c r="EX61" i="45" s="1"/>
  <c r="FF49" i="45"/>
  <c r="DP50" i="45"/>
  <c r="DP62" i="45" s="1"/>
  <c r="DX50" i="45"/>
  <c r="DX62" i="45" s="1"/>
  <c r="EF50" i="45"/>
  <c r="EF62" i="45" s="1"/>
  <c r="EN50" i="45"/>
  <c r="EN62" i="45" s="1"/>
  <c r="EV50" i="45"/>
  <c r="EV62" i="45" s="1"/>
  <c r="FD50" i="45"/>
  <c r="E92" i="45"/>
  <c r="E68" i="45"/>
  <c r="E56" i="45"/>
  <c r="E51" i="45"/>
  <c r="M68" i="45"/>
  <c r="M92" i="45"/>
  <c r="M56" i="45"/>
  <c r="M51" i="45"/>
  <c r="U68" i="45"/>
  <c r="U92" i="45"/>
  <c r="U56" i="45"/>
  <c r="U51" i="45"/>
  <c r="AC92" i="45"/>
  <c r="AC68" i="45"/>
  <c r="AC51" i="45"/>
  <c r="AC56" i="45"/>
  <c r="AK92" i="45"/>
  <c r="AK56" i="45"/>
  <c r="AK51" i="45"/>
  <c r="AS68" i="45"/>
  <c r="AS92" i="45"/>
  <c r="AS56" i="45"/>
  <c r="AS51" i="45"/>
  <c r="BA68" i="45"/>
  <c r="BA92" i="45"/>
  <c r="BA51" i="45"/>
  <c r="BA56" i="45"/>
  <c r="H93" i="45"/>
  <c r="H69" i="45"/>
  <c r="H57" i="45"/>
  <c r="H81" i="45" s="1"/>
  <c r="P69" i="45"/>
  <c r="P93" i="45"/>
  <c r="P57" i="45"/>
  <c r="P81" i="45" s="1"/>
  <c r="X69" i="45"/>
  <c r="X93" i="45"/>
  <c r="X57" i="45"/>
  <c r="X81" i="45" s="1"/>
  <c r="AF93" i="45"/>
  <c r="AF69" i="45"/>
  <c r="AF57" i="45"/>
  <c r="AF81" i="45" s="1"/>
  <c r="AN69" i="45"/>
  <c r="AN93" i="45"/>
  <c r="AN57" i="45"/>
  <c r="AN81" i="45" s="1"/>
  <c r="AV69" i="45"/>
  <c r="AV93" i="45"/>
  <c r="AV57" i="45"/>
  <c r="AV81" i="45" s="1"/>
  <c r="C94" i="45"/>
  <c r="C58" i="45"/>
  <c r="K70" i="45"/>
  <c r="K94" i="45"/>
  <c r="K58" i="45"/>
  <c r="K82" i="45" s="1"/>
  <c r="S70" i="45"/>
  <c r="S94" i="45"/>
  <c r="S58" i="45"/>
  <c r="S82" i="45" s="1"/>
  <c r="AA94" i="45"/>
  <c r="AA70" i="45"/>
  <c r="AA58" i="45"/>
  <c r="AA82" i="45" s="1"/>
  <c r="AI94" i="45"/>
  <c r="AI58" i="45"/>
  <c r="AQ70" i="45"/>
  <c r="AQ94" i="45"/>
  <c r="AQ58" i="45"/>
  <c r="AQ82" i="45" s="1"/>
  <c r="AY94" i="45"/>
  <c r="AY70" i="45"/>
  <c r="AY58" i="45"/>
  <c r="AY82" i="45" s="1"/>
  <c r="C95" i="45"/>
  <c r="C59" i="45"/>
  <c r="K95" i="45"/>
  <c r="K71" i="45"/>
  <c r="K59" i="45"/>
  <c r="K83" i="45" s="1"/>
  <c r="S95" i="45"/>
  <c r="S71" i="45"/>
  <c r="S59" i="45"/>
  <c r="S83" i="45" s="1"/>
  <c r="AA95" i="45"/>
  <c r="AA71" i="45"/>
  <c r="AA59" i="45"/>
  <c r="AA83" i="45" s="1"/>
  <c r="AI95" i="45"/>
  <c r="AI59" i="45"/>
  <c r="AQ95" i="45"/>
  <c r="AQ71" i="45"/>
  <c r="AQ59" i="45"/>
  <c r="AQ83" i="45" s="1"/>
  <c r="AY95" i="45"/>
  <c r="AY71" i="45"/>
  <c r="AY59" i="45"/>
  <c r="AY83" i="45" s="1"/>
  <c r="G97" i="45"/>
  <c r="G73" i="45"/>
  <c r="G61" i="45"/>
  <c r="G85" i="45" s="1"/>
  <c r="O97" i="45"/>
  <c r="O73" i="45"/>
  <c r="O61" i="45"/>
  <c r="O85" i="45" s="1"/>
  <c r="W97" i="45"/>
  <c r="W73" i="45"/>
  <c r="W61" i="45"/>
  <c r="W85" i="45" s="1"/>
  <c r="AE97" i="45"/>
  <c r="AE73" i="45"/>
  <c r="AE61" i="45"/>
  <c r="AE85" i="45" s="1"/>
  <c r="AM97" i="45"/>
  <c r="AM61" i="45"/>
  <c r="AU97" i="45"/>
  <c r="AU73" i="45"/>
  <c r="AU61" i="45"/>
  <c r="AU85" i="45" s="1"/>
  <c r="BB38" i="45"/>
  <c r="BB159" i="45" s="1"/>
  <c r="F92" i="45"/>
  <c r="F68" i="45"/>
  <c r="F51" i="45"/>
  <c r="F56" i="45"/>
  <c r="N92" i="45"/>
  <c r="N68" i="45"/>
  <c r="N56" i="45"/>
  <c r="N51" i="45"/>
  <c r="V68" i="45"/>
  <c r="V92" i="45"/>
  <c r="V56" i="45"/>
  <c r="V51" i="45"/>
  <c r="AD92" i="45"/>
  <c r="AD68" i="45"/>
  <c r="AD56" i="45"/>
  <c r="AD51" i="45"/>
  <c r="AL92" i="45"/>
  <c r="AL51" i="45"/>
  <c r="AL56" i="45"/>
  <c r="AT92" i="45"/>
  <c r="AT68" i="45"/>
  <c r="AT56" i="45"/>
  <c r="AT51" i="45"/>
  <c r="BB44" i="45"/>
  <c r="I93" i="45"/>
  <c r="I69" i="45"/>
  <c r="I57" i="45"/>
  <c r="I81" i="45" s="1"/>
  <c r="Q93" i="45"/>
  <c r="Q69" i="45"/>
  <c r="Q57" i="45"/>
  <c r="Q81" i="45" s="1"/>
  <c r="Y93" i="45"/>
  <c r="Y69" i="45"/>
  <c r="Y57" i="45"/>
  <c r="Y81" i="45" s="1"/>
  <c r="AG93" i="45"/>
  <c r="AG69" i="45"/>
  <c r="AG57" i="45"/>
  <c r="AG81" i="45" s="1"/>
  <c r="AO93" i="45"/>
  <c r="AO69" i="45"/>
  <c r="AO57" i="45"/>
  <c r="AO81" i="45" s="1"/>
  <c r="AW69" i="45"/>
  <c r="AW93" i="45"/>
  <c r="AW57" i="45"/>
  <c r="AW81" i="45" s="1"/>
  <c r="D94" i="45"/>
  <c r="D58" i="45"/>
  <c r="L94" i="45"/>
  <c r="L70" i="45"/>
  <c r="L58" i="45"/>
  <c r="L82" i="45" s="1"/>
  <c r="T94" i="45"/>
  <c r="T70" i="45"/>
  <c r="T58" i="45"/>
  <c r="T82" i="45" s="1"/>
  <c r="AB94" i="45"/>
  <c r="AB70" i="45"/>
  <c r="AB58" i="45"/>
  <c r="AB82" i="45" s="1"/>
  <c r="AJ94" i="45"/>
  <c r="AJ58" i="45"/>
  <c r="AR94" i="45"/>
  <c r="AR70" i="45"/>
  <c r="AR58" i="45"/>
  <c r="AR82" i="45" s="1"/>
  <c r="AZ94" i="45"/>
  <c r="AZ70" i="45"/>
  <c r="AZ58" i="45"/>
  <c r="AZ82" i="45" s="1"/>
  <c r="D96" i="45"/>
  <c r="D60" i="45"/>
  <c r="L96" i="45"/>
  <c r="L72" i="45"/>
  <c r="L60" i="45"/>
  <c r="L84" i="45" s="1"/>
  <c r="T96" i="45"/>
  <c r="T72" i="45"/>
  <c r="T60" i="45"/>
  <c r="T84" i="45" s="1"/>
  <c r="AB96" i="45"/>
  <c r="AB60" i="45"/>
  <c r="AB84" i="45" s="1"/>
  <c r="AB72" i="45"/>
  <c r="AJ96" i="45"/>
  <c r="AJ60" i="45"/>
  <c r="AR96" i="45"/>
  <c r="AR72" i="45"/>
  <c r="AR60" i="45"/>
  <c r="AR84" i="45" s="1"/>
  <c r="AZ96" i="45"/>
  <c r="AZ72" i="45"/>
  <c r="AZ60" i="45"/>
  <c r="AZ84" i="45" s="1"/>
  <c r="H97" i="45"/>
  <c r="H73" i="45"/>
  <c r="H61" i="45"/>
  <c r="H85" i="45" s="1"/>
  <c r="P97" i="45"/>
  <c r="P73" i="45"/>
  <c r="P61" i="45"/>
  <c r="P85" i="45" s="1"/>
  <c r="E94" i="45"/>
  <c r="E70" i="45"/>
  <c r="M94" i="45"/>
  <c r="M70" i="45"/>
  <c r="U94" i="45"/>
  <c r="U70" i="45"/>
  <c r="AC94" i="45"/>
  <c r="AC70" i="45"/>
  <c r="AS94" i="45"/>
  <c r="AS70" i="45"/>
  <c r="BA94" i="45"/>
  <c r="BA70" i="45"/>
  <c r="H95" i="45"/>
  <c r="H71" i="45"/>
  <c r="P95" i="45"/>
  <c r="P71" i="45"/>
  <c r="X95" i="45"/>
  <c r="X71" i="45"/>
  <c r="X59" i="45"/>
  <c r="X83" i="45" s="1"/>
  <c r="AF95" i="45"/>
  <c r="AF59" i="45"/>
  <c r="AF83" i="45" s="1"/>
  <c r="AF71" i="45"/>
  <c r="AN95" i="45"/>
  <c r="AN71" i="45"/>
  <c r="AN59" i="45"/>
  <c r="AN83" i="45" s="1"/>
  <c r="AV95" i="45"/>
  <c r="AV71" i="45"/>
  <c r="AV59" i="45"/>
  <c r="AV83" i="45" s="1"/>
  <c r="C96" i="45"/>
  <c r="C60" i="45"/>
  <c r="K96" i="45"/>
  <c r="K72" i="45"/>
  <c r="K60" i="45"/>
  <c r="K84" i="45" s="1"/>
  <c r="S96" i="45"/>
  <c r="S60" i="45"/>
  <c r="S84" i="45" s="1"/>
  <c r="S72" i="45"/>
  <c r="AA96" i="45"/>
  <c r="AA72" i="45"/>
  <c r="AA60" i="45"/>
  <c r="AA84" i="45" s="1"/>
  <c r="AI96" i="45"/>
  <c r="AI60" i="45"/>
  <c r="AQ96" i="45"/>
  <c r="AQ60" i="45"/>
  <c r="AQ84" i="45" s="1"/>
  <c r="AQ72" i="45"/>
  <c r="AY96" i="45"/>
  <c r="AY72" i="45"/>
  <c r="AY60" i="45"/>
  <c r="AY84" i="45" s="1"/>
  <c r="F97" i="45"/>
  <c r="F73" i="45"/>
  <c r="F61" i="45"/>
  <c r="F85" i="45" s="1"/>
  <c r="N97" i="45"/>
  <c r="N61" i="45"/>
  <c r="N85" i="45" s="1"/>
  <c r="N73" i="45"/>
  <c r="V97" i="45"/>
  <c r="V73" i="45"/>
  <c r="AD97" i="45"/>
  <c r="AD73" i="45"/>
  <c r="AL97" i="45"/>
  <c r="AL61" i="45"/>
  <c r="AT97" i="45"/>
  <c r="AT73" i="45"/>
  <c r="AT61" i="45"/>
  <c r="AT85" i="45" s="1"/>
  <c r="I98" i="45"/>
  <c r="I74" i="45"/>
  <c r="I62" i="45"/>
  <c r="I86" i="45" s="1"/>
  <c r="Q98" i="45"/>
  <c r="Q74" i="45"/>
  <c r="Q62" i="45"/>
  <c r="Q86" i="45" s="1"/>
  <c r="Y98" i="45"/>
  <c r="Y74" i="45"/>
  <c r="Y62" i="45"/>
  <c r="Y86" i="45" s="1"/>
  <c r="AG98" i="45"/>
  <c r="AG74" i="45"/>
  <c r="AO98" i="45"/>
  <c r="AO62" i="45"/>
  <c r="AO86" i="45" s="1"/>
  <c r="AO74" i="45"/>
  <c r="AW98" i="45"/>
  <c r="AW74" i="45"/>
  <c r="AW62" i="45"/>
  <c r="AW86" i="45" s="1"/>
  <c r="E58" i="45"/>
  <c r="E82" i="45" s="1"/>
  <c r="AK58" i="45"/>
  <c r="B98" i="45"/>
  <c r="B62" i="45"/>
  <c r="J98" i="45"/>
  <c r="J74" i="45"/>
  <c r="J62" i="45"/>
  <c r="J86" i="45" s="1"/>
  <c r="R98" i="45"/>
  <c r="R74" i="45"/>
  <c r="R62" i="45"/>
  <c r="R86" i="45" s="1"/>
  <c r="Z98" i="45"/>
  <c r="Z74" i="45"/>
  <c r="AH98" i="45"/>
  <c r="AH74" i="45"/>
  <c r="AH62" i="45"/>
  <c r="AH86" i="45" s="1"/>
  <c r="AP98" i="45"/>
  <c r="AP74" i="45"/>
  <c r="AP62" i="45"/>
  <c r="AP86" i="45" s="1"/>
  <c r="AX98" i="45"/>
  <c r="AX74" i="45"/>
  <c r="AX62" i="45"/>
  <c r="AX86" i="45" s="1"/>
  <c r="V61" i="45"/>
  <c r="V85" i="45" s="1"/>
  <c r="X97" i="45"/>
  <c r="X73" i="45"/>
  <c r="X61" i="45"/>
  <c r="X85" i="45" s="1"/>
  <c r="AF97" i="45"/>
  <c r="AF73" i="45"/>
  <c r="AN97" i="45"/>
  <c r="AN73" i="45"/>
  <c r="AV97" i="45"/>
  <c r="AV73" i="45"/>
  <c r="AV61" i="45"/>
  <c r="AV85" i="45" s="1"/>
  <c r="C98" i="45"/>
  <c r="C62" i="45"/>
  <c r="K98" i="45"/>
  <c r="K74" i="45"/>
  <c r="S98" i="45"/>
  <c r="S62" i="45"/>
  <c r="S86" i="45" s="1"/>
  <c r="S74" i="45"/>
  <c r="AA98" i="45"/>
  <c r="AA74" i="45"/>
  <c r="AA62" i="45"/>
  <c r="AA86" i="45" s="1"/>
  <c r="AI98" i="45"/>
  <c r="AI62" i="45"/>
  <c r="AQ98" i="45"/>
  <c r="AQ74" i="45"/>
  <c r="AY98" i="45"/>
  <c r="AY74" i="45"/>
  <c r="AY62" i="45"/>
  <c r="AY86" i="45" s="1"/>
  <c r="AC58" i="45"/>
  <c r="AC82" i="45" s="1"/>
  <c r="Z62" i="45"/>
  <c r="Z86" i="45" s="1"/>
  <c r="I97" i="45"/>
  <c r="I73" i="45"/>
  <c r="I61" i="45"/>
  <c r="I85" i="45" s="1"/>
  <c r="Q97" i="45"/>
  <c r="Q73" i="45"/>
  <c r="Y73" i="45"/>
  <c r="Y97" i="45"/>
  <c r="Y61" i="45"/>
  <c r="Y85" i="45" s="1"/>
  <c r="AG97" i="45"/>
  <c r="AG73" i="45"/>
  <c r="AG61" i="45"/>
  <c r="AG85" i="45" s="1"/>
  <c r="AO97" i="45"/>
  <c r="AO73" i="45"/>
  <c r="AO61" i="45"/>
  <c r="AO85" i="45" s="1"/>
  <c r="AW97" i="45"/>
  <c r="AW73" i="45"/>
  <c r="L98" i="45"/>
  <c r="L74" i="45"/>
  <c r="L62" i="45"/>
  <c r="L86" i="45" s="1"/>
  <c r="T98" i="45"/>
  <c r="T74" i="45"/>
  <c r="T62" i="45"/>
  <c r="T86" i="45" s="1"/>
  <c r="AB98" i="45"/>
  <c r="AB74" i="45"/>
  <c r="AB62" i="45"/>
  <c r="AB86" i="45" s="1"/>
  <c r="AR98" i="45"/>
  <c r="AR74" i="45"/>
  <c r="AR62" i="45"/>
  <c r="AR86" i="45" s="1"/>
  <c r="AZ98" i="45"/>
  <c r="AZ74" i="45"/>
  <c r="AZ62" i="45"/>
  <c r="AZ86" i="45" s="1"/>
  <c r="P59" i="45"/>
  <c r="P83" i="45" s="1"/>
  <c r="AJ59" i="45"/>
  <c r="B61" i="45"/>
  <c r="AD61" i="45"/>
  <c r="AD85" i="45" s="1"/>
  <c r="I70" i="45"/>
  <c r="I94" i="45"/>
  <c r="Q94" i="45"/>
  <c r="Q70" i="45"/>
  <c r="Y94" i="45"/>
  <c r="Y70" i="45"/>
  <c r="AG94" i="45"/>
  <c r="AG70" i="45"/>
  <c r="AO94" i="45"/>
  <c r="AO70" i="45"/>
  <c r="AW94" i="45"/>
  <c r="AW70" i="45"/>
  <c r="L95" i="45"/>
  <c r="L71" i="45"/>
  <c r="T95" i="45"/>
  <c r="T71" i="45"/>
  <c r="AB95" i="45"/>
  <c r="AB71" i="45"/>
  <c r="AR95" i="45"/>
  <c r="AR71" i="45"/>
  <c r="AZ95" i="45"/>
  <c r="AZ71" i="45"/>
  <c r="G96" i="45"/>
  <c r="G72" i="45"/>
  <c r="G60" i="45"/>
  <c r="G84" i="45" s="1"/>
  <c r="O96" i="45"/>
  <c r="O72" i="45"/>
  <c r="O60" i="45"/>
  <c r="O84" i="45" s="1"/>
  <c r="W96" i="45"/>
  <c r="W72" i="45"/>
  <c r="W60" i="45"/>
  <c r="W84" i="45" s="1"/>
  <c r="AE72" i="45"/>
  <c r="AE96" i="45"/>
  <c r="AE60" i="45"/>
  <c r="AE84" i="45" s="1"/>
  <c r="AM96" i="45"/>
  <c r="AM60" i="45"/>
  <c r="AU96" i="45"/>
  <c r="AU72" i="45"/>
  <c r="AU60" i="45"/>
  <c r="AU84" i="45" s="1"/>
  <c r="J73" i="45"/>
  <c r="J97" i="45"/>
  <c r="R97" i="45"/>
  <c r="R73" i="45"/>
  <c r="Z97" i="45"/>
  <c r="Z73" i="45"/>
  <c r="Z61" i="45"/>
  <c r="Z85" i="45" s="1"/>
  <c r="AH97" i="45"/>
  <c r="AH73" i="45"/>
  <c r="AH61" i="45"/>
  <c r="AH85" i="45" s="1"/>
  <c r="AP97" i="45"/>
  <c r="AP73" i="45"/>
  <c r="AX97" i="45"/>
  <c r="AX73" i="45"/>
  <c r="E98" i="45"/>
  <c r="E74" i="45"/>
  <c r="E62" i="45"/>
  <c r="E86" i="45" s="1"/>
  <c r="M98" i="45"/>
  <c r="M74" i="45"/>
  <c r="M62" i="45"/>
  <c r="M86" i="45" s="1"/>
  <c r="U98" i="45"/>
  <c r="U74" i="45"/>
  <c r="U62" i="45"/>
  <c r="U86" i="45" s="1"/>
  <c r="AC98" i="45"/>
  <c r="AC74" i="45"/>
  <c r="AC62" i="45"/>
  <c r="AC86" i="45" s="1"/>
  <c r="AK98" i="45"/>
  <c r="AK62" i="45"/>
  <c r="AS98" i="45"/>
  <c r="AS74" i="45"/>
  <c r="AS62" i="45"/>
  <c r="AS86" i="45" s="1"/>
  <c r="BA98" i="45"/>
  <c r="BA74" i="45"/>
  <c r="BA62" i="45"/>
  <c r="BA86" i="45" s="1"/>
  <c r="U58" i="45"/>
  <c r="U82" i="45" s="1"/>
  <c r="BA58" i="45"/>
  <c r="BA82" i="45" s="1"/>
  <c r="AF61" i="45"/>
  <c r="AF85" i="45" s="1"/>
  <c r="AJ62" i="45"/>
  <c r="S97" i="45"/>
  <c r="S61" i="45"/>
  <c r="S85" i="45" s="1"/>
  <c r="S73" i="45"/>
  <c r="AA97" i="45"/>
  <c r="AA61" i="45"/>
  <c r="AA85" i="45" s="1"/>
  <c r="AA73" i="45"/>
  <c r="AI97" i="45"/>
  <c r="AI61" i="45"/>
  <c r="AQ61" i="45"/>
  <c r="AQ85" i="45" s="1"/>
  <c r="AQ73" i="45"/>
  <c r="AQ97" i="45"/>
  <c r="AY97" i="45"/>
  <c r="AY61" i="45"/>
  <c r="AY85" i="45" s="1"/>
  <c r="AY73" i="45"/>
  <c r="F98" i="45"/>
  <c r="F74" i="45"/>
  <c r="F62" i="45"/>
  <c r="F86" i="45" s="1"/>
  <c r="N98" i="45"/>
  <c r="N74" i="45"/>
  <c r="N62" i="45"/>
  <c r="N86" i="45" s="1"/>
  <c r="V98" i="45"/>
  <c r="V74" i="45"/>
  <c r="AD98" i="45"/>
  <c r="AD74" i="45"/>
  <c r="AD62" i="45"/>
  <c r="AD86" i="45" s="1"/>
  <c r="AL98" i="45"/>
  <c r="AL62" i="45"/>
  <c r="AT98" i="45"/>
  <c r="AT74" i="45"/>
  <c r="AT62" i="45"/>
  <c r="AT86" i="45" s="1"/>
  <c r="BB50" i="45"/>
  <c r="AG58" i="45"/>
  <c r="AG82" i="45" s="1"/>
  <c r="D59" i="45"/>
  <c r="T59" i="45"/>
  <c r="T83" i="45" s="1"/>
  <c r="AQ62" i="45"/>
  <c r="AQ86" i="45" s="1"/>
  <c r="AG72" i="45"/>
  <c r="AG96" i="45"/>
  <c r="AG60" i="45"/>
  <c r="AG84" i="45" s="1"/>
  <c r="AO96" i="45"/>
  <c r="AO72" i="45"/>
  <c r="AO60" i="45"/>
  <c r="AO84" i="45" s="1"/>
  <c r="AW96" i="45"/>
  <c r="AW72" i="45"/>
  <c r="AW60" i="45"/>
  <c r="AW84" i="45" s="1"/>
  <c r="D97" i="45"/>
  <c r="D61" i="45"/>
  <c r="L73" i="45"/>
  <c r="L97" i="45"/>
  <c r="L61" i="45"/>
  <c r="L85" i="45" s="1"/>
  <c r="T97" i="45"/>
  <c r="T73" i="45"/>
  <c r="T61" i="45"/>
  <c r="T85" i="45" s="1"/>
  <c r="AB97" i="45"/>
  <c r="AB73" i="45"/>
  <c r="AJ97" i="45"/>
  <c r="AJ61" i="45"/>
  <c r="AR97" i="45"/>
  <c r="AR73" i="45"/>
  <c r="AR61" i="45"/>
  <c r="AR85" i="45" s="1"/>
  <c r="AZ97" i="45"/>
  <c r="AZ73" i="45"/>
  <c r="AZ61" i="45"/>
  <c r="AZ85" i="45" s="1"/>
  <c r="G98" i="45"/>
  <c r="G74" i="45"/>
  <c r="G62" i="45"/>
  <c r="G86" i="45" s="1"/>
  <c r="O98" i="45"/>
  <c r="O74" i="45"/>
  <c r="O62" i="45"/>
  <c r="O86" i="45" s="1"/>
  <c r="W98" i="45"/>
  <c r="W74" i="45"/>
  <c r="W62" i="45"/>
  <c r="W86" i="45" s="1"/>
  <c r="AE98" i="45"/>
  <c r="AE74" i="45"/>
  <c r="AE62" i="45"/>
  <c r="AE86" i="45" s="1"/>
  <c r="M58" i="45"/>
  <c r="M82" i="45" s="1"/>
  <c r="AS58" i="45"/>
  <c r="AS82" i="45" s="1"/>
  <c r="AR59" i="45"/>
  <c r="AR83" i="45" s="1"/>
  <c r="J61" i="45"/>
  <c r="J85" i="45" s="1"/>
  <c r="AN61" i="45"/>
  <c r="AN85" i="45" s="1"/>
  <c r="D62" i="45"/>
  <c r="H98" i="45"/>
  <c r="H74" i="45"/>
  <c r="H62" i="45"/>
  <c r="H86" i="45" s="1"/>
  <c r="P98" i="45"/>
  <c r="P74" i="45"/>
  <c r="X98" i="45"/>
  <c r="X74" i="45"/>
  <c r="X62" i="45"/>
  <c r="X86" i="45" s="1"/>
  <c r="AF98" i="45"/>
  <c r="AF74" i="45"/>
  <c r="AF62" i="45"/>
  <c r="AF86" i="45" s="1"/>
  <c r="AN98" i="45"/>
  <c r="AN74" i="45"/>
  <c r="AN62" i="45"/>
  <c r="AN86" i="45" s="1"/>
  <c r="AV98" i="45"/>
  <c r="AV74" i="45"/>
  <c r="Y58" i="45"/>
  <c r="Y82" i="45" s="1"/>
  <c r="H59" i="45"/>
  <c r="H83" i="45" s="1"/>
  <c r="Q61" i="45"/>
  <c r="Q85" i="45" s="1"/>
  <c r="K62" i="45"/>
  <c r="K86" i="45" s="1"/>
  <c r="AM98" i="45"/>
  <c r="AM62" i="45"/>
  <c r="AU98" i="45"/>
  <c r="AU74" i="45"/>
  <c r="AU62" i="45"/>
  <c r="AU86" i="45" s="1"/>
  <c r="AH147" i="45"/>
  <c r="AH135" i="45"/>
  <c r="AP147" i="45"/>
  <c r="AP135" i="45"/>
  <c r="K140" i="45"/>
  <c r="K123" i="45"/>
  <c r="K128" i="45"/>
  <c r="S140" i="45"/>
  <c r="S123" i="45"/>
  <c r="S128" i="45"/>
  <c r="AA140" i="45"/>
  <c r="AA123" i="45"/>
  <c r="AA128" i="45"/>
  <c r="AI140" i="45"/>
  <c r="AI123" i="45"/>
  <c r="AI128" i="45"/>
  <c r="AQ140" i="45"/>
  <c r="AQ123" i="45"/>
  <c r="AQ128" i="45"/>
  <c r="AY140" i="45"/>
  <c r="AY123" i="45"/>
  <c r="AY128" i="45"/>
  <c r="G141" i="45"/>
  <c r="G129" i="45"/>
  <c r="O141" i="45"/>
  <c r="O129" i="45"/>
  <c r="W141" i="45"/>
  <c r="W129" i="45"/>
  <c r="AE141" i="45"/>
  <c r="AE129" i="45"/>
  <c r="AM141" i="45"/>
  <c r="AM129" i="45"/>
  <c r="AU141" i="45"/>
  <c r="AU129" i="45"/>
  <c r="C142" i="45"/>
  <c r="C130" i="45"/>
  <c r="L140" i="45"/>
  <c r="L123" i="45"/>
  <c r="L128" i="45"/>
  <c r="T140" i="45"/>
  <c r="T123" i="45"/>
  <c r="T128" i="45"/>
  <c r="AB140" i="45"/>
  <c r="AB123" i="45"/>
  <c r="AB128" i="45"/>
  <c r="AJ140" i="45"/>
  <c r="AJ123" i="45"/>
  <c r="AJ128" i="45"/>
  <c r="AR140" i="45"/>
  <c r="AR123" i="45"/>
  <c r="AR128" i="45"/>
  <c r="E140" i="45"/>
  <c r="E123" i="45"/>
  <c r="E128" i="45"/>
  <c r="M140" i="45"/>
  <c r="M123" i="45"/>
  <c r="M128" i="45"/>
  <c r="U140" i="45"/>
  <c r="U123" i="45"/>
  <c r="U128" i="45"/>
  <c r="AC140" i="45"/>
  <c r="AC123" i="45"/>
  <c r="AC128" i="45"/>
  <c r="AK140" i="45"/>
  <c r="AK123" i="45"/>
  <c r="AK128" i="45"/>
  <c r="AS140" i="45"/>
  <c r="AS123" i="45"/>
  <c r="AS128" i="45"/>
  <c r="BA140" i="45"/>
  <c r="BA123" i="45"/>
  <c r="BA128" i="45"/>
  <c r="I141" i="45"/>
  <c r="I129" i="45"/>
  <c r="Q141" i="45"/>
  <c r="Q129" i="45"/>
  <c r="Y141" i="45"/>
  <c r="Y129" i="45"/>
  <c r="AG141" i="45"/>
  <c r="AG129" i="45"/>
  <c r="F140" i="45"/>
  <c r="F123" i="45"/>
  <c r="F128" i="45"/>
  <c r="N140" i="45"/>
  <c r="N123" i="45"/>
  <c r="N128" i="45"/>
  <c r="V140" i="45"/>
  <c r="V123" i="45"/>
  <c r="V128" i="45"/>
  <c r="AD140" i="45"/>
  <c r="AD123" i="45"/>
  <c r="AD128" i="45"/>
  <c r="AL140" i="45"/>
  <c r="AL123" i="45"/>
  <c r="AL128" i="45"/>
  <c r="AT140" i="45"/>
  <c r="AT123" i="45"/>
  <c r="AT128" i="45"/>
  <c r="B141" i="45"/>
  <c r="B129" i="45"/>
  <c r="J141" i="45"/>
  <c r="J129" i="45"/>
  <c r="R141" i="45"/>
  <c r="R129" i="45"/>
  <c r="G128" i="45"/>
  <c r="G140" i="45"/>
  <c r="G123" i="45"/>
  <c r="O140" i="45"/>
  <c r="O128" i="45"/>
  <c r="O123" i="45"/>
  <c r="W140" i="45"/>
  <c r="W128" i="45"/>
  <c r="W123" i="45"/>
  <c r="AE128" i="45"/>
  <c r="AE140" i="45"/>
  <c r="AE123" i="45"/>
  <c r="AM140" i="45"/>
  <c r="AM128" i="45"/>
  <c r="AM123" i="45"/>
  <c r="AU140" i="45"/>
  <c r="AU128" i="45"/>
  <c r="AU123" i="45"/>
  <c r="C141" i="45"/>
  <c r="C129" i="45"/>
  <c r="K141" i="45"/>
  <c r="K129" i="45"/>
  <c r="S141" i="45"/>
  <c r="S129" i="45"/>
  <c r="AA141" i="45"/>
  <c r="AA129" i="45"/>
  <c r="AI141" i="45"/>
  <c r="AI129" i="45"/>
  <c r="AQ141" i="45"/>
  <c r="AQ129" i="45"/>
  <c r="AY141" i="45"/>
  <c r="AY129" i="45"/>
  <c r="G142" i="45"/>
  <c r="G130" i="45"/>
  <c r="O142" i="45"/>
  <c r="O130" i="45"/>
  <c r="W142" i="45"/>
  <c r="W130" i="45"/>
  <c r="AE142" i="45"/>
  <c r="AE130" i="45"/>
  <c r="AM142" i="45"/>
  <c r="AM130" i="45"/>
  <c r="AU142" i="45"/>
  <c r="AU130" i="45"/>
  <c r="C143" i="45"/>
  <c r="C131" i="45"/>
  <c r="K143" i="45"/>
  <c r="K131" i="45"/>
  <c r="S143" i="45"/>
  <c r="S131" i="45"/>
  <c r="AA143" i="45"/>
  <c r="AA131" i="45"/>
  <c r="AI143" i="45"/>
  <c r="AI131" i="45"/>
  <c r="AQ143" i="45"/>
  <c r="AQ131" i="45"/>
  <c r="AY143" i="45"/>
  <c r="AY131" i="45"/>
  <c r="G144" i="45"/>
  <c r="G132" i="45"/>
  <c r="O144" i="45"/>
  <c r="O132" i="45"/>
  <c r="W144" i="45"/>
  <c r="W132" i="45"/>
  <c r="AE144" i="45"/>
  <c r="AE132" i="45"/>
  <c r="AM144" i="45"/>
  <c r="AM132" i="45"/>
  <c r="AU144" i="45"/>
  <c r="AU132" i="45"/>
  <c r="C145" i="45"/>
  <c r="C133" i="45"/>
  <c r="K145" i="45"/>
  <c r="K133" i="45"/>
  <c r="S145" i="45"/>
  <c r="S133" i="45"/>
  <c r="AA145" i="45"/>
  <c r="AA133" i="45"/>
  <c r="AI145" i="45"/>
  <c r="AI133" i="45"/>
  <c r="AQ145" i="45"/>
  <c r="AQ133" i="45"/>
  <c r="I140" i="45"/>
  <c r="I128" i="45"/>
  <c r="I123" i="45"/>
  <c r="Q140" i="45"/>
  <c r="Q128" i="45"/>
  <c r="Q123" i="45"/>
  <c r="Y140" i="45"/>
  <c r="Y128" i="45"/>
  <c r="Y123" i="45"/>
  <c r="AG140" i="45"/>
  <c r="AG128" i="45"/>
  <c r="AG123" i="45"/>
  <c r="AO140" i="45"/>
  <c r="AO128" i="45"/>
  <c r="AO123" i="45"/>
  <c r="K142" i="45"/>
  <c r="K130" i="45"/>
  <c r="S142" i="45"/>
  <c r="S130" i="45"/>
  <c r="AA142" i="45"/>
  <c r="AA130" i="45"/>
  <c r="AI142" i="45"/>
  <c r="AI130" i="45"/>
  <c r="AQ142" i="45"/>
  <c r="AQ130" i="45"/>
  <c r="AY142" i="45"/>
  <c r="AY130" i="45"/>
  <c r="AZ140" i="45"/>
  <c r="AZ123" i="45"/>
  <c r="AZ128" i="45"/>
  <c r="H141" i="45"/>
  <c r="H129" i="45"/>
  <c r="P141" i="45"/>
  <c r="P129" i="45"/>
  <c r="X141" i="45"/>
  <c r="X129" i="45"/>
  <c r="AF141" i="45"/>
  <c r="AF129" i="45"/>
  <c r="AN141" i="45"/>
  <c r="AN129" i="45"/>
  <c r="AV141" i="45"/>
  <c r="AV129" i="45"/>
  <c r="D142" i="45"/>
  <c r="D130" i="45"/>
  <c r="L142" i="45"/>
  <c r="L130" i="45"/>
  <c r="T142" i="45"/>
  <c r="T130" i="45"/>
  <c r="AB142" i="45"/>
  <c r="AB130" i="45"/>
  <c r="AJ142" i="45"/>
  <c r="AJ130" i="45"/>
  <c r="AR142" i="45"/>
  <c r="AR130" i="45"/>
  <c r="AZ142" i="45"/>
  <c r="AZ130" i="45"/>
  <c r="H143" i="45"/>
  <c r="H131" i="45"/>
  <c r="P143" i="45"/>
  <c r="P131" i="45"/>
  <c r="X143" i="45"/>
  <c r="X131" i="45"/>
  <c r="AF143" i="45"/>
  <c r="AF131" i="45"/>
  <c r="AN143" i="45"/>
  <c r="AN131" i="45"/>
  <c r="AV143" i="45"/>
  <c r="AV131" i="45"/>
  <c r="D144" i="45"/>
  <c r="D132" i="45"/>
  <c r="L144" i="45"/>
  <c r="L132" i="45"/>
  <c r="T144" i="45"/>
  <c r="T132" i="45"/>
  <c r="AB144" i="45"/>
  <c r="AB132" i="45"/>
  <c r="AO141" i="45"/>
  <c r="AO129" i="45"/>
  <c r="Z141" i="45"/>
  <c r="Z129" i="45"/>
  <c r="AH141" i="45"/>
  <c r="AH129" i="45"/>
  <c r="AP141" i="45"/>
  <c r="AP129" i="45"/>
  <c r="AX141" i="45"/>
  <c r="AX129" i="45"/>
  <c r="F142" i="45"/>
  <c r="F130" i="45"/>
  <c r="N142" i="45"/>
  <c r="N130" i="45"/>
  <c r="P132" i="45"/>
  <c r="P144" i="45"/>
  <c r="X132" i="45"/>
  <c r="X144" i="45"/>
  <c r="AF132" i="45"/>
  <c r="AF144" i="45"/>
  <c r="AN132" i="45"/>
  <c r="AN144" i="45"/>
  <c r="AV132" i="45"/>
  <c r="AV144" i="45"/>
  <c r="D133" i="45"/>
  <c r="D145" i="45"/>
  <c r="L133" i="45"/>
  <c r="L145" i="45"/>
  <c r="T133" i="45"/>
  <c r="T145" i="45"/>
  <c r="AB133" i="45"/>
  <c r="AB145" i="45"/>
  <c r="AJ133" i="45"/>
  <c r="AJ145" i="45"/>
  <c r="AR133" i="45"/>
  <c r="AR145" i="45"/>
  <c r="AZ133" i="45"/>
  <c r="AZ145" i="45"/>
  <c r="H134" i="45"/>
  <c r="H146" i="45"/>
  <c r="P134" i="45"/>
  <c r="P146" i="45"/>
  <c r="X134" i="45"/>
  <c r="X146" i="45"/>
  <c r="AF134" i="45"/>
  <c r="AF146" i="45"/>
  <c r="AN134" i="45"/>
  <c r="AN146" i="45"/>
  <c r="AV134" i="45"/>
  <c r="AV146" i="45"/>
  <c r="G131" i="45"/>
  <c r="O131" i="45"/>
  <c r="W131" i="45"/>
  <c r="AE131" i="45"/>
  <c r="AM131" i="45"/>
  <c r="AU131" i="45"/>
  <c r="C132" i="45"/>
  <c r="Z132" i="45"/>
  <c r="AK132" i="45"/>
  <c r="AZ132" i="45"/>
  <c r="AF133" i="45"/>
  <c r="L134" i="45"/>
  <c r="AR134" i="45"/>
  <c r="I144" i="45"/>
  <c r="I132" i="45"/>
  <c r="Q144" i="45"/>
  <c r="Q132" i="45"/>
  <c r="Y144" i="45"/>
  <c r="Y132" i="45"/>
  <c r="AG144" i="45"/>
  <c r="AG132" i="45"/>
  <c r="AO144" i="45"/>
  <c r="AO132" i="45"/>
  <c r="AW144" i="45"/>
  <c r="AW132" i="45"/>
  <c r="E145" i="45"/>
  <c r="E133" i="45"/>
  <c r="M145" i="45"/>
  <c r="M133" i="45"/>
  <c r="U145" i="45"/>
  <c r="U133" i="45"/>
  <c r="AC145" i="45"/>
  <c r="AC133" i="45"/>
  <c r="AK145" i="45"/>
  <c r="AK133" i="45"/>
  <c r="AS145" i="45"/>
  <c r="AS133" i="45"/>
  <c r="BA145" i="45"/>
  <c r="BA133" i="45"/>
  <c r="I146" i="45"/>
  <c r="I134" i="45"/>
  <c r="Q146" i="45"/>
  <c r="Q134" i="45"/>
  <c r="Y146" i="45"/>
  <c r="Y134" i="45"/>
  <c r="AG146" i="45"/>
  <c r="AG134" i="45"/>
  <c r="AO146" i="45"/>
  <c r="AO134" i="45"/>
  <c r="AW146" i="45"/>
  <c r="AW134" i="45"/>
  <c r="H123" i="45"/>
  <c r="P123" i="45"/>
  <c r="X123" i="45"/>
  <c r="AF123" i="45"/>
  <c r="AN123" i="45"/>
  <c r="AV123" i="45"/>
  <c r="M132" i="45"/>
  <c r="AA132" i="45"/>
  <c r="O134" i="45"/>
  <c r="AU134" i="45"/>
  <c r="AH140" i="45"/>
  <c r="F145" i="45"/>
  <c r="F133" i="45"/>
  <c r="N145" i="45"/>
  <c r="N133" i="45"/>
  <c r="V145" i="45"/>
  <c r="V133" i="45"/>
  <c r="AD145" i="45"/>
  <c r="AD133" i="45"/>
  <c r="AL145" i="45"/>
  <c r="AL133" i="45"/>
  <c r="AT145" i="45"/>
  <c r="AT133" i="45"/>
  <c r="B146" i="45"/>
  <c r="B134" i="45"/>
  <c r="J146" i="45"/>
  <c r="J134" i="45"/>
  <c r="R146" i="45"/>
  <c r="R134" i="45"/>
  <c r="Z146" i="45"/>
  <c r="Z134" i="45"/>
  <c r="AH146" i="45"/>
  <c r="AH134" i="45"/>
  <c r="AP146" i="45"/>
  <c r="AP134" i="45"/>
  <c r="AX146" i="45"/>
  <c r="AX134" i="45"/>
  <c r="AW123" i="45"/>
  <c r="AW129" i="45"/>
  <c r="E130" i="45"/>
  <c r="M130" i="45"/>
  <c r="U130" i="45"/>
  <c r="AC130" i="45"/>
  <c r="AK130" i="45"/>
  <c r="AS130" i="45"/>
  <c r="BA130" i="45"/>
  <c r="I131" i="45"/>
  <c r="Q131" i="45"/>
  <c r="Y131" i="45"/>
  <c r="AG131" i="45"/>
  <c r="AO131" i="45"/>
  <c r="AW131" i="45"/>
  <c r="E132" i="45"/>
  <c r="AP132" i="45"/>
  <c r="H133" i="45"/>
  <c r="AN133" i="45"/>
  <c r="T134" i="45"/>
  <c r="AZ134" i="45"/>
  <c r="AP140" i="45"/>
  <c r="AY144" i="45"/>
  <c r="AY132" i="45"/>
  <c r="G145" i="45"/>
  <c r="G133" i="45"/>
  <c r="O145" i="45"/>
  <c r="O133" i="45"/>
  <c r="W145" i="45"/>
  <c r="W133" i="45"/>
  <c r="AE145" i="45"/>
  <c r="AE133" i="45"/>
  <c r="AM145" i="45"/>
  <c r="AM133" i="45"/>
  <c r="AU145" i="45"/>
  <c r="AU133" i="45"/>
  <c r="C146" i="45"/>
  <c r="C134" i="45"/>
  <c r="K146" i="45"/>
  <c r="K134" i="45"/>
  <c r="S146" i="45"/>
  <c r="S134" i="45"/>
  <c r="AA146" i="45"/>
  <c r="AA134" i="45"/>
  <c r="AI146" i="45"/>
  <c r="AI134" i="45"/>
  <c r="AQ146" i="45"/>
  <c r="AQ134" i="45"/>
  <c r="AY146" i="45"/>
  <c r="AY134" i="45"/>
  <c r="J123" i="45"/>
  <c r="R123" i="45"/>
  <c r="Z123" i="45"/>
  <c r="AX123" i="45"/>
  <c r="V130" i="45"/>
  <c r="AD130" i="45"/>
  <c r="AL130" i="45"/>
  <c r="AT130" i="45"/>
  <c r="B131" i="45"/>
  <c r="J131" i="45"/>
  <c r="R131" i="45"/>
  <c r="Z131" i="45"/>
  <c r="AH131" i="45"/>
  <c r="AP131" i="45"/>
  <c r="AX131" i="45"/>
  <c r="F132" i="45"/>
  <c r="AC132" i="45"/>
  <c r="AQ132" i="45"/>
  <c r="W134" i="45"/>
  <c r="S132" i="45"/>
  <c r="AR132" i="45"/>
  <c r="P133" i="45"/>
  <c r="AV133" i="45"/>
  <c r="AB134" i="45"/>
  <c r="BA132" i="45"/>
  <c r="BA144" i="45"/>
  <c r="I133" i="45"/>
  <c r="I145" i="45"/>
  <c r="Q133" i="45"/>
  <c r="Q145" i="45"/>
  <c r="Y133" i="45"/>
  <c r="Y145" i="45"/>
  <c r="AG133" i="45"/>
  <c r="AG145" i="45"/>
  <c r="AO133" i="45"/>
  <c r="AO145" i="45"/>
  <c r="AW133" i="45"/>
  <c r="AW145" i="45"/>
  <c r="E134" i="45"/>
  <c r="E146" i="45"/>
  <c r="M134" i="45"/>
  <c r="M146" i="45"/>
  <c r="U134" i="45"/>
  <c r="U146" i="45"/>
  <c r="AC134" i="45"/>
  <c r="AC146" i="45"/>
  <c r="AK134" i="45"/>
  <c r="AK146" i="45"/>
  <c r="AS134" i="45"/>
  <c r="AS146" i="45"/>
  <c r="BA134" i="45"/>
  <c r="BA146" i="45"/>
  <c r="H128" i="45"/>
  <c r="P128" i="45"/>
  <c r="X128" i="45"/>
  <c r="AF128" i="45"/>
  <c r="AN128" i="45"/>
  <c r="AV128" i="45"/>
  <c r="D129" i="45"/>
  <c r="L129" i="45"/>
  <c r="T129" i="45"/>
  <c r="AB129" i="45"/>
  <c r="AJ129" i="45"/>
  <c r="AR129" i="45"/>
  <c r="AZ129" i="45"/>
  <c r="H130" i="45"/>
  <c r="P130" i="45"/>
  <c r="X130" i="45"/>
  <c r="AF130" i="45"/>
  <c r="AN130" i="45"/>
  <c r="AS132" i="45"/>
  <c r="AY133" i="45"/>
  <c r="AE134" i="45"/>
  <c r="N132" i="45"/>
  <c r="N144" i="45"/>
  <c r="V132" i="45"/>
  <c r="V144" i="45"/>
  <c r="AD132" i="45"/>
  <c r="AD144" i="45"/>
  <c r="AL132" i="45"/>
  <c r="AL144" i="45"/>
  <c r="AT132" i="45"/>
  <c r="AT144" i="45"/>
  <c r="B133" i="45"/>
  <c r="B145" i="45"/>
  <c r="J133" i="45"/>
  <c r="J145" i="45"/>
  <c r="R133" i="45"/>
  <c r="R145" i="45"/>
  <c r="Z133" i="45"/>
  <c r="Z145" i="45"/>
  <c r="AH133" i="45"/>
  <c r="AH145" i="45"/>
  <c r="AP133" i="45"/>
  <c r="AP145" i="45"/>
  <c r="AX133" i="45"/>
  <c r="AX145" i="45"/>
  <c r="F134" i="45"/>
  <c r="F146" i="45"/>
  <c r="N134" i="45"/>
  <c r="N146" i="45"/>
  <c r="V134" i="45"/>
  <c r="V146" i="45"/>
  <c r="AD134" i="45"/>
  <c r="AD146" i="45"/>
  <c r="AL134" i="45"/>
  <c r="AL146" i="45"/>
  <c r="AT134" i="45"/>
  <c r="AT146" i="45"/>
  <c r="AW128" i="45"/>
  <c r="E129" i="45"/>
  <c r="M129" i="45"/>
  <c r="U129" i="45"/>
  <c r="AC129" i="45"/>
  <c r="AK129" i="45"/>
  <c r="AS129" i="45"/>
  <c r="BA129" i="45"/>
  <c r="I130" i="45"/>
  <c r="Q130" i="45"/>
  <c r="Y130" i="45"/>
  <c r="AG130" i="45"/>
  <c r="AO130" i="45"/>
  <c r="AW130" i="45"/>
  <c r="E131" i="45"/>
  <c r="M131" i="45"/>
  <c r="U131" i="45"/>
  <c r="AC131" i="45"/>
  <c r="AK131" i="45"/>
  <c r="AS131" i="45"/>
  <c r="BA131" i="45"/>
  <c r="U132" i="45"/>
  <c r="AI132" i="45"/>
  <c r="X133" i="45"/>
  <c r="D134" i="45"/>
  <c r="AJ134" i="45"/>
  <c r="K132" i="45"/>
  <c r="AJ132" i="45"/>
  <c r="G134" i="45"/>
  <c r="AM134" i="45"/>
  <c r="T500" i="39"/>
  <c r="T499" i="39"/>
  <c r="T498" i="39"/>
  <c r="T497" i="39"/>
  <c r="T496" i="39"/>
  <c r="T495" i="39"/>
  <c r="T494" i="39"/>
  <c r="T493" i="39"/>
  <c r="T492" i="39"/>
  <c r="T491" i="39"/>
  <c r="T490" i="39"/>
  <c r="T489" i="39"/>
  <c r="T488" i="39"/>
  <c r="T487" i="39"/>
  <c r="T486" i="39"/>
  <c r="T485" i="39"/>
  <c r="T484" i="39"/>
  <c r="T483" i="39"/>
  <c r="T482" i="39"/>
  <c r="T481" i="39"/>
  <c r="T480" i="39"/>
  <c r="T479" i="39"/>
  <c r="T478" i="39"/>
  <c r="T477" i="39"/>
  <c r="T476" i="39"/>
  <c r="T475" i="39"/>
  <c r="T474" i="39"/>
  <c r="T473" i="39"/>
  <c r="T472" i="39"/>
  <c r="T471" i="39"/>
  <c r="T470" i="39"/>
  <c r="T469" i="39"/>
  <c r="T468" i="39"/>
  <c r="T467" i="39"/>
  <c r="T466" i="39"/>
  <c r="T465" i="39"/>
  <c r="T464" i="39"/>
  <c r="T463" i="39"/>
  <c r="T462" i="39"/>
  <c r="T461" i="39"/>
  <c r="T460" i="39"/>
  <c r="T459" i="39"/>
  <c r="T458" i="39"/>
  <c r="T457" i="39"/>
  <c r="T456" i="39"/>
  <c r="T455" i="39"/>
  <c r="T454" i="39"/>
  <c r="T453" i="39"/>
  <c r="T452" i="39"/>
  <c r="T451" i="39"/>
  <c r="T450" i="39"/>
  <c r="T449" i="39"/>
  <c r="T448" i="39"/>
  <c r="T447" i="39"/>
  <c r="T446" i="39"/>
  <c r="T445" i="39"/>
  <c r="T444" i="39"/>
  <c r="T443" i="39"/>
  <c r="T442" i="39"/>
  <c r="T441" i="39"/>
  <c r="T440" i="39"/>
  <c r="T439" i="39"/>
  <c r="T438" i="39"/>
  <c r="T437" i="39"/>
  <c r="T436" i="39"/>
  <c r="T435" i="39"/>
  <c r="T434" i="39"/>
  <c r="T433" i="39"/>
  <c r="T432" i="39"/>
  <c r="T431" i="39"/>
  <c r="T430" i="39"/>
  <c r="T429" i="39"/>
  <c r="T428" i="39"/>
  <c r="T427" i="39"/>
  <c r="T426" i="39"/>
  <c r="T425" i="39"/>
  <c r="T424" i="39"/>
  <c r="T423" i="39"/>
  <c r="T422" i="39"/>
  <c r="T421" i="39"/>
  <c r="T420" i="39"/>
  <c r="T419" i="39"/>
  <c r="T418" i="39"/>
  <c r="T417" i="39"/>
  <c r="T416" i="39"/>
  <c r="T415" i="39"/>
  <c r="T414" i="39"/>
  <c r="T413" i="39"/>
  <c r="T412" i="39"/>
  <c r="T411" i="39"/>
  <c r="T410" i="39"/>
  <c r="T409" i="39"/>
  <c r="T408" i="39"/>
  <c r="T407" i="39"/>
  <c r="T406" i="39"/>
  <c r="T405" i="39"/>
  <c r="T404" i="39"/>
  <c r="T403" i="39"/>
  <c r="T402" i="39"/>
  <c r="T401" i="39"/>
  <c r="T400" i="39"/>
  <c r="T399" i="39"/>
  <c r="T398" i="39"/>
  <c r="T397" i="39"/>
  <c r="T396" i="39"/>
  <c r="T395" i="39"/>
  <c r="T394" i="39"/>
  <c r="T393" i="39"/>
  <c r="T392" i="39"/>
  <c r="T391" i="39"/>
  <c r="T390" i="39"/>
  <c r="T389" i="39"/>
  <c r="T388" i="39"/>
  <c r="T387" i="39"/>
  <c r="T386" i="39"/>
  <c r="T385" i="39"/>
  <c r="T384" i="39"/>
  <c r="T383" i="39"/>
  <c r="T382" i="39"/>
  <c r="T381" i="39"/>
  <c r="T380" i="39"/>
  <c r="T379" i="39"/>
  <c r="T378" i="39"/>
  <c r="T377" i="39"/>
  <c r="T376" i="39"/>
  <c r="T375" i="39"/>
  <c r="T374" i="39"/>
  <c r="T373" i="39"/>
  <c r="T372" i="39"/>
  <c r="T371" i="39"/>
  <c r="T370" i="39"/>
  <c r="T369" i="39"/>
  <c r="T368" i="39"/>
  <c r="T367" i="39"/>
  <c r="T366" i="39"/>
  <c r="T365" i="39"/>
  <c r="T364" i="39"/>
  <c r="T363" i="39"/>
  <c r="T362" i="39"/>
  <c r="T361" i="39"/>
  <c r="T360" i="39"/>
  <c r="T359" i="39"/>
  <c r="T358" i="39"/>
  <c r="T357" i="39"/>
  <c r="T356" i="39"/>
  <c r="T355" i="39"/>
  <c r="T354" i="39"/>
  <c r="T353" i="39"/>
  <c r="T352" i="39"/>
  <c r="T351" i="39"/>
  <c r="T350" i="39"/>
  <c r="T349" i="39"/>
  <c r="T348" i="39"/>
  <c r="T347" i="39"/>
  <c r="T346" i="39"/>
  <c r="T345" i="39"/>
  <c r="T344" i="39"/>
  <c r="T343" i="39"/>
  <c r="T342" i="39"/>
  <c r="T341" i="39"/>
  <c r="T340" i="39"/>
  <c r="T339" i="39"/>
  <c r="T338" i="39"/>
  <c r="T337" i="39"/>
  <c r="T336" i="39"/>
  <c r="T335" i="39"/>
  <c r="T334" i="39"/>
  <c r="T333" i="39"/>
  <c r="T332" i="39"/>
  <c r="T331" i="39"/>
  <c r="T330" i="39"/>
  <c r="T329" i="39"/>
  <c r="T328" i="39"/>
  <c r="T327" i="39"/>
  <c r="T326" i="39"/>
  <c r="T325" i="39"/>
  <c r="T324" i="39"/>
  <c r="T323" i="39"/>
  <c r="T322" i="39"/>
  <c r="T321" i="39"/>
  <c r="T320" i="39"/>
  <c r="T319" i="39"/>
  <c r="T318" i="39"/>
  <c r="T317" i="39"/>
  <c r="T316" i="39"/>
  <c r="T315" i="39"/>
  <c r="T314" i="39"/>
  <c r="T313" i="39"/>
  <c r="T312" i="39"/>
  <c r="T311" i="39"/>
  <c r="T310" i="39"/>
  <c r="T309" i="39"/>
  <c r="T308" i="39"/>
  <c r="T307" i="39"/>
  <c r="T306" i="39"/>
  <c r="T305" i="39"/>
  <c r="T304" i="39"/>
  <c r="T303" i="39"/>
  <c r="T302" i="39"/>
  <c r="T301" i="39"/>
  <c r="T300" i="39"/>
  <c r="T299" i="39"/>
  <c r="T298" i="39"/>
  <c r="T297" i="39"/>
  <c r="T295" i="39"/>
  <c r="T294" i="39"/>
  <c r="T293" i="39"/>
  <c r="T292" i="39"/>
  <c r="T291" i="39"/>
  <c r="T290" i="39"/>
  <c r="T289" i="39"/>
  <c r="T288" i="39"/>
  <c r="T287" i="39"/>
  <c r="T286" i="39"/>
  <c r="T285" i="39"/>
  <c r="T284" i="39"/>
  <c r="T283" i="39"/>
  <c r="T282" i="39"/>
  <c r="T281" i="39"/>
  <c r="T280" i="39"/>
  <c r="T279" i="39"/>
  <c r="T278" i="39"/>
  <c r="T277" i="39"/>
  <c r="T276" i="39"/>
  <c r="T275" i="39"/>
  <c r="T274" i="39"/>
  <c r="T273" i="39"/>
  <c r="T272" i="39"/>
  <c r="T271" i="39"/>
  <c r="T270" i="39"/>
  <c r="T269" i="39"/>
  <c r="T268" i="39"/>
  <c r="T267" i="39"/>
  <c r="T266" i="39"/>
  <c r="T265" i="39"/>
  <c r="T264" i="39"/>
  <c r="T263" i="39"/>
  <c r="T262" i="39"/>
  <c r="T261" i="39"/>
  <c r="T260" i="39"/>
  <c r="T259" i="39"/>
  <c r="T258" i="39"/>
  <c r="T257" i="39"/>
  <c r="T256" i="39"/>
  <c r="T255" i="39"/>
  <c r="T254" i="39"/>
  <c r="T253" i="39"/>
  <c r="T252" i="39"/>
  <c r="T251" i="39"/>
  <c r="T250" i="39"/>
  <c r="T249" i="39"/>
  <c r="T248" i="39"/>
  <c r="T247" i="39"/>
  <c r="T246" i="39"/>
  <c r="T245" i="39"/>
  <c r="T244" i="39"/>
  <c r="T243" i="39"/>
  <c r="T242" i="39"/>
  <c r="T241" i="39"/>
  <c r="T240" i="39"/>
  <c r="T239" i="39"/>
  <c r="T238" i="39"/>
  <c r="T237" i="39"/>
  <c r="T236" i="39"/>
  <c r="T235" i="39"/>
  <c r="T234" i="39"/>
  <c r="T233" i="39"/>
  <c r="T232" i="39"/>
  <c r="T231" i="39"/>
  <c r="T230" i="39"/>
  <c r="T229" i="39"/>
  <c r="T228" i="39"/>
  <c r="T227" i="39"/>
  <c r="T226" i="39"/>
  <c r="T225" i="39"/>
  <c r="T224" i="39"/>
  <c r="T223" i="39"/>
  <c r="T222" i="39"/>
  <c r="T221" i="39"/>
  <c r="T220" i="39"/>
  <c r="T219" i="39"/>
  <c r="T218" i="39"/>
  <c r="T217" i="39"/>
  <c r="T216" i="39"/>
  <c r="T215" i="39"/>
  <c r="T214" i="39"/>
  <c r="T213" i="39"/>
  <c r="T212" i="39"/>
  <c r="T211" i="39"/>
  <c r="T210" i="39"/>
  <c r="T209" i="39"/>
  <c r="T208" i="39"/>
  <c r="T207" i="39"/>
  <c r="T206" i="39"/>
  <c r="T205" i="39"/>
  <c r="T204" i="39"/>
  <c r="T203" i="39"/>
  <c r="T202" i="39"/>
  <c r="T201" i="39"/>
  <c r="T200" i="39"/>
  <c r="T199" i="39"/>
  <c r="T198" i="39"/>
  <c r="T197" i="39"/>
  <c r="T196" i="39"/>
  <c r="T195" i="39"/>
  <c r="T194" i="39"/>
  <c r="T193" i="39"/>
  <c r="T192" i="39"/>
  <c r="T191" i="39"/>
  <c r="T190" i="39"/>
  <c r="T189" i="39"/>
  <c r="T188" i="39"/>
  <c r="T187" i="39"/>
  <c r="T186" i="39"/>
  <c r="T185" i="39"/>
  <c r="T184" i="39"/>
  <c r="T183" i="39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T296" i="39"/>
  <c r="F5" i="45" l="1"/>
  <c r="BH5" i="45"/>
  <c r="EE63" i="45"/>
  <c r="EC51" i="45"/>
  <c r="DU51" i="45"/>
  <c r="EW51" i="45"/>
  <c r="EC63" i="45"/>
  <c r="DO51" i="45"/>
  <c r="FE51" i="45"/>
  <c r="DU63" i="45"/>
  <c r="DO63" i="45"/>
  <c r="EG63" i="45"/>
  <c r="EG51" i="45"/>
  <c r="EU63" i="45"/>
  <c r="ES51" i="45"/>
  <c r="DI51" i="45"/>
  <c r="FA51" i="45"/>
  <c r="EK51" i="45"/>
  <c r="FC63" i="45"/>
  <c r="DW63" i="45"/>
  <c r="FD51" i="45"/>
  <c r="FA63" i="45"/>
  <c r="EK63" i="45"/>
  <c r="DI63" i="45"/>
  <c r="EU51" i="45"/>
  <c r="EW63" i="45"/>
  <c r="EM51" i="45"/>
  <c r="EM63" i="45"/>
  <c r="DQ51" i="45"/>
  <c r="DY51" i="45"/>
  <c r="FF51" i="45"/>
  <c r="DQ63" i="45"/>
  <c r="DY63" i="45"/>
  <c r="DW51" i="45"/>
  <c r="AU135" i="45"/>
  <c r="AU147" i="45"/>
  <c r="F147" i="45"/>
  <c r="F135" i="45"/>
  <c r="AR135" i="45"/>
  <c r="AR147" i="45"/>
  <c r="AQ147" i="45"/>
  <c r="AQ135" i="45"/>
  <c r="AL86" i="45"/>
  <c r="AL74" i="45"/>
  <c r="AL68" i="45"/>
  <c r="AL80" i="45"/>
  <c r="AL63" i="45"/>
  <c r="AL87" i="45" s="1"/>
  <c r="V80" i="45"/>
  <c r="V63" i="45"/>
  <c r="V87" i="45" s="1"/>
  <c r="F99" i="45"/>
  <c r="F75" i="45"/>
  <c r="AC80" i="45"/>
  <c r="AC63" i="45"/>
  <c r="AC87" i="45" s="1"/>
  <c r="M75" i="45"/>
  <c r="M99" i="45"/>
  <c r="AZ63" i="45"/>
  <c r="AZ87" i="45" s="1"/>
  <c r="AZ80" i="45"/>
  <c r="AJ99" i="45"/>
  <c r="AJ75" i="45"/>
  <c r="T99" i="45"/>
  <c r="T75" i="45"/>
  <c r="D68" i="45"/>
  <c r="D80" i="45"/>
  <c r="D63" i="45"/>
  <c r="AK85" i="45"/>
  <c r="AK73" i="45"/>
  <c r="S99" i="45"/>
  <c r="S75" i="45"/>
  <c r="AP80" i="45"/>
  <c r="AP63" i="45"/>
  <c r="AP87" i="45" s="1"/>
  <c r="Z80" i="45"/>
  <c r="Z63" i="45"/>
  <c r="Z87" i="45" s="1"/>
  <c r="J80" i="45"/>
  <c r="J63" i="45"/>
  <c r="J87" i="45" s="1"/>
  <c r="AM82" i="45"/>
  <c r="AM70" i="45"/>
  <c r="AW63" i="45"/>
  <c r="AW87" i="45" s="1"/>
  <c r="AW80" i="45"/>
  <c r="AG99" i="45"/>
  <c r="AG75" i="45"/>
  <c r="Q63" i="45"/>
  <c r="Q87" i="45" s="1"/>
  <c r="Q80" i="45"/>
  <c r="AK83" i="45"/>
  <c r="AK71" i="45"/>
  <c r="B81" i="45"/>
  <c r="B69" i="45"/>
  <c r="BB57" i="45"/>
  <c r="AE99" i="45"/>
  <c r="AE75" i="45"/>
  <c r="O99" i="45"/>
  <c r="O75" i="45"/>
  <c r="DN51" i="45"/>
  <c r="EZ51" i="45"/>
  <c r="EY51" i="45"/>
  <c r="DS51" i="45"/>
  <c r="EH51" i="45"/>
  <c r="DR63" i="45"/>
  <c r="DL51" i="45"/>
  <c r="EF63" i="45"/>
  <c r="EL51" i="45"/>
  <c r="AW147" i="45"/>
  <c r="AW135" i="45"/>
  <c r="AV147" i="45"/>
  <c r="AV135" i="45"/>
  <c r="AO147" i="45"/>
  <c r="AO135" i="45"/>
  <c r="W135" i="45"/>
  <c r="W147" i="45"/>
  <c r="AT147" i="45"/>
  <c r="AT135" i="45"/>
  <c r="AK135" i="45"/>
  <c r="AK147" i="45"/>
  <c r="T135" i="45"/>
  <c r="T147" i="45"/>
  <c r="S147" i="45"/>
  <c r="S135" i="45"/>
  <c r="B73" i="45"/>
  <c r="B85" i="45"/>
  <c r="BB61" i="45"/>
  <c r="AJ72" i="45"/>
  <c r="AJ84" i="45"/>
  <c r="AL99" i="45"/>
  <c r="AL75" i="45"/>
  <c r="C70" i="45"/>
  <c r="C82" i="45"/>
  <c r="AS75" i="45"/>
  <c r="AS99" i="45"/>
  <c r="AC99" i="45"/>
  <c r="AC75" i="45"/>
  <c r="M80" i="45"/>
  <c r="M63" i="45"/>
  <c r="M87" i="45" s="1"/>
  <c r="B83" i="45"/>
  <c r="B71" i="45"/>
  <c r="BB59" i="45"/>
  <c r="AZ99" i="45"/>
  <c r="AZ75" i="45"/>
  <c r="AJ68" i="45"/>
  <c r="AJ80" i="45"/>
  <c r="AJ63" i="45"/>
  <c r="AJ87" i="45" s="1"/>
  <c r="BB93" i="45"/>
  <c r="BC93" i="45" s="1"/>
  <c r="BB69" i="45"/>
  <c r="AY99" i="45"/>
  <c r="AY75" i="45"/>
  <c r="AI99" i="45"/>
  <c r="AI75" i="45"/>
  <c r="S80" i="45"/>
  <c r="S63" i="45"/>
  <c r="S87" i="45" s="1"/>
  <c r="C68" i="45"/>
  <c r="C63" i="45"/>
  <c r="C80" i="45"/>
  <c r="AP99" i="45"/>
  <c r="AP75" i="45"/>
  <c r="Z99" i="45"/>
  <c r="Z75" i="45"/>
  <c r="J99" i="45"/>
  <c r="J75" i="45"/>
  <c r="BB97" i="45"/>
  <c r="BC97" i="45" s="1"/>
  <c r="BB73" i="45"/>
  <c r="AW99" i="45"/>
  <c r="AW75" i="45"/>
  <c r="AG63" i="45"/>
  <c r="AG87" i="45" s="1"/>
  <c r="AG80" i="45"/>
  <c r="Q99" i="45"/>
  <c r="Q75" i="45"/>
  <c r="AL72" i="45"/>
  <c r="AL84" i="45"/>
  <c r="BB94" i="45"/>
  <c r="BC94" i="45" s="1"/>
  <c r="BB70" i="45"/>
  <c r="AI69" i="45"/>
  <c r="AI81" i="45"/>
  <c r="AU99" i="45"/>
  <c r="AU75" i="45"/>
  <c r="AE63" i="45"/>
  <c r="AE87" i="45" s="1"/>
  <c r="AE80" i="45"/>
  <c r="O63" i="45"/>
  <c r="O87" i="45" s="1"/>
  <c r="O80" i="45"/>
  <c r="DN63" i="45"/>
  <c r="ER63" i="45"/>
  <c r="EY63" i="45"/>
  <c r="DS63" i="45"/>
  <c r="DZ51" i="45"/>
  <c r="EF51" i="45"/>
  <c r="EL63" i="45"/>
  <c r="AN147" i="45"/>
  <c r="AN135" i="45"/>
  <c r="Q147" i="45"/>
  <c r="Q135" i="45"/>
  <c r="V147" i="45"/>
  <c r="V135" i="45"/>
  <c r="M135" i="45"/>
  <c r="M147" i="45"/>
  <c r="D71" i="45"/>
  <c r="D83" i="45"/>
  <c r="AJ83" i="45"/>
  <c r="AJ71" i="45"/>
  <c r="AI86" i="45"/>
  <c r="AI74" i="45"/>
  <c r="B86" i="45"/>
  <c r="B74" i="45"/>
  <c r="BB62" i="45"/>
  <c r="AL73" i="45"/>
  <c r="AL85" i="45"/>
  <c r="AS80" i="45"/>
  <c r="AS63" i="45"/>
  <c r="AS87" i="45" s="1"/>
  <c r="AM81" i="45"/>
  <c r="AM69" i="45"/>
  <c r="AY80" i="45"/>
  <c r="AY63" i="45"/>
  <c r="AY87" i="45" s="1"/>
  <c r="AI68" i="45"/>
  <c r="AI63" i="45"/>
  <c r="AI87" i="45" s="1"/>
  <c r="AI80" i="45"/>
  <c r="C85" i="45"/>
  <c r="C73" i="45"/>
  <c r="AN99" i="45"/>
  <c r="AN75" i="45"/>
  <c r="X99" i="45"/>
  <c r="X75" i="45"/>
  <c r="H80" i="45"/>
  <c r="H63" i="45"/>
  <c r="H87" i="45" s="1"/>
  <c r="AU63" i="45"/>
  <c r="AU87" i="45" s="1"/>
  <c r="AU80" i="45"/>
  <c r="ER51" i="45"/>
  <c r="EQ51" i="45"/>
  <c r="DK51" i="45"/>
  <c r="DZ63" i="45"/>
  <c r="DX63" i="45"/>
  <c r="DV63" i="45"/>
  <c r="ED51" i="45"/>
  <c r="AF147" i="45"/>
  <c r="AF135" i="45"/>
  <c r="AZ135" i="45"/>
  <c r="AZ147" i="45"/>
  <c r="AM135" i="45"/>
  <c r="AM147" i="45"/>
  <c r="BA135" i="45"/>
  <c r="BA147" i="45"/>
  <c r="AJ135" i="45"/>
  <c r="AJ147" i="45"/>
  <c r="AI147" i="45"/>
  <c r="AI135" i="45"/>
  <c r="D74" i="45"/>
  <c r="D86" i="45"/>
  <c r="AJ73" i="45"/>
  <c r="AJ85" i="45"/>
  <c r="AI85" i="45"/>
  <c r="AI73" i="45"/>
  <c r="AJ86" i="45"/>
  <c r="AJ74" i="45"/>
  <c r="BB92" i="45"/>
  <c r="BC92" i="45" s="1"/>
  <c r="BB68" i="45"/>
  <c r="AD99" i="45"/>
  <c r="AD75" i="45"/>
  <c r="N99" i="45"/>
  <c r="N75" i="45"/>
  <c r="AI83" i="45"/>
  <c r="AI71" i="45"/>
  <c r="AB63" i="45"/>
  <c r="AB87" i="45" s="1"/>
  <c r="AB80" i="45"/>
  <c r="L99" i="45"/>
  <c r="L75" i="45"/>
  <c r="AL71" i="45"/>
  <c r="AL83" i="45"/>
  <c r="AN80" i="45"/>
  <c r="AN63" i="45"/>
  <c r="AN87" i="45" s="1"/>
  <c r="X80" i="45"/>
  <c r="X63" i="45"/>
  <c r="X87" i="45" s="1"/>
  <c r="H99" i="45"/>
  <c r="H75" i="45"/>
  <c r="EJ63" i="45"/>
  <c r="EQ63" i="45"/>
  <c r="DK63" i="45"/>
  <c r="DJ51" i="45"/>
  <c r="DX51" i="45"/>
  <c r="DV51" i="45"/>
  <c r="ED63" i="45"/>
  <c r="AX147" i="45"/>
  <c r="AX135" i="45"/>
  <c r="X147" i="45"/>
  <c r="X135" i="45"/>
  <c r="AG147" i="45"/>
  <c r="AG135" i="45"/>
  <c r="O135" i="45"/>
  <c r="O147" i="45"/>
  <c r="AL147" i="45"/>
  <c r="AL135" i="45"/>
  <c r="AC135" i="45"/>
  <c r="AC147" i="45"/>
  <c r="L135" i="45"/>
  <c r="L147" i="45"/>
  <c r="K147" i="45"/>
  <c r="K135" i="45"/>
  <c r="BB98" i="45"/>
  <c r="BC98" i="45" s="1"/>
  <c r="BB74" i="45"/>
  <c r="AM72" i="45"/>
  <c r="AM84" i="45"/>
  <c r="C86" i="45"/>
  <c r="C74" i="45"/>
  <c r="AK70" i="45"/>
  <c r="AK82" i="45"/>
  <c r="AI84" i="45"/>
  <c r="AI72" i="45"/>
  <c r="D72" i="45"/>
  <c r="D84" i="45"/>
  <c r="AJ82" i="45"/>
  <c r="AJ70" i="45"/>
  <c r="AT99" i="45"/>
  <c r="AT75" i="45"/>
  <c r="AD63" i="45"/>
  <c r="AD87" i="45" s="1"/>
  <c r="AD80" i="45"/>
  <c r="N80" i="45"/>
  <c r="N63" i="45"/>
  <c r="N87" i="45" s="1"/>
  <c r="U99" i="45"/>
  <c r="U75" i="45"/>
  <c r="E99" i="45"/>
  <c r="E75" i="45"/>
  <c r="AR99" i="45"/>
  <c r="AR75" i="45"/>
  <c r="AB99" i="45"/>
  <c r="AB75" i="45"/>
  <c r="L80" i="45"/>
  <c r="L63" i="45"/>
  <c r="L87" i="45" s="1"/>
  <c r="AA99" i="45"/>
  <c r="AA75" i="45"/>
  <c r="K99" i="45"/>
  <c r="K75" i="45"/>
  <c r="AX80" i="45"/>
  <c r="AX63" i="45"/>
  <c r="AX87" i="45" s="1"/>
  <c r="AH80" i="45"/>
  <c r="AH63" i="45"/>
  <c r="AH87" i="45" s="1"/>
  <c r="R80" i="45"/>
  <c r="R63" i="45"/>
  <c r="R87" i="45" s="1"/>
  <c r="B80" i="45"/>
  <c r="B68" i="45"/>
  <c r="B63" i="45"/>
  <c r="BB56" i="45"/>
  <c r="AJ69" i="45"/>
  <c r="AJ81" i="45"/>
  <c r="AO99" i="45"/>
  <c r="AO75" i="45"/>
  <c r="Y99" i="45"/>
  <c r="Y75" i="45"/>
  <c r="I63" i="45"/>
  <c r="I87" i="45" s="1"/>
  <c r="I80" i="45"/>
  <c r="C69" i="45"/>
  <c r="C81" i="45"/>
  <c r="AK72" i="45"/>
  <c r="AK84" i="45"/>
  <c r="W99" i="45"/>
  <c r="W75" i="45"/>
  <c r="G99" i="45"/>
  <c r="G75" i="45"/>
  <c r="EJ51" i="45"/>
  <c r="EI51" i="45"/>
  <c r="DJ63" i="45"/>
  <c r="EV63" i="45"/>
  <c r="DP63" i="45"/>
  <c r="Z147" i="45"/>
  <c r="Z135" i="45"/>
  <c r="P147" i="45"/>
  <c r="P135" i="45"/>
  <c r="I147" i="45"/>
  <c r="I135" i="45"/>
  <c r="N147" i="45"/>
  <c r="N135" i="45"/>
  <c r="E135" i="45"/>
  <c r="E147" i="45"/>
  <c r="AY147" i="45"/>
  <c r="AY135" i="45"/>
  <c r="AM74" i="45"/>
  <c r="AM86" i="45"/>
  <c r="D73" i="45"/>
  <c r="D85" i="45"/>
  <c r="AK74" i="45"/>
  <c r="AK86" i="45"/>
  <c r="AT80" i="45"/>
  <c r="AT63" i="45"/>
  <c r="AT87" i="45" s="1"/>
  <c r="BA63" i="45"/>
  <c r="BA87" i="45" s="1"/>
  <c r="BA80" i="45"/>
  <c r="AK99" i="45"/>
  <c r="AK75" i="45"/>
  <c r="U63" i="45"/>
  <c r="U87" i="45" s="1"/>
  <c r="U80" i="45"/>
  <c r="E63" i="45"/>
  <c r="E87" i="45" s="1"/>
  <c r="E80" i="45"/>
  <c r="B84" i="45"/>
  <c r="B72" i="45"/>
  <c r="BB60" i="45"/>
  <c r="B82" i="45"/>
  <c r="B70" i="45"/>
  <c r="BB58" i="45"/>
  <c r="AR80" i="45"/>
  <c r="AR63" i="45"/>
  <c r="AR87" i="45" s="1"/>
  <c r="AL69" i="45"/>
  <c r="AL81" i="45"/>
  <c r="AQ99" i="45"/>
  <c r="AQ75" i="45"/>
  <c r="AA63" i="45"/>
  <c r="AA87" i="45" s="1"/>
  <c r="AA80" i="45"/>
  <c r="K63" i="45"/>
  <c r="K87" i="45" s="1"/>
  <c r="K80" i="45"/>
  <c r="AX99" i="45"/>
  <c r="AX75" i="45"/>
  <c r="AH99" i="45"/>
  <c r="AH75" i="45"/>
  <c r="R99" i="45"/>
  <c r="R75" i="45"/>
  <c r="BB51" i="45"/>
  <c r="AO63" i="45"/>
  <c r="AO87" i="45" s="1"/>
  <c r="AO80" i="45"/>
  <c r="Y63" i="45"/>
  <c r="Y87" i="45" s="1"/>
  <c r="Y80" i="45"/>
  <c r="I99" i="45"/>
  <c r="I75" i="45"/>
  <c r="BB96" i="45"/>
  <c r="BC96" i="45" s="1"/>
  <c r="BB72" i="45"/>
  <c r="AL82" i="45"/>
  <c r="AL70" i="45"/>
  <c r="AM99" i="45"/>
  <c r="AM75" i="45"/>
  <c r="W63" i="45"/>
  <c r="W87" i="45" s="1"/>
  <c r="W80" i="45"/>
  <c r="G63" i="45"/>
  <c r="G87" i="45" s="1"/>
  <c r="G80" i="45"/>
  <c r="EB63" i="45"/>
  <c r="EI63" i="45"/>
  <c r="EP51" i="45"/>
  <c r="EX51" i="45"/>
  <c r="EV51" i="45"/>
  <c r="DP51" i="45"/>
  <c r="R147" i="45"/>
  <c r="R135" i="45"/>
  <c r="H147" i="45"/>
  <c r="H135" i="45"/>
  <c r="AE135" i="45"/>
  <c r="AE147" i="45"/>
  <c r="AS135" i="45"/>
  <c r="AS147" i="45"/>
  <c r="AB135" i="45"/>
  <c r="AB147" i="45"/>
  <c r="AA147" i="45"/>
  <c r="AA135" i="45"/>
  <c r="C71" i="45"/>
  <c r="C83" i="45"/>
  <c r="AI82" i="45"/>
  <c r="AI70" i="45"/>
  <c r="BA99" i="45"/>
  <c r="BA75" i="45"/>
  <c r="AK68" i="45"/>
  <c r="AK80" i="45"/>
  <c r="AK63" i="45"/>
  <c r="AK87" i="45" s="1"/>
  <c r="AQ63" i="45"/>
  <c r="AQ87" i="45" s="1"/>
  <c r="AQ80" i="45"/>
  <c r="AV99" i="45"/>
  <c r="AV75" i="45"/>
  <c r="AF99" i="45"/>
  <c r="AF75" i="45"/>
  <c r="P99" i="45"/>
  <c r="P75" i="45"/>
  <c r="AM63" i="45"/>
  <c r="AM87" i="45" s="1"/>
  <c r="AM68" i="45"/>
  <c r="AM80" i="45"/>
  <c r="ET51" i="45"/>
  <c r="EB51" i="45"/>
  <c r="EA51" i="45"/>
  <c r="EP63" i="45"/>
  <c r="EX63" i="45"/>
  <c r="EN63" i="45"/>
  <c r="FB63" i="45"/>
  <c r="DT63" i="45"/>
  <c r="J147" i="45"/>
  <c r="J135" i="45"/>
  <c r="Y147" i="45"/>
  <c r="Y135" i="45"/>
  <c r="G135" i="45"/>
  <c r="G147" i="45"/>
  <c r="AD147" i="45"/>
  <c r="AD135" i="45"/>
  <c r="U135" i="45"/>
  <c r="U147" i="45"/>
  <c r="C84" i="45"/>
  <c r="C72" i="45"/>
  <c r="D82" i="45"/>
  <c r="D70" i="45"/>
  <c r="V99" i="45"/>
  <c r="V75" i="45"/>
  <c r="F80" i="45"/>
  <c r="F63" i="45"/>
  <c r="F87" i="45" s="1"/>
  <c r="AM85" i="45"/>
  <c r="AM73" i="45"/>
  <c r="T63" i="45"/>
  <c r="T87" i="45" s="1"/>
  <c r="T80" i="45"/>
  <c r="AK81" i="45"/>
  <c r="AK69" i="45"/>
  <c r="AM83" i="45"/>
  <c r="AM71" i="45"/>
  <c r="D81" i="45"/>
  <c r="D69" i="45"/>
  <c r="BB71" i="45"/>
  <c r="BB95" i="45"/>
  <c r="BC95" i="45" s="1"/>
  <c r="AV80" i="45"/>
  <c r="AV63" i="45"/>
  <c r="AV87" i="45" s="1"/>
  <c r="AF80" i="45"/>
  <c r="AF63" i="45"/>
  <c r="AF87" i="45" s="1"/>
  <c r="P80" i="45"/>
  <c r="P63" i="45"/>
  <c r="P87" i="45" s="1"/>
  <c r="ET63" i="45"/>
  <c r="EZ63" i="45"/>
  <c r="EA63" i="45"/>
  <c r="EH63" i="45"/>
  <c r="DR51" i="45"/>
  <c r="DL63" i="45"/>
  <c r="EN51" i="45"/>
  <c r="FB51" i="45"/>
  <c r="DT51" i="45"/>
  <c r="X43" i="36"/>
  <c r="G5" i="45" l="1"/>
  <c r="BI5" i="45"/>
  <c r="BB86" i="45"/>
  <c r="BC62" i="45"/>
  <c r="BD62" i="45" s="1"/>
  <c r="BB99" i="45"/>
  <c r="BC99" i="45" s="1"/>
  <c r="BB75" i="45"/>
  <c r="BB80" i="45"/>
  <c r="BC56" i="45"/>
  <c r="BD56" i="45" s="1"/>
  <c r="BB85" i="45"/>
  <c r="BC61" i="45"/>
  <c r="BD61" i="45" s="1"/>
  <c r="BB81" i="45"/>
  <c r="BC57" i="45"/>
  <c r="BD57" i="45" s="1"/>
  <c r="BB82" i="45"/>
  <c r="BC58" i="45"/>
  <c r="BD58" i="45" s="1"/>
  <c r="BB63" i="45"/>
  <c r="BB83" i="45"/>
  <c r="BC59" i="45"/>
  <c r="BD59" i="45" s="1"/>
  <c r="BB84" i="45"/>
  <c r="BC60" i="45"/>
  <c r="BD60" i="45" s="1"/>
  <c r="V11" i="40"/>
  <c r="V12" i="40"/>
  <c r="V13" i="40"/>
  <c r="V14" i="40"/>
  <c r="V15" i="40"/>
  <c r="V16" i="40"/>
  <c r="V17" i="40"/>
  <c r="V18" i="40"/>
  <c r="DF25" i="28"/>
  <c r="DF24" i="28"/>
  <c r="DF23" i="28"/>
  <c r="DF22" i="28"/>
  <c r="DF21" i="28"/>
  <c r="DF20" i="28"/>
  <c r="DF19" i="28"/>
  <c r="DF18" i="28"/>
  <c r="DF17" i="28"/>
  <c r="DF16" i="28"/>
  <c r="DF15" i="28"/>
  <c r="DF14" i="28"/>
  <c r="DF13" i="28"/>
  <c r="DF12" i="28"/>
  <c r="DF11" i="28"/>
  <c r="DF10" i="28"/>
  <c r="DF9" i="28"/>
  <c r="DF8" i="28"/>
  <c r="DF7" i="28"/>
  <c r="DF6" i="28"/>
  <c r="FH25" i="28"/>
  <c r="FG25" i="28"/>
  <c r="FF25" i="28"/>
  <c r="FE25" i="28"/>
  <c r="FD25" i="28"/>
  <c r="FC25" i="28"/>
  <c r="FB25" i="28"/>
  <c r="FA25" i="28"/>
  <c r="EZ25" i="28"/>
  <c r="EY25" i="28"/>
  <c r="EX25" i="28"/>
  <c r="EW25" i="28"/>
  <c r="EV25" i="28"/>
  <c r="EU25" i="28"/>
  <c r="ET25" i="28"/>
  <c r="ES25" i="28"/>
  <c r="ER25" i="28"/>
  <c r="EQ25" i="28"/>
  <c r="EP25" i="28"/>
  <c r="EO25" i="28"/>
  <c r="EN25" i="28"/>
  <c r="EM25" i="28"/>
  <c r="EL25" i="28"/>
  <c r="EK25" i="28"/>
  <c r="EJ25" i="28"/>
  <c r="EI25" i="28"/>
  <c r="EH25" i="28"/>
  <c r="EG25" i="28"/>
  <c r="EF25" i="28"/>
  <c r="EE25" i="28"/>
  <c r="ED25" i="28"/>
  <c r="EC25" i="28"/>
  <c r="EB25" i="28"/>
  <c r="EA25" i="28"/>
  <c r="DZ25" i="28"/>
  <c r="DY25" i="28"/>
  <c r="FH24" i="28"/>
  <c r="FG24" i="28"/>
  <c r="FF24" i="28"/>
  <c r="FE24" i="28"/>
  <c r="FD24" i="28"/>
  <c r="FC24" i="28"/>
  <c r="FB24" i="28"/>
  <c r="FA24" i="28"/>
  <c r="EZ24" i="28"/>
  <c r="EY24" i="28"/>
  <c r="EX24" i="28"/>
  <c r="EW24" i="28"/>
  <c r="EV24" i="28"/>
  <c r="EU24" i="28"/>
  <c r="ET24" i="28"/>
  <c r="ES24" i="28"/>
  <c r="ER24" i="28"/>
  <c r="EQ24" i="28"/>
  <c r="EP24" i="28"/>
  <c r="EO24" i="28"/>
  <c r="EN24" i="28"/>
  <c r="EM24" i="28"/>
  <c r="EL24" i="28"/>
  <c r="EK24" i="28"/>
  <c r="EJ24" i="28"/>
  <c r="EI24" i="28"/>
  <c r="EH24" i="28"/>
  <c r="EG24" i="28"/>
  <c r="EF24" i="28"/>
  <c r="EE24" i="28"/>
  <c r="ED24" i="28"/>
  <c r="EC24" i="28"/>
  <c r="EB24" i="28"/>
  <c r="EA24" i="28"/>
  <c r="DZ24" i="28"/>
  <c r="DY24" i="28"/>
  <c r="FH23" i="28"/>
  <c r="FG23" i="28"/>
  <c r="FF23" i="28"/>
  <c r="FE23" i="28"/>
  <c r="FD23" i="28"/>
  <c r="FC23" i="28"/>
  <c r="FB23" i="28"/>
  <c r="FA23" i="28"/>
  <c r="EZ23" i="28"/>
  <c r="EY23" i="28"/>
  <c r="EX23" i="28"/>
  <c r="EW23" i="28"/>
  <c r="EV23" i="28"/>
  <c r="EU23" i="28"/>
  <c r="ET23" i="28"/>
  <c r="ES23" i="28"/>
  <c r="ER23" i="28"/>
  <c r="EQ23" i="28"/>
  <c r="EP23" i="28"/>
  <c r="EO23" i="28"/>
  <c r="EN23" i="28"/>
  <c r="EM23" i="28"/>
  <c r="EL23" i="28"/>
  <c r="EK23" i="28"/>
  <c r="EJ23" i="28"/>
  <c r="EI23" i="28"/>
  <c r="EH23" i="28"/>
  <c r="EG23" i="28"/>
  <c r="EF23" i="28"/>
  <c r="EE23" i="28"/>
  <c r="ED23" i="28"/>
  <c r="EC23" i="28"/>
  <c r="EB23" i="28"/>
  <c r="EA23" i="28"/>
  <c r="DZ23" i="28"/>
  <c r="DY23" i="28"/>
  <c r="FH22" i="28"/>
  <c r="FG22" i="28"/>
  <c r="FF22" i="28"/>
  <c r="FE22" i="28"/>
  <c r="FD22" i="28"/>
  <c r="FC22" i="28"/>
  <c r="FB22" i="28"/>
  <c r="FA22" i="28"/>
  <c r="EZ22" i="28"/>
  <c r="EY22" i="28"/>
  <c r="EX22" i="28"/>
  <c r="EW22" i="28"/>
  <c r="EV22" i="28"/>
  <c r="EU22" i="28"/>
  <c r="ET22" i="28"/>
  <c r="ES22" i="28"/>
  <c r="ER22" i="28"/>
  <c r="EQ22" i="28"/>
  <c r="EP22" i="28"/>
  <c r="EO22" i="28"/>
  <c r="EN22" i="28"/>
  <c r="EM22" i="28"/>
  <c r="EL22" i="28"/>
  <c r="EK22" i="28"/>
  <c r="EJ22" i="28"/>
  <c r="EI22" i="28"/>
  <c r="EH22" i="28"/>
  <c r="EG22" i="28"/>
  <c r="EF22" i="28"/>
  <c r="EE22" i="28"/>
  <c r="ED22" i="28"/>
  <c r="EC22" i="28"/>
  <c r="EB22" i="28"/>
  <c r="EA22" i="28"/>
  <c r="DZ22" i="28"/>
  <c r="DY22" i="28"/>
  <c r="FH21" i="28"/>
  <c r="FG21" i="28"/>
  <c r="FF21" i="28"/>
  <c r="FE21" i="28"/>
  <c r="FD21" i="28"/>
  <c r="FC21" i="28"/>
  <c r="FB21" i="28"/>
  <c r="FA21" i="28"/>
  <c r="EZ21" i="28"/>
  <c r="EY21" i="28"/>
  <c r="EX21" i="28"/>
  <c r="EW21" i="28"/>
  <c r="EV21" i="28"/>
  <c r="EU21" i="28"/>
  <c r="ET21" i="28"/>
  <c r="ES21" i="28"/>
  <c r="ER21" i="28"/>
  <c r="EQ21" i="28"/>
  <c r="EP21" i="28"/>
  <c r="EO21" i="28"/>
  <c r="EN21" i="28"/>
  <c r="EM21" i="28"/>
  <c r="EL21" i="28"/>
  <c r="EK21" i="28"/>
  <c r="EJ21" i="28"/>
  <c r="EI21" i="28"/>
  <c r="EH21" i="28"/>
  <c r="EG21" i="28"/>
  <c r="EF21" i="28"/>
  <c r="EE21" i="28"/>
  <c r="ED21" i="28"/>
  <c r="EC21" i="28"/>
  <c r="EB21" i="28"/>
  <c r="EA21" i="28"/>
  <c r="DZ21" i="28"/>
  <c r="DY21" i="28"/>
  <c r="FH20" i="28"/>
  <c r="FG20" i="28"/>
  <c r="FF20" i="28"/>
  <c r="FE20" i="28"/>
  <c r="FD20" i="28"/>
  <c r="FC20" i="28"/>
  <c r="FB20" i="28"/>
  <c r="FA20" i="28"/>
  <c r="EZ20" i="28"/>
  <c r="EY20" i="28"/>
  <c r="EX20" i="28"/>
  <c r="EW20" i="28"/>
  <c r="EV20" i="28"/>
  <c r="EU20" i="28"/>
  <c r="ET20" i="28"/>
  <c r="ES20" i="28"/>
  <c r="ER20" i="28"/>
  <c r="EQ20" i="28"/>
  <c r="EP20" i="28"/>
  <c r="EO20" i="28"/>
  <c r="EN20" i="28"/>
  <c r="EM20" i="28"/>
  <c r="EL20" i="28"/>
  <c r="EK20" i="28"/>
  <c r="EJ20" i="28"/>
  <c r="EI20" i="28"/>
  <c r="EH20" i="28"/>
  <c r="EG20" i="28"/>
  <c r="EF20" i="28"/>
  <c r="EE20" i="28"/>
  <c r="ED20" i="28"/>
  <c r="EC20" i="28"/>
  <c r="EB20" i="28"/>
  <c r="EA20" i="28"/>
  <c r="DZ20" i="28"/>
  <c r="DY20" i="28"/>
  <c r="FH19" i="28"/>
  <c r="FG19" i="28"/>
  <c r="FF19" i="28"/>
  <c r="FE19" i="28"/>
  <c r="FD19" i="28"/>
  <c r="FC19" i="28"/>
  <c r="FB19" i="28"/>
  <c r="FA19" i="28"/>
  <c r="EZ19" i="28"/>
  <c r="EY19" i="28"/>
  <c r="EX19" i="28"/>
  <c r="EW19" i="28"/>
  <c r="EV19" i="28"/>
  <c r="EU19" i="28"/>
  <c r="ET19" i="28"/>
  <c r="ES19" i="28"/>
  <c r="ER19" i="28"/>
  <c r="EQ19" i="28"/>
  <c r="EP19" i="28"/>
  <c r="EO19" i="28"/>
  <c r="EN19" i="28"/>
  <c r="EM19" i="28"/>
  <c r="EL19" i="28"/>
  <c r="EK19" i="28"/>
  <c r="EJ19" i="28"/>
  <c r="EI19" i="28"/>
  <c r="EH19" i="28"/>
  <c r="EG19" i="28"/>
  <c r="EF19" i="28"/>
  <c r="EE19" i="28"/>
  <c r="ED19" i="28"/>
  <c r="EC19" i="28"/>
  <c r="EB19" i="28"/>
  <c r="EA19" i="28"/>
  <c r="DZ19" i="28"/>
  <c r="DY19" i="28"/>
  <c r="FH18" i="28"/>
  <c r="FG18" i="28"/>
  <c r="FF18" i="28"/>
  <c r="FE18" i="28"/>
  <c r="FD18" i="28"/>
  <c r="FC18" i="28"/>
  <c r="FB18" i="28"/>
  <c r="FA18" i="28"/>
  <c r="EZ18" i="28"/>
  <c r="EY18" i="28"/>
  <c r="EX18" i="28"/>
  <c r="EW18" i="28"/>
  <c r="EV18" i="28"/>
  <c r="EU18" i="28"/>
  <c r="ET18" i="28"/>
  <c r="ES18" i="28"/>
  <c r="ER18" i="28"/>
  <c r="EQ18" i="28"/>
  <c r="EP18" i="28"/>
  <c r="EO18" i="28"/>
  <c r="EN18" i="28"/>
  <c r="EM18" i="28"/>
  <c r="EL18" i="28"/>
  <c r="EK18" i="28"/>
  <c r="EJ18" i="28"/>
  <c r="EI18" i="28"/>
  <c r="EH18" i="28"/>
  <c r="EG18" i="28"/>
  <c r="EF18" i="28"/>
  <c r="EE18" i="28"/>
  <c r="ED18" i="28"/>
  <c r="EC18" i="28"/>
  <c r="EB18" i="28"/>
  <c r="EA18" i="28"/>
  <c r="DZ18" i="28"/>
  <c r="DY18" i="28"/>
  <c r="FH17" i="28"/>
  <c r="FG17" i="28"/>
  <c r="FF17" i="28"/>
  <c r="FE17" i="28"/>
  <c r="FD17" i="28"/>
  <c r="FC17" i="28"/>
  <c r="FB17" i="28"/>
  <c r="FA17" i="28"/>
  <c r="EZ17" i="28"/>
  <c r="EY17" i="28"/>
  <c r="EX17" i="28"/>
  <c r="EW17" i="28"/>
  <c r="EV17" i="28"/>
  <c r="EU17" i="28"/>
  <c r="ET17" i="28"/>
  <c r="ES17" i="28"/>
  <c r="ER17" i="28"/>
  <c r="EQ17" i="28"/>
  <c r="EP17" i="28"/>
  <c r="EO17" i="28"/>
  <c r="EN17" i="28"/>
  <c r="EM17" i="28"/>
  <c r="EL17" i="28"/>
  <c r="EK17" i="28"/>
  <c r="EJ17" i="28"/>
  <c r="EI17" i="28"/>
  <c r="EH17" i="28"/>
  <c r="EG17" i="28"/>
  <c r="EF17" i="28"/>
  <c r="EE17" i="28"/>
  <c r="ED17" i="28"/>
  <c r="EC17" i="28"/>
  <c r="EB17" i="28"/>
  <c r="EA17" i="28"/>
  <c r="DZ17" i="28"/>
  <c r="DY17" i="28"/>
  <c r="FH16" i="28"/>
  <c r="FG16" i="28"/>
  <c r="FF16" i="28"/>
  <c r="FE16" i="28"/>
  <c r="FD16" i="28"/>
  <c r="FC16" i="28"/>
  <c r="FB16" i="28"/>
  <c r="FA16" i="28"/>
  <c r="EZ16" i="28"/>
  <c r="EY16" i="28"/>
  <c r="EX16" i="28"/>
  <c r="EW16" i="28"/>
  <c r="EV16" i="28"/>
  <c r="EU16" i="28"/>
  <c r="ET16" i="28"/>
  <c r="ES16" i="28"/>
  <c r="ER16" i="28"/>
  <c r="EQ16" i="28"/>
  <c r="EP16" i="28"/>
  <c r="EO16" i="28"/>
  <c r="EN16" i="28"/>
  <c r="EM16" i="28"/>
  <c r="EL16" i="28"/>
  <c r="EK16" i="28"/>
  <c r="EJ16" i="28"/>
  <c r="EI16" i="28"/>
  <c r="EH16" i="28"/>
  <c r="EG16" i="28"/>
  <c r="EF16" i="28"/>
  <c r="EE16" i="28"/>
  <c r="ED16" i="28"/>
  <c r="EC16" i="28"/>
  <c r="EB16" i="28"/>
  <c r="EA16" i="28"/>
  <c r="DZ16" i="28"/>
  <c r="DY16" i="28"/>
  <c r="FH15" i="28"/>
  <c r="FG15" i="28"/>
  <c r="FF15" i="28"/>
  <c r="FE15" i="28"/>
  <c r="FD15" i="28"/>
  <c r="FC15" i="28"/>
  <c r="FB15" i="28"/>
  <c r="FA15" i="28"/>
  <c r="EZ15" i="28"/>
  <c r="EY15" i="28"/>
  <c r="EX15" i="28"/>
  <c r="EW15" i="28"/>
  <c r="EV15" i="28"/>
  <c r="EU15" i="28"/>
  <c r="ET15" i="28"/>
  <c r="ES15" i="28"/>
  <c r="ER15" i="28"/>
  <c r="EQ15" i="28"/>
  <c r="EP15" i="28"/>
  <c r="EO15" i="28"/>
  <c r="EN15" i="28"/>
  <c r="EM15" i="28"/>
  <c r="EL15" i="28"/>
  <c r="EK15" i="28"/>
  <c r="EJ15" i="28"/>
  <c r="EI15" i="28"/>
  <c r="EH15" i="28"/>
  <c r="EG15" i="28"/>
  <c r="EF15" i="28"/>
  <c r="EE15" i="28"/>
  <c r="ED15" i="28"/>
  <c r="EC15" i="28"/>
  <c r="EB15" i="28"/>
  <c r="EA15" i="28"/>
  <c r="DZ15" i="28"/>
  <c r="DY15" i="28"/>
  <c r="FH14" i="28"/>
  <c r="FG14" i="28"/>
  <c r="FF14" i="28"/>
  <c r="FE14" i="28"/>
  <c r="FD14" i="28"/>
  <c r="FC14" i="28"/>
  <c r="FB14" i="28"/>
  <c r="FA14" i="28"/>
  <c r="EZ14" i="28"/>
  <c r="EY14" i="28"/>
  <c r="EX14" i="28"/>
  <c r="EW14" i="28"/>
  <c r="EV14" i="28"/>
  <c r="EU14" i="28"/>
  <c r="ET14" i="28"/>
  <c r="ES14" i="28"/>
  <c r="ER14" i="28"/>
  <c r="EQ14" i="28"/>
  <c r="EP14" i="28"/>
  <c r="EO14" i="28"/>
  <c r="EN14" i="28"/>
  <c r="EM14" i="28"/>
  <c r="EL14" i="28"/>
  <c r="EK14" i="28"/>
  <c r="EJ14" i="28"/>
  <c r="EI14" i="28"/>
  <c r="EH14" i="28"/>
  <c r="EG14" i="28"/>
  <c r="EF14" i="28"/>
  <c r="EE14" i="28"/>
  <c r="ED14" i="28"/>
  <c r="EC14" i="28"/>
  <c r="EB14" i="28"/>
  <c r="EA14" i="28"/>
  <c r="DZ14" i="28"/>
  <c r="DY14" i="28"/>
  <c r="FH13" i="28"/>
  <c r="FG13" i="28"/>
  <c r="FF13" i="28"/>
  <c r="FE13" i="28"/>
  <c r="FD13" i="28"/>
  <c r="FC13" i="28"/>
  <c r="FB13" i="28"/>
  <c r="FA13" i="28"/>
  <c r="EZ13" i="28"/>
  <c r="EY13" i="28"/>
  <c r="EX13" i="28"/>
  <c r="EW13" i="28"/>
  <c r="EV13" i="28"/>
  <c r="EU13" i="28"/>
  <c r="ET13" i="28"/>
  <c r="ES13" i="28"/>
  <c r="ER13" i="28"/>
  <c r="EQ13" i="28"/>
  <c r="EP13" i="28"/>
  <c r="EO13" i="28"/>
  <c r="EN13" i="28"/>
  <c r="EM13" i="28"/>
  <c r="EL13" i="28"/>
  <c r="EK13" i="28"/>
  <c r="EJ13" i="28"/>
  <c r="EI13" i="28"/>
  <c r="EH13" i="28"/>
  <c r="EG13" i="28"/>
  <c r="EF13" i="28"/>
  <c r="EE13" i="28"/>
  <c r="ED13" i="28"/>
  <c r="EC13" i="28"/>
  <c r="EB13" i="28"/>
  <c r="EA13" i="28"/>
  <c r="DZ13" i="28"/>
  <c r="DY13" i="28"/>
  <c r="FH12" i="28"/>
  <c r="FG12" i="28"/>
  <c r="FF12" i="28"/>
  <c r="FE12" i="28"/>
  <c r="FD12" i="28"/>
  <c r="FC12" i="28"/>
  <c r="FB12" i="28"/>
  <c r="FA12" i="28"/>
  <c r="EZ12" i="28"/>
  <c r="EY12" i="28"/>
  <c r="EX12" i="28"/>
  <c r="EW12" i="28"/>
  <c r="EV12" i="28"/>
  <c r="EU12" i="28"/>
  <c r="ET12" i="28"/>
  <c r="ES12" i="28"/>
  <c r="ER12" i="28"/>
  <c r="EQ12" i="28"/>
  <c r="EP12" i="28"/>
  <c r="EO12" i="28"/>
  <c r="EN12" i="28"/>
  <c r="EM12" i="28"/>
  <c r="EL12" i="28"/>
  <c r="EK12" i="28"/>
  <c r="EJ12" i="28"/>
  <c r="EI12" i="28"/>
  <c r="EH12" i="28"/>
  <c r="EG12" i="28"/>
  <c r="EF12" i="28"/>
  <c r="EE12" i="28"/>
  <c r="ED12" i="28"/>
  <c r="EC12" i="28"/>
  <c r="EB12" i="28"/>
  <c r="EA12" i="28"/>
  <c r="DZ12" i="28"/>
  <c r="DY12" i="28"/>
  <c r="FH11" i="28"/>
  <c r="FG11" i="28"/>
  <c r="FF11" i="28"/>
  <c r="FE11" i="28"/>
  <c r="FD11" i="28"/>
  <c r="FC11" i="28"/>
  <c r="FB11" i="28"/>
  <c r="FA11" i="28"/>
  <c r="EZ11" i="28"/>
  <c r="EY11" i="28"/>
  <c r="EX11" i="28"/>
  <c r="EW11" i="28"/>
  <c r="EV11" i="28"/>
  <c r="EU11" i="28"/>
  <c r="ET11" i="28"/>
  <c r="ES11" i="28"/>
  <c r="ER11" i="28"/>
  <c r="EQ11" i="28"/>
  <c r="EP11" i="28"/>
  <c r="EO11" i="28"/>
  <c r="EN11" i="28"/>
  <c r="EM11" i="28"/>
  <c r="EL11" i="28"/>
  <c r="EK11" i="28"/>
  <c r="EJ11" i="28"/>
  <c r="EI11" i="28"/>
  <c r="EH11" i="28"/>
  <c r="EG11" i="28"/>
  <c r="EF11" i="28"/>
  <c r="EE11" i="28"/>
  <c r="ED11" i="28"/>
  <c r="EC11" i="28"/>
  <c r="EB11" i="28"/>
  <c r="EA11" i="28"/>
  <c r="DZ11" i="28"/>
  <c r="DY11" i="28"/>
  <c r="FH10" i="28"/>
  <c r="FG10" i="28"/>
  <c r="FF10" i="28"/>
  <c r="FE10" i="28"/>
  <c r="FD10" i="28"/>
  <c r="FC10" i="28"/>
  <c r="FB10" i="28"/>
  <c r="FA10" i="28"/>
  <c r="EZ10" i="28"/>
  <c r="EY10" i="28"/>
  <c r="EX10" i="28"/>
  <c r="EW10" i="28"/>
  <c r="EV10" i="28"/>
  <c r="EU10" i="28"/>
  <c r="ET10" i="28"/>
  <c r="ES10" i="28"/>
  <c r="ER10" i="28"/>
  <c r="EQ10" i="28"/>
  <c r="EP10" i="28"/>
  <c r="EO10" i="28"/>
  <c r="EN10" i="28"/>
  <c r="EM10" i="28"/>
  <c r="EL10" i="28"/>
  <c r="EK10" i="28"/>
  <c r="EJ10" i="28"/>
  <c r="EI10" i="28"/>
  <c r="EH10" i="28"/>
  <c r="EG10" i="28"/>
  <c r="EF10" i="28"/>
  <c r="EE10" i="28"/>
  <c r="ED10" i="28"/>
  <c r="EC10" i="28"/>
  <c r="EB10" i="28"/>
  <c r="EA10" i="28"/>
  <c r="DZ10" i="28"/>
  <c r="DY10" i="28"/>
  <c r="FH9" i="28"/>
  <c r="FG9" i="28"/>
  <c r="FF9" i="28"/>
  <c r="FE9" i="28"/>
  <c r="FD9" i="28"/>
  <c r="FC9" i="28"/>
  <c r="FB9" i="28"/>
  <c r="FA9" i="28"/>
  <c r="EZ9" i="28"/>
  <c r="EY9" i="28"/>
  <c r="EX9" i="28"/>
  <c r="EW9" i="28"/>
  <c r="EV9" i="28"/>
  <c r="EU9" i="28"/>
  <c r="ET9" i="28"/>
  <c r="ES9" i="28"/>
  <c r="ER9" i="28"/>
  <c r="EQ9" i="28"/>
  <c r="EP9" i="28"/>
  <c r="EO9" i="28"/>
  <c r="EN9" i="28"/>
  <c r="EM9" i="28"/>
  <c r="EL9" i="28"/>
  <c r="EK9" i="28"/>
  <c r="EJ9" i="28"/>
  <c r="EI9" i="28"/>
  <c r="EH9" i="28"/>
  <c r="EG9" i="28"/>
  <c r="EF9" i="28"/>
  <c r="EE9" i="28"/>
  <c r="ED9" i="28"/>
  <c r="EC9" i="28"/>
  <c r="EB9" i="28"/>
  <c r="EA9" i="28"/>
  <c r="DZ9" i="28"/>
  <c r="DY9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FH7" i="28"/>
  <c r="FG7" i="28"/>
  <c r="FF7" i="28"/>
  <c r="FE7" i="28"/>
  <c r="FD7" i="28"/>
  <c r="FC7" i="28"/>
  <c r="FB7" i="28"/>
  <c r="FA7" i="28"/>
  <c r="EZ7" i="28"/>
  <c r="EY7" i="28"/>
  <c r="EX7" i="28"/>
  <c r="EW7" i="28"/>
  <c r="EV7" i="28"/>
  <c r="EU7" i="28"/>
  <c r="ET7" i="28"/>
  <c r="ES7" i="28"/>
  <c r="ER7" i="28"/>
  <c r="EQ7" i="28"/>
  <c r="EP7" i="28"/>
  <c r="EO7" i="28"/>
  <c r="EN7" i="28"/>
  <c r="EM7" i="28"/>
  <c r="EL7" i="28"/>
  <c r="EK7" i="28"/>
  <c r="EJ7" i="28"/>
  <c r="EI7" i="28"/>
  <c r="EH7" i="28"/>
  <c r="EG7" i="28"/>
  <c r="EF7" i="28"/>
  <c r="EE7" i="28"/>
  <c r="ED7" i="28"/>
  <c r="EC7" i="28"/>
  <c r="EB7" i="28"/>
  <c r="EA7" i="28"/>
  <c r="DZ7" i="28"/>
  <c r="DY7" i="28"/>
  <c r="FH6" i="28"/>
  <c r="FG6" i="28"/>
  <c r="FF6" i="28"/>
  <c r="FE6" i="28"/>
  <c r="FD6" i="28"/>
  <c r="FC6" i="28"/>
  <c r="FB6" i="28"/>
  <c r="FA6" i="28"/>
  <c r="EZ6" i="28"/>
  <c r="EY6" i="28"/>
  <c r="EX6" i="28"/>
  <c r="EW6" i="28"/>
  <c r="EV6" i="28"/>
  <c r="EU6" i="28"/>
  <c r="ET6" i="28"/>
  <c r="ES6" i="28"/>
  <c r="ER6" i="28"/>
  <c r="EQ6" i="28"/>
  <c r="EP6" i="28"/>
  <c r="EO6" i="28"/>
  <c r="EN6" i="28"/>
  <c r="EM6" i="28"/>
  <c r="EL6" i="28"/>
  <c r="EK6" i="28"/>
  <c r="EJ6" i="28"/>
  <c r="EI6" i="28"/>
  <c r="EH6" i="28"/>
  <c r="EG6" i="28"/>
  <c r="EF6" i="28"/>
  <c r="EE6" i="28"/>
  <c r="ED6" i="28"/>
  <c r="EC6" i="28"/>
  <c r="EB6" i="28"/>
  <c r="EA6" i="28"/>
  <c r="DZ6" i="28"/>
  <c r="DY6" i="28"/>
  <c r="DY44" i="28" s="1"/>
  <c r="DY56" i="28" s="1"/>
  <c r="BB31" i="28"/>
  <c r="BB152" i="28" s="1"/>
  <c r="BB37" i="28"/>
  <c r="BB158" i="28" s="1"/>
  <c r="BB36" i="28"/>
  <c r="BB157" i="28" s="1"/>
  <c r="BB35" i="28"/>
  <c r="BB156" i="28" s="1"/>
  <c r="BB34" i="28"/>
  <c r="BB155" i="28" s="1"/>
  <c r="BB33" i="28"/>
  <c r="BB154" i="28" s="1"/>
  <c r="BB32" i="28"/>
  <c r="BB153" i="28" s="1"/>
  <c r="J14" i="30"/>
  <c r="J15" i="30"/>
  <c r="I15" i="30"/>
  <c r="I14" i="30"/>
  <c r="H5" i="45" l="1"/>
  <c r="BJ5" i="45"/>
  <c r="BB87" i="45"/>
  <c r="BC63" i="45"/>
  <c r="BD63" i="45" s="1"/>
  <c r="DF26" i="28"/>
  <c r="X40" i="36"/>
  <c r="I5" i="45" l="1"/>
  <c r="BK5" i="45"/>
  <c r="P4" i="36"/>
  <c r="X42" i="36"/>
  <c r="X41" i="36"/>
  <c r="X39" i="36"/>
  <c r="X38" i="36"/>
  <c r="X37" i="36"/>
  <c r="X36" i="36"/>
  <c r="X35" i="36"/>
  <c r="X34" i="36"/>
  <c r="X33" i="36"/>
  <c r="X32" i="36"/>
  <c r="X31" i="36"/>
  <c r="X30" i="36"/>
  <c r="X29" i="36"/>
  <c r="X28" i="36"/>
  <c r="X27" i="36"/>
  <c r="X26" i="36"/>
  <c r="X25" i="36"/>
  <c r="X24" i="36"/>
  <c r="X23" i="36"/>
  <c r="X22" i="36"/>
  <c r="X21" i="36"/>
  <c r="X20" i="36"/>
  <c r="X19" i="36"/>
  <c r="X18" i="36"/>
  <c r="X17" i="36"/>
  <c r="X16" i="36"/>
  <c r="X15" i="36"/>
  <c r="X14" i="36"/>
  <c r="X13" i="36"/>
  <c r="X12" i="36"/>
  <c r="X11" i="36"/>
  <c r="X10" i="36"/>
  <c r="X9" i="36"/>
  <c r="X8" i="36"/>
  <c r="X7" i="36"/>
  <c r="X6" i="36"/>
  <c r="X5" i="36"/>
  <c r="X4" i="36"/>
  <c r="B5" i="36"/>
  <c r="P5" i="36" s="1"/>
  <c r="J46" i="36"/>
  <c r="G46" i="36" s="1"/>
  <c r="F46" i="36" s="1"/>
  <c r="I46" i="36"/>
  <c r="J45" i="36"/>
  <c r="G45" i="36" s="1"/>
  <c r="F45" i="36" s="1"/>
  <c r="I45" i="36"/>
  <c r="J44" i="36"/>
  <c r="G44" i="36" s="1"/>
  <c r="F44" i="36" s="1"/>
  <c r="I44" i="36"/>
  <c r="J43" i="36"/>
  <c r="G43" i="36" s="1"/>
  <c r="F43" i="36" s="1"/>
  <c r="I43" i="36"/>
  <c r="J42" i="36"/>
  <c r="G42" i="36" s="1"/>
  <c r="F42" i="36" s="1"/>
  <c r="I42" i="36"/>
  <c r="J41" i="36"/>
  <c r="G41" i="36" s="1"/>
  <c r="F41" i="36" s="1"/>
  <c r="I41" i="36"/>
  <c r="J40" i="36"/>
  <c r="G40" i="36" s="1"/>
  <c r="F40" i="36" s="1"/>
  <c r="I40" i="36"/>
  <c r="J38" i="36"/>
  <c r="G38" i="36" s="1"/>
  <c r="F38" i="36" s="1"/>
  <c r="I38" i="36"/>
  <c r="J37" i="36"/>
  <c r="G37" i="36" s="1"/>
  <c r="F37" i="36" s="1"/>
  <c r="I37" i="36"/>
  <c r="J36" i="36"/>
  <c r="I36" i="36"/>
  <c r="J35" i="36"/>
  <c r="G35" i="36" s="1"/>
  <c r="F35" i="36" s="1"/>
  <c r="I35" i="36"/>
  <c r="J34" i="36"/>
  <c r="G34" i="36" s="1"/>
  <c r="F34" i="36" s="1"/>
  <c r="I34" i="36"/>
  <c r="J33" i="36"/>
  <c r="G33" i="36" s="1"/>
  <c r="F33" i="36" s="1"/>
  <c r="I33" i="36"/>
  <c r="J32" i="36"/>
  <c r="I32" i="36"/>
  <c r="J31" i="36"/>
  <c r="G31" i="36" s="1"/>
  <c r="F31" i="36" s="1"/>
  <c r="I31" i="36"/>
  <c r="J30" i="36"/>
  <c r="G30" i="36" s="1"/>
  <c r="F30" i="36" s="1"/>
  <c r="I30" i="36"/>
  <c r="J29" i="36"/>
  <c r="G29" i="36" s="1"/>
  <c r="F29" i="36" s="1"/>
  <c r="I29" i="36"/>
  <c r="J28" i="36"/>
  <c r="G28" i="36" s="1"/>
  <c r="F28" i="36" s="1"/>
  <c r="I28" i="36"/>
  <c r="J27" i="36"/>
  <c r="G27" i="36" s="1"/>
  <c r="F27" i="36" s="1"/>
  <c r="I27" i="36"/>
  <c r="J26" i="36"/>
  <c r="G26" i="36" s="1"/>
  <c r="F26" i="36" s="1"/>
  <c r="I26" i="36"/>
  <c r="J25" i="36"/>
  <c r="G25" i="36" s="1"/>
  <c r="F25" i="36" s="1"/>
  <c r="I25" i="36"/>
  <c r="J24" i="36"/>
  <c r="G24" i="36" s="1"/>
  <c r="F24" i="36" s="1"/>
  <c r="I24" i="36"/>
  <c r="J23" i="36"/>
  <c r="G23" i="36" s="1"/>
  <c r="F23" i="36" s="1"/>
  <c r="I23" i="36"/>
  <c r="J22" i="36"/>
  <c r="G22" i="36" s="1"/>
  <c r="F22" i="36" s="1"/>
  <c r="I22" i="36"/>
  <c r="J21" i="36"/>
  <c r="G21" i="36" s="1"/>
  <c r="F21" i="36" s="1"/>
  <c r="I21" i="36"/>
  <c r="J20" i="36"/>
  <c r="G20" i="36" s="1"/>
  <c r="F20" i="36" s="1"/>
  <c r="I20" i="36"/>
  <c r="J19" i="36"/>
  <c r="G19" i="36" s="1"/>
  <c r="F19" i="36" s="1"/>
  <c r="I19" i="36"/>
  <c r="J18" i="36"/>
  <c r="G18" i="36" s="1"/>
  <c r="F18" i="36" s="1"/>
  <c r="I18" i="36"/>
  <c r="J17" i="36"/>
  <c r="G17" i="36" s="1"/>
  <c r="F17" i="36" s="1"/>
  <c r="I17" i="36"/>
  <c r="J16" i="36"/>
  <c r="G16" i="36" s="1"/>
  <c r="F16" i="36" s="1"/>
  <c r="I16" i="36"/>
  <c r="J15" i="36"/>
  <c r="G15" i="36" s="1"/>
  <c r="F15" i="36" s="1"/>
  <c r="I15" i="36"/>
  <c r="J14" i="36"/>
  <c r="G14" i="36" s="1"/>
  <c r="F14" i="36" s="1"/>
  <c r="I14" i="36"/>
  <c r="J13" i="36"/>
  <c r="G13" i="36" s="1"/>
  <c r="F13" i="36" s="1"/>
  <c r="I13" i="36"/>
  <c r="J12" i="36"/>
  <c r="G12" i="36" s="1"/>
  <c r="F12" i="36" s="1"/>
  <c r="I12" i="36"/>
  <c r="J11" i="36"/>
  <c r="G11" i="36" s="1"/>
  <c r="F11" i="36" s="1"/>
  <c r="I11" i="36"/>
  <c r="J10" i="36"/>
  <c r="G10" i="36" s="1"/>
  <c r="F10" i="36" s="1"/>
  <c r="I10" i="36"/>
  <c r="J9" i="36"/>
  <c r="G9" i="36" s="1"/>
  <c r="F9" i="36" s="1"/>
  <c r="I9" i="36"/>
  <c r="J8" i="36"/>
  <c r="G8" i="36" s="1"/>
  <c r="F8" i="36" s="1"/>
  <c r="I8" i="36"/>
  <c r="J7" i="36"/>
  <c r="G7" i="36" s="1"/>
  <c r="F7" i="36" s="1"/>
  <c r="I7" i="36"/>
  <c r="J6" i="36"/>
  <c r="G6" i="36" s="1"/>
  <c r="F6" i="36" s="1"/>
  <c r="I6" i="36"/>
  <c r="J5" i="36"/>
  <c r="G5" i="36" s="1"/>
  <c r="F5" i="36" s="1"/>
  <c r="I5" i="36"/>
  <c r="J4" i="36"/>
  <c r="G4" i="36" s="1"/>
  <c r="F4" i="36" s="1"/>
  <c r="I4" i="36"/>
  <c r="E46" i="36"/>
  <c r="E45" i="36"/>
  <c r="E44" i="36"/>
  <c r="E43" i="36"/>
  <c r="E42" i="36"/>
  <c r="E41" i="36"/>
  <c r="E40" i="36"/>
  <c r="E38" i="36"/>
  <c r="E37" i="36"/>
  <c r="G36" i="36"/>
  <c r="F36" i="36" s="1"/>
  <c r="E36" i="36"/>
  <c r="E35" i="36"/>
  <c r="E34" i="36"/>
  <c r="E33" i="36"/>
  <c r="G32" i="36"/>
  <c r="F32" i="36" s="1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9" i="36"/>
  <c r="J39" i="36"/>
  <c r="G39" i="36" s="1"/>
  <c r="F39" i="36" s="1"/>
  <c r="I39" i="36"/>
  <c r="J5" i="45" l="1"/>
  <c r="BL5" i="45"/>
  <c r="B6" i="36"/>
  <c r="BA47" i="28"/>
  <c r="DD34" i="28" s="1"/>
  <c r="AZ47" i="28"/>
  <c r="DC34" i="28" s="1"/>
  <c r="AY47" i="28"/>
  <c r="DB34" i="28" s="1"/>
  <c r="AX47" i="28"/>
  <c r="DA34" i="28" s="1"/>
  <c r="AW47" i="28"/>
  <c r="CZ34" i="28" s="1"/>
  <c r="AV47" i="28"/>
  <c r="CY34" i="28" s="1"/>
  <c r="AU47" i="28"/>
  <c r="CX34" i="28" s="1"/>
  <c r="AT47" i="28"/>
  <c r="CW34" i="28" s="1"/>
  <c r="AR47" i="28"/>
  <c r="CU34" i="28" s="1"/>
  <c r="AQ47" i="28"/>
  <c r="CT34" i="28" s="1"/>
  <c r="AP47" i="28"/>
  <c r="CS34" i="28" s="1"/>
  <c r="AO47" i="28"/>
  <c r="CR34" i="28" s="1"/>
  <c r="AN47" i="28"/>
  <c r="CQ34" i="28" s="1"/>
  <c r="AM47" i="28"/>
  <c r="CP34" i="28" s="1"/>
  <c r="AL47" i="28"/>
  <c r="CO34" i="28" s="1"/>
  <c r="AK47" i="28"/>
  <c r="CN34" i="28" s="1"/>
  <c r="AJ47" i="28"/>
  <c r="CM34" i="28" s="1"/>
  <c r="AI47" i="28"/>
  <c r="CL34" i="28" s="1"/>
  <c r="AH47" i="28"/>
  <c r="CK34" i="28" s="1"/>
  <c r="AG47" i="28"/>
  <c r="CJ34" i="28" s="1"/>
  <c r="AF47" i="28"/>
  <c r="CI34" i="28" s="1"/>
  <c r="AE47" i="28"/>
  <c r="CH34" i="28" s="1"/>
  <c r="AD47" i="28"/>
  <c r="CG34" i="28" s="1"/>
  <c r="AC47" i="28"/>
  <c r="CF34" i="28" s="1"/>
  <c r="AB47" i="28"/>
  <c r="CE34" i="28" s="1"/>
  <c r="AA47" i="28"/>
  <c r="CD34" i="28" s="1"/>
  <c r="Z47" i="28"/>
  <c r="CC34" i="28" s="1"/>
  <c r="Y47" i="28"/>
  <c r="CB34" i="28" s="1"/>
  <c r="X47" i="28"/>
  <c r="CA34" i="28" s="1"/>
  <c r="W47" i="28"/>
  <c r="BZ34" i="28" s="1"/>
  <c r="V47" i="28"/>
  <c r="BY34" i="28" s="1"/>
  <c r="U47" i="28"/>
  <c r="BX34" i="28" s="1"/>
  <c r="T47" i="28"/>
  <c r="BW34" i="28" s="1"/>
  <c r="S47" i="28"/>
  <c r="BV34" i="28" s="1"/>
  <c r="R47" i="28"/>
  <c r="BU34" i="28" s="1"/>
  <c r="Q47" i="28"/>
  <c r="BT34" i="28" s="1"/>
  <c r="P47" i="28"/>
  <c r="BS34" i="28" s="1"/>
  <c r="O47" i="28"/>
  <c r="BR34" i="28" s="1"/>
  <c r="N47" i="28"/>
  <c r="BQ34" i="28" s="1"/>
  <c r="M47" i="28"/>
  <c r="BP34" i="28" s="1"/>
  <c r="L47" i="28"/>
  <c r="BO34" i="28" s="1"/>
  <c r="K47" i="28"/>
  <c r="BN34" i="28" s="1"/>
  <c r="J47" i="28"/>
  <c r="BM34" i="28" s="1"/>
  <c r="I47" i="28"/>
  <c r="BL34" i="28" s="1"/>
  <c r="H47" i="28"/>
  <c r="BK34" i="28" s="1"/>
  <c r="G47" i="28"/>
  <c r="BJ34" i="28" s="1"/>
  <c r="F47" i="28"/>
  <c r="BI34" i="28" s="1"/>
  <c r="E47" i="28"/>
  <c r="BH34" i="28" s="1"/>
  <c r="D47" i="28"/>
  <c r="BG34" i="28" s="1"/>
  <c r="C47" i="28"/>
  <c r="BF34" i="28" s="1"/>
  <c r="B47" i="28"/>
  <c r="BA46" i="28"/>
  <c r="DD33" i="28" s="1"/>
  <c r="AZ46" i="28"/>
  <c r="DC33" i="28" s="1"/>
  <c r="AY46" i="28"/>
  <c r="DB33" i="28" s="1"/>
  <c r="AX46" i="28"/>
  <c r="DA33" i="28" s="1"/>
  <c r="AW46" i="28"/>
  <c r="CZ33" i="28" s="1"/>
  <c r="AV46" i="28"/>
  <c r="CY33" i="28" s="1"/>
  <c r="AU46" i="28"/>
  <c r="CX33" i="28" s="1"/>
  <c r="AT46" i="28"/>
  <c r="CW33" i="28" s="1"/>
  <c r="AR46" i="28"/>
  <c r="CU33" i="28" s="1"/>
  <c r="AQ46" i="28"/>
  <c r="CT33" i="28" s="1"/>
  <c r="AP46" i="28"/>
  <c r="CS33" i="28" s="1"/>
  <c r="AO46" i="28"/>
  <c r="CR33" i="28" s="1"/>
  <c r="AN46" i="28"/>
  <c r="AM46" i="28"/>
  <c r="CP33" i="28" s="1"/>
  <c r="AL46" i="28"/>
  <c r="CO33" i="28" s="1"/>
  <c r="AK46" i="28"/>
  <c r="CN33" i="28" s="1"/>
  <c r="AJ46" i="28"/>
  <c r="CM33" i="28" s="1"/>
  <c r="AI46" i="28"/>
  <c r="CL33" i="28" s="1"/>
  <c r="AH46" i="28"/>
  <c r="CK33" i="28" s="1"/>
  <c r="AG46" i="28"/>
  <c r="CJ33" i="28" s="1"/>
  <c r="AF46" i="28"/>
  <c r="CI33" i="28" s="1"/>
  <c r="AE46" i="28"/>
  <c r="CH33" i="28" s="1"/>
  <c r="AD46" i="28"/>
  <c r="CG33" i="28" s="1"/>
  <c r="AC46" i="28"/>
  <c r="CF33" i="28" s="1"/>
  <c r="AB46" i="28"/>
  <c r="CE33" i="28" s="1"/>
  <c r="AA46" i="28"/>
  <c r="CD33" i="28" s="1"/>
  <c r="Z46" i="28"/>
  <c r="CC33" i="28" s="1"/>
  <c r="Y46" i="28"/>
  <c r="CB33" i="28" s="1"/>
  <c r="X46" i="28"/>
  <c r="CA33" i="28" s="1"/>
  <c r="W46" i="28"/>
  <c r="BZ33" i="28" s="1"/>
  <c r="V46" i="28"/>
  <c r="BY33" i="28" s="1"/>
  <c r="U46" i="28"/>
  <c r="BX33" i="28" s="1"/>
  <c r="T46" i="28"/>
  <c r="BW33" i="28" s="1"/>
  <c r="S46" i="28"/>
  <c r="BV33" i="28" s="1"/>
  <c r="R46" i="28"/>
  <c r="BU33" i="28" s="1"/>
  <c r="Q46" i="28"/>
  <c r="BT33" i="28" s="1"/>
  <c r="P46" i="28"/>
  <c r="BS33" i="28" s="1"/>
  <c r="O46" i="28"/>
  <c r="BR33" i="28" s="1"/>
  <c r="N46" i="28"/>
  <c r="BQ33" i="28" s="1"/>
  <c r="M46" i="28"/>
  <c r="BP33" i="28" s="1"/>
  <c r="L46" i="28"/>
  <c r="BO33" i="28" s="1"/>
  <c r="K46" i="28"/>
  <c r="BN33" i="28" s="1"/>
  <c r="J46" i="28"/>
  <c r="BM33" i="28" s="1"/>
  <c r="I46" i="28"/>
  <c r="BL33" i="28" s="1"/>
  <c r="H46" i="28"/>
  <c r="BK33" i="28" s="1"/>
  <c r="G46" i="28"/>
  <c r="BJ33" i="28" s="1"/>
  <c r="F46" i="28"/>
  <c r="BI33" i="28" s="1"/>
  <c r="E46" i="28"/>
  <c r="BH33" i="28" s="1"/>
  <c r="D46" i="28"/>
  <c r="BG33" i="28" s="1"/>
  <c r="C46" i="28"/>
  <c r="BF33" i="28" s="1"/>
  <c r="B46" i="28"/>
  <c r="AS47" i="28"/>
  <c r="CV34" i="28" s="1"/>
  <c r="AS46" i="28"/>
  <c r="CV33" i="28" s="1"/>
  <c r="K5" i="45" l="1"/>
  <c r="BM5" i="45"/>
  <c r="B7" i="36"/>
  <c r="P6" i="36"/>
  <c r="BB46" i="28"/>
  <c r="BE33" i="28"/>
  <c r="BE34" i="28"/>
  <c r="DE34" i="28" s="1"/>
  <c r="BC155" i="28" s="1"/>
  <c r="BB47" i="28"/>
  <c r="AN70" i="28"/>
  <c r="CQ33" i="28"/>
  <c r="DE33" i="28" s="1"/>
  <c r="BC154" i="28" s="1"/>
  <c r="AS215" i="42"/>
  <c r="AR215" i="42"/>
  <c r="AQ215" i="42"/>
  <c r="AP215" i="42"/>
  <c r="AO215" i="42"/>
  <c r="AN215" i="42"/>
  <c r="AM215" i="42"/>
  <c r="AL215" i="42"/>
  <c r="AK215" i="42"/>
  <c r="AJ215" i="42"/>
  <c r="AI215" i="42"/>
  <c r="AH215" i="42"/>
  <c r="AG215" i="42"/>
  <c r="AF215" i="42"/>
  <c r="AE215" i="42"/>
  <c r="AD215" i="42"/>
  <c r="AC215" i="42"/>
  <c r="AB215" i="42"/>
  <c r="AA215" i="42"/>
  <c r="Z215" i="42"/>
  <c r="Y215" i="42"/>
  <c r="X215" i="42"/>
  <c r="W215" i="42"/>
  <c r="V215" i="42"/>
  <c r="U215" i="42"/>
  <c r="T215" i="42"/>
  <c r="S215" i="42"/>
  <c r="R215" i="42"/>
  <c r="Q215" i="42"/>
  <c r="P215" i="42"/>
  <c r="O215" i="42"/>
  <c r="N215" i="42"/>
  <c r="M215" i="42"/>
  <c r="L215" i="42"/>
  <c r="K215" i="42"/>
  <c r="J215" i="42"/>
  <c r="I215" i="42"/>
  <c r="H215" i="42"/>
  <c r="G215" i="42"/>
  <c r="F215" i="42"/>
  <c r="E215" i="42"/>
  <c r="D215" i="42"/>
  <c r="C215" i="42"/>
  <c r="BA95" i="28"/>
  <c r="AZ95" i="28"/>
  <c r="AY95" i="28"/>
  <c r="AX95" i="28"/>
  <c r="AW95" i="28"/>
  <c r="AV95" i="28"/>
  <c r="AU95" i="28"/>
  <c r="AT95" i="28"/>
  <c r="BA94" i="28"/>
  <c r="AZ94" i="28"/>
  <c r="AY94" i="28"/>
  <c r="AX94" i="28"/>
  <c r="AW94" i="28"/>
  <c r="AV94" i="28"/>
  <c r="AU94" i="28"/>
  <c r="AT94" i="28"/>
  <c r="BA71" i="28"/>
  <c r="AZ71" i="28"/>
  <c r="AY71" i="28"/>
  <c r="AX71" i="28"/>
  <c r="AW71" i="28"/>
  <c r="AV71" i="28"/>
  <c r="AU71" i="28"/>
  <c r="AT71" i="28"/>
  <c r="BA70" i="28"/>
  <c r="AZ70" i="28"/>
  <c r="AY70" i="28"/>
  <c r="AX70" i="28"/>
  <c r="AW70" i="28"/>
  <c r="AV70" i="28"/>
  <c r="AU70" i="28"/>
  <c r="AT70" i="28"/>
  <c r="BA59" i="28"/>
  <c r="BA83" i="28" s="1"/>
  <c r="AZ59" i="28"/>
  <c r="AZ83" i="28" s="1"/>
  <c r="AY59" i="28"/>
  <c r="AY83" i="28" s="1"/>
  <c r="AX59" i="28"/>
  <c r="AX83" i="28" s="1"/>
  <c r="AW59" i="28"/>
  <c r="AW83" i="28" s="1"/>
  <c r="AV59" i="28"/>
  <c r="AV83" i="28" s="1"/>
  <c r="AU59" i="28"/>
  <c r="AU83" i="28" s="1"/>
  <c r="AT59" i="28"/>
  <c r="AT83" i="28" s="1"/>
  <c r="BA58" i="28"/>
  <c r="BA82" i="28" s="1"/>
  <c r="AZ58" i="28"/>
  <c r="AZ82" i="28" s="1"/>
  <c r="AY58" i="28"/>
  <c r="AY82" i="28" s="1"/>
  <c r="AX58" i="28"/>
  <c r="AX82" i="28" s="1"/>
  <c r="AW58" i="28"/>
  <c r="AW82" i="28" s="1"/>
  <c r="AV58" i="28"/>
  <c r="AV82" i="28" s="1"/>
  <c r="AU58" i="28"/>
  <c r="AU82" i="28" s="1"/>
  <c r="AT58" i="28"/>
  <c r="AT82" i="28" s="1"/>
  <c r="BA50" i="28"/>
  <c r="AZ50" i="28"/>
  <c r="AY50" i="28"/>
  <c r="AX50" i="28"/>
  <c r="AW50" i="28"/>
  <c r="AX10" i="42" s="1"/>
  <c r="AX164" i="42" s="1"/>
  <c r="AV50" i="28"/>
  <c r="AW10" i="42" s="1"/>
  <c r="AW164" i="42" s="1"/>
  <c r="AU50" i="28"/>
  <c r="AT50" i="28"/>
  <c r="AS50" i="28"/>
  <c r="AR50" i="28"/>
  <c r="CU37" i="28" s="1"/>
  <c r="AQ50" i="28"/>
  <c r="AP50" i="28"/>
  <c r="CS37" i="28" s="1"/>
  <c r="AO50" i="28"/>
  <c r="CR37" i="28" s="1"/>
  <c r="AN50" i="28"/>
  <c r="CQ37" i="28" s="1"/>
  <c r="AM50" i="28"/>
  <c r="CP37" i="28" s="1"/>
  <c r="AL50" i="28"/>
  <c r="CO37" i="28" s="1"/>
  <c r="AK50" i="28"/>
  <c r="AJ50" i="28"/>
  <c r="CM37" i="28" s="1"/>
  <c r="AI50" i="28"/>
  <c r="CL37" i="28" s="1"/>
  <c r="AH50" i="28"/>
  <c r="CK37" i="28" s="1"/>
  <c r="AG50" i="28"/>
  <c r="CJ37" i="28" s="1"/>
  <c r="AF50" i="28"/>
  <c r="CI37" i="28" s="1"/>
  <c r="AE50" i="28"/>
  <c r="CH37" i="28" s="1"/>
  <c r="AD50" i="28"/>
  <c r="AC50" i="28"/>
  <c r="AB50" i="28"/>
  <c r="CE37" i="28" s="1"/>
  <c r="AA50" i="28"/>
  <c r="CD37" i="28" s="1"/>
  <c r="Z50" i="28"/>
  <c r="CC37" i="28" s="1"/>
  <c r="Y50" i="28"/>
  <c r="CB37" i="28" s="1"/>
  <c r="X50" i="28"/>
  <c r="CA37" i="28" s="1"/>
  <c r="W50" i="28"/>
  <c r="BZ37" i="28" s="1"/>
  <c r="V50" i="28"/>
  <c r="U50" i="28"/>
  <c r="T50" i="28"/>
  <c r="BW37" i="28" s="1"/>
  <c r="S50" i="28"/>
  <c r="BV37" i="28" s="1"/>
  <c r="R50" i="28"/>
  <c r="BU37" i="28" s="1"/>
  <c r="Q50" i="28"/>
  <c r="BT37" i="28" s="1"/>
  <c r="P50" i="28"/>
  <c r="BS37" i="28" s="1"/>
  <c r="O50" i="28"/>
  <c r="BR37" i="28" s="1"/>
  <c r="N50" i="28"/>
  <c r="M50" i="28"/>
  <c r="L50" i="28"/>
  <c r="BO37" i="28" s="1"/>
  <c r="K50" i="28"/>
  <c r="BN37" i="28" s="1"/>
  <c r="J50" i="28"/>
  <c r="BM37" i="28" s="1"/>
  <c r="I50" i="28"/>
  <c r="BL37" i="28" s="1"/>
  <c r="H50" i="28"/>
  <c r="BK37" i="28" s="1"/>
  <c r="G50" i="28"/>
  <c r="BJ37" i="28" s="1"/>
  <c r="F50" i="28"/>
  <c r="E50" i="28"/>
  <c r="D50" i="28"/>
  <c r="BG37" i="28" s="1"/>
  <c r="C50" i="28"/>
  <c r="BA49" i="28"/>
  <c r="AZ49" i="28"/>
  <c r="AY49" i="28"/>
  <c r="AX49" i="28"/>
  <c r="AW49" i="28"/>
  <c r="AV49" i="28"/>
  <c r="AU49" i="28"/>
  <c r="AT49" i="28"/>
  <c r="AS49" i="28"/>
  <c r="AR49" i="28"/>
  <c r="CU36" i="28" s="1"/>
  <c r="AQ49" i="28"/>
  <c r="CT36" i="28" s="1"/>
  <c r="AP49" i="28"/>
  <c r="CS36" i="28" s="1"/>
  <c r="AO49" i="28"/>
  <c r="AN49" i="28"/>
  <c r="AM49" i="28"/>
  <c r="CP36" i="28" s="1"/>
  <c r="AL49" i="28"/>
  <c r="CO36" i="28" s="1"/>
  <c r="AK49" i="28"/>
  <c r="CN36" i="28" s="1"/>
  <c r="AJ49" i="28"/>
  <c r="CM36" i="28" s="1"/>
  <c r="AI49" i="28"/>
  <c r="CL36" i="28" s="1"/>
  <c r="AH49" i="28"/>
  <c r="CK36" i="28" s="1"/>
  <c r="AG49" i="28"/>
  <c r="CJ36" i="28" s="1"/>
  <c r="AF49" i="28"/>
  <c r="AE49" i="28"/>
  <c r="CH36" i="28" s="1"/>
  <c r="AD49" i="28"/>
  <c r="CG36" i="28" s="1"/>
  <c r="AC49" i="28"/>
  <c r="CF36" i="28" s="1"/>
  <c r="AB49" i="28"/>
  <c r="CE36" i="28" s="1"/>
  <c r="AA49" i="28"/>
  <c r="CD36" i="28" s="1"/>
  <c r="Z49" i="28"/>
  <c r="CC36" i="28" s="1"/>
  <c r="Y49" i="28"/>
  <c r="X49" i="28"/>
  <c r="W49" i="28"/>
  <c r="BZ36" i="28" s="1"/>
  <c r="V49" i="28"/>
  <c r="BY36" i="28" s="1"/>
  <c r="U49" i="28"/>
  <c r="BX36" i="28" s="1"/>
  <c r="T49" i="28"/>
  <c r="BW36" i="28" s="1"/>
  <c r="S49" i="28"/>
  <c r="BV36" i="28" s="1"/>
  <c r="R49" i="28"/>
  <c r="BU36" i="28" s="1"/>
  <c r="Q49" i="28"/>
  <c r="P49" i="28"/>
  <c r="O49" i="28"/>
  <c r="BR36" i="28" s="1"/>
  <c r="N49" i="28"/>
  <c r="BQ36" i="28" s="1"/>
  <c r="M49" i="28"/>
  <c r="BP36" i="28" s="1"/>
  <c r="L49" i="28"/>
  <c r="BO36" i="28" s="1"/>
  <c r="K49" i="28"/>
  <c r="BN36" i="28" s="1"/>
  <c r="J49" i="28"/>
  <c r="BM36" i="28" s="1"/>
  <c r="I49" i="28"/>
  <c r="H49" i="28"/>
  <c r="G49" i="28"/>
  <c r="BJ36" i="28" s="1"/>
  <c r="F49" i="28"/>
  <c r="BI36" i="28" s="1"/>
  <c r="E49" i="28"/>
  <c r="BH36" i="28" s="1"/>
  <c r="D49" i="28"/>
  <c r="BG36" i="28" s="1"/>
  <c r="C49" i="28"/>
  <c r="BA48" i="28"/>
  <c r="BB8" i="42" s="1"/>
  <c r="BB162" i="42" s="1"/>
  <c r="AZ48" i="28"/>
  <c r="AY48" i="28"/>
  <c r="AX48" i="28"/>
  <c r="AY8" i="42" s="1"/>
  <c r="AY162" i="42" s="1"/>
  <c r="AW48" i="28"/>
  <c r="AV48" i="28"/>
  <c r="AW8" i="42" s="1"/>
  <c r="AW162" i="42" s="1"/>
  <c r="AU48" i="28"/>
  <c r="AT48" i="28"/>
  <c r="AS48" i="28"/>
  <c r="AR48" i="28"/>
  <c r="AQ48" i="28"/>
  <c r="AP48" i="28"/>
  <c r="CS35" i="28" s="1"/>
  <c r="AO48" i="28"/>
  <c r="CR35" i="28" s="1"/>
  <c r="AN48" i="28"/>
  <c r="CQ35" i="28" s="1"/>
  <c r="AM48" i="28"/>
  <c r="CP35" i="28" s="1"/>
  <c r="AL48" i="28"/>
  <c r="CO35" i="28" s="1"/>
  <c r="AK48" i="28"/>
  <c r="CN35" i="28" s="1"/>
  <c r="AJ48" i="28"/>
  <c r="CM35" i="28" s="1"/>
  <c r="AI48" i="28"/>
  <c r="AH48" i="28"/>
  <c r="CK35" i="28" s="1"/>
  <c r="AG48" i="28"/>
  <c r="CJ35" i="28" s="1"/>
  <c r="AF48" i="28"/>
  <c r="CI35" i="28" s="1"/>
  <c r="AE48" i="28"/>
  <c r="CH35" i="28" s="1"/>
  <c r="AD48" i="28"/>
  <c r="CG35" i="28" s="1"/>
  <c r="AC48" i="28"/>
  <c r="CF35" i="28" s="1"/>
  <c r="AB48" i="28"/>
  <c r="AA48" i="28"/>
  <c r="Z48" i="28"/>
  <c r="CC35" i="28" s="1"/>
  <c r="Y48" i="28"/>
  <c r="CB35" i="28" s="1"/>
  <c r="X48" i="28"/>
  <c r="CA35" i="28" s="1"/>
  <c r="W48" i="28"/>
  <c r="BZ35" i="28" s="1"/>
  <c r="V48" i="28"/>
  <c r="BY35" i="28" s="1"/>
  <c r="U48" i="28"/>
  <c r="BX35" i="28" s="1"/>
  <c r="T48" i="28"/>
  <c r="S48" i="28"/>
  <c r="R48" i="28"/>
  <c r="BU35" i="28" s="1"/>
  <c r="Q48" i="28"/>
  <c r="BT35" i="28" s="1"/>
  <c r="P48" i="28"/>
  <c r="BS35" i="28" s="1"/>
  <c r="O48" i="28"/>
  <c r="BR35" i="28" s="1"/>
  <c r="N48" i="28"/>
  <c r="BQ35" i="28" s="1"/>
  <c r="M48" i="28"/>
  <c r="BP35" i="28" s="1"/>
  <c r="L48" i="28"/>
  <c r="K48" i="28"/>
  <c r="J48" i="28"/>
  <c r="BM35" i="28" s="1"/>
  <c r="I48" i="28"/>
  <c r="BL35" i="28" s="1"/>
  <c r="H48" i="28"/>
  <c r="BK35" i="28" s="1"/>
  <c r="G48" i="28"/>
  <c r="BJ35" i="28" s="1"/>
  <c r="F48" i="28"/>
  <c r="BI35" i="28" s="1"/>
  <c r="E48" i="28"/>
  <c r="BH35" i="28" s="1"/>
  <c r="D48" i="28"/>
  <c r="C48" i="28"/>
  <c r="AV7" i="42"/>
  <c r="AV211" i="42" s="1"/>
  <c r="AS95" i="28"/>
  <c r="AN7" i="42"/>
  <c r="AN211" i="42" s="1"/>
  <c r="AF7" i="42"/>
  <c r="AF211" i="42" s="1"/>
  <c r="X7" i="42"/>
  <c r="X211" i="42" s="1"/>
  <c r="P7" i="42"/>
  <c r="P211" i="42" s="1"/>
  <c r="H7" i="42"/>
  <c r="H211" i="42" s="1"/>
  <c r="AY6" i="42"/>
  <c r="AY160" i="42" s="1"/>
  <c r="AS94" i="28"/>
  <c r="AQ6" i="42"/>
  <c r="AQ160" i="42" s="1"/>
  <c r="AA6" i="42"/>
  <c r="AA160" i="42" s="1"/>
  <c r="S6" i="42"/>
  <c r="S160" i="42" s="1"/>
  <c r="BA45" i="28"/>
  <c r="BA69" i="28" s="1"/>
  <c r="AZ45" i="28"/>
  <c r="AY45" i="28"/>
  <c r="AX45" i="28"/>
  <c r="AW45" i="28"/>
  <c r="AX5" i="42" s="1"/>
  <c r="AX209" i="42" s="1"/>
  <c r="AV45" i="28"/>
  <c r="AU45" i="28"/>
  <c r="AT45" i="28"/>
  <c r="AU5" i="42" s="1"/>
  <c r="AU159" i="42" s="1"/>
  <c r="AS45" i="28"/>
  <c r="AR45" i="28"/>
  <c r="CU32" i="28" s="1"/>
  <c r="AQ45" i="28"/>
  <c r="CT32" i="28" s="1"/>
  <c r="AP45" i="28"/>
  <c r="AO45" i="28"/>
  <c r="CR32" i="28" s="1"/>
  <c r="AN45" i="28"/>
  <c r="CQ32" i="28" s="1"/>
  <c r="AM45" i="28"/>
  <c r="CP32" i="28" s="1"/>
  <c r="AL45" i="28"/>
  <c r="CO32" i="28" s="1"/>
  <c r="AK45" i="28"/>
  <c r="AJ45" i="28"/>
  <c r="CM32" i="28" s="1"/>
  <c r="AI45" i="28"/>
  <c r="CL32" i="28" s="1"/>
  <c r="AH45" i="28"/>
  <c r="AG45" i="28"/>
  <c r="CJ32" i="28" s="1"/>
  <c r="AF45" i="28"/>
  <c r="CI32" i="28" s="1"/>
  <c r="AE45" i="28"/>
  <c r="CH32" i="28" s="1"/>
  <c r="AD45" i="28"/>
  <c r="CG32" i="28" s="1"/>
  <c r="AC45" i="28"/>
  <c r="AB45" i="28"/>
  <c r="CE32" i="28" s="1"/>
  <c r="AA45" i="28"/>
  <c r="CD32" i="28" s="1"/>
  <c r="Z45" i="28"/>
  <c r="CC32" i="28" s="1"/>
  <c r="Y45" i="28"/>
  <c r="CB32" i="28" s="1"/>
  <c r="X45" i="28"/>
  <c r="CA32" i="28" s="1"/>
  <c r="W45" i="28"/>
  <c r="BZ32" i="28" s="1"/>
  <c r="V45" i="28"/>
  <c r="BY32" i="28" s="1"/>
  <c r="U45" i="28"/>
  <c r="T45" i="28"/>
  <c r="BW32" i="28" s="1"/>
  <c r="S45" i="28"/>
  <c r="BV32" i="28" s="1"/>
  <c r="R45" i="28"/>
  <c r="Q45" i="28"/>
  <c r="BT32" i="28" s="1"/>
  <c r="P45" i="28"/>
  <c r="BS32" i="28" s="1"/>
  <c r="O45" i="28"/>
  <c r="BR32" i="28" s="1"/>
  <c r="N45" i="28"/>
  <c r="BQ32" i="28" s="1"/>
  <c r="M45" i="28"/>
  <c r="BP32" i="28" s="1"/>
  <c r="L45" i="28"/>
  <c r="BO32" i="28" s="1"/>
  <c r="K45" i="28"/>
  <c r="BN32" i="28" s="1"/>
  <c r="J45" i="28"/>
  <c r="I45" i="28"/>
  <c r="BL32" i="28" s="1"/>
  <c r="H45" i="28"/>
  <c r="BK32" i="28" s="1"/>
  <c r="G45" i="28"/>
  <c r="BJ32" i="28" s="1"/>
  <c r="F45" i="28"/>
  <c r="BI32" i="28" s="1"/>
  <c r="E45" i="28"/>
  <c r="D45" i="28"/>
  <c r="BG32" i="28" s="1"/>
  <c r="C45" i="28"/>
  <c r="D5" i="42" s="1"/>
  <c r="D209" i="42" s="1"/>
  <c r="BA44" i="28"/>
  <c r="AZ44" i="28"/>
  <c r="BA4" i="42" s="1"/>
  <c r="BA208" i="42" s="1"/>
  <c r="AY44" i="28"/>
  <c r="AX44" i="28"/>
  <c r="AW44" i="28"/>
  <c r="AX4" i="42" s="1"/>
  <c r="AX208" i="42" s="1"/>
  <c r="AV44" i="28"/>
  <c r="AU44" i="28"/>
  <c r="AT44" i="28"/>
  <c r="AS44" i="28"/>
  <c r="AR44" i="28"/>
  <c r="CU31" i="28" s="1"/>
  <c r="AQ44" i="28"/>
  <c r="AP44" i="28"/>
  <c r="CS31" i="28" s="1"/>
  <c r="AO44" i="28"/>
  <c r="CR31" i="28" s="1"/>
  <c r="AN44" i="28"/>
  <c r="AM44" i="28"/>
  <c r="CP31" i="28" s="1"/>
  <c r="AL44" i="28"/>
  <c r="CO31" i="28" s="1"/>
  <c r="AK44" i="28"/>
  <c r="AJ44" i="28"/>
  <c r="CM31" i="28" s="1"/>
  <c r="AI44" i="28"/>
  <c r="CL31" i="28" s="1"/>
  <c r="AH44" i="28"/>
  <c r="CK31" i="28" s="1"/>
  <c r="AG44" i="28"/>
  <c r="CJ31" i="28" s="1"/>
  <c r="CJ38" i="28" s="1"/>
  <c r="AF44" i="28"/>
  <c r="AE44" i="28"/>
  <c r="CH31" i="28" s="1"/>
  <c r="AD44" i="28"/>
  <c r="CG31" i="28" s="1"/>
  <c r="AC44" i="28"/>
  <c r="AB44" i="28"/>
  <c r="CE31" i="28" s="1"/>
  <c r="AA44" i="28"/>
  <c r="CD31" i="28" s="1"/>
  <c r="Z44" i="28"/>
  <c r="CC31" i="28" s="1"/>
  <c r="Y44" i="28"/>
  <c r="CB31" i="28" s="1"/>
  <c r="X44" i="28"/>
  <c r="W44" i="28"/>
  <c r="BZ31" i="28" s="1"/>
  <c r="V44" i="28"/>
  <c r="BY31" i="28" s="1"/>
  <c r="U44" i="28"/>
  <c r="T44" i="28"/>
  <c r="BW31" i="28" s="1"/>
  <c r="S44" i="28"/>
  <c r="BV31" i="28" s="1"/>
  <c r="R44" i="28"/>
  <c r="BU31" i="28" s="1"/>
  <c r="Q44" i="28"/>
  <c r="BT31" i="28" s="1"/>
  <c r="P44" i="28"/>
  <c r="BS31" i="28" s="1"/>
  <c r="O44" i="28"/>
  <c r="BR31" i="28" s="1"/>
  <c r="N44" i="28"/>
  <c r="BQ31" i="28" s="1"/>
  <c r="M44" i="28"/>
  <c r="L44" i="28"/>
  <c r="BO31" i="28" s="1"/>
  <c r="K44" i="28"/>
  <c r="BN31" i="28" s="1"/>
  <c r="J44" i="28"/>
  <c r="BM31" i="28" s="1"/>
  <c r="I44" i="28"/>
  <c r="BL31" i="28" s="1"/>
  <c r="H44" i="28"/>
  <c r="G44" i="28"/>
  <c r="BJ31" i="28" s="1"/>
  <c r="F44" i="28"/>
  <c r="BI31" i="28" s="1"/>
  <c r="E44" i="28"/>
  <c r="D44" i="28"/>
  <c r="BG31" i="28" s="1"/>
  <c r="C44" i="28"/>
  <c r="C7" i="42"/>
  <c r="C211" i="42" s="1"/>
  <c r="B45" i="28"/>
  <c r="BE32" i="28" s="1"/>
  <c r="B26" i="28"/>
  <c r="B49" i="28"/>
  <c r="B48" i="28"/>
  <c r="BE35" i="28" s="1"/>
  <c r="BA26" i="28"/>
  <c r="AZ26" i="28"/>
  <c r="AY26" i="28"/>
  <c r="AX26" i="28"/>
  <c r="AW26" i="28"/>
  <c r="AV26" i="28"/>
  <c r="AU26" i="28"/>
  <c r="AT26" i="28"/>
  <c r="AS26" i="28"/>
  <c r="AR26" i="28"/>
  <c r="AQ26" i="28"/>
  <c r="AP26" i="28"/>
  <c r="AO26" i="28"/>
  <c r="AN26" i="28"/>
  <c r="AM26" i="28"/>
  <c r="AL26" i="28"/>
  <c r="AK26" i="28"/>
  <c r="AJ26" i="28"/>
  <c r="AI26" i="28"/>
  <c r="AH26" i="28"/>
  <c r="AG26" i="28"/>
  <c r="AF26" i="28"/>
  <c r="AE26" i="28"/>
  <c r="AD26" i="28"/>
  <c r="AC26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50" i="28"/>
  <c r="BE37" i="28" s="1"/>
  <c r="B44" i="28"/>
  <c r="D38" i="28"/>
  <c r="C38" i="28"/>
  <c r="B38" i="28"/>
  <c r="AY10" i="42"/>
  <c r="AY214" i="42" s="1"/>
  <c r="AV10" i="42"/>
  <c r="AV214" i="42" s="1"/>
  <c r="AN10" i="42"/>
  <c r="AN214" i="42" s="1"/>
  <c r="AM10" i="42"/>
  <c r="AM214" i="42" s="1"/>
  <c r="AI10" i="42"/>
  <c r="AI214" i="42" s="1"/>
  <c r="AF10" i="42"/>
  <c r="AF214" i="42" s="1"/>
  <c r="AA10" i="42"/>
  <c r="AA164" i="42" s="1"/>
  <c r="X10" i="42"/>
  <c r="X214" i="42" s="1"/>
  <c r="S10" i="42"/>
  <c r="S214" i="42" s="1"/>
  <c r="P10" i="42"/>
  <c r="P214" i="42" s="1"/>
  <c r="H10" i="42"/>
  <c r="H164" i="42" s="1"/>
  <c r="BB9" i="42"/>
  <c r="BB213" i="42" s="1"/>
  <c r="AZ9" i="42"/>
  <c r="AZ213" i="42" s="1"/>
  <c r="AY9" i="42"/>
  <c r="AY213" i="42" s="1"/>
  <c r="AT9" i="42"/>
  <c r="AT213" i="42" s="1"/>
  <c r="AR9" i="42"/>
  <c r="AR163" i="42" s="1"/>
  <c r="AQ9" i="42"/>
  <c r="AQ163" i="42" s="1"/>
  <c r="AL9" i="42"/>
  <c r="AL213" i="42" s="1"/>
  <c r="AJ9" i="42"/>
  <c r="AJ213" i="42" s="1"/>
  <c r="AI9" i="42"/>
  <c r="AI163" i="42" s="1"/>
  <c r="AD9" i="42"/>
  <c r="AD213" i="42" s="1"/>
  <c r="AB9" i="42"/>
  <c r="AB213" i="42" s="1"/>
  <c r="AA9" i="42"/>
  <c r="AA163" i="42" s="1"/>
  <c r="V9" i="42"/>
  <c r="V213" i="42" s="1"/>
  <c r="T9" i="42"/>
  <c r="T213" i="42" s="1"/>
  <c r="S9" i="42"/>
  <c r="S163" i="42" s="1"/>
  <c r="N9" i="42"/>
  <c r="N213" i="42" s="1"/>
  <c r="L9" i="42"/>
  <c r="L213" i="42" s="1"/>
  <c r="K9" i="42"/>
  <c r="K213" i="42" s="1"/>
  <c r="F9" i="42"/>
  <c r="F213" i="42" s="1"/>
  <c r="D9" i="42"/>
  <c r="D213" i="42" s="1"/>
  <c r="AU8" i="42"/>
  <c r="AU162" i="42" s="1"/>
  <c r="AM8" i="42"/>
  <c r="AM212" i="42" s="1"/>
  <c r="AG8" i="42"/>
  <c r="AG212" i="42" s="1"/>
  <c r="AE8" i="42"/>
  <c r="AE162" i="42" s="1"/>
  <c r="Y8" i="42"/>
  <c r="Y212" i="42" s="1"/>
  <c r="W8" i="42"/>
  <c r="W162" i="42" s="1"/>
  <c r="Q8" i="42"/>
  <c r="Q212" i="42" s="1"/>
  <c r="O8" i="42"/>
  <c r="O212" i="42" s="1"/>
  <c r="G8" i="42"/>
  <c r="G212" i="42" s="1"/>
  <c r="AZ7" i="42"/>
  <c r="AZ211" i="42" s="1"/>
  <c r="AY7" i="42"/>
  <c r="AY161" i="42" s="1"/>
  <c r="AR7" i="42"/>
  <c r="AR211" i="42" s="1"/>
  <c r="AQ7" i="42"/>
  <c r="AQ161" i="42" s="1"/>
  <c r="AL7" i="42"/>
  <c r="AL211" i="42" s="1"/>
  <c r="AJ7" i="42"/>
  <c r="AJ211" i="42" s="1"/>
  <c r="AI7" i="42"/>
  <c r="AI211" i="42" s="1"/>
  <c r="AD7" i="42"/>
  <c r="AD211" i="42" s="1"/>
  <c r="AB7" i="42"/>
  <c r="AB211" i="42" s="1"/>
  <c r="AA7" i="42"/>
  <c r="AA161" i="42" s="1"/>
  <c r="V7" i="42"/>
  <c r="V211" i="42" s="1"/>
  <c r="T7" i="42"/>
  <c r="T211" i="42" s="1"/>
  <c r="S7" i="42"/>
  <c r="S211" i="42" s="1"/>
  <c r="N7" i="42"/>
  <c r="N211" i="42" s="1"/>
  <c r="L7" i="42"/>
  <c r="L211" i="42" s="1"/>
  <c r="K7" i="42"/>
  <c r="K161" i="42" s="1"/>
  <c r="F7" i="42"/>
  <c r="F211" i="42" s="1"/>
  <c r="D7" i="42"/>
  <c r="D211" i="42" s="1"/>
  <c r="AV6" i="42"/>
  <c r="AV210" i="42" s="1"/>
  <c r="AU6" i="42"/>
  <c r="AU160" i="42" s="1"/>
  <c r="AN6" i="42"/>
  <c r="AN210" i="42" s="1"/>
  <c r="AM6" i="42"/>
  <c r="AM210" i="42" s="1"/>
  <c r="AG6" i="42"/>
  <c r="AG160" i="42" s="1"/>
  <c r="AF6" i="42"/>
  <c r="AF210" i="42" s="1"/>
  <c r="AE6" i="42"/>
  <c r="AE160" i="42" s="1"/>
  <c r="Y6" i="42"/>
  <c r="Y210" i="42" s="1"/>
  <c r="X6" i="42"/>
  <c r="X210" i="42" s="1"/>
  <c r="W6" i="42"/>
  <c r="W210" i="42" s="1"/>
  <c r="P6" i="42"/>
  <c r="P210" i="42" s="1"/>
  <c r="O6" i="42"/>
  <c r="O210" i="42" s="1"/>
  <c r="H6" i="42"/>
  <c r="H210" i="42" s="1"/>
  <c r="G6" i="42"/>
  <c r="G160" i="42" s="1"/>
  <c r="AR5" i="42"/>
  <c r="AR209" i="42" s="1"/>
  <c r="AB5" i="42"/>
  <c r="AB209" i="42" s="1"/>
  <c r="AA5" i="42"/>
  <c r="AA159" i="42" s="1"/>
  <c r="Z5" i="42"/>
  <c r="Z209" i="42" s="1"/>
  <c r="T5" i="42"/>
  <c r="T209" i="42" s="1"/>
  <c r="R5" i="42"/>
  <c r="R159" i="42" s="1"/>
  <c r="J5" i="42"/>
  <c r="J209" i="42" s="1"/>
  <c r="AV4" i="42"/>
  <c r="AV208" i="42" s="1"/>
  <c r="AM4" i="42"/>
  <c r="AM208" i="42" s="1"/>
  <c r="AE4" i="42"/>
  <c r="AE208" i="42" s="1"/>
  <c r="AB4" i="42"/>
  <c r="AB208" i="42" s="1"/>
  <c r="G4" i="42"/>
  <c r="G158" i="42" s="1"/>
  <c r="D4" i="42"/>
  <c r="D208" i="42" s="1"/>
  <c r="AT4" i="42"/>
  <c r="AT208" i="42" s="1"/>
  <c r="BB142" i="42"/>
  <c r="BA142" i="42"/>
  <c r="AZ142" i="42"/>
  <c r="AY142" i="42"/>
  <c r="AX142" i="42"/>
  <c r="AW142" i="42"/>
  <c r="AV142" i="42"/>
  <c r="AU142" i="42"/>
  <c r="AT142" i="42"/>
  <c r="AS142" i="42"/>
  <c r="AR142" i="42"/>
  <c r="AQ142" i="42"/>
  <c r="AP142" i="42"/>
  <c r="AO142" i="42"/>
  <c r="AN142" i="42"/>
  <c r="AM142" i="42"/>
  <c r="AL142" i="42"/>
  <c r="AK142" i="42"/>
  <c r="AJ142" i="42"/>
  <c r="AI142" i="42"/>
  <c r="AH142" i="42"/>
  <c r="AG142" i="42"/>
  <c r="AF142" i="42"/>
  <c r="AE142" i="42"/>
  <c r="AD142" i="42"/>
  <c r="AC142" i="42"/>
  <c r="AB142" i="42"/>
  <c r="AA142" i="42"/>
  <c r="Z142" i="42"/>
  <c r="Y142" i="42"/>
  <c r="X142" i="42"/>
  <c r="W142" i="42"/>
  <c r="V142" i="42"/>
  <c r="U142" i="42"/>
  <c r="T142" i="42"/>
  <c r="S142" i="42"/>
  <c r="R142" i="42"/>
  <c r="Q142" i="42"/>
  <c r="P142" i="42"/>
  <c r="O142" i="42"/>
  <c r="N142" i="42"/>
  <c r="M142" i="42"/>
  <c r="L142" i="42"/>
  <c r="K142" i="42"/>
  <c r="J142" i="42"/>
  <c r="I142" i="42"/>
  <c r="H142" i="42"/>
  <c r="G142" i="42"/>
  <c r="F142" i="42"/>
  <c r="E142" i="42"/>
  <c r="D142" i="42"/>
  <c r="C142" i="42"/>
  <c r="BB141" i="42"/>
  <c r="BA141" i="42"/>
  <c r="AZ141" i="42"/>
  <c r="AY141" i="42"/>
  <c r="AX141" i="42"/>
  <c r="AW141" i="42"/>
  <c r="AV141" i="42"/>
  <c r="AU141" i="42"/>
  <c r="AT141" i="42"/>
  <c r="AS141" i="42"/>
  <c r="AR141" i="42"/>
  <c r="AQ141" i="42"/>
  <c r="AP141" i="42"/>
  <c r="AO141" i="42"/>
  <c r="AN141" i="42"/>
  <c r="AM141" i="42"/>
  <c r="AL141" i="42"/>
  <c r="AK141" i="42"/>
  <c r="AJ141" i="42"/>
  <c r="AI141" i="42"/>
  <c r="AH141" i="42"/>
  <c r="AG141" i="42"/>
  <c r="AF141" i="42"/>
  <c r="AE141" i="42"/>
  <c r="AD141" i="42"/>
  <c r="AC141" i="42"/>
  <c r="AB141" i="42"/>
  <c r="AA141" i="42"/>
  <c r="Z141" i="42"/>
  <c r="Y141" i="42"/>
  <c r="X141" i="42"/>
  <c r="W141" i="42"/>
  <c r="V141" i="42"/>
  <c r="U141" i="42"/>
  <c r="T141" i="42"/>
  <c r="S141" i="42"/>
  <c r="R141" i="42"/>
  <c r="Q141" i="42"/>
  <c r="P141" i="42"/>
  <c r="O141" i="42"/>
  <c r="N141" i="42"/>
  <c r="M141" i="42"/>
  <c r="L141" i="42"/>
  <c r="K141" i="42"/>
  <c r="J141" i="42"/>
  <c r="I141" i="42"/>
  <c r="H141" i="42"/>
  <c r="G141" i="42"/>
  <c r="F141" i="42"/>
  <c r="E141" i="42"/>
  <c r="D141" i="42"/>
  <c r="C141" i="42"/>
  <c r="BB140" i="42"/>
  <c r="BA140" i="42"/>
  <c r="AZ140" i="42"/>
  <c r="AY140" i="42"/>
  <c r="AX140" i="42"/>
  <c r="AW140" i="42"/>
  <c r="AV140" i="42"/>
  <c r="AU140" i="42"/>
  <c r="AT140" i="42"/>
  <c r="AS140" i="42"/>
  <c r="AR140" i="42"/>
  <c r="AQ140" i="42"/>
  <c r="AP140" i="42"/>
  <c r="AO140" i="42"/>
  <c r="AN140" i="42"/>
  <c r="AM140" i="42"/>
  <c r="AL140" i="42"/>
  <c r="AK140" i="42"/>
  <c r="AJ140" i="42"/>
  <c r="AI140" i="42"/>
  <c r="AH140" i="42"/>
  <c r="AG140" i="42"/>
  <c r="AF140" i="42"/>
  <c r="AE140" i="42"/>
  <c r="AD140" i="42"/>
  <c r="AC140" i="42"/>
  <c r="AB140" i="42"/>
  <c r="AA140" i="42"/>
  <c r="Z140" i="42"/>
  <c r="Y140" i="42"/>
  <c r="X140" i="42"/>
  <c r="W140" i="42"/>
  <c r="V140" i="42"/>
  <c r="U140" i="42"/>
  <c r="T140" i="42"/>
  <c r="S140" i="42"/>
  <c r="R140" i="42"/>
  <c r="Q140" i="42"/>
  <c r="P140" i="42"/>
  <c r="O140" i="42"/>
  <c r="N140" i="42"/>
  <c r="M140" i="42"/>
  <c r="L140" i="42"/>
  <c r="K140" i="42"/>
  <c r="J140" i="42"/>
  <c r="I140" i="42"/>
  <c r="H140" i="42"/>
  <c r="G140" i="42"/>
  <c r="F140" i="42"/>
  <c r="E140" i="42"/>
  <c r="D140" i="42"/>
  <c r="C140" i="42"/>
  <c r="BB139" i="42"/>
  <c r="BA139" i="42"/>
  <c r="AZ139" i="42"/>
  <c r="AY139" i="42"/>
  <c r="AX139" i="42"/>
  <c r="AW139" i="42"/>
  <c r="AV139" i="42"/>
  <c r="AU139" i="42"/>
  <c r="AT139" i="42"/>
  <c r="AS139" i="42"/>
  <c r="AR139" i="42"/>
  <c r="AQ139" i="42"/>
  <c r="AP139" i="42"/>
  <c r="AO139" i="42"/>
  <c r="AN139" i="42"/>
  <c r="AM139" i="42"/>
  <c r="AL139" i="42"/>
  <c r="AK139" i="42"/>
  <c r="AJ139" i="42"/>
  <c r="AI139" i="42"/>
  <c r="AH139" i="42"/>
  <c r="AG139" i="42"/>
  <c r="AF139" i="42"/>
  <c r="AE139" i="42"/>
  <c r="AD139" i="42"/>
  <c r="AC139" i="42"/>
  <c r="AB139" i="42"/>
  <c r="AA139" i="42"/>
  <c r="Z139" i="42"/>
  <c r="Y139" i="42"/>
  <c r="X139" i="42"/>
  <c r="W139" i="42"/>
  <c r="V139" i="42"/>
  <c r="U139" i="42"/>
  <c r="T139" i="42"/>
  <c r="S139" i="42"/>
  <c r="R139" i="42"/>
  <c r="Q139" i="42"/>
  <c r="P139" i="42"/>
  <c r="O139" i="42"/>
  <c r="N139" i="42"/>
  <c r="M139" i="42"/>
  <c r="L139" i="42"/>
  <c r="K139" i="42"/>
  <c r="J139" i="42"/>
  <c r="I139" i="42"/>
  <c r="H139" i="42"/>
  <c r="G139" i="42"/>
  <c r="F139" i="42"/>
  <c r="E139" i="42"/>
  <c r="D139" i="42"/>
  <c r="C139" i="42"/>
  <c r="BB138" i="42"/>
  <c r="BA138" i="42"/>
  <c r="AZ138" i="42"/>
  <c r="AY138" i="42"/>
  <c r="AX138" i="42"/>
  <c r="AW138" i="42"/>
  <c r="AV138" i="42"/>
  <c r="AU138" i="42"/>
  <c r="AT138" i="42"/>
  <c r="AS138" i="42"/>
  <c r="AR138" i="42"/>
  <c r="AQ138" i="42"/>
  <c r="AP138" i="42"/>
  <c r="AO138" i="42"/>
  <c r="AN138" i="42"/>
  <c r="AM138" i="42"/>
  <c r="AL138" i="42"/>
  <c r="AK138" i="42"/>
  <c r="AJ138" i="42"/>
  <c r="AI138" i="42"/>
  <c r="AH138" i="42"/>
  <c r="AG138" i="42"/>
  <c r="AF138" i="42"/>
  <c r="AE138" i="42"/>
  <c r="AD138" i="42"/>
  <c r="AC138" i="42"/>
  <c r="AB138" i="42"/>
  <c r="AA138" i="42"/>
  <c r="Z138" i="42"/>
  <c r="Y138" i="42"/>
  <c r="X138" i="42"/>
  <c r="W138" i="42"/>
  <c r="V138" i="42"/>
  <c r="U138" i="42"/>
  <c r="T138" i="42"/>
  <c r="S138" i="42"/>
  <c r="R138" i="42"/>
  <c r="Q138" i="42"/>
  <c r="P138" i="42"/>
  <c r="O138" i="42"/>
  <c r="N138" i="42"/>
  <c r="M138" i="42"/>
  <c r="L138" i="42"/>
  <c r="K138" i="42"/>
  <c r="J138" i="42"/>
  <c r="I138" i="42"/>
  <c r="H138" i="42"/>
  <c r="G138" i="42"/>
  <c r="F138" i="42"/>
  <c r="E138" i="42"/>
  <c r="D138" i="42"/>
  <c r="C138" i="42"/>
  <c r="BB137" i="42"/>
  <c r="BA137" i="42"/>
  <c r="AZ137" i="42"/>
  <c r="AY137" i="42"/>
  <c r="AX137" i="42"/>
  <c r="AW137" i="42"/>
  <c r="AV137" i="42"/>
  <c r="AU137" i="42"/>
  <c r="AT137" i="42"/>
  <c r="AS137" i="42"/>
  <c r="AR137" i="42"/>
  <c r="AQ137" i="42"/>
  <c r="AP137" i="42"/>
  <c r="AO137" i="42"/>
  <c r="AN137" i="42"/>
  <c r="AM137" i="42"/>
  <c r="AL137" i="42"/>
  <c r="AK137" i="42"/>
  <c r="AJ137" i="42"/>
  <c r="AI137" i="42"/>
  <c r="AH137" i="42"/>
  <c r="AG137" i="42"/>
  <c r="AF137" i="42"/>
  <c r="AE137" i="42"/>
  <c r="AD137" i="42"/>
  <c r="AC137" i="42"/>
  <c r="AB137" i="42"/>
  <c r="AA137" i="42"/>
  <c r="Z137" i="42"/>
  <c r="Y137" i="42"/>
  <c r="X137" i="42"/>
  <c r="W137" i="42"/>
  <c r="V137" i="42"/>
  <c r="U137" i="42"/>
  <c r="T137" i="42"/>
  <c r="S137" i="42"/>
  <c r="R137" i="42"/>
  <c r="Q137" i="42"/>
  <c r="P137" i="42"/>
  <c r="O137" i="42"/>
  <c r="N137" i="42"/>
  <c r="M137" i="42"/>
  <c r="L137" i="42"/>
  <c r="K137" i="42"/>
  <c r="J137" i="42"/>
  <c r="I137" i="42"/>
  <c r="H137" i="42"/>
  <c r="G137" i="42"/>
  <c r="F137" i="42"/>
  <c r="E137" i="42"/>
  <c r="D137" i="42"/>
  <c r="C137" i="42"/>
  <c r="BB136" i="42"/>
  <c r="BA136" i="42"/>
  <c r="AZ136" i="42"/>
  <c r="AY136" i="42"/>
  <c r="AX136" i="42"/>
  <c r="AW136" i="42"/>
  <c r="AV136" i="42"/>
  <c r="AU136" i="42"/>
  <c r="AT136" i="42"/>
  <c r="AS136" i="42"/>
  <c r="AR136" i="42"/>
  <c r="AQ136" i="42"/>
  <c r="AP136" i="42"/>
  <c r="AO136" i="42"/>
  <c r="AN136" i="42"/>
  <c r="AM136" i="42"/>
  <c r="AL136" i="42"/>
  <c r="AK136" i="42"/>
  <c r="AJ136" i="42"/>
  <c r="AI136" i="42"/>
  <c r="AG136" i="42"/>
  <c r="AF136" i="42"/>
  <c r="AE136" i="42"/>
  <c r="AD136" i="42"/>
  <c r="AC136" i="42"/>
  <c r="AB136" i="42"/>
  <c r="AA136" i="42"/>
  <c r="Z136" i="42"/>
  <c r="Y136" i="42"/>
  <c r="X136" i="42"/>
  <c r="W136" i="42"/>
  <c r="V136" i="42"/>
  <c r="U136" i="42"/>
  <c r="T136" i="42"/>
  <c r="S136" i="42"/>
  <c r="R136" i="42"/>
  <c r="Q136" i="42"/>
  <c r="P136" i="42"/>
  <c r="O136" i="42"/>
  <c r="N136" i="42"/>
  <c r="M136" i="42"/>
  <c r="L136" i="42"/>
  <c r="K136" i="42"/>
  <c r="J136" i="42"/>
  <c r="I136" i="42"/>
  <c r="H136" i="42"/>
  <c r="G136" i="42"/>
  <c r="F136" i="42"/>
  <c r="E136" i="42"/>
  <c r="D136" i="42"/>
  <c r="C136" i="42"/>
  <c r="AH136" i="42"/>
  <c r="BB204" i="42"/>
  <c r="BA204" i="42"/>
  <c r="AZ204" i="42"/>
  <c r="AY204" i="42"/>
  <c r="AX204" i="42"/>
  <c r="AW204" i="42"/>
  <c r="AV204" i="42"/>
  <c r="AU204" i="42"/>
  <c r="AT204" i="42"/>
  <c r="AS204" i="42"/>
  <c r="AR204" i="42"/>
  <c r="AQ204" i="42"/>
  <c r="AP204" i="42"/>
  <c r="AO204" i="42"/>
  <c r="AN204" i="42"/>
  <c r="AM204" i="42"/>
  <c r="AL204" i="42"/>
  <c r="AK204" i="42"/>
  <c r="AJ204" i="42"/>
  <c r="AI204" i="42"/>
  <c r="AH204" i="42"/>
  <c r="AG204" i="42"/>
  <c r="AF204" i="42"/>
  <c r="AE204" i="42"/>
  <c r="AD204" i="42"/>
  <c r="AC204" i="42"/>
  <c r="AB204" i="42"/>
  <c r="AA204" i="42"/>
  <c r="Z204" i="42"/>
  <c r="Y204" i="42"/>
  <c r="X204" i="42"/>
  <c r="W204" i="42"/>
  <c r="V204" i="42"/>
  <c r="U204" i="42"/>
  <c r="T204" i="42"/>
  <c r="S204" i="42"/>
  <c r="R204" i="42"/>
  <c r="Q204" i="42"/>
  <c r="P204" i="42"/>
  <c r="O204" i="42"/>
  <c r="N204" i="42"/>
  <c r="M204" i="42"/>
  <c r="L204" i="42"/>
  <c r="K204" i="42"/>
  <c r="J204" i="42"/>
  <c r="I204" i="42"/>
  <c r="H204" i="42"/>
  <c r="G204" i="42"/>
  <c r="F204" i="42"/>
  <c r="E204" i="42"/>
  <c r="D204" i="42"/>
  <c r="BB203" i="42"/>
  <c r="BA203" i="42"/>
  <c r="AZ203" i="42"/>
  <c r="AY203" i="42"/>
  <c r="AX203" i="42"/>
  <c r="AW203" i="42"/>
  <c r="AV203" i="42"/>
  <c r="AU203" i="42"/>
  <c r="AT203" i="42"/>
  <c r="AS203" i="42"/>
  <c r="AR203" i="42"/>
  <c r="AQ203" i="42"/>
  <c r="AP203" i="42"/>
  <c r="AO203" i="42"/>
  <c r="AN203" i="42"/>
  <c r="AM203" i="42"/>
  <c r="AL203" i="42"/>
  <c r="AK203" i="42"/>
  <c r="AJ203" i="42"/>
  <c r="AI203" i="42"/>
  <c r="AH203" i="42"/>
  <c r="AG203" i="42"/>
  <c r="AF203" i="42"/>
  <c r="AE203" i="42"/>
  <c r="AD203" i="42"/>
  <c r="AC203" i="42"/>
  <c r="AB203" i="42"/>
  <c r="AA203" i="42"/>
  <c r="Z203" i="42"/>
  <c r="Y203" i="42"/>
  <c r="X203" i="42"/>
  <c r="W203" i="42"/>
  <c r="V203" i="42"/>
  <c r="U203" i="42"/>
  <c r="T203" i="42"/>
  <c r="S203" i="42"/>
  <c r="R203" i="42"/>
  <c r="Q203" i="42"/>
  <c r="P203" i="42"/>
  <c r="O203" i="42"/>
  <c r="N203" i="42"/>
  <c r="M203" i="42"/>
  <c r="L203" i="42"/>
  <c r="K203" i="42"/>
  <c r="J203" i="42"/>
  <c r="I203" i="42"/>
  <c r="H203" i="42"/>
  <c r="G203" i="42"/>
  <c r="F203" i="42"/>
  <c r="E203" i="42"/>
  <c r="D203" i="42"/>
  <c r="BB202" i="42"/>
  <c r="BA202" i="42"/>
  <c r="AZ202" i="42"/>
  <c r="AY202" i="42"/>
  <c r="AX202" i="42"/>
  <c r="AW202" i="42"/>
  <c r="AV202" i="42"/>
  <c r="AU202" i="42"/>
  <c r="AT202" i="42"/>
  <c r="AS202" i="42"/>
  <c r="AR202" i="42"/>
  <c r="AQ202" i="42"/>
  <c r="AP202" i="42"/>
  <c r="AO202" i="42"/>
  <c r="AN202" i="42"/>
  <c r="AM202" i="42"/>
  <c r="AL202" i="42"/>
  <c r="AK202" i="42"/>
  <c r="AJ202" i="42"/>
  <c r="AI202" i="42"/>
  <c r="AH202" i="42"/>
  <c r="AG202" i="42"/>
  <c r="AF202" i="42"/>
  <c r="AE202" i="42"/>
  <c r="AD202" i="42"/>
  <c r="AC202" i="42"/>
  <c r="AB202" i="42"/>
  <c r="AA202" i="42"/>
  <c r="Z202" i="42"/>
  <c r="Y202" i="42"/>
  <c r="X202" i="42"/>
  <c r="W202" i="42"/>
  <c r="V202" i="42"/>
  <c r="U202" i="42"/>
  <c r="T202" i="42"/>
  <c r="S202" i="42"/>
  <c r="R202" i="42"/>
  <c r="Q202" i="42"/>
  <c r="P202" i="42"/>
  <c r="O202" i="42"/>
  <c r="N202" i="42"/>
  <c r="M202" i="42"/>
  <c r="L202" i="42"/>
  <c r="K202" i="42"/>
  <c r="J202" i="42"/>
  <c r="I202" i="42"/>
  <c r="H202" i="42"/>
  <c r="G202" i="42"/>
  <c r="F202" i="42"/>
  <c r="E202" i="42"/>
  <c r="D202" i="42"/>
  <c r="BB201" i="42"/>
  <c r="BA201" i="42"/>
  <c r="AZ201" i="42"/>
  <c r="AY201" i="42"/>
  <c r="AX201" i="42"/>
  <c r="AW201" i="42"/>
  <c r="AV201" i="42"/>
  <c r="AU201" i="42"/>
  <c r="AT201" i="42"/>
  <c r="AS201" i="42"/>
  <c r="AR201" i="42"/>
  <c r="AQ201" i="42"/>
  <c r="AP201" i="42"/>
  <c r="AO201" i="42"/>
  <c r="AN201" i="42"/>
  <c r="AM201" i="42"/>
  <c r="AL201" i="42"/>
  <c r="AK201" i="42"/>
  <c r="AJ201" i="42"/>
  <c r="AI201" i="42"/>
  <c r="AH201" i="42"/>
  <c r="AG201" i="42"/>
  <c r="AF201" i="42"/>
  <c r="AE201" i="42"/>
  <c r="AD201" i="42"/>
  <c r="AC201" i="42"/>
  <c r="AB201" i="42"/>
  <c r="AA201" i="42"/>
  <c r="Z201" i="42"/>
  <c r="Y201" i="42"/>
  <c r="X201" i="42"/>
  <c r="W201" i="42"/>
  <c r="V201" i="42"/>
  <c r="U201" i="42"/>
  <c r="T201" i="42"/>
  <c r="S201" i="42"/>
  <c r="R201" i="42"/>
  <c r="Q201" i="42"/>
  <c r="P201" i="42"/>
  <c r="O201" i="42"/>
  <c r="N201" i="42"/>
  <c r="M201" i="42"/>
  <c r="L201" i="42"/>
  <c r="K201" i="42"/>
  <c r="J201" i="42"/>
  <c r="I201" i="42"/>
  <c r="H201" i="42"/>
  <c r="G201" i="42"/>
  <c r="F201" i="42"/>
  <c r="E201" i="42"/>
  <c r="D201" i="42"/>
  <c r="BB200" i="42"/>
  <c r="BA200" i="42"/>
  <c r="AZ200" i="42"/>
  <c r="AY200" i="42"/>
  <c r="AX200" i="42"/>
  <c r="AW200" i="42"/>
  <c r="AV200" i="42"/>
  <c r="AU200" i="42"/>
  <c r="AT200" i="42"/>
  <c r="AS200" i="42"/>
  <c r="AR200" i="42"/>
  <c r="AQ200" i="42"/>
  <c r="AP200" i="42"/>
  <c r="AO200" i="42"/>
  <c r="AN200" i="42"/>
  <c r="AM200" i="42"/>
  <c r="AL200" i="42"/>
  <c r="AK200" i="42"/>
  <c r="AJ200" i="42"/>
  <c r="AI200" i="42"/>
  <c r="AH200" i="42"/>
  <c r="AG200" i="42"/>
  <c r="AF200" i="42"/>
  <c r="AE200" i="42"/>
  <c r="AD200" i="42"/>
  <c r="AC200" i="42"/>
  <c r="AB200" i="42"/>
  <c r="AA200" i="42"/>
  <c r="Z200" i="42"/>
  <c r="Y200" i="42"/>
  <c r="X200" i="42"/>
  <c r="W200" i="42"/>
  <c r="V200" i="42"/>
  <c r="U200" i="42"/>
  <c r="T200" i="42"/>
  <c r="S200" i="42"/>
  <c r="R200" i="42"/>
  <c r="Q200" i="42"/>
  <c r="P200" i="42"/>
  <c r="O200" i="42"/>
  <c r="N200" i="42"/>
  <c r="M200" i="42"/>
  <c r="L200" i="42"/>
  <c r="K200" i="42"/>
  <c r="J200" i="42"/>
  <c r="I200" i="42"/>
  <c r="H200" i="42"/>
  <c r="G200" i="42"/>
  <c r="F200" i="42"/>
  <c r="E200" i="42"/>
  <c r="D200" i="42"/>
  <c r="BB199" i="42"/>
  <c r="BA199" i="42"/>
  <c r="AZ199" i="42"/>
  <c r="AY199" i="42"/>
  <c r="AX199" i="42"/>
  <c r="AW199" i="42"/>
  <c r="AV199" i="42"/>
  <c r="AU199" i="42"/>
  <c r="AT199" i="42"/>
  <c r="AS199" i="42"/>
  <c r="AR199" i="42"/>
  <c r="AQ199" i="42"/>
  <c r="AP199" i="42"/>
  <c r="AO199" i="42"/>
  <c r="AN199" i="42"/>
  <c r="AM199" i="42"/>
  <c r="AL199" i="42"/>
  <c r="AK199" i="42"/>
  <c r="AJ199" i="42"/>
  <c r="AI199" i="42"/>
  <c r="AH199" i="42"/>
  <c r="AG199" i="42"/>
  <c r="AF199" i="42"/>
  <c r="AE199" i="42"/>
  <c r="AD199" i="42"/>
  <c r="AC199" i="42"/>
  <c r="AB199" i="42"/>
  <c r="AA199" i="42"/>
  <c r="Z199" i="42"/>
  <c r="Y199" i="42"/>
  <c r="X199" i="42"/>
  <c r="W199" i="42"/>
  <c r="V199" i="42"/>
  <c r="U199" i="42"/>
  <c r="T199" i="42"/>
  <c r="S199" i="42"/>
  <c r="R199" i="42"/>
  <c r="Q199" i="42"/>
  <c r="P199" i="42"/>
  <c r="O199" i="42"/>
  <c r="N199" i="42"/>
  <c r="M199" i="42"/>
  <c r="L199" i="42"/>
  <c r="K199" i="42"/>
  <c r="J199" i="42"/>
  <c r="I199" i="42"/>
  <c r="H199" i="42"/>
  <c r="G199" i="42"/>
  <c r="F199" i="42"/>
  <c r="E199" i="42"/>
  <c r="D199" i="42"/>
  <c r="BB198" i="42"/>
  <c r="BA198" i="42"/>
  <c r="AZ198" i="42"/>
  <c r="AY198" i="42"/>
  <c r="AX198" i="42"/>
  <c r="AW198" i="42"/>
  <c r="AV198" i="42"/>
  <c r="AU198" i="42"/>
  <c r="AT198" i="42"/>
  <c r="AS198" i="42"/>
  <c r="AR198" i="42"/>
  <c r="AQ198" i="42"/>
  <c r="AP198" i="42"/>
  <c r="AO198" i="42"/>
  <c r="AN198" i="42"/>
  <c r="AM198" i="42"/>
  <c r="AL198" i="42"/>
  <c r="AK198" i="42"/>
  <c r="AJ198" i="42"/>
  <c r="AI198" i="42"/>
  <c r="AH198" i="42"/>
  <c r="AG198" i="42"/>
  <c r="AF198" i="42"/>
  <c r="AE198" i="42"/>
  <c r="AD198" i="42"/>
  <c r="AC198" i="42"/>
  <c r="AB198" i="42"/>
  <c r="AA198" i="42"/>
  <c r="Z198" i="42"/>
  <c r="Y198" i="42"/>
  <c r="X198" i="42"/>
  <c r="W198" i="42"/>
  <c r="V198" i="42"/>
  <c r="U198" i="42"/>
  <c r="T198" i="42"/>
  <c r="S198" i="42"/>
  <c r="R198" i="42"/>
  <c r="Q198" i="42"/>
  <c r="P198" i="42"/>
  <c r="O198" i="42"/>
  <c r="N198" i="42"/>
  <c r="M198" i="42"/>
  <c r="L198" i="42"/>
  <c r="K198" i="42"/>
  <c r="J198" i="42"/>
  <c r="I198" i="42"/>
  <c r="H198" i="42"/>
  <c r="G198" i="42"/>
  <c r="F198" i="42"/>
  <c r="E198" i="42"/>
  <c r="D198" i="42"/>
  <c r="BB197" i="42"/>
  <c r="BA197" i="42"/>
  <c r="AZ197" i="42"/>
  <c r="AY197" i="42"/>
  <c r="AX197" i="42"/>
  <c r="AW197" i="42"/>
  <c r="AV197" i="42"/>
  <c r="AU197" i="42"/>
  <c r="AT197" i="42"/>
  <c r="AS197" i="42"/>
  <c r="AR197" i="42"/>
  <c r="AQ197" i="42"/>
  <c r="AP197" i="42"/>
  <c r="AO197" i="42"/>
  <c r="AN197" i="42"/>
  <c r="AM197" i="42"/>
  <c r="AL197" i="42"/>
  <c r="AK197" i="42"/>
  <c r="AJ197" i="42"/>
  <c r="AI197" i="42"/>
  <c r="AH197" i="42"/>
  <c r="AG197" i="42"/>
  <c r="AF197" i="42"/>
  <c r="AE197" i="42"/>
  <c r="AD197" i="42"/>
  <c r="AC197" i="42"/>
  <c r="AB197" i="42"/>
  <c r="AA197" i="42"/>
  <c r="Z197" i="42"/>
  <c r="Y197" i="42"/>
  <c r="X197" i="42"/>
  <c r="W197" i="42"/>
  <c r="V197" i="42"/>
  <c r="U197" i="42"/>
  <c r="T197" i="42"/>
  <c r="S197" i="42"/>
  <c r="R197" i="42"/>
  <c r="Q197" i="42"/>
  <c r="P197" i="42"/>
  <c r="O197" i="42"/>
  <c r="N197" i="42"/>
  <c r="M197" i="42"/>
  <c r="L197" i="42"/>
  <c r="K197" i="42"/>
  <c r="J197" i="42"/>
  <c r="I197" i="42"/>
  <c r="H197" i="42"/>
  <c r="G197" i="42"/>
  <c r="F197" i="42"/>
  <c r="E197" i="42"/>
  <c r="D197" i="42"/>
  <c r="BB196" i="42"/>
  <c r="BA196" i="42"/>
  <c r="AZ196" i="42"/>
  <c r="AY196" i="42"/>
  <c r="AX196" i="42"/>
  <c r="AW196" i="42"/>
  <c r="AV196" i="42"/>
  <c r="AU196" i="42"/>
  <c r="AT196" i="42"/>
  <c r="AS196" i="42"/>
  <c r="AR196" i="42"/>
  <c r="AQ196" i="42"/>
  <c r="AP196" i="42"/>
  <c r="AO196" i="42"/>
  <c r="AN196" i="42"/>
  <c r="AM196" i="42"/>
  <c r="AL196" i="42"/>
  <c r="AK196" i="42"/>
  <c r="AJ196" i="42"/>
  <c r="AI196" i="42"/>
  <c r="AH196" i="42"/>
  <c r="AG196" i="42"/>
  <c r="AF196" i="42"/>
  <c r="AE196" i="42"/>
  <c r="AD196" i="42"/>
  <c r="AC196" i="42"/>
  <c r="AB196" i="42"/>
  <c r="AA196" i="42"/>
  <c r="Z196" i="42"/>
  <c r="Y196" i="42"/>
  <c r="X196" i="42"/>
  <c r="W196" i="42"/>
  <c r="V196" i="42"/>
  <c r="U196" i="42"/>
  <c r="T196" i="42"/>
  <c r="S196" i="42"/>
  <c r="R196" i="42"/>
  <c r="Q196" i="42"/>
  <c r="P196" i="42"/>
  <c r="O196" i="42"/>
  <c r="N196" i="42"/>
  <c r="M196" i="42"/>
  <c r="L196" i="42"/>
  <c r="K196" i="42"/>
  <c r="J196" i="42"/>
  <c r="I196" i="42"/>
  <c r="H196" i="42"/>
  <c r="G196" i="42"/>
  <c r="F196" i="42"/>
  <c r="E196" i="42"/>
  <c r="D196" i="42"/>
  <c r="BB195" i="42"/>
  <c r="BA195" i="42"/>
  <c r="AZ195" i="42"/>
  <c r="AY195" i="42"/>
  <c r="AX195" i="42"/>
  <c r="AW195" i="42"/>
  <c r="AV195" i="42"/>
  <c r="AU195" i="42"/>
  <c r="AT195" i="42"/>
  <c r="AS195" i="42"/>
  <c r="AR195" i="42"/>
  <c r="AQ195" i="42"/>
  <c r="AP195" i="42"/>
  <c r="AO195" i="42"/>
  <c r="AN195" i="42"/>
  <c r="AM195" i="42"/>
  <c r="AL195" i="42"/>
  <c r="AK195" i="42"/>
  <c r="AJ195" i="42"/>
  <c r="AI195" i="42"/>
  <c r="AH195" i="42"/>
  <c r="AG195" i="42"/>
  <c r="AF195" i="42"/>
  <c r="AE195" i="42"/>
  <c r="AD195" i="42"/>
  <c r="AC195" i="42"/>
  <c r="AB195" i="42"/>
  <c r="AA195" i="42"/>
  <c r="Z195" i="42"/>
  <c r="Y195" i="42"/>
  <c r="X195" i="42"/>
  <c r="W195" i="42"/>
  <c r="V195" i="42"/>
  <c r="U195" i="42"/>
  <c r="T195" i="42"/>
  <c r="S195" i="42"/>
  <c r="R195" i="42"/>
  <c r="Q195" i="42"/>
  <c r="P195" i="42"/>
  <c r="O195" i="42"/>
  <c r="N195" i="42"/>
  <c r="M195" i="42"/>
  <c r="L195" i="42"/>
  <c r="K195" i="42"/>
  <c r="J195" i="42"/>
  <c r="I195" i="42"/>
  <c r="H195" i="42"/>
  <c r="G195" i="42"/>
  <c r="F195" i="42"/>
  <c r="E195" i="42"/>
  <c r="D195" i="42"/>
  <c r="C204" i="42"/>
  <c r="C203" i="42"/>
  <c r="C202" i="42"/>
  <c r="C201" i="42"/>
  <c r="C200" i="42"/>
  <c r="C199" i="42"/>
  <c r="C198" i="42"/>
  <c r="C197" i="42"/>
  <c r="C196" i="42"/>
  <c r="C195" i="42"/>
  <c r="AS180" i="42"/>
  <c r="AR180" i="42"/>
  <c r="AQ180" i="42"/>
  <c r="AP180" i="42"/>
  <c r="AO180" i="42"/>
  <c r="AN180" i="42"/>
  <c r="AM180" i="42"/>
  <c r="AL180" i="42"/>
  <c r="AK180" i="42"/>
  <c r="AJ180" i="42"/>
  <c r="AI180" i="42"/>
  <c r="AH180" i="42"/>
  <c r="AG180" i="42"/>
  <c r="AF180" i="42"/>
  <c r="AE180" i="42"/>
  <c r="AD180" i="42"/>
  <c r="AC180" i="42"/>
  <c r="AB180" i="42"/>
  <c r="AA180" i="42"/>
  <c r="Z180" i="42"/>
  <c r="Y180" i="42"/>
  <c r="X180" i="42"/>
  <c r="W180" i="42"/>
  <c r="V180" i="42"/>
  <c r="U180" i="42"/>
  <c r="T180" i="42"/>
  <c r="S180" i="42"/>
  <c r="R180" i="42"/>
  <c r="Q180" i="42"/>
  <c r="P180" i="42"/>
  <c r="O180" i="42"/>
  <c r="N180" i="42"/>
  <c r="M180" i="42"/>
  <c r="L180" i="42"/>
  <c r="K180" i="42"/>
  <c r="J180" i="42"/>
  <c r="I180" i="42"/>
  <c r="H180" i="42"/>
  <c r="G180" i="42"/>
  <c r="F180" i="42"/>
  <c r="E180" i="42"/>
  <c r="D180" i="42"/>
  <c r="C180" i="42"/>
  <c r="BB131" i="42"/>
  <c r="BB153" i="42" s="1"/>
  <c r="BA131" i="42"/>
  <c r="BA153" i="42" s="1"/>
  <c r="AZ131" i="42"/>
  <c r="AY131" i="42"/>
  <c r="AX131" i="42"/>
  <c r="AX153" i="42" s="1"/>
  <c r="AW131" i="42"/>
  <c r="AW153" i="42" s="1"/>
  <c r="AV131" i="42"/>
  <c r="AV153" i="42" s="1"/>
  <c r="AU131" i="42"/>
  <c r="AU153" i="42" s="1"/>
  <c r="AT131" i="42"/>
  <c r="AT153" i="42" s="1"/>
  <c r="AS131" i="42"/>
  <c r="AS153" i="42" s="1"/>
  <c r="AR131" i="42"/>
  <c r="AQ131" i="42"/>
  <c r="AP131" i="42"/>
  <c r="AP153" i="42" s="1"/>
  <c r="AO131" i="42"/>
  <c r="AO153" i="42" s="1"/>
  <c r="AN131" i="42"/>
  <c r="AN153" i="42" s="1"/>
  <c r="AM131" i="42"/>
  <c r="AM153" i="42" s="1"/>
  <c r="AL131" i="42"/>
  <c r="AL153" i="42" s="1"/>
  <c r="AK131" i="42"/>
  <c r="AK153" i="42" s="1"/>
  <c r="AJ131" i="42"/>
  <c r="AI131" i="42"/>
  <c r="AH131" i="42"/>
  <c r="AH153" i="42" s="1"/>
  <c r="AG131" i="42"/>
  <c r="AG153" i="42" s="1"/>
  <c r="AF131" i="42"/>
  <c r="AF153" i="42" s="1"/>
  <c r="AE131" i="42"/>
  <c r="AE153" i="42" s="1"/>
  <c r="AD131" i="42"/>
  <c r="AD153" i="42" s="1"/>
  <c r="AC131" i="42"/>
  <c r="AC153" i="42" s="1"/>
  <c r="AB131" i="42"/>
  <c r="AA131" i="42"/>
  <c r="Z131" i="42"/>
  <c r="Z153" i="42" s="1"/>
  <c r="Y131" i="42"/>
  <c r="Y153" i="42" s="1"/>
  <c r="X131" i="42"/>
  <c r="X153" i="42" s="1"/>
  <c r="W131" i="42"/>
  <c r="W153" i="42" s="1"/>
  <c r="V131" i="42"/>
  <c r="V153" i="42" s="1"/>
  <c r="U131" i="42"/>
  <c r="U153" i="42" s="1"/>
  <c r="T131" i="42"/>
  <c r="S131" i="42"/>
  <c r="R131" i="42"/>
  <c r="R153" i="42" s="1"/>
  <c r="Q131" i="42"/>
  <c r="Q153" i="42" s="1"/>
  <c r="P131" i="42"/>
  <c r="P153" i="42" s="1"/>
  <c r="O131" i="42"/>
  <c r="O153" i="42" s="1"/>
  <c r="N131" i="42"/>
  <c r="N153" i="42" s="1"/>
  <c r="M131" i="42"/>
  <c r="M153" i="42" s="1"/>
  <c r="L131" i="42"/>
  <c r="K131" i="42"/>
  <c r="J131" i="42"/>
  <c r="I131" i="42"/>
  <c r="I153" i="42" s="1"/>
  <c r="H131" i="42"/>
  <c r="H153" i="42" s="1"/>
  <c r="G131" i="42"/>
  <c r="G153" i="42" s="1"/>
  <c r="F131" i="42"/>
  <c r="F153" i="42" s="1"/>
  <c r="E131" i="42"/>
  <c r="E153" i="42" s="1"/>
  <c r="D131" i="42"/>
  <c r="C131" i="42"/>
  <c r="BB130" i="42"/>
  <c r="BA130" i="42"/>
  <c r="BA152" i="42" s="1"/>
  <c r="AZ130" i="42"/>
  <c r="AZ152" i="42" s="1"/>
  <c r="AY130" i="42"/>
  <c r="AY152" i="42" s="1"/>
  <c r="AX130" i="42"/>
  <c r="AX152" i="42" s="1"/>
  <c r="AW130" i="42"/>
  <c r="AW152" i="42" s="1"/>
  <c r="AV130" i="42"/>
  <c r="AU130" i="42"/>
  <c r="AT130" i="42"/>
  <c r="AS130" i="42"/>
  <c r="AS152" i="42" s="1"/>
  <c r="AR130" i="42"/>
  <c r="AR152" i="42" s="1"/>
  <c r="AQ130" i="42"/>
  <c r="AQ152" i="42" s="1"/>
  <c r="AP130" i="42"/>
  <c r="AP152" i="42" s="1"/>
  <c r="AO130" i="42"/>
  <c r="AO152" i="42" s="1"/>
  <c r="AN130" i="42"/>
  <c r="AM130" i="42"/>
  <c r="AL130" i="42"/>
  <c r="AK130" i="42"/>
  <c r="AK152" i="42" s="1"/>
  <c r="AJ130" i="42"/>
  <c r="AJ152" i="42" s="1"/>
  <c r="AI130" i="42"/>
  <c r="AI152" i="42" s="1"/>
  <c r="AH130" i="42"/>
  <c r="AH152" i="42" s="1"/>
  <c r="AG130" i="42"/>
  <c r="AG152" i="42" s="1"/>
  <c r="AF130" i="42"/>
  <c r="AE130" i="42"/>
  <c r="AD130" i="42"/>
  <c r="AC130" i="42"/>
  <c r="AC152" i="42" s="1"/>
  <c r="AB130" i="42"/>
  <c r="AB152" i="42" s="1"/>
  <c r="AA130" i="42"/>
  <c r="AA152" i="42" s="1"/>
  <c r="Z130" i="42"/>
  <c r="Z152" i="42" s="1"/>
  <c r="Y130" i="42"/>
  <c r="Y152" i="42" s="1"/>
  <c r="X130" i="42"/>
  <c r="W130" i="42"/>
  <c r="V130" i="42"/>
  <c r="U130" i="42"/>
  <c r="U152" i="42" s="1"/>
  <c r="T130" i="42"/>
  <c r="T152" i="42" s="1"/>
  <c r="S130" i="42"/>
  <c r="S152" i="42" s="1"/>
  <c r="R130" i="42"/>
  <c r="R152" i="42" s="1"/>
  <c r="Q130" i="42"/>
  <c r="Q152" i="42" s="1"/>
  <c r="P130" i="42"/>
  <c r="O130" i="42"/>
  <c r="N130" i="42"/>
  <c r="M130" i="42"/>
  <c r="M152" i="42" s="1"/>
  <c r="L130" i="42"/>
  <c r="L152" i="42" s="1"/>
  <c r="K130" i="42"/>
  <c r="K152" i="42" s="1"/>
  <c r="J130" i="42"/>
  <c r="J152" i="42" s="1"/>
  <c r="I130" i="42"/>
  <c r="I152" i="42" s="1"/>
  <c r="H130" i="42"/>
  <c r="G130" i="42"/>
  <c r="F130" i="42"/>
  <c r="E130" i="42"/>
  <c r="E152" i="42" s="1"/>
  <c r="D130" i="42"/>
  <c r="D152" i="42" s="1"/>
  <c r="C130" i="42"/>
  <c r="C152" i="42" s="1"/>
  <c r="BB129" i="42"/>
  <c r="BB151" i="42" s="1"/>
  <c r="BA129" i="42"/>
  <c r="BA151" i="42" s="1"/>
  <c r="AZ129" i="42"/>
  <c r="AY129" i="42"/>
  <c r="AX129" i="42"/>
  <c r="AW129" i="42"/>
  <c r="AW151" i="42" s="1"/>
  <c r="AV129" i="42"/>
  <c r="AV151" i="42" s="1"/>
  <c r="AU129" i="42"/>
  <c r="AU151" i="42" s="1"/>
  <c r="AT129" i="42"/>
  <c r="AT151" i="42" s="1"/>
  <c r="AS129" i="42"/>
  <c r="AS151" i="42" s="1"/>
  <c r="AR129" i="42"/>
  <c r="AQ129" i="42"/>
  <c r="AP129" i="42"/>
  <c r="AO129" i="42"/>
  <c r="AO151" i="42" s="1"/>
  <c r="AN129" i="42"/>
  <c r="AN151" i="42" s="1"/>
  <c r="AM129" i="42"/>
  <c r="AM151" i="42" s="1"/>
  <c r="AL129" i="42"/>
  <c r="AL151" i="42" s="1"/>
  <c r="AK129" i="42"/>
  <c r="AK151" i="42" s="1"/>
  <c r="AJ129" i="42"/>
  <c r="AI129" i="42"/>
  <c r="AH129" i="42"/>
  <c r="AG129" i="42"/>
  <c r="AG151" i="42" s="1"/>
  <c r="AF129" i="42"/>
  <c r="AF151" i="42" s="1"/>
  <c r="AE129" i="42"/>
  <c r="AE151" i="42" s="1"/>
  <c r="AD129" i="42"/>
  <c r="AD151" i="42" s="1"/>
  <c r="AC129" i="42"/>
  <c r="AC151" i="42" s="1"/>
  <c r="AB129" i="42"/>
  <c r="AA129" i="42"/>
  <c r="Z129" i="42"/>
  <c r="Y129" i="42"/>
  <c r="Y151" i="42" s="1"/>
  <c r="X129" i="42"/>
  <c r="X151" i="42" s="1"/>
  <c r="W129" i="42"/>
  <c r="W151" i="42" s="1"/>
  <c r="V129" i="42"/>
  <c r="V151" i="42" s="1"/>
  <c r="U129" i="42"/>
  <c r="U151" i="42" s="1"/>
  <c r="T129" i="42"/>
  <c r="S129" i="42"/>
  <c r="R129" i="42"/>
  <c r="Q129" i="42"/>
  <c r="Q151" i="42" s="1"/>
  <c r="P129" i="42"/>
  <c r="P151" i="42" s="1"/>
  <c r="O129" i="42"/>
  <c r="O151" i="42" s="1"/>
  <c r="N129" i="42"/>
  <c r="N151" i="42" s="1"/>
  <c r="M129" i="42"/>
  <c r="M151" i="42" s="1"/>
  <c r="L129" i="42"/>
  <c r="K129" i="42"/>
  <c r="J129" i="42"/>
  <c r="I129" i="42"/>
  <c r="I151" i="42" s="1"/>
  <c r="H129" i="42"/>
  <c r="H151" i="42" s="1"/>
  <c r="G129" i="42"/>
  <c r="G151" i="42" s="1"/>
  <c r="F129" i="42"/>
  <c r="F151" i="42" s="1"/>
  <c r="E129" i="42"/>
  <c r="E151" i="42" s="1"/>
  <c r="D129" i="42"/>
  <c r="C129" i="42"/>
  <c r="BB128" i="42"/>
  <c r="BA128" i="42"/>
  <c r="BA150" i="42" s="1"/>
  <c r="AZ128" i="42"/>
  <c r="AZ150" i="42" s="1"/>
  <c r="AY128" i="42"/>
  <c r="AY150" i="42" s="1"/>
  <c r="AX128" i="42"/>
  <c r="AX150" i="42" s="1"/>
  <c r="AW128" i="42"/>
  <c r="AW150" i="42" s="1"/>
  <c r="AV128" i="42"/>
  <c r="AU128" i="42"/>
  <c r="AT128" i="42"/>
  <c r="AS128" i="42"/>
  <c r="AS150" i="42" s="1"/>
  <c r="AR128" i="42"/>
  <c r="AR150" i="42" s="1"/>
  <c r="AQ128" i="42"/>
  <c r="AQ150" i="42" s="1"/>
  <c r="AP128" i="42"/>
  <c r="AP150" i="42" s="1"/>
  <c r="AO128" i="42"/>
  <c r="AO150" i="42" s="1"/>
  <c r="AN128" i="42"/>
  <c r="AM128" i="42"/>
  <c r="AL128" i="42"/>
  <c r="AK128" i="42"/>
  <c r="AK150" i="42" s="1"/>
  <c r="AJ128" i="42"/>
  <c r="AJ150" i="42" s="1"/>
  <c r="AI128" i="42"/>
  <c r="AI150" i="42" s="1"/>
  <c r="AH128" i="42"/>
  <c r="AH150" i="42" s="1"/>
  <c r="AG128" i="42"/>
  <c r="AG150" i="42" s="1"/>
  <c r="AF128" i="42"/>
  <c r="AE128" i="42"/>
  <c r="AD128" i="42"/>
  <c r="AC128" i="42"/>
  <c r="AC150" i="42" s="1"/>
  <c r="AB128" i="42"/>
  <c r="AB150" i="42" s="1"/>
  <c r="AA128" i="42"/>
  <c r="AA150" i="42" s="1"/>
  <c r="Z128" i="42"/>
  <c r="Z150" i="42" s="1"/>
  <c r="Y128" i="42"/>
  <c r="Y150" i="42" s="1"/>
  <c r="X128" i="42"/>
  <c r="W128" i="42"/>
  <c r="V128" i="42"/>
  <c r="U128" i="42"/>
  <c r="U150" i="42" s="1"/>
  <c r="T128" i="42"/>
  <c r="T150" i="42" s="1"/>
  <c r="S128" i="42"/>
  <c r="S150" i="42" s="1"/>
  <c r="R128" i="42"/>
  <c r="R150" i="42" s="1"/>
  <c r="Q128" i="42"/>
  <c r="Q150" i="42" s="1"/>
  <c r="P128" i="42"/>
  <c r="O128" i="42"/>
  <c r="N128" i="42"/>
  <c r="M128" i="42"/>
  <c r="M150" i="42" s="1"/>
  <c r="L128" i="42"/>
  <c r="L150" i="42" s="1"/>
  <c r="K128" i="42"/>
  <c r="K150" i="42" s="1"/>
  <c r="J128" i="42"/>
  <c r="J150" i="42" s="1"/>
  <c r="I128" i="42"/>
  <c r="I150" i="42" s="1"/>
  <c r="H128" i="42"/>
  <c r="G128" i="42"/>
  <c r="F128" i="42"/>
  <c r="E128" i="42"/>
  <c r="E150" i="42" s="1"/>
  <c r="D128" i="42"/>
  <c r="D150" i="42" s="1"/>
  <c r="C128" i="42"/>
  <c r="C150" i="42" s="1"/>
  <c r="BB127" i="42"/>
  <c r="BB149" i="42" s="1"/>
  <c r="BA127" i="42"/>
  <c r="BA149" i="42" s="1"/>
  <c r="AZ127" i="42"/>
  <c r="AY127" i="42"/>
  <c r="AX127" i="42"/>
  <c r="AW127" i="42"/>
  <c r="AW149" i="42" s="1"/>
  <c r="AV127" i="42"/>
  <c r="AV149" i="42" s="1"/>
  <c r="AU127" i="42"/>
  <c r="AU149" i="42" s="1"/>
  <c r="AT127" i="42"/>
  <c r="AT149" i="42" s="1"/>
  <c r="AS127" i="42"/>
  <c r="AS149" i="42" s="1"/>
  <c r="AR127" i="42"/>
  <c r="AQ127" i="42"/>
  <c r="AP127" i="42"/>
  <c r="AO127" i="42"/>
  <c r="AO149" i="42" s="1"/>
  <c r="AN127" i="42"/>
  <c r="AN149" i="42" s="1"/>
  <c r="AM127" i="42"/>
  <c r="AM149" i="42" s="1"/>
  <c r="AL127" i="42"/>
  <c r="AL149" i="42" s="1"/>
  <c r="AK127" i="42"/>
  <c r="AK149" i="42" s="1"/>
  <c r="AJ127" i="42"/>
  <c r="AI127" i="42"/>
  <c r="AH127" i="42"/>
  <c r="AG127" i="42"/>
  <c r="AG149" i="42" s="1"/>
  <c r="AF127" i="42"/>
  <c r="AF149" i="42" s="1"/>
  <c r="AE127" i="42"/>
  <c r="AE149" i="42" s="1"/>
  <c r="AD127" i="42"/>
  <c r="AD149" i="42" s="1"/>
  <c r="AC127" i="42"/>
  <c r="AC149" i="42" s="1"/>
  <c r="AB127" i="42"/>
  <c r="AA127" i="42"/>
  <c r="Z127" i="42"/>
  <c r="Y127" i="42"/>
  <c r="Y149" i="42" s="1"/>
  <c r="X127" i="42"/>
  <c r="X149" i="42" s="1"/>
  <c r="W127" i="42"/>
  <c r="W149" i="42" s="1"/>
  <c r="V127" i="42"/>
  <c r="V149" i="42" s="1"/>
  <c r="U127" i="42"/>
  <c r="U149" i="42" s="1"/>
  <c r="T127" i="42"/>
  <c r="S127" i="42"/>
  <c r="R127" i="42"/>
  <c r="Q127" i="42"/>
  <c r="Q149" i="42" s="1"/>
  <c r="P127" i="42"/>
  <c r="P149" i="42" s="1"/>
  <c r="O127" i="42"/>
  <c r="O149" i="42" s="1"/>
  <c r="N127" i="42"/>
  <c r="N149" i="42" s="1"/>
  <c r="M127" i="42"/>
  <c r="M149" i="42" s="1"/>
  <c r="L127" i="42"/>
  <c r="K127" i="42"/>
  <c r="J127" i="42"/>
  <c r="I127" i="42"/>
  <c r="I149" i="42" s="1"/>
  <c r="H127" i="42"/>
  <c r="H149" i="42" s="1"/>
  <c r="G127" i="42"/>
  <c r="G149" i="42" s="1"/>
  <c r="F127" i="42"/>
  <c r="F149" i="42" s="1"/>
  <c r="E127" i="42"/>
  <c r="E149" i="42" s="1"/>
  <c r="D127" i="42"/>
  <c r="C127" i="42"/>
  <c r="BB126" i="42"/>
  <c r="BA126" i="42"/>
  <c r="BA148" i="42" s="1"/>
  <c r="AZ126" i="42"/>
  <c r="AZ148" i="42" s="1"/>
  <c r="AY126" i="42"/>
  <c r="AY148" i="42" s="1"/>
  <c r="AX126" i="42"/>
  <c r="AX148" i="42" s="1"/>
  <c r="AW126" i="42"/>
  <c r="AW148" i="42" s="1"/>
  <c r="AV126" i="42"/>
  <c r="AU126" i="42"/>
  <c r="AT126" i="42"/>
  <c r="AS126" i="42"/>
  <c r="AS148" i="42" s="1"/>
  <c r="AR126" i="42"/>
  <c r="AR148" i="42" s="1"/>
  <c r="AQ126" i="42"/>
  <c r="AQ148" i="42" s="1"/>
  <c r="AP126" i="42"/>
  <c r="AP148" i="42" s="1"/>
  <c r="AO126" i="42"/>
  <c r="AO148" i="42" s="1"/>
  <c r="AN126" i="42"/>
  <c r="AM126" i="42"/>
  <c r="AL126" i="42"/>
  <c r="AK126" i="42"/>
  <c r="AK148" i="42" s="1"/>
  <c r="AJ126" i="42"/>
  <c r="AJ148" i="42" s="1"/>
  <c r="AI126" i="42"/>
  <c r="AI148" i="42" s="1"/>
  <c r="AH126" i="42"/>
  <c r="AH148" i="42" s="1"/>
  <c r="AG126" i="42"/>
  <c r="AG148" i="42" s="1"/>
  <c r="AF126" i="42"/>
  <c r="AE126" i="42"/>
  <c r="AD126" i="42"/>
  <c r="AC126" i="42"/>
  <c r="AC148" i="42" s="1"/>
  <c r="AB126" i="42"/>
  <c r="AB148" i="42" s="1"/>
  <c r="AA126" i="42"/>
  <c r="AA148" i="42" s="1"/>
  <c r="Z126" i="42"/>
  <c r="Z148" i="42" s="1"/>
  <c r="Y126" i="42"/>
  <c r="Y148" i="42" s="1"/>
  <c r="X126" i="42"/>
  <c r="W126" i="42"/>
  <c r="V126" i="42"/>
  <c r="U126" i="42"/>
  <c r="U148" i="42" s="1"/>
  <c r="T126" i="42"/>
  <c r="T148" i="42" s="1"/>
  <c r="S126" i="42"/>
  <c r="S148" i="42" s="1"/>
  <c r="R126" i="42"/>
  <c r="R148" i="42" s="1"/>
  <c r="Q126" i="42"/>
  <c r="Q148" i="42" s="1"/>
  <c r="P126" i="42"/>
  <c r="O126" i="42"/>
  <c r="N126" i="42"/>
  <c r="M126" i="42"/>
  <c r="M148" i="42" s="1"/>
  <c r="L126" i="42"/>
  <c r="L148" i="42" s="1"/>
  <c r="K126" i="42"/>
  <c r="K148" i="42" s="1"/>
  <c r="J126" i="42"/>
  <c r="J148" i="42" s="1"/>
  <c r="I126" i="42"/>
  <c r="I148" i="42" s="1"/>
  <c r="H126" i="42"/>
  <c r="G126" i="42"/>
  <c r="F126" i="42"/>
  <c r="E126" i="42"/>
  <c r="E148" i="42" s="1"/>
  <c r="D126" i="42"/>
  <c r="D148" i="42" s="1"/>
  <c r="C126" i="42"/>
  <c r="C148" i="42" s="1"/>
  <c r="BB125" i="42"/>
  <c r="BB147" i="42" s="1"/>
  <c r="BA125" i="42"/>
  <c r="BA147" i="42" s="1"/>
  <c r="AZ125" i="42"/>
  <c r="AY125" i="42"/>
  <c r="AX125" i="42"/>
  <c r="AW125" i="42"/>
  <c r="AW147" i="42" s="1"/>
  <c r="AV125" i="42"/>
  <c r="AV147" i="42" s="1"/>
  <c r="AU125" i="42"/>
  <c r="AU147" i="42" s="1"/>
  <c r="AT125" i="42"/>
  <c r="AT147" i="42" s="1"/>
  <c r="AS125" i="42"/>
  <c r="AS147" i="42" s="1"/>
  <c r="AR125" i="42"/>
  <c r="AQ125" i="42"/>
  <c r="AP125" i="42"/>
  <c r="AO125" i="42"/>
  <c r="AO147" i="42" s="1"/>
  <c r="AN125" i="42"/>
  <c r="AN147" i="42" s="1"/>
  <c r="AM125" i="42"/>
  <c r="AM147" i="42" s="1"/>
  <c r="AL125" i="42"/>
  <c r="AL147" i="42" s="1"/>
  <c r="AK125" i="42"/>
  <c r="AK147" i="42" s="1"/>
  <c r="AJ125" i="42"/>
  <c r="AI125" i="42"/>
  <c r="AH125" i="42"/>
  <c r="AG125" i="42"/>
  <c r="AF125" i="42"/>
  <c r="AF147" i="42" s="1"/>
  <c r="AE125" i="42"/>
  <c r="AE147" i="42" s="1"/>
  <c r="AD125" i="42"/>
  <c r="AD147" i="42" s="1"/>
  <c r="AC125" i="42"/>
  <c r="AC147" i="42" s="1"/>
  <c r="AB125" i="42"/>
  <c r="AB147" i="42" s="1"/>
  <c r="AA125" i="42"/>
  <c r="Z125" i="42"/>
  <c r="Y125" i="42"/>
  <c r="X125" i="42"/>
  <c r="X147" i="42" s="1"/>
  <c r="W125" i="42"/>
  <c r="W147" i="42" s="1"/>
  <c r="V125" i="42"/>
  <c r="V147" i="42" s="1"/>
  <c r="U125" i="42"/>
  <c r="U147" i="42" s="1"/>
  <c r="T125" i="42"/>
  <c r="T147" i="42" s="1"/>
  <c r="S125" i="42"/>
  <c r="R125" i="42"/>
  <c r="Q125" i="42"/>
  <c r="P125" i="42"/>
  <c r="P147" i="42" s="1"/>
  <c r="O125" i="42"/>
  <c r="O147" i="42" s="1"/>
  <c r="N125" i="42"/>
  <c r="N147" i="42" s="1"/>
  <c r="M125" i="42"/>
  <c r="M147" i="42" s="1"/>
  <c r="L125" i="42"/>
  <c r="L147" i="42" s="1"/>
  <c r="K125" i="42"/>
  <c r="J125" i="42"/>
  <c r="I125" i="42"/>
  <c r="H125" i="42"/>
  <c r="H147" i="42" s="1"/>
  <c r="G125" i="42"/>
  <c r="G147" i="42" s="1"/>
  <c r="F125" i="42"/>
  <c r="F147" i="42" s="1"/>
  <c r="E125" i="42"/>
  <c r="E147" i="42" s="1"/>
  <c r="D125" i="42"/>
  <c r="D147" i="42" s="1"/>
  <c r="C125" i="42"/>
  <c r="BA10" i="42"/>
  <c r="BA164" i="42" s="1"/>
  <c r="AS10" i="42"/>
  <c r="AS164" i="42" s="1"/>
  <c r="AQ10" i="42"/>
  <c r="AQ164" i="42" s="1"/>
  <c r="AO10" i="42"/>
  <c r="AO164" i="42" s="1"/>
  <c r="AK10" i="42"/>
  <c r="AK164" i="42" s="1"/>
  <c r="AJ10" i="42"/>
  <c r="AJ164" i="42" s="1"/>
  <c r="AG10" i="42"/>
  <c r="AG164" i="42" s="1"/>
  <c r="AC10" i="42"/>
  <c r="AC164" i="42" s="1"/>
  <c r="AB10" i="42"/>
  <c r="AB214" i="42" s="1"/>
  <c r="Y10" i="42"/>
  <c r="Y164" i="42" s="1"/>
  <c r="U10" i="42"/>
  <c r="U164" i="42" s="1"/>
  <c r="T10" i="42"/>
  <c r="T164" i="42" s="1"/>
  <c r="Q10" i="42"/>
  <c r="Q164" i="42" s="1"/>
  <c r="M10" i="42"/>
  <c r="M164" i="42" s="1"/>
  <c r="L10" i="42"/>
  <c r="L214" i="42" s="1"/>
  <c r="K10" i="42"/>
  <c r="K164" i="42" s="1"/>
  <c r="I10" i="42"/>
  <c r="I214" i="42" s="1"/>
  <c r="E10" i="42"/>
  <c r="E164" i="42" s="1"/>
  <c r="D10" i="42"/>
  <c r="D214" i="42" s="1"/>
  <c r="C10" i="42"/>
  <c r="C164" i="42" s="1"/>
  <c r="BA9" i="42"/>
  <c r="BA163" i="42" s="1"/>
  <c r="AV9" i="42"/>
  <c r="AV163" i="42" s="1"/>
  <c r="AN9" i="42"/>
  <c r="AN213" i="42" s="1"/>
  <c r="AM9" i="42"/>
  <c r="AM163" i="42" s="1"/>
  <c r="AH9" i="42"/>
  <c r="AH163" i="42" s="1"/>
  <c r="AF9" i="42"/>
  <c r="AF163" i="42" s="1"/>
  <c r="AE9" i="42"/>
  <c r="AE163" i="42" s="1"/>
  <c r="X9" i="42"/>
  <c r="X213" i="42" s="1"/>
  <c r="W9" i="42"/>
  <c r="W163" i="42" s="1"/>
  <c r="P9" i="42"/>
  <c r="P163" i="42" s="1"/>
  <c r="O9" i="42"/>
  <c r="O163" i="42" s="1"/>
  <c r="H9" i="42"/>
  <c r="H213" i="42" s="1"/>
  <c r="G9" i="42"/>
  <c r="G163" i="42" s="1"/>
  <c r="AQ8" i="42"/>
  <c r="AQ162" i="42" s="1"/>
  <c r="AP8" i="42"/>
  <c r="AP212" i="42" s="1"/>
  <c r="AO8" i="42"/>
  <c r="AO162" i="42" s="1"/>
  <c r="AL8" i="42"/>
  <c r="AL162" i="42" s="1"/>
  <c r="AK8" i="42"/>
  <c r="AK162" i="42" s="1"/>
  <c r="AI8" i="42"/>
  <c r="AI162" i="42" s="1"/>
  <c r="AH8" i="42"/>
  <c r="AH212" i="42" s="1"/>
  <c r="AD8" i="42"/>
  <c r="AD162" i="42" s="1"/>
  <c r="AA8" i="42"/>
  <c r="AA162" i="42" s="1"/>
  <c r="Z8" i="42"/>
  <c r="Z212" i="42" s="1"/>
  <c r="V8" i="42"/>
  <c r="V162" i="42" s="1"/>
  <c r="S8" i="42"/>
  <c r="S162" i="42" s="1"/>
  <c r="R8" i="42"/>
  <c r="R212" i="42" s="1"/>
  <c r="N8" i="42"/>
  <c r="N162" i="42" s="1"/>
  <c r="K8" i="42"/>
  <c r="K162" i="42" s="1"/>
  <c r="J8" i="42"/>
  <c r="J212" i="42" s="1"/>
  <c r="I8" i="42"/>
  <c r="I162" i="42" s="1"/>
  <c r="F8" i="42"/>
  <c r="F162" i="42" s="1"/>
  <c r="D8" i="42"/>
  <c r="D212" i="42" s="1"/>
  <c r="C8" i="42"/>
  <c r="C162" i="42" s="1"/>
  <c r="BB7" i="42"/>
  <c r="BB211" i="42" s="1"/>
  <c r="BA7" i="42"/>
  <c r="BA161" i="42" s="1"/>
  <c r="AX7" i="42"/>
  <c r="AX161" i="42" s="1"/>
  <c r="AW7" i="42"/>
  <c r="AW161" i="42" s="1"/>
  <c r="AU7" i="42"/>
  <c r="AU161" i="42" s="1"/>
  <c r="AS7" i="42"/>
  <c r="AS161" i="42" s="1"/>
  <c r="AP7" i="42"/>
  <c r="AP161" i="42" s="1"/>
  <c r="AO7" i="42"/>
  <c r="AO161" i="42" s="1"/>
  <c r="AM7" i="42"/>
  <c r="AM161" i="42" s="1"/>
  <c r="AK7" i="42"/>
  <c r="AK161" i="42" s="1"/>
  <c r="AH7" i="42"/>
  <c r="AH161" i="42" s="1"/>
  <c r="AG7" i="42"/>
  <c r="AG161" i="42" s="1"/>
  <c r="AE7" i="42"/>
  <c r="AE161" i="42" s="1"/>
  <c r="AC7" i="42"/>
  <c r="AC161" i="42" s="1"/>
  <c r="Z7" i="42"/>
  <c r="Z161" i="42" s="1"/>
  <c r="Y7" i="42"/>
  <c r="Y161" i="42" s="1"/>
  <c r="W7" i="42"/>
  <c r="W161" i="42" s="1"/>
  <c r="U7" i="42"/>
  <c r="U161" i="42" s="1"/>
  <c r="R7" i="42"/>
  <c r="R161" i="42" s="1"/>
  <c r="Q7" i="42"/>
  <c r="Q161" i="42" s="1"/>
  <c r="O7" i="42"/>
  <c r="O161" i="42" s="1"/>
  <c r="M7" i="42"/>
  <c r="M161" i="42" s="1"/>
  <c r="J7" i="42"/>
  <c r="J161" i="42" s="1"/>
  <c r="I7" i="42"/>
  <c r="I161" i="42" s="1"/>
  <c r="G7" i="42"/>
  <c r="G161" i="42" s="1"/>
  <c r="E7" i="42"/>
  <c r="E161" i="42" s="1"/>
  <c r="BB6" i="42"/>
  <c r="BB160" i="42" s="1"/>
  <c r="BA6" i="42"/>
  <c r="BA160" i="42" s="1"/>
  <c r="AZ6" i="42"/>
  <c r="AZ210" i="42" s="1"/>
  <c r="AX6" i="42"/>
  <c r="AX210" i="42" s="1"/>
  <c r="AW6" i="42"/>
  <c r="AW160" i="42" s="1"/>
  <c r="AT6" i="42"/>
  <c r="AT160" i="42" s="1"/>
  <c r="AS6" i="42"/>
  <c r="AS160" i="42" s="1"/>
  <c r="AR6" i="42"/>
  <c r="AR210" i="42" s="1"/>
  <c r="AP6" i="42"/>
  <c r="AP210" i="42" s="1"/>
  <c r="AO6" i="42"/>
  <c r="AO160" i="42" s="1"/>
  <c r="AL6" i="42"/>
  <c r="AL160" i="42" s="1"/>
  <c r="AK6" i="42"/>
  <c r="AK160" i="42" s="1"/>
  <c r="AJ6" i="42"/>
  <c r="AJ210" i="42" s="1"/>
  <c r="AI6" i="42"/>
  <c r="AI160" i="42" s="1"/>
  <c r="AH6" i="42"/>
  <c r="AH210" i="42" s="1"/>
  <c r="AD6" i="42"/>
  <c r="AD160" i="42" s="1"/>
  <c r="AC6" i="42"/>
  <c r="AC160" i="42" s="1"/>
  <c r="AB6" i="42"/>
  <c r="AB210" i="42" s="1"/>
  <c r="Z6" i="42"/>
  <c r="Z210" i="42" s="1"/>
  <c r="V6" i="42"/>
  <c r="V160" i="42" s="1"/>
  <c r="U6" i="42"/>
  <c r="U160" i="42" s="1"/>
  <c r="T6" i="42"/>
  <c r="T210" i="42" s="1"/>
  <c r="R6" i="42"/>
  <c r="R210" i="42" s="1"/>
  <c r="Q6" i="42"/>
  <c r="Q160" i="42" s="1"/>
  <c r="N6" i="42"/>
  <c r="N160" i="42" s="1"/>
  <c r="M6" i="42"/>
  <c r="M160" i="42" s="1"/>
  <c r="L6" i="42"/>
  <c r="L210" i="42" s="1"/>
  <c r="K6" i="42"/>
  <c r="K160" i="42" s="1"/>
  <c r="J6" i="42"/>
  <c r="J210" i="42" s="1"/>
  <c r="I6" i="42"/>
  <c r="I160" i="42" s="1"/>
  <c r="F6" i="42"/>
  <c r="F160" i="42" s="1"/>
  <c r="E6" i="42"/>
  <c r="E160" i="42" s="1"/>
  <c r="D6" i="42"/>
  <c r="D160" i="42" s="1"/>
  <c r="C6" i="42"/>
  <c r="C160" i="42" s="1"/>
  <c r="BA5" i="42"/>
  <c r="BA159" i="42" s="1"/>
  <c r="AS5" i="42"/>
  <c r="AS159" i="42" s="1"/>
  <c r="AO5" i="42"/>
  <c r="AO159" i="42" s="1"/>
  <c r="AN5" i="42"/>
  <c r="AN159" i="42" s="1"/>
  <c r="AK5" i="42"/>
  <c r="AK159" i="42" s="1"/>
  <c r="AG5" i="42"/>
  <c r="AG159" i="42" s="1"/>
  <c r="AF5" i="42"/>
  <c r="AF209" i="42" s="1"/>
  <c r="AC5" i="42"/>
  <c r="AC159" i="42" s="1"/>
  <c r="Y5" i="42"/>
  <c r="Y159" i="42" s="1"/>
  <c r="X5" i="42"/>
  <c r="X159" i="42" s="1"/>
  <c r="U5" i="42"/>
  <c r="U159" i="42" s="1"/>
  <c r="Q5" i="42"/>
  <c r="Q159" i="42" s="1"/>
  <c r="P5" i="42"/>
  <c r="P209" i="42" s="1"/>
  <c r="N5" i="42"/>
  <c r="N209" i="42" s="1"/>
  <c r="M5" i="42"/>
  <c r="M159" i="42" s="1"/>
  <c r="I5" i="42"/>
  <c r="I159" i="42" s="1"/>
  <c r="H5" i="42"/>
  <c r="H209" i="42" s="1"/>
  <c r="E5" i="42"/>
  <c r="E159" i="42" s="1"/>
  <c r="AY4" i="42"/>
  <c r="AY158" i="42" s="1"/>
  <c r="AS4" i="42"/>
  <c r="AS208" i="42" s="1"/>
  <c r="AQ4" i="42"/>
  <c r="AQ158" i="42" s="1"/>
  <c r="AP4" i="42"/>
  <c r="AP208" i="42" s="1"/>
  <c r="AN4" i="42"/>
  <c r="AN158" i="42" s="1"/>
  <c r="AK4" i="42"/>
  <c r="AK208" i="42" s="1"/>
  <c r="AI4" i="42"/>
  <c r="AI158" i="42" s="1"/>
  <c r="AF4" i="42"/>
  <c r="AF158" i="42" s="1"/>
  <c r="AC4" i="42"/>
  <c r="AC208" i="42" s="1"/>
  <c r="AA4" i="42"/>
  <c r="AA208" i="42" s="1"/>
  <c r="Z4" i="42"/>
  <c r="Z158" i="42" s="1"/>
  <c r="X4" i="42"/>
  <c r="X158" i="42" s="1"/>
  <c r="U4" i="42"/>
  <c r="U208" i="42" s="1"/>
  <c r="S4" i="42"/>
  <c r="S208" i="42" s="1"/>
  <c r="Q4" i="42"/>
  <c r="Q208" i="42" s="1"/>
  <c r="P4" i="42"/>
  <c r="P158" i="42" s="1"/>
  <c r="M4" i="42"/>
  <c r="M208" i="42" s="1"/>
  <c r="L4" i="42"/>
  <c r="L158" i="42" s="1"/>
  <c r="K4" i="42"/>
  <c r="K208" i="42" s="1"/>
  <c r="H4" i="42"/>
  <c r="H158" i="42" s="1"/>
  <c r="E4" i="42"/>
  <c r="E208" i="42" s="1"/>
  <c r="BB121" i="42"/>
  <c r="BB190" i="42" s="1"/>
  <c r="BA121" i="42"/>
  <c r="BA190" i="42" s="1"/>
  <c r="AZ121" i="42"/>
  <c r="AZ190" i="42" s="1"/>
  <c r="AY121" i="42"/>
  <c r="AY190" i="42" s="1"/>
  <c r="AX121" i="42"/>
  <c r="AX190" i="42" s="1"/>
  <c r="AW121" i="42"/>
  <c r="AW190" i="42" s="1"/>
  <c r="AV121" i="42"/>
  <c r="AV190" i="42" s="1"/>
  <c r="AU121" i="42"/>
  <c r="AU190" i="42" s="1"/>
  <c r="AT121" i="42"/>
  <c r="AT190" i="42" s="1"/>
  <c r="AS121" i="42"/>
  <c r="AS190" i="42" s="1"/>
  <c r="AR121" i="42"/>
  <c r="AR190" i="42" s="1"/>
  <c r="AQ121" i="42"/>
  <c r="AQ190" i="42" s="1"/>
  <c r="AP121" i="42"/>
  <c r="AP190" i="42" s="1"/>
  <c r="AO121" i="42"/>
  <c r="AO190" i="42" s="1"/>
  <c r="AN121" i="42"/>
  <c r="AN190" i="42" s="1"/>
  <c r="AM121" i="42"/>
  <c r="AM190" i="42" s="1"/>
  <c r="AL121" i="42"/>
  <c r="AL190" i="42" s="1"/>
  <c r="AK121" i="42"/>
  <c r="AK190" i="42" s="1"/>
  <c r="AJ121" i="42"/>
  <c r="AJ190" i="42" s="1"/>
  <c r="AI121" i="42"/>
  <c r="AI190" i="42" s="1"/>
  <c r="AH121" i="42"/>
  <c r="AH190" i="42" s="1"/>
  <c r="AG121" i="42"/>
  <c r="AG190" i="42" s="1"/>
  <c r="AF121" i="42"/>
  <c r="AF190" i="42" s="1"/>
  <c r="AE121" i="42"/>
  <c r="AE190" i="42" s="1"/>
  <c r="AD121" i="42"/>
  <c r="AD190" i="42" s="1"/>
  <c r="AC121" i="42"/>
  <c r="AC190" i="42" s="1"/>
  <c r="AB121" i="42"/>
  <c r="AB190" i="42" s="1"/>
  <c r="AA121" i="42"/>
  <c r="AA190" i="42" s="1"/>
  <c r="Z121" i="42"/>
  <c r="Z190" i="42" s="1"/>
  <c r="Y121" i="42"/>
  <c r="Y190" i="42" s="1"/>
  <c r="X121" i="42"/>
  <c r="X190" i="42" s="1"/>
  <c r="W121" i="42"/>
  <c r="W190" i="42" s="1"/>
  <c r="V121" i="42"/>
  <c r="V190" i="42" s="1"/>
  <c r="U121" i="42"/>
  <c r="U190" i="42" s="1"/>
  <c r="T121" i="42"/>
  <c r="T190" i="42" s="1"/>
  <c r="S121" i="42"/>
  <c r="S190" i="42" s="1"/>
  <c r="R121" i="42"/>
  <c r="R190" i="42" s="1"/>
  <c r="Q121" i="42"/>
  <c r="Q190" i="42" s="1"/>
  <c r="P121" i="42"/>
  <c r="P190" i="42" s="1"/>
  <c r="O121" i="42"/>
  <c r="O190" i="42" s="1"/>
  <c r="N121" i="42"/>
  <c r="N190" i="42" s="1"/>
  <c r="M121" i="42"/>
  <c r="M190" i="42" s="1"/>
  <c r="L121" i="42"/>
  <c r="L190" i="42" s="1"/>
  <c r="K121" i="42"/>
  <c r="K190" i="42" s="1"/>
  <c r="J121" i="42"/>
  <c r="J190" i="42" s="1"/>
  <c r="I121" i="42"/>
  <c r="I190" i="42" s="1"/>
  <c r="H121" i="42"/>
  <c r="H190" i="42" s="1"/>
  <c r="G121" i="42"/>
  <c r="G190" i="42" s="1"/>
  <c r="F121" i="42"/>
  <c r="F190" i="42" s="1"/>
  <c r="E121" i="42"/>
  <c r="E190" i="42" s="1"/>
  <c r="D121" i="42"/>
  <c r="D190" i="42" s="1"/>
  <c r="C121" i="42"/>
  <c r="C190" i="42" s="1"/>
  <c r="BB110" i="42"/>
  <c r="BB189" i="42" s="1"/>
  <c r="BA110" i="42"/>
  <c r="BA189" i="42" s="1"/>
  <c r="AZ110" i="42"/>
  <c r="AZ189" i="42" s="1"/>
  <c r="AY110" i="42"/>
  <c r="AY189" i="42" s="1"/>
  <c r="AX110" i="42"/>
  <c r="AX189" i="42" s="1"/>
  <c r="AW110" i="42"/>
  <c r="AW189" i="42" s="1"/>
  <c r="AV110" i="42"/>
  <c r="AV189" i="42" s="1"/>
  <c r="AU110" i="42"/>
  <c r="AU189" i="42" s="1"/>
  <c r="AT110" i="42"/>
  <c r="AT189" i="42" s="1"/>
  <c r="AS110" i="42"/>
  <c r="AS189" i="42" s="1"/>
  <c r="AR110" i="42"/>
  <c r="AR189" i="42" s="1"/>
  <c r="AQ110" i="42"/>
  <c r="AQ189" i="42" s="1"/>
  <c r="AP110" i="42"/>
  <c r="AP189" i="42" s="1"/>
  <c r="AO110" i="42"/>
  <c r="AO189" i="42" s="1"/>
  <c r="AN110" i="42"/>
  <c r="AN189" i="42" s="1"/>
  <c r="AM110" i="42"/>
  <c r="AM189" i="42" s="1"/>
  <c r="AL110" i="42"/>
  <c r="AL189" i="42" s="1"/>
  <c r="AK110" i="42"/>
  <c r="AK189" i="42" s="1"/>
  <c r="AJ110" i="42"/>
  <c r="AJ189" i="42" s="1"/>
  <c r="AI110" i="42"/>
  <c r="AI189" i="42" s="1"/>
  <c r="AH110" i="42"/>
  <c r="AH189" i="42" s="1"/>
  <c r="AG110" i="42"/>
  <c r="AG189" i="42" s="1"/>
  <c r="AF110" i="42"/>
  <c r="AF189" i="42" s="1"/>
  <c r="AE110" i="42"/>
  <c r="AE189" i="42" s="1"/>
  <c r="AD110" i="42"/>
  <c r="AD189" i="42" s="1"/>
  <c r="AC110" i="42"/>
  <c r="AC189" i="42" s="1"/>
  <c r="AB110" i="42"/>
  <c r="AB189" i="42" s="1"/>
  <c r="AA110" i="42"/>
  <c r="AA189" i="42" s="1"/>
  <c r="Z110" i="42"/>
  <c r="Z189" i="42" s="1"/>
  <c r="Y110" i="42"/>
  <c r="Y189" i="42" s="1"/>
  <c r="X110" i="42"/>
  <c r="X189" i="42" s="1"/>
  <c r="W110" i="42"/>
  <c r="W189" i="42" s="1"/>
  <c r="V110" i="42"/>
  <c r="V189" i="42" s="1"/>
  <c r="U110" i="42"/>
  <c r="U189" i="42" s="1"/>
  <c r="T110" i="42"/>
  <c r="T189" i="42" s="1"/>
  <c r="S110" i="42"/>
  <c r="S189" i="42" s="1"/>
  <c r="R110" i="42"/>
  <c r="R189" i="42" s="1"/>
  <c r="Q110" i="42"/>
  <c r="Q189" i="42" s="1"/>
  <c r="P110" i="42"/>
  <c r="P189" i="42" s="1"/>
  <c r="O110" i="42"/>
  <c r="O189" i="42" s="1"/>
  <c r="N110" i="42"/>
  <c r="N189" i="42" s="1"/>
  <c r="M110" i="42"/>
  <c r="M189" i="42" s="1"/>
  <c r="L110" i="42"/>
  <c r="L189" i="42" s="1"/>
  <c r="K110" i="42"/>
  <c r="K189" i="42" s="1"/>
  <c r="J110" i="42"/>
  <c r="J189" i="42" s="1"/>
  <c r="I110" i="42"/>
  <c r="I189" i="42" s="1"/>
  <c r="H110" i="42"/>
  <c r="H189" i="42" s="1"/>
  <c r="G110" i="42"/>
  <c r="G189" i="42" s="1"/>
  <c r="F110" i="42"/>
  <c r="F189" i="42" s="1"/>
  <c r="E110" i="42"/>
  <c r="E189" i="42" s="1"/>
  <c r="D110" i="42"/>
  <c r="D189" i="42" s="1"/>
  <c r="C110" i="42"/>
  <c r="C189" i="42" s="1"/>
  <c r="BC189" i="42" s="1"/>
  <c r="BB99" i="42"/>
  <c r="BB188" i="42" s="1"/>
  <c r="BA99" i="42"/>
  <c r="BA188" i="42" s="1"/>
  <c r="AZ99" i="42"/>
  <c r="AZ188" i="42" s="1"/>
  <c r="AY99" i="42"/>
  <c r="AY188" i="42" s="1"/>
  <c r="AX99" i="42"/>
  <c r="AX188" i="42" s="1"/>
  <c r="AW99" i="42"/>
  <c r="AW188" i="42" s="1"/>
  <c r="AV99" i="42"/>
  <c r="AV188" i="42" s="1"/>
  <c r="AU99" i="42"/>
  <c r="AU188" i="42" s="1"/>
  <c r="AT99" i="42"/>
  <c r="AT188" i="42" s="1"/>
  <c r="AS99" i="42"/>
  <c r="AS188" i="42" s="1"/>
  <c r="AR99" i="42"/>
  <c r="AR188" i="42" s="1"/>
  <c r="AQ99" i="42"/>
  <c r="AQ188" i="42" s="1"/>
  <c r="AP99" i="42"/>
  <c r="AP188" i="42" s="1"/>
  <c r="AO99" i="42"/>
  <c r="AO188" i="42" s="1"/>
  <c r="AN99" i="42"/>
  <c r="AN188" i="42" s="1"/>
  <c r="AM99" i="42"/>
  <c r="AM188" i="42" s="1"/>
  <c r="AL99" i="42"/>
  <c r="AL188" i="42" s="1"/>
  <c r="AK99" i="42"/>
  <c r="AK188" i="42" s="1"/>
  <c r="AJ99" i="42"/>
  <c r="AJ188" i="42" s="1"/>
  <c r="AI99" i="42"/>
  <c r="AI188" i="42" s="1"/>
  <c r="AH99" i="42"/>
  <c r="AH188" i="42" s="1"/>
  <c r="AG99" i="42"/>
  <c r="AG188" i="42" s="1"/>
  <c r="AF99" i="42"/>
  <c r="AF188" i="42" s="1"/>
  <c r="AE99" i="42"/>
  <c r="AE188" i="42" s="1"/>
  <c r="AD99" i="42"/>
  <c r="AD188" i="42" s="1"/>
  <c r="AC99" i="42"/>
  <c r="AC188" i="42" s="1"/>
  <c r="AB99" i="42"/>
  <c r="AB188" i="42" s="1"/>
  <c r="AA99" i="42"/>
  <c r="AA188" i="42" s="1"/>
  <c r="Z99" i="42"/>
  <c r="Z188" i="42" s="1"/>
  <c r="Y99" i="42"/>
  <c r="Y188" i="42" s="1"/>
  <c r="X99" i="42"/>
  <c r="X188" i="42" s="1"/>
  <c r="W99" i="42"/>
  <c r="W188" i="42" s="1"/>
  <c r="V99" i="42"/>
  <c r="V188" i="42" s="1"/>
  <c r="U99" i="42"/>
  <c r="U188" i="42" s="1"/>
  <c r="T99" i="42"/>
  <c r="T188" i="42" s="1"/>
  <c r="S99" i="42"/>
  <c r="S188" i="42" s="1"/>
  <c r="R99" i="42"/>
  <c r="R188" i="42" s="1"/>
  <c r="Q99" i="42"/>
  <c r="Q188" i="42" s="1"/>
  <c r="P99" i="42"/>
  <c r="P188" i="42" s="1"/>
  <c r="O99" i="42"/>
  <c r="O188" i="42" s="1"/>
  <c r="N99" i="42"/>
  <c r="N188" i="42" s="1"/>
  <c r="M99" i="42"/>
  <c r="M188" i="42" s="1"/>
  <c r="L99" i="42"/>
  <c r="L188" i="42" s="1"/>
  <c r="K99" i="42"/>
  <c r="K188" i="42" s="1"/>
  <c r="J99" i="42"/>
  <c r="J188" i="42" s="1"/>
  <c r="I99" i="42"/>
  <c r="I188" i="42" s="1"/>
  <c r="H99" i="42"/>
  <c r="H188" i="42" s="1"/>
  <c r="G99" i="42"/>
  <c r="G188" i="42" s="1"/>
  <c r="F99" i="42"/>
  <c r="F188" i="42" s="1"/>
  <c r="E99" i="42"/>
  <c r="E188" i="42" s="1"/>
  <c r="D99" i="42"/>
  <c r="D188" i="42" s="1"/>
  <c r="C99" i="42"/>
  <c r="C188" i="42" s="1"/>
  <c r="BB88" i="42"/>
  <c r="BB187" i="42" s="1"/>
  <c r="BA88" i="42"/>
  <c r="BA187" i="42" s="1"/>
  <c r="AZ88" i="42"/>
  <c r="AZ187" i="42" s="1"/>
  <c r="AY88" i="42"/>
  <c r="AY187" i="42" s="1"/>
  <c r="AX88" i="42"/>
  <c r="AX187" i="42" s="1"/>
  <c r="AW88" i="42"/>
  <c r="AW187" i="42" s="1"/>
  <c r="AV88" i="42"/>
  <c r="AV187" i="42" s="1"/>
  <c r="AU88" i="42"/>
  <c r="AU187" i="42" s="1"/>
  <c r="AT88" i="42"/>
  <c r="AT187" i="42" s="1"/>
  <c r="AS88" i="42"/>
  <c r="AS187" i="42" s="1"/>
  <c r="AR88" i="42"/>
  <c r="AR187" i="42" s="1"/>
  <c r="AQ88" i="42"/>
  <c r="AQ187" i="42" s="1"/>
  <c r="AP88" i="42"/>
  <c r="AP187" i="42" s="1"/>
  <c r="AO88" i="42"/>
  <c r="AO187" i="42" s="1"/>
  <c r="AN88" i="42"/>
  <c r="AN187" i="42" s="1"/>
  <c r="AM88" i="42"/>
  <c r="AM187" i="42" s="1"/>
  <c r="AL88" i="42"/>
  <c r="AL187" i="42" s="1"/>
  <c r="AK88" i="42"/>
  <c r="AK187" i="42" s="1"/>
  <c r="AJ88" i="42"/>
  <c r="AJ187" i="42" s="1"/>
  <c r="AI88" i="42"/>
  <c r="AI187" i="42" s="1"/>
  <c r="AH88" i="42"/>
  <c r="AH187" i="42" s="1"/>
  <c r="AG88" i="42"/>
  <c r="AG187" i="42" s="1"/>
  <c r="AF88" i="42"/>
  <c r="AF187" i="42" s="1"/>
  <c r="AE88" i="42"/>
  <c r="AE187" i="42" s="1"/>
  <c r="AD88" i="42"/>
  <c r="AD187" i="42" s="1"/>
  <c r="AC88" i="42"/>
  <c r="AC187" i="42" s="1"/>
  <c r="AB88" i="42"/>
  <c r="AB187" i="42" s="1"/>
  <c r="AA88" i="42"/>
  <c r="AA187" i="42" s="1"/>
  <c r="Z88" i="42"/>
  <c r="Z187" i="42" s="1"/>
  <c r="Y88" i="42"/>
  <c r="Y187" i="42" s="1"/>
  <c r="X88" i="42"/>
  <c r="X187" i="42" s="1"/>
  <c r="W88" i="42"/>
  <c r="W187" i="42" s="1"/>
  <c r="V88" i="42"/>
  <c r="V187" i="42" s="1"/>
  <c r="U88" i="42"/>
  <c r="U187" i="42" s="1"/>
  <c r="T88" i="42"/>
  <c r="T187" i="42" s="1"/>
  <c r="S88" i="42"/>
  <c r="S187" i="42" s="1"/>
  <c r="R88" i="42"/>
  <c r="R187" i="42" s="1"/>
  <c r="Q88" i="42"/>
  <c r="Q187" i="42" s="1"/>
  <c r="P88" i="42"/>
  <c r="P187" i="42" s="1"/>
  <c r="O88" i="42"/>
  <c r="O187" i="42" s="1"/>
  <c r="N88" i="42"/>
  <c r="N187" i="42" s="1"/>
  <c r="M88" i="42"/>
  <c r="M187" i="42" s="1"/>
  <c r="L88" i="42"/>
  <c r="L187" i="42" s="1"/>
  <c r="K88" i="42"/>
  <c r="K187" i="42" s="1"/>
  <c r="J88" i="42"/>
  <c r="J187" i="42" s="1"/>
  <c r="I88" i="42"/>
  <c r="I187" i="42" s="1"/>
  <c r="H88" i="42"/>
  <c r="H187" i="42" s="1"/>
  <c r="G88" i="42"/>
  <c r="G187" i="42" s="1"/>
  <c r="F88" i="42"/>
  <c r="F187" i="42" s="1"/>
  <c r="E88" i="42"/>
  <c r="E187" i="42" s="1"/>
  <c r="D88" i="42"/>
  <c r="D187" i="42" s="1"/>
  <c r="C88" i="42"/>
  <c r="C187" i="42" s="1"/>
  <c r="BC187" i="42" s="1"/>
  <c r="BB77" i="42"/>
  <c r="BB186" i="42" s="1"/>
  <c r="BA77" i="42"/>
  <c r="BA186" i="42" s="1"/>
  <c r="AZ77" i="42"/>
  <c r="AZ186" i="42" s="1"/>
  <c r="AY77" i="42"/>
  <c r="AY186" i="42" s="1"/>
  <c r="AX77" i="42"/>
  <c r="AX186" i="42" s="1"/>
  <c r="AW77" i="42"/>
  <c r="AW186" i="42" s="1"/>
  <c r="AV77" i="42"/>
  <c r="AV186" i="42" s="1"/>
  <c r="AU77" i="42"/>
  <c r="AU186" i="42" s="1"/>
  <c r="AT77" i="42"/>
  <c r="AT186" i="42" s="1"/>
  <c r="AS77" i="42"/>
  <c r="AS186" i="42" s="1"/>
  <c r="AR77" i="42"/>
  <c r="AR186" i="42" s="1"/>
  <c r="AQ77" i="42"/>
  <c r="AQ186" i="42" s="1"/>
  <c r="AP77" i="42"/>
  <c r="AP186" i="42" s="1"/>
  <c r="AO77" i="42"/>
  <c r="AO186" i="42" s="1"/>
  <c r="AN77" i="42"/>
  <c r="AN186" i="42" s="1"/>
  <c r="AM77" i="42"/>
  <c r="AM186" i="42" s="1"/>
  <c r="AL77" i="42"/>
  <c r="AL186" i="42" s="1"/>
  <c r="AK77" i="42"/>
  <c r="AK186" i="42" s="1"/>
  <c r="AJ77" i="42"/>
  <c r="AJ186" i="42" s="1"/>
  <c r="AI77" i="42"/>
  <c r="AI186" i="42" s="1"/>
  <c r="AH77" i="42"/>
  <c r="AH186" i="42" s="1"/>
  <c r="AG77" i="42"/>
  <c r="AG186" i="42" s="1"/>
  <c r="AF77" i="42"/>
  <c r="AF186" i="42" s="1"/>
  <c r="AE77" i="42"/>
  <c r="AE186" i="42" s="1"/>
  <c r="AD77" i="42"/>
  <c r="AD186" i="42" s="1"/>
  <c r="AC77" i="42"/>
  <c r="AC186" i="42" s="1"/>
  <c r="AB77" i="42"/>
  <c r="AB186" i="42" s="1"/>
  <c r="AA77" i="42"/>
  <c r="AA186" i="42" s="1"/>
  <c r="Z77" i="42"/>
  <c r="Z186" i="42" s="1"/>
  <c r="Y77" i="42"/>
  <c r="Y186" i="42" s="1"/>
  <c r="X77" i="42"/>
  <c r="X186" i="42" s="1"/>
  <c r="W77" i="42"/>
  <c r="W186" i="42" s="1"/>
  <c r="V77" i="42"/>
  <c r="V186" i="42" s="1"/>
  <c r="U77" i="42"/>
  <c r="U186" i="42" s="1"/>
  <c r="T77" i="42"/>
  <c r="T186" i="42" s="1"/>
  <c r="S77" i="42"/>
  <c r="S186" i="42" s="1"/>
  <c r="R77" i="42"/>
  <c r="R186" i="42" s="1"/>
  <c r="Q77" i="42"/>
  <c r="Q186" i="42" s="1"/>
  <c r="P77" i="42"/>
  <c r="P186" i="42" s="1"/>
  <c r="O77" i="42"/>
  <c r="O186" i="42" s="1"/>
  <c r="N77" i="42"/>
  <c r="N186" i="42" s="1"/>
  <c r="M77" i="42"/>
  <c r="M186" i="42" s="1"/>
  <c r="L77" i="42"/>
  <c r="L186" i="42" s="1"/>
  <c r="K77" i="42"/>
  <c r="K186" i="42" s="1"/>
  <c r="J77" i="42"/>
  <c r="J186" i="42" s="1"/>
  <c r="I77" i="42"/>
  <c r="I186" i="42" s="1"/>
  <c r="H77" i="42"/>
  <c r="H186" i="42" s="1"/>
  <c r="G77" i="42"/>
  <c r="G186" i="42" s="1"/>
  <c r="F77" i="42"/>
  <c r="F186" i="42" s="1"/>
  <c r="E77" i="42"/>
  <c r="E186" i="42" s="1"/>
  <c r="D77" i="42"/>
  <c r="D186" i="42" s="1"/>
  <c r="C77" i="42"/>
  <c r="C186" i="42" s="1"/>
  <c r="BC66" i="42"/>
  <c r="BB66" i="42"/>
  <c r="BB185" i="42" s="1"/>
  <c r="BA66" i="42"/>
  <c r="BA185" i="42" s="1"/>
  <c r="AZ66" i="42"/>
  <c r="AZ185" i="42" s="1"/>
  <c r="AY66" i="42"/>
  <c r="AY185" i="42" s="1"/>
  <c r="AX66" i="42"/>
  <c r="AX185" i="42" s="1"/>
  <c r="AW66" i="42"/>
  <c r="AW185" i="42" s="1"/>
  <c r="AV66" i="42"/>
  <c r="AV185" i="42" s="1"/>
  <c r="AU66" i="42"/>
  <c r="AU185" i="42" s="1"/>
  <c r="AT66" i="42"/>
  <c r="AT185" i="42" s="1"/>
  <c r="AS66" i="42"/>
  <c r="AS185" i="42" s="1"/>
  <c r="AR66" i="42"/>
  <c r="AR185" i="42" s="1"/>
  <c r="AQ66" i="42"/>
  <c r="AQ185" i="42" s="1"/>
  <c r="AP66" i="42"/>
  <c r="AP185" i="42" s="1"/>
  <c r="AO66" i="42"/>
  <c r="AO185" i="42" s="1"/>
  <c r="AN66" i="42"/>
  <c r="AN185" i="42" s="1"/>
  <c r="AM66" i="42"/>
  <c r="AM185" i="42" s="1"/>
  <c r="AL66" i="42"/>
  <c r="AL185" i="42" s="1"/>
  <c r="AK66" i="42"/>
  <c r="AK185" i="42" s="1"/>
  <c r="AJ66" i="42"/>
  <c r="AJ185" i="42" s="1"/>
  <c r="AI66" i="42"/>
  <c r="AI185" i="42" s="1"/>
  <c r="AH66" i="42"/>
  <c r="AH185" i="42" s="1"/>
  <c r="AG66" i="42"/>
  <c r="AG185" i="42" s="1"/>
  <c r="AF66" i="42"/>
  <c r="AF185" i="42" s="1"/>
  <c r="AE66" i="42"/>
  <c r="AE185" i="42" s="1"/>
  <c r="AD66" i="42"/>
  <c r="AD185" i="42" s="1"/>
  <c r="AC66" i="42"/>
  <c r="AC185" i="42" s="1"/>
  <c r="AB66" i="42"/>
  <c r="AB185" i="42" s="1"/>
  <c r="AA66" i="42"/>
  <c r="AA185" i="42" s="1"/>
  <c r="Z66" i="42"/>
  <c r="Z185" i="42" s="1"/>
  <c r="Y66" i="42"/>
  <c r="Y185" i="42" s="1"/>
  <c r="X66" i="42"/>
  <c r="X185" i="42" s="1"/>
  <c r="W66" i="42"/>
  <c r="W185" i="42" s="1"/>
  <c r="V66" i="42"/>
  <c r="V185" i="42" s="1"/>
  <c r="U66" i="42"/>
  <c r="U185" i="42" s="1"/>
  <c r="T66" i="42"/>
  <c r="T185" i="42" s="1"/>
  <c r="S66" i="42"/>
  <c r="S185" i="42" s="1"/>
  <c r="R66" i="42"/>
  <c r="R185" i="42" s="1"/>
  <c r="Q66" i="42"/>
  <c r="Q185" i="42" s="1"/>
  <c r="P66" i="42"/>
  <c r="P185" i="42" s="1"/>
  <c r="O66" i="42"/>
  <c r="O185" i="42" s="1"/>
  <c r="N66" i="42"/>
  <c r="N185" i="42" s="1"/>
  <c r="M66" i="42"/>
  <c r="M185" i="42" s="1"/>
  <c r="L66" i="42"/>
  <c r="L185" i="42" s="1"/>
  <c r="K66" i="42"/>
  <c r="K185" i="42" s="1"/>
  <c r="J66" i="42"/>
  <c r="J185" i="42" s="1"/>
  <c r="I66" i="42"/>
  <c r="I185" i="42" s="1"/>
  <c r="H66" i="42"/>
  <c r="H185" i="42" s="1"/>
  <c r="G66" i="42"/>
  <c r="G185" i="42" s="1"/>
  <c r="F66" i="42"/>
  <c r="F185" i="42" s="1"/>
  <c r="E66" i="42"/>
  <c r="E185" i="42" s="1"/>
  <c r="D66" i="42"/>
  <c r="D185" i="42" s="1"/>
  <c r="C66" i="42"/>
  <c r="C185" i="42" s="1"/>
  <c r="BB55" i="42"/>
  <c r="BB184" i="42" s="1"/>
  <c r="BA55" i="42"/>
  <c r="BA184" i="42" s="1"/>
  <c r="AZ55" i="42"/>
  <c r="AZ184" i="42" s="1"/>
  <c r="AY55" i="42"/>
  <c r="AY184" i="42" s="1"/>
  <c r="AX55" i="42"/>
  <c r="AX184" i="42" s="1"/>
  <c r="AW55" i="42"/>
  <c r="AW184" i="42" s="1"/>
  <c r="AV55" i="42"/>
  <c r="AV184" i="42" s="1"/>
  <c r="AU55" i="42"/>
  <c r="AU184" i="42" s="1"/>
  <c r="AT55" i="42"/>
  <c r="AT184" i="42" s="1"/>
  <c r="AS55" i="42"/>
  <c r="AS184" i="42" s="1"/>
  <c r="AR55" i="42"/>
  <c r="AR184" i="42" s="1"/>
  <c r="AQ55" i="42"/>
  <c r="AQ184" i="42" s="1"/>
  <c r="AP55" i="42"/>
  <c r="AP184" i="42" s="1"/>
  <c r="AO55" i="42"/>
  <c r="AO184" i="42" s="1"/>
  <c r="AN55" i="42"/>
  <c r="AN184" i="42" s="1"/>
  <c r="AM55" i="42"/>
  <c r="AM184" i="42" s="1"/>
  <c r="AL55" i="42"/>
  <c r="AL184" i="42" s="1"/>
  <c r="AK55" i="42"/>
  <c r="AK184" i="42" s="1"/>
  <c r="AJ55" i="42"/>
  <c r="AJ184" i="42" s="1"/>
  <c r="AI55" i="42"/>
  <c r="AI184" i="42" s="1"/>
  <c r="AH55" i="42"/>
  <c r="AH184" i="42" s="1"/>
  <c r="AG55" i="42"/>
  <c r="AG184" i="42" s="1"/>
  <c r="AF55" i="42"/>
  <c r="AF184" i="42" s="1"/>
  <c r="AE55" i="42"/>
  <c r="AE184" i="42" s="1"/>
  <c r="AD55" i="42"/>
  <c r="AD184" i="42" s="1"/>
  <c r="AC55" i="42"/>
  <c r="AC184" i="42" s="1"/>
  <c r="AB55" i="42"/>
  <c r="AB184" i="42" s="1"/>
  <c r="AA55" i="42"/>
  <c r="AA184" i="42" s="1"/>
  <c r="Z55" i="42"/>
  <c r="Z184" i="42" s="1"/>
  <c r="Y55" i="42"/>
  <c r="Y184" i="42" s="1"/>
  <c r="X55" i="42"/>
  <c r="X184" i="42" s="1"/>
  <c r="W55" i="42"/>
  <c r="W184" i="42" s="1"/>
  <c r="V55" i="42"/>
  <c r="V184" i="42" s="1"/>
  <c r="U55" i="42"/>
  <c r="U184" i="42" s="1"/>
  <c r="T55" i="42"/>
  <c r="T184" i="42" s="1"/>
  <c r="S55" i="42"/>
  <c r="S184" i="42" s="1"/>
  <c r="R55" i="42"/>
  <c r="R184" i="42" s="1"/>
  <c r="Q55" i="42"/>
  <c r="Q184" i="42" s="1"/>
  <c r="P55" i="42"/>
  <c r="P184" i="42" s="1"/>
  <c r="O55" i="42"/>
  <c r="O184" i="42" s="1"/>
  <c r="N55" i="42"/>
  <c r="N184" i="42" s="1"/>
  <c r="M55" i="42"/>
  <c r="M184" i="42" s="1"/>
  <c r="L55" i="42"/>
  <c r="L184" i="42" s="1"/>
  <c r="K55" i="42"/>
  <c r="K184" i="42" s="1"/>
  <c r="J55" i="42"/>
  <c r="J184" i="42" s="1"/>
  <c r="I55" i="42"/>
  <c r="I184" i="42" s="1"/>
  <c r="H55" i="42"/>
  <c r="H184" i="42" s="1"/>
  <c r="G55" i="42"/>
  <c r="G184" i="42" s="1"/>
  <c r="F55" i="42"/>
  <c r="F184" i="42" s="1"/>
  <c r="E55" i="42"/>
  <c r="E184" i="42" s="1"/>
  <c r="D55" i="42"/>
  <c r="D184" i="42" s="1"/>
  <c r="C55" i="42"/>
  <c r="C184" i="42" s="1"/>
  <c r="BB44" i="42"/>
  <c r="BA44" i="42"/>
  <c r="AZ44" i="42"/>
  <c r="AY44" i="42"/>
  <c r="AX44" i="42"/>
  <c r="AW44" i="42"/>
  <c r="AV44" i="42"/>
  <c r="AU44" i="42"/>
  <c r="AU183" i="42" s="1"/>
  <c r="AT44" i="42"/>
  <c r="AS44" i="42"/>
  <c r="AR44" i="42"/>
  <c r="AQ44" i="42"/>
  <c r="AP44" i="42"/>
  <c r="AO44" i="42"/>
  <c r="AN44" i="42"/>
  <c r="AM44" i="42"/>
  <c r="AL44" i="42"/>
  <c r="AK44" i="42"/>
  <c r="AJ44" i="42"/>
  <c r="AI44" i="42"/>
  <c r="AH44" i="42"/>
  <c r="AG44" i="42"/>
  <c r="AF44" i="42"/>
  <c r="AE44" i="42"/>
  <c r="AD44" i="42"/>
  <c r="AC44" i="42"/>
  <c r="AB44" i="42"/>
  <c r="AA44" i="42"/>
  <c r="Z44" i="42"/>
  <c r="Y44" i="42"/>
  <c r="X44" i="42"/>
  <c r="W44" i="42"/>
  <c r="V44" i="42"/>
  <c r="U44" i="42"/>
  <c r="T44" i="42"/>
  <c r="S44" i="42"/>
  <c r="R44" i="42"/>
  <c r="Q44" i="42"/>
  <c r="P44" i="42"/>
  <c r="O44" i="42"/>
  <c r="N44" i="42"/>
  <c r="M44" i="42"/>
  <c r="L44" i="42"/>
  <c r="K44" i="42"/>
  <c r="J44" i="42"/>
  <c r="I44" i="42"/>
  <c r="H44" i="42"/>
  <c r="G44" i="42"/>
  <c r="F44" i="42"/>
  <c r="E44" i="42"/>
  <c r="D44" i="42"/>
  <c r="C44" i="42"/>
  <c r="BB33" i="42"/>
  <c r="BA33" i="42"/>
  <c r="AZ33" i="42"/>
  <c r="AY33" i="42"/>
  <c r="AY182" i="42" s="1"/>
  <c r="AX33" i="42"/>
  <c r="AX182" i="42" s="1"/>
  <c r="AW33" i="42"/>
  <c r="AV33" i="42"/>
  <c r="AU33" i="42"/>
  <c r="AU182" i="42" s="1"/>
  <c r="AT33" i="42"/>
  <c r="AS33" i="42"/>
  <c r="AR33" i="42"/>
  <c r="AQ33" i="42"/>
  <c r="AQ182" i="42" s="1"/>
  <c r="AP33" i="42"/>
  <c r="AP182" i="42" s="1"/>
  <c r="AO33" i="42"/>
  <c r="AN33" i="42"/>
  <c r="AM33" i="42"/>
  <c r="AM182" i="42" s="1"/>
  <c r="AL33" i="42"/>
  <c r="AK33" i="42"/>
  <c r="AJ33" i="42"/>
  <c r="AI33" i="42"/>
  <c r="AI182" i="42" s="1"/>
  <c r="AH33" i="42"/>
  <c r="AH182" i="42" s="1"/>
  <c r="AG33" i="42"/>
  <c r="AF33" i="42"/>
  <c r="AE33" i="42"/>
  <c r="AE182" i="42" s="1"/>
  <c r="AD33" i="42"/>
  <c r="AC33" i="42"/>
  <c r="AB33" i="42"/>
  <c r="AA33" i="42"/>
  <c r="AA182" i="42" s="1"/>
  <c r="Z33" i="42"/>
  <c r="Z182" i="42" s="1"/>
  <c r="Y33" i="42"/>
  <c r="X33" i="42"/>
  <c r="W33" i="42"/>
  <c r="W182" i="42" s="1"/>
  <c r="V33" i="42"/>
  <c r="U33" i="42"/>
  <c r="T33" i="42"/>
  <c r="S33" i="42"/>
  <c r="S182" i="42" s="1"/>
  <c r="R33" i="42"/>
  <c r="R182" i="42" s="1"/>
  <c r="Q33" i="42"/>
  <c r="P33" i="42"/>
  <c r="O33" i="42"/>
  <c r="O182" i="42" s="1"/>
  <c r="N33" i="42"/>
  <c r="M33" i="42"/>
  <c r="L33" i="42"/>
  <c r="K33" i="42"/>
  <c r="K182" i="42" s="1"/>
  <c r="J33" i="42"/>
  <c r="J182" i="42" s="1"/>
  <c r="I33" i="42"/>
  <c r="H33" i="42"/>
  <c r="G33" i="42"/>
  <c r="G182" i="42" s="1"/>
  <c r="F33" i="42"/>
  <c r="E33" i="42"/>
  <c r="D33" i="42"/>
  <c r="C33" i="42"/>
  <c r="C182" i="42" s="1"/>
  <c r="BB22" i="42"/>
  <c r="BA22" i="42"/>
  <c r="AZ22" i="42"/>
  <c r="AY22" i="42"/>
  <c r="AX22" i="42"/>
  <c r="AW22" i="42"/>
  <c r="AV22" i="42"/>
  <c r="AU22" i="42"/>
  <c r="AU181" i="42" s="1"/>
  <c r="AT22" i="42"/>
  <c r="AS22" i="42"/>
  <c r="AR22" i="42"/>
  <c r="AQ22" i="42"/>
  <c r="AP22" i="42"/>
  <c r="AO22" i="42"/>
  <c r="AN22" i="42"/>
  <c r="AM22" i="42"/>
  <c r="AM181" i="42" s="1"/>
  <c r="AL22" i="42"/>
  <c r="AK22" i="42"/>
  <c r="AJ22" i="42"/>
  <c r="AI22" i="42"/>
  <c r="AH22" i="42"/>
  <c r="AG22" i="42"/>
  <c r="AF22" i="42"/>
  <c r="AE22" i="42"/>
  <c r="AE181" i="42" s="1"/>
  <c r="AD22" i="42"/>
  <c r="AC22" i="42"/>
  <c r="AB22" i="42"/>
  <c r="AA22" i="42"/>
  <c r="Z22" i="42"/>
  <c r="Y22" i="42"/>
  <c r="X22" i="42"/>
  <c r="W22" i="42"/>
  <c r="W181" i="42" s="1"/>
  <c r="V22" i="42"/>
  <c r="U22" i="42"/>
  <c r="T22" i="42"/>
  <c r="S22" i="42"/>
  <c r="R22" i="42"/>
  <c r="Q22" i="42"/>
  <c r="P22" i="42"/>
  <c r="O22" i="42"/>
  <c r="O181" i="42" s="1"/>
  <c r="N22" i="42"/>
  <c r="M22" i="42"/>
  <c r="L22" i="42"/>
  <c r="K22" i="42"/>
  <c r="J22" i="42"/>
  <c r="I22" i="42"/>
  <c r="H22" i="42"/>
  <c r="G22" i="42"/>
  <c r="G181" i="42" s="1"/>
  <c r="F22" i="42"/>
  <c r="E22" i="42"/>
  <c r="D22" i="42"/>
  <c r="C22" i="42"/>
  <c r="U240" i="39"/>
  <c r="AI500" i="39"/>
  <c r="AH500" i="39"/>
  <c r="AG500" i="39"/>
  <c r="AF500" i="39"/>
  <c r="AE500" i="39"/>
  <c r="AD500" i="39"/>
  <c r="AC500" i="39"/>
  <c r="AB500" i="39"/>
  <c r="AA500" i="39"/>
  <c r="Z500" i="39"/>
  <c r="Y500" i="39"/>
  <c r="X500" i="39"/>
  <c r="W500" i="39"/>
  <c r="V500" i="39"/>
  <c r="U500" i="39"/>
  <c r="AI499" i="39"/>
  <c r="AH499" i="39"/>
  <c r="AG499" i="39"/>
  <c r="AF499" i="39"/>
  <c r="AE499" i="39"/>
  <c r="AD499" i="39"/>
  <c r="AC499" i="39"/>
  <c r="AB499" i="39"/>
  <c r="AA499" i="39"/>
  <c r="Z499" i="39"/>
  <c r="Y499" i="39"/>
  <c r="X499" i="39"/>
  <c r="W499" i="39"/>
  <c r="V499" i="39"/>
  <c r="U499" i="39"/>
  <c r="AI498" i="39"/>
  <c r="AH498" i="39"/>
  <c r="AG498" i="39"/>
  <c r="AF498" i="39"/>
  <c r="AE498" i="39"/>
  <c r="AD498" i="39"/>
  <c r="AC498" i="39"/>
  <c r="AB498" i="39"/>
  <c r="AA498" i="39"/>
  <c r="Z498" i="39"/>
  <c r="Y498" i="39"/>
  <c r="X498" i="39"/>
  <c r="W498" i="39"/>
  <c r="V498" i="39"/>
  <c r="U498" i="39"/>
  <c r="AI497" i="39"/>
  <c r="AH497" i="39"/>
  <c r="AG497" i="39"/>
  <c r="AF497" i="39"/>
  <c r="AE497" i="39"/>
  <c r="AD497" i="39"/>
  <c r="AC497" i="39"/>
  <c r="AB497" i="39"/>
  <c r="AA497" i="39"/>
  <c r="Z497" i="39"/>
  <c r="Y497" i="39"/>
  <c r="X497" i="39"/>
  <c r="W497" i="39"/>
  <c r="V497" i="39"/>
  <c r="U497" i="39"/>
  <c r="AI496" i="39"/>
  <c r="AH496" i="39"/>
  <c r="AG496" i="39"/>
  <c r="AF496" i="39"/>
  <c r="AE496" i="39"/>
  <c r="AD496" i="39"/>
  <c r="AC496" i="39"/>
  <c r="AB496" i="39"/>
  <c r="AA496" i="39"/>
  <c r="Z496" i="39"/>
  <c r="Y496" i="39"/>
  <c r="X496" i="39"/>
  <c r="W496" i="39"/>
  <c r="V496" i="39"/>
  <c r="U496" i="39"/>
  <c r="AI495" i="39"/>
  <c r="AH495" i="39"/>
  <c r="AG495" i="39"/>
  <c r="AF495" i="39"/>
  <c r="AE495" i="39"/>
  <c r="AD495" i="39"/>
  <c r="AC495" i="39"/>
  <c r="AB495" i="39"/>
  <c r="AA495" i="39"/>
  <c r="Z495" i="39"/>
  <c r="Y495" i="39"/>
  <c r="X495" i="39"/>
  <c r="W495" i="39"/>
  <c r="V495" i="39"/>
  <c r="U495" i="39"/>
  <c r="AI494" i="39"/>
  <c r="AH494" i="39"/>
  <c r="AG494" i="39"/>
  <c r="AF494" i="39"/>
  <c r="AE494" i="39"/>
  <c r="AD494" i="39"/>
  <c r="AC494" i="39"/>
  <c r="AB494" i="39"/>
  <c r="AA494" i="39"/>
  <c r="Z494" i="39"/>
  <c r="Y494" i="39"/>
  <c r="X494" i="39"/>
  <c r="W494" i="39"/>
  <c r="V494" i="39"/>
  <c r="U494" i="39"/>
  <c r="AI493" i="39"/>
  <c r="AH493" i="39"/>
  <c r="AG493" i="39"/>
  <c r="AF493" i="39"/>
  <c r="AE493" i="39"/>
  <c r="AD493" i="39"/>
  <c r="AC493" i="39"/>
  <c r="AB493" i="39"/>
  <c r="AA493" i="39"/>
  <c r="Z493" i="39"/>
  <c r="Y493" i="39"/>
  <c r="X493" i="39"/>
  <c r="W493" i="39"/>
  <c r="V493" i="39"/>
  <c r="U493" i="39"/>
  <c r="AI492" i="39"/>
  <c r="AH492" i="39"/>
  <c r="AG492" i="39"/>
  <c r="AF492" i="39"/>
  <c r="AE492" i="39"/>
  <c r="AD492" i="39"/>
  <c r="AC492" i="39"/>
  <c r="AB492" i="39"/>
  <c r="AA492" i="39"/>
  <c r="Z492" i="39"/>
  <c r="Y492" i="39"/>
  <c r="X492" i="39"/>
  <c r="W492" i="39"/>
  <c r="V492" i="39"/>
  <c r="U492" i="39"/>
  <c r="AI491" i="39"/>
  <c r="AH491" i="39"/>
  <c r="AG491" i="39"/>
  <c r="AF491" i="39"/>
  <c r="AE491" i="39"/>
  <c r="AD491" i="39"/>
  <c r="AC491" i="39"/>
  <c r="AB491" i="39"/>
  <c r="AA491" i="39"/>
  <c r="Z491" i="39"/>
  <c r="Y491" i="39"/>
  <c r="X491" i="39"/>
  <c r="W491" i="39"/>
  <c r="V491" i="39"/>
  <c r="U491" i="39"/>
  <c r="AI490" i="39"/>
  <c r="AH490" i="39"/>
  <c r="AG490" i="39"/>
  <c r="AF490" i="39"/>
  <c r="AE490" i="39"/>
  <c r="AD490" i="39"/>
  <c r="AC490" i="39"/>
  <c r="AB490" i="39"/>
  <c r="AA490" i="39"/>
  <c r="Z490" i="39"/>
  <c r="Y490" i="39"/>
  <c r="X490" i="39"/>
  <c r="W490" i="39"/>
  <c r="V490" i="39"/>
  <c r="U490" i="39"/>
  <c r="AI489" i="39"/>
  <c r="AH489" i="39"/>
  <c r="AG489" i="39"/>
  <c r="AF489" i="39"/>
  <c r="AE489" i="39"/>
  <c r="AD489" i="39"/>
  <c r="AC489" i="39"/>
  <c r="AB489" i="39"/>
  <c r="AA489" i="39"/>
  <c r="Z489" i="39"/>
  <c r="Y489" i="39"/>
  <c r="X489" i="39"/>
  <c r="W489" i="39"/>
  <c r="V489" i="39"/>
  <c r="U489" i="39"/>
  <c r="AI488" i="39"/>
  <c r="AH488" i="39"/>
  <c r="AG488" i="39"/>
  <c r="AF488" i="39"/>
  <c r="AE488" i="39"/>
  <c r="AD488" i="39"/>
  <c r="AC488" i="39"/>
  <c r="AB488" i="39"/>
  <c r="AA488" i="39"/>
  <c r="Z488" i="39"/>
  <c r="Y488" i="39"/>
  <c r="X488" i="39"/>
  <c r="W488" i="39"/>
  <c r="V488" i="39"/>
  <c r="U488" i="39"/>
  <c r="AI487" i="39"/>
  <c r="AH487" i="39"/>
  <c r="AG487" i="39"/>
  <c r="AF487" i="39"/>
  <c r="AE487" i="39"/>
  <c r="AD487" i="39"/>
  <c r="AC487" i="39"/>
  <c r="AB487" i="39"/>
  <c r="AA487" i="39"/>
  <c r="Z487" i="39"/>
  <c r="Y487" i="39"/>
  <c r="X487" i="39"/>
  <c r="W487" i="39"/>
  <c r="V487" i="39"/>
  <c r="U487" i="39"/>
  <c r="AI486" i="39"/>
  <c r="AH486" i="39"/>
  <c r="AG486" i="39"/>
  <c r="AF486" i="39"/>
  <c r="AE486" i="39"/>
  <c r="AD486" i="39"/>
  <c r="AC486" i="39"/>
  <c r="AB486" i="39"/>
  <c r="AA486" i="39"/>
  <c r="Z486" i="39"/>
  <c r="Y486" i="39"/>
  <c r="X486" i="39"/>
  <c r="W486" i="39"/>
  <c r="V486" i="39"/>
  <c r="U486" i="39"/>
  <c r="AI485" i="39"/>
  <c r="AH485" i="39"/>
  <c r="AG485" i="39"/>
  <c r="AF485" i="39"/>
  <c r="AE485" i="39"/>
  <c r="AD485" i="39"/>
  <c r="AC485" i="39"/>
  <c r="AB485" i="39"/>
  <c r="AA485" i="39"/>
  <c r="Z485" i="39"/>
  <c r="Y485" i="39"/>
  <c r="X485" i="39"/>
  <c r="W485" i="39"/>
  <c r="V485" i="39"/>
  <c r="U485" i="39"/>
  <c r="AI484" i="39"/>
  <c r="AH484" i="39"/>
  <c r="AG484" i="39"/>
  <c r="AF484" i="39"/>
  <c r="AE484" i="39"/>
  <c r="AD484" i="39"/>
  <c r="AC484" i="39"/>
  <c r="AB484" i="39"/>
  <c r="AA484" i="39"/>
  <c r="Z484" i="39"/>
  <c r="Y484" i="39"/>
  <c r="X484" i="39"/>
  <c r="W484" i="39"/>
  <c r="V484" i="39"/>
  <c r="U484" i="39"/>
  <c r="AI483" i="39"/>
  <c r="AH483" i="39"/>
  <c r="AG483" i="39"/>
  <c r="AF483" i="39"/>
  <c r="AE483" i="39"/>
  <c r="AD483" i="39"/>
  <c r="AC483" i="39"/>
  <c r="AB483" i="39"/>
  <c r="AA483" i="39"/>
  <c r="Z483" i="39"/>
  <c r="Y483" i="39"/>
  <c r="X483" i="39"/>
  <c r="W483" i="39"/>
  <c r="V483" i="39"/>
  <c r="U483" i="39"/>
  <c r="AI482" i="39"/>
  <c r="AH482" i="39"/>
  <c r="AG482" i="39"/>
  <c r="AF482" i="39"/>
  <c r="AE482" i="39"/>
  <c r="AD482" i="39"/>
  <c r="AC482" i="39"/>
  <c r="AB482" i="39"/>
  <c r="AA482" i="39"/>
  <c r="Z482" i="39"/>
  <c r="Y482" i="39"/>
  <c r="X482" i="39"/>
  <c r="W482" i="39"/>
  <c r="V482" i="39"/>
  <c r="U482" i="39"/>
  <c r="AI481" i="39"/>
  <c r="AH481" i="39"/>
  <c r="AG481" i="39"/>
  <c r="AF481" i="39"/>
  <c r="AE481" i="39"/>
  <c r="AD481" i="39"/>
  <c r="AC481" i="39"/>
  <c r="AB481" i="39"/>
  <c r="AA481" i="39"/>
  <c r="Z481" i="39"/>
  <c r="Y481" i="39"/>
  <c r="X481" i="39"/>
  <c r="W481" i="39"/>
  <c r="V481" i="39"/>
  <c r="U481" i="39"/>
  <c r="AI480" i="39"/>
  <c r="AH480" i="39"/>
  <c r="AG480" i="39"/>
  <c r="AF480" i="39"/>
  <c r="AE480" i="39"/>
  <c r="AD480" i="39"/>
  <c r="AC480" i="39"/>
  <c r="AB480" i="39"/>
  <c r="AA480" i="39"/>
  <c r="Z480" i="39"/>
  <c r="Y480" i="39"/>
  <c r="X480" i="39"/>
  <c r="W480" i="39"/>
  <c r="V480" i="39"/>
  <c r="U480" i="39"/>
  <c r="AI479" i="39"/>
  <c r="AH479" i="39"/>
  <c r="AG479" i="39"/>
  <c r="AF479" i="39"/>
  <c r="AE479" i="39"/>
  <c r="AD479" i="39"/>
  <c r="AC479" i="39"/>
  <c r="AB479" i="39"/>
  <c r="AA479" i="39"/>
  <c r="Z479" i="39"/>
  <c r="Y479" i="39"/>
  <c r="X479" i="39"/>
  <c r="W479" i="39"/>
  <c r="V479" i="39"/>
  <c r="U479" i="39"/>
  <c r="AI478" i="39"/>
  <c r="AH478" i="39"/>
  <c r="AG478" i="39"/>
  <c r="AF478" i="39"/>
  <c r="AE478" i="39"/>
  <c r="AD478" i="39"/>
  <c r="AC478" i="39"/>
  <c r="AB478" i="39"/>
  <c r="AA478" i="39"/>
  <c r="Z478" i="39"/>
  <c r="Y478" i="39"/>
  <c r="X478" i="39"/>
  <c r="W478" i="39"/>
  <c r="V478" i="39"/>
  <c r="U478" i="39"/>
  <c r="AI477" i="39"/>
  <c r="AH477" i="39"/>
  <c r="AG477" i="39"/>
  <c r="AF477" i="39"/>
  <c r="AE477" i="39"/>
  <c r="AD477" i="39"/>
  <c r="AC477" i="39"/>
  <c r="AB477" i="39"/>
  <c r="AA477" i="39"/>
  <c r="Z477" i="39"/>
  <c r="Y477" i="39"/>
  <c r="X477" i="39"/>
  <c r="W477" i="39"/>
  <c r="V477" i="39"/>
  <c r="U477" i="39"/>
  <c r="AI476" i="39"/>
  <c r="AH476" i="39"/>
  <c r="AG476" i="39"/>
  <c r="AF476" i="39"/>
  <c r="AE476" i="39"/>
  <c r="AD476" i="39"/>
  <c r="AC476" i="39"/>
  <c r="AB476" i="39"/>
  <c r="AA476" i="39"/>
  <c r="Z476" i="39"/>
  <c r="Y476" i="39"/>
  <c r="X476" i="39"/>
  <c r="W476" i="39"/>
  <c r="V476" i="39"/>
  <c r="U476" i="39"/>
  <c r="AI475" i="39"/>
  <c r="AH475" i="39"/>
  <c r="AG475" i="39"/>
  <c r="AF475" i="39"/>
  <c r="AE475" i="39"/>
  <c r="AD475" i="39"/>
  <c r="AC475" i="39"/>
  <c r="AB475" i="39"/>
  <c r="AA475" i="39"/>
  <c r="Z475" i="39"/>
  <c r="Y475" i="39"/>
  <c r="X475" i="39"/>
  <c r="W475" i="39"/>
  <c r="V475" i="39"/>
  <c r="U475" i="39"/>
  <c r="AI474" i="39"/>
  <c r="AH474" i="39"/>
  <c r="AG474" i="39"/>
  <c r="AF474" i="39"/>
  <c r="AE474" i="39"/>
  <c r="AD474" i="39"/>
  <c r="AC474" i="39"/>
  <c r="AB474" i="39"/>
  <c r="AA474" i="39"/>
  <c r="Z474" i="39"/>
  <c r="Y474" i="39"/>
  <c r="X474" i="39"/>
  <c r="W474" i="39"/>
  <c r="V474" i="39"/>
  <c r="U474" i="39"/>
  <c r="AI473" i="39"/>
  <c r="AH473" i="39"/>
  <c r="AG473" i="39"/>
  <c r="AF473" i="39"/>
  <c r="AE473" i="39"/>
  <c r="AD473" i="39"/>
  <c r="AC473" i="39"/>
  <c r="AB473" i="39"/>
  <c r="AA473" i="39"/>
  <c r="Z473" i="39"/>
  <c r="Y473" i="39"/>
  <c r="X473" i="39"/>
  <c r="W473" i="39"/>
  <c r="V473" i="39"/>
  <c r="U473" i="39"/>
  <c r="AI472" i="39"/>
  <c r="AH472" i="39"/>
  <c r="AG472" i="39"/>
  <c r="AF472" i="39"/>
  <c r="AE472" i="39"/>
  <c r="AD472" i="39"/>
  <c r="AC472" i="39"/>
  <c r="AB472" i="39"/>
  <c r="AA472" i="39"/>
  <c r="Z472" i="39"/>
  <c r="Y472" i="39"/>
  <c r="X472" i="39"/>
  <c r="W472" i="39"/>
  <c r="V472" i="39"/>
  <c r="U472" i="39"/>
  <c r="AI471" i="39"/>
  <c r="AH471" i="39"/>
  <c r="AG471" i="39"/>
  <c r="AF471" i="39"/>
  <c r="AE471" i="39"/>
  <c r="AD471" i="39"/>
  <c r="AC471" i="39"/>
  <c r="AB471" i="39"/>
  <c r="AA471" i="39"/>
  <c r="Z471" i="39"/>
  <c r="Y471" i="39"/>
  <c r="X471" i="39"/>
  <c r="W471" i="39"/>
  <c r="V471" i="39"/>
  <c r="U471" i="39"/>
  <c r="AI470" i="39"/>
  <c r="AH470" i="39"/>
  <c r="AG470" i="39"/>
  <c r="AF470" i="39"/>
  <c r="AE470" i="39"/>
  <c r="AD470" i="39"/>
  <c r="AC470" i="39"/>
  <c r="AB470" i="39"/>
  <c r="AA470" i="39"/>
  <c r="Z470" i="39"/>
  <c r="Y470" i="39"/>
  <c r="X470" i="39"/>
  <c r="W470" i="39"/>
  <c r="V470" i="39"/>
  <c r="U470" i="39"/>
  <c r="AI469" i="39"/>
  <c r="AH469" i="39"/>
  <c r="AG469" i="39"/>
  <c r="AF469" i="39"/>
  <c r="AE469" i="39"/>
  <c r="AD469" i="39"/>
  <c r="AC469" i="39"/>
  <c r="AB469" i="39"/>
  <c r="AA469" i="39"/>
  <c r="Z469" i="39"/>
  <c r="Y469" i="39"/>
  <c r="X469" i="39"/>
  <c r="W469" i="39"/>
  <c r="V469" i="39"/>
  <c r="U469" i="39"/>
  <c r="AI468" i="39"/>
  <c r="AH468" i="39"/>
  <c r="AG468" i="39"/>
  <c r="AF468" i="39"/>
  <c r="AE468" i="39"/>
  <c r="AD468" i="39"/>
  <c r="AC468" i="39"/>
  <c r="AB468" i="39"/>
  <c r="AA468" i="39"/>
  <c r="Z468" i="39"/>
  <c r="Y468" i="39"/>
  <c r="X468" i="39"/>
  <c r="W468" i="39"/>
  <c r="V468" i="39"/>
  <c r="U468" i="39"/>
  <c r="AI467" i="39"/>
  <c r="AH467" i="39"/>
  <c r="AG467" i="39"/>
  <c r="AF467" i="39"/>
  <c r="AE467" i="39"/>
  <c r="AD467" i="39"/>
  <c r="AC467" i="39"/>
  <c r="AB467" i="39"/>
  <c r="AA467" i="39"/>
  <c r="Z467" i="39"/>
  <c r="Y467" i="39"/>
  <c r="X467" i="39"/>
  <c r="W467" i="39"/>
  <c r="V467" i="39"/>
  <c r="U467" i="39"/>
  <c r="AI466" i="39"/>
  <c r="AH466" i="39"/>
  <c r="AG466" i="39"/>
  <c r="AF466" i="39"/>
  <c r="AE466" i="39"/>
  <c r="AD466" i="39"/>
  <c r="AC466" i="39"/>
  <c r="AB466" i="39"/>
  <c r="AA466" i="39"/>
  <c r="Z466" i="39"/>
  <c r="Y466" i="39"/>
  <c r="X466" i="39"/>
  <c r="W466" i="39"/>
  <c r="V466" i="39"/>
  <c r="U466" i="39"/>
  <c r="AI465" i="39"/>
  <c r="AH465" i="39"/>
  <c r="AG465" i="39"/>
  <c r="AF465" i="39"/>
  <c r="AE465" i="39"/>
  <c r="AD465" i="39"/>
  <c r="AC465" i="39"/>
  <c r="AB465" i="39"/>
  <c r="AA465" i="39"/>
  <c r="Z465" i="39"/>
  <c r="Y465" i="39"/>
  <c r="X465" i="39"/>
  <c r="W465" i="39"/>
  <c r="V465" i="39"/>
  <c r="U465" i="39"/>
  <c r="AI464" i="39"/>
  <c r="AH464" i="39"/>
  <c r="AG464" i="39"/>
  <c r="AF464" i="39"/>
  <c r="AE464" i="39"/>
  <c r="AD464" i="39"/>
  <c r="AC464" i="39"/>
  <c r="AB464" i="39"/>
  <c r="AA464" i="39"/>
  <c r="Z464" i="39"/>
  <c r="Y464" i="39"/>
  <c r="X464" i="39"/>
  <c r="W464" i="39"/>
  <c r="V464" i="39"/>
  <c r="U464" i="39"/>
  <c r="AI463" i="39"/>
  <c r="AH463" i="39"/>
  <c r="AG463" i="39"/>
  <c r="AF463" i="39"/>
  <c r="AE463" i="39"/>
  <c r="AD463" i="39"/>
  <c r="AC463" i="39"/>
  <c r="AB463" i="39"/>
  <c r="AA463" i="39"/>
  <c r="Z463" i="39"/>
  <c r="Y463" i="39"/>
  <c r="X463" i="39"/>
  <c r="W463" i="39"/>
  <c r="V463" i="39"/>
  <c r="U463" i="39"/>
  <c r="AI462" i="39"/>
  <c r="AH462" i="39"/>
  <c r="AG462" i="39"/>
  <c r="AF462" i="39"/>
  <c r="AE462" i="39"/>
  <c r="AD462" i="39"/>
  <c r="AC462" i="39"/>
  <c r="AB462" i="39"/>
  <c r="AA462" i="39"/>
  <c r="Z462" i="39"/>
  <c r="Y462" i="39"/>
  <c r="X462" i="39"/>
  <c r="W462" i="39"/>
  <c r="V462" i="39"/>
  <c r="U462" i="39"/>
  <c r="AI461" i="39"/>
  <c r="AH461" i="39"/>
  <c r="AG461" i="39"/>
  <c r="AF461" i="39"/>
  <c r="AE461" i="39"/>
  <c r="AD461" i="39"/>
  <c r="AC461" i="39"/>
  <c r="AB461" i="39"/>
  <c r="AA461" i="39"/>
  <c r="Z461" i="39"/>
  <c r="Y461" i="39"/>
  <c r="X461" i="39"/>
  <c r="W461" i="39"/>
  <c r="V461" i="39"/>
  <c r="U461" i="39"/>
  <c r="AI460" i="39"/>
  <c r="AH460" i="39"/>
  <c r="AG460" i="39"/>
  <c r="AF460" i="39"/>
  <c r="AE460" i="39"/>
  <c r="AD460" i="39"/>
  <c r="AC460" i="39"/>
  <c r="AB460" i="39"/>
  <c r="AA460" i="39"/>
  <c r="Z460" i="39"/>
  <c r="Y460" i="39"/>
  <c r="X460" i="39"/>
  <c r="W460" i="39"/>
  <c r="V460" i="39"/>
  <c r="U460" i="39"/>
  <c r="AI459" i="39"/>
  <c r="AH459" i="39"/>
  <c r="AG459" i="39"/>
  <c r="AF459" i="39"/>
  <c r="AE459" i="39"/>
  <c r="AD459" i="39"/>
  <c r="AC459" i="39"/>
  <c r="AB459" i="39"/>
  <c r="AA459" i="39"/>
  <c r="Z459" i="39"/>
  <c r="Y459" i="39"/>
  <c r="X459" i="39"/>
  <c r="W459" i="39"/>
  <c r="V459" i="39"/>
  <c r="U459" i="39"/>
  <c r="AI458" i="39"/>
  <c r="AH458" i="39"/>
  <c r="AG458" i="39"/>
  <c r="AF458" i="39"/>
  <c r="AE458" i="39"/>
  <c r="AD458" i="39"/>
  <c r="AC458" i="39"/>
  <c r="AB458" i="39"/>
  <c r="AA458" i="39"/>
  <c r="Z458" i="39"/>
  <c r="Y458" i="39"/>
  <c r="X458" i="39"/>
  <c r="W458" i="39"/>
  <c r="V458" i="39"/>
  <c r="U458" i="39"/>
  <c r="AI457" i="39"/>
  <c r="AH457" i="39"/>
  <c r="AG457" i="39"/>
  <c r="AF457" i="39"/>
  <c r="AE457" i="39"/>
  <c r="AD457" i="39"/>
  <c r="AC457" i="39"/>
  <c r="AB457" i="39"/>
  <c r="AA457" i="39"/>
  <c r="Z457" i="39"/>
  <c r="Y457" i="39"/>
  <c r="X457" i="39"/>
  <c r="W457" i="39"/>
  <c r="V457" i="39"/>
  <c r="U457" i="39"/>
  <c r="AI456" i="39"/>
  <c r="AH456" i="39"/>
  <c r="AG456" i="39"/>
  <c r="AF456" i="39"/>
  <c r="AE456" i="39"/>
  <c r="AD456" i="39"/>
  <c r="AC456" i="39"/>
  <c r="AB456" i="39"/>
  <c r="AA456" i="39"/>
  <c r="Z456" i="39"/>
  <c r="Y456" i="39"/>
  <c r="X456" i="39"/>
  <c r="W456" i="39"/>
  <c r="V456" i="39"/>
  <c r="U456" i="39"/>
  <c r="AI455" i="39"/>
  <c r="AH455" i="39"/>
  <c r="AG455" i="39"/>
  <c r="AF455" i="39"/>
  <c r="AE455" i="39"/>
  <c r="AD455" i="39"/>
  <c r="AC455" i="39"/>
  <c r="AB455" i="39"/>
  <c r="AA455" i="39"/>
  <c r="Z455" i="39"/>
  <c r="Y455" i="39"/>
  <c r="X455" i="39"/>
  <c r="W455" i="39"/>
  <c r="V455" i="39"/>
  <c r="U455" i="39"/>
  <c r="AI454" i="39"/>
  <c r="AH454" i="39"/>
  <c r="AG454" i="39"/>
  <c r="AF454" i="39"/>
  <c r="AE454" i="39"/>
  <c r="AD454" i="39"/>
  <c r="AC454" i="39"/>
  <c r="AB454" i="39"/>
  <c r="AA454" i="39"/>
  <c r="Z454" i="39"/>
  <c r="Y454" i="39"/>
  <c r="X454" i="39"/>
  <c r="W454" i="39"/>
  <c r="V454" i="39"/>
  <c r="U454" i="39"/>
  <c r="AI453" i="39"/>
  <c r="AH453" i="39"/>
  <c r="AG453" i="39"/>
  <c r="AF453" i="39"/>
  <c r="AE453" i="39"/>
  <c r="AD453" i="39"/>
  <c r="AC453" i="39"/>
  <c r="AB453" i="39"/>
  <c r="AA453" i="39"/>
  <c r="Z453" i="39"/>
  <c r="Y453" i="39"/>
  <c r="X453" i="39"/>
  <c r="W453" i="39"/>
  <c r="V453" i="39"/>
  <c r="U453" i="39"/>
  <c r="AI452" i="39"/>
  <c r="AH452" i="39"/>
  <c r="AG452" i="39"/>
  <c r="AF452" i="39"/>
  <c r="AE452" i="39"/>
  <c r="AD452" i="39"/>
  <c r="AC452" i="39"/>
  <c r="AB452" i="39"/>
  <c r="AA452" i="39"/>
  <c r="Z452" i="39"/>
  <c r="Y452" i="39"/>
  <c r="X452" i="39"/>
  <c r="W452" i="39"/>
  <c r="V452" i="39"/>
  <c r="U452" i="39"/>
  <c r="AI451" i="39"/>
  <c r="AH451" i="39"/>
  <c r="AG451" i="39"/>
  <c r="AF451" i="39"/>
  <c r="AE451" i="39"/>
  <c r="AD451" i="39"/>
  <c r="AC451" i="39"/>
  <c r="AB451" i="39"/>
  <c r="AA451" i="39"/>
  <c r="Z451" i="39"/>
  <c r="Y451" i="39"/>
  <c r="X451" i="39"/>
  <c r="W451" i="39"/>
  <c r="V451" i="39"/>
  <c r="U451" i="39"/>
  <c r="AI450" i="39"/>
  <c r="AH450" i="39"/>
  <c r="AG450" i="39"/>
  <c r="AF450" i="39"/>
  <c r="AE450" i="39"/>
  <c r="AD450" i="39"/>
  <c r="AC450" i="39"/>
  <c r="AB450" i="39"/>
  <c r="AA450" i="39"/>
  <c r="Z450" i="39"/>
  <c r="Y450" i="39"/>
  <c r="X450" i="39"/>
  <c r="W450" i="39"/>
  <c r="V450" i="39"/>
  <c r="U450" i="39"/>
  <c r="AI449" i="39"/>
  <c r="AH449" i="39"/>
  <c r="AG449" i="39"/>
  <c r="AF449" i="39"/>
  <c r="AE449" i="39"/>
  <c r="AD449" i="39"/>
  <c r="AC449" i="39"/>
  <c r="AB449" i="39"/>
  <c r="AA449" i="39"/>
  <c r="Z449" i="39"/>
  <c r="Y449" i="39"/>
  <c r="X449" i="39"/>
  <c r="W449" i="39"/>
  <c r="V449" i="39"/>
  <c r="U449" i="39"/>
  <c r="AI448" i="39"/>
  <c r="AH448" i="39"/>
  <c r="AG448" i="39"/>
  <c r="AF448" i="39"/>
  <c r="AE448" i="39"/>
  <c r="AD448" i="39"/>
  <c r="AC448" i="39"/>
  <c r="AB448" i="39"/>
  <c r="AA448" i="39"/>
  <c r="Z448" i="39"/>
  <c r="Y448" i="39"/>
  <c r="X448" i="39"/>
  <c r="W448" i="39"/>
  <c r="V448" i="39"/>
  <c r="U448" i="39"/>
  <c r="AI447" i="39"/>
  <c r="AH447" i="39"/>
  <c r="AG447" i="39"/>
  <c r="AF447" i="39"/>
  <c r="AE447" i="39"/>
  <c r="AD447" i="39"/>
  <c r="AC447" i="39"/>
  <c r="AB447" i="39"/>
  <c r="AA447" i="39"/>
  <c r="Z447" i="39"/>
  <c r="Y447" i="39"/>
  <c r="X447" i="39"/>
  <c r="W447" i="39"/>
  <c r="V447" i="39"/>
  <c r="U447" i="39"/>
  <c r="AI446" i="39"/>
  <c r="AH446" i="39"/>
  <c r="AG446" i="39"/>
  <c r="AF446" i="39"/>
  <c r="AE446" i="39"/>
  <c r="AD446" i="39"/>
  <c r="AC446" i="39"/>
  <c r="AB446" i="39"/>
  <c r="AA446" i="39"/>
  <c r="Z446" i="39"/>
  <c r="Y446" i="39"/>
  <c r="X446" i="39"/>
  <c r="W446" i="39"/>
  <c r="V446" i="39"/>
  <c r="U446" i="39"/>
  <c r="AI445" i="39"/>
  <c r="AH445" i="39"/>
  <c r="AG445" i="39"/>
  <c r="AF445" i="39"/>
  <c r="AE445" i="39"/>
  <c r="AD445" i="39"/>
  <c r="AC445" i="39"/>
  <c r="AB445" i="39"/>
  <c r="AA445" i="39"/>
  <c r="Z445" i="39"/>
  <c r="Y445" i="39"/>
  <c r="X445" i="39"/>
  <c r="W445" i="39"/>
  <c r="V445" i="39"/>
  <c r="U445" i="39"/>
  <c r="AI444" i="39"/>
  <c r="AH444" i="39"/>
  <c r="AG444" i="39"/>
  <c r="AF444" i="39"/>
  <c r="AE444" i="39"/>
  <c r="AD444" i="39"/>
  <c r="AC444" i="39"/>
  <c r="AB444" i="39"/>
  <c r="AA444" i="39"/>
  <c r="Z444" i="39"/>
  <c r="Y444" i="39"/>
  <c r="X444" i="39"/>
  <c r="W444" i="39"/>
  <c r="V444" i="39"/>
  <c r="U444" i="39"/>
  <c r="AI443" i="39"/>
  <c r="AH443" i="39"/>
  <c r="AG443" i="39"/>
  <c r="AF443" i="39"/>
  <c r="AE443" i="39"/>
  <c r="AD443" i="39"/>
  <c r="AC443" i="39"/>
  <c r="AB443" i="39"/>
  <c r="AA443" i="39"/>
  <c r="Z443" i="39"/>
  <c r="Y443" i="39"/>
  <c r="X443" i="39"/>
  <c r="W443" i="39"/>
  <c r="V443" i="39"/>
  <c r="U443" i="39"/>
  <c r="AI442" i="39"/>
  <c r="AH442" i="39"/>
  <c r="AG442" i="39"/>
  <c r="AF442" i="39"/>
  <c r="AE442" i="39"/>
  <c r="AD442" i="39"/>
  <c r="AC442" i="39"/>
  <c r="AB442" i="39"/>
  <c r="AA442" i="39"/>
  <c r="Z442" i="39"/>
  <c r="Y442" i="39"/>
  <c r="X442" i="39"/>
  <c r="W442" i="39"/>
  <c r="V442" i="39"/>
  <c r="U442" i="39"/>
  <c r="AI441" i="39"/>
  <c r="AH441" i="39"/>
  <c r="AG441" i="39"/>
  <c r="AF441" i="39"/>
  <c r="AE441" i="39"/>
  <c r="AD441" i="39"/>
  <c r="AC441" i="39"/>
  <c r="AB441" i="39"/>
  <c r="AA441" i="39"/>
  <c r="Z441" i="39"/>
  <c r="Y441" i="39"/>
  <c r="X441" i="39"/>
  <c r="W441" i="39"/>
  <c r="V441" i="39"/>
  <c r="U441" i="39"/>
  <c r="AI440" i="39"/>
  <c r="AH440" i="39"/>
  <c r="AG440" i="39"/>
  <c r="AF440" i="39"/>
  <c r="AE440" i="39"/>
  <c r="AD440" i="39"/>
  <c r="AC440" i="39"/>
  <c r="AB440" i="39"/>
  <c r="AA440" i="39"/>
  <c r="Z440" i="39"/>
  <c r="Y440" i="39"/>
  <c r="X440" i="39"/>
  <c r="W440" i="39"/>
  <c r="V440" i="39"/>
  <c r="U440" i="39"/>
  <c r="AI439" i="39"/>
  <c r="AH439" i="39"/>
  <c r="AG439" i="39"/>
  <c r="AF439" i="39"/>
  <c r="AE439" i="39"/>
  <c r="AD439" i="39"/>
  <c r="AC439" i="39"/>
  <c r="AB439" i="39"/>
  <c r="AA439" i="39"/>
  <c r="Z439" i="39"/>
  <c r="Y439" i="39"/>
  <c r="X439" i="39"/>
  <c r="W439" i="39"/>
  <c r="V439" i="39"/>
  <c r="U439" i="39"/>
  <c r="AI438" i="39"/>
  <c r="AH438" i="39"/>
  <c r="AG438" i="39"/>
  <c r="AF438" i="39"/>
  <c r="AE438" i="39"/>
  <c r="AD438" i="39"/>
  <c r="AC438" i="39"/>
  <c r="AB438" i="39"/>
  <c r="AA438" i="39"/>
  <c r="Z438" i="39"/>
  <c r="Y438" i="39"/>
  <c r="X438" i="39"/>
  <c r="W438" i="39"/>
  <c r="V438" i="39"/>
  <c r="U438" i="39"/>
  <c r="AI437" i="39"/>
  <c r="AH437" i="39"/>
  <c r="AG437" i="39"/>
  <c r="AF437" i="39"/>
  <c r="AE437" i="39"/>
  <c r="AD437" i="39"/>
  <c r="AC437" i="39"/>
  <c r="AB437" i="39"/>
  <c r="AA437" i="39"/>
  <c r="Z437" i="39"/>
  <c r="Y437" i="39"/>
  <c r="X437" i="39"/>
  <c r="W437" i="39"/>
  <c r="V437" i="39"/>
  <c r="U437" i="39"/>
  <c r="AI436" i="39"/>
  <c r="AH436" i="39"/>
  <c r="AG436" i="39"/>
  <c r="AF436" i="39"/>
  <c r="AE436" i="39"/>
  <c r="AD436" i="39"/>
  <c r="AC436" i="39"/>
  <c r="AB436" i="39"/>
  <c r="AA436" i="39"/>
  <c r="Z436" i="39"/>
  <c r="Y436" i="39"/>
  <c r="X436" i="39"/>
  <c r="W436" i="39"/>
  <c r="V436" i="39"/>
  <c r="U436" i="39"/>
  <c r="AI435" i="39"/>
  <c r="AH435" i="39"/>
  <c r="AG435" i="39"/>
  <c r="AF435" i="39"/>
  <c r="AE435" i="39"/>
  <c r="AD435" i="39"/>
  <c r="AC435" i="39"/>
  <c r="AB435" i="39"/>
  <c r="AA435" i="39"/>
  <c r="Z435" i="39"/>
  <c r="Y435" i="39"/>
  <c r="X435" i="39"/>
  <c r="W435" i="39"/>
  <c r="V435" i="39"/>
  <c r="U435" i="39"/>
  <c r="AI434" i="39"/>
  <c r="AH434" i="39"/>
  <c r="AG434" i="39"/>
  <c r="AF434" i="39"/>
  <c r="AE434" i="39"/>
  <c r="AD434" i="39"/>
  <c r="AC434" i="39"/>
  <c r="AB434" i="39"/>
  <c r="AA434" i="39"/>
  <c r="Z434" i="39"/>
  <c r="Y434" i="39"/>
  <c r="X434" i="39"/>
  <c r="W434" i="39"/>
  <c r="V434" i="39"/>
  <c r="U434" i="39"/>
  <c r="AI433" i="39"/>
  <c r="AH433" i="39"/>
  <c r="AG433" i="39"/>
  <c r="AF433" i="39"/>
  <c r="AE433" i="39"/>
  <c r="AD433" i="39"/>
  <c r="AC433" i="39"/>
  <c r="AB433" i="39"/>
  <c r="AA433" i="39"/>
  <c r="Z433" i="39"/>
  <c r="Y433" i="39"/>
  <c r="X433" i="39"/>
  <c r="W433" i="39"/>
  <c r="V433" i="39"/>
  <c r="U433" i="39"/>
  <c r="AI432" i="39"/>
  <c r="AH432" i="39"/>
  <c r="AG432" i="39"/>
  <c r="AF432" i="39"/>
  <c r="AE432" i="39"/>
  <c r="AD432" i="39"/>
  <c r="AC432" i="39"/>
  <c r="AB432" i="39"/>
  <c r="AA432" i="39"/>
  <c r="Z432" i="39"/>
  <c r="Y432" i="39"/>
  <c r="X432" i="39"/>
  <c r="W432" i="39"/>
  <c r="V432" i="39"/>
  <c r="U432" i="39"/>
  <c r="AI431" i="39"/>
  <c r="AH431" i="39"/>
  <c r="AG431" i="39"/>
  <c r="AF431" i="39"/>
  <c r="AE431" i="39"/>
  <c r="AD431" i="39"/>
  <c r="AC431" i="39"/>
  <c r="AB431" i="39"/>
  <c r="AA431" i="39"/>
  <c r="Z431" i="39"/>
  <c r="Y431" i="39"/>
  <c r="X431" i="39"/>
  <c r="W431" i="39"/>
  <c r="V431" i="39"/>
  <c r="U431" i="39"/>
  <c r="AI430" i="39"/>
  <c r="AH430" i="39"/>
  <c r="AG430" i="39"/>
  <c r="AF430" i="39"/>
  <c r="AE430" i="39"/>
  <c r="AD430" i="39"/>
  <c r="AC430" i="39"/>
  <c r="AB430" i="39"/>
  <c r="AA430" i="39"/>
  <c r="Z430" i="39"/>
  <c r="Y430" i="39"/>
  <c r="X430" i="39"/>
  <c r="W430" i="39"/>
  <c r="V430" i="39"/>
  <c r="U430" i="39"/>
  <c r="AI429" i="39"/>
  <c r="AH429" i="39"/>
  <c r="AG429" i="39"/>
  <c r="AF429" i="39"/>
  <c r="AE429" i="39"/>
  <c r="AD429" i="39"/>
  <c r="AC429" i="39"/>
  <c r="AB429" i="39"/>
  <c r="AA429" i="39"/>
  <c r="Z429" i="39"/>
  <c r="Y429" i="39"/>
  <c r="X429" i="39"/>
  <c r="W429" i="39"/>
  <c r="V429" i="39"/>
  <c r="U429" i="39"/>
  <c r="AI428" i="39"/>
  <c r="AH428" i="39"/>
  <c r="AG428" i="39"/>
  <c r="AF428" i="39"/>
  <c r="AE428" i="39"/>
  <c r="AD428" i="39"/>
  <c r="AC428" i="39"/>
  <c r="AB428" i="39"/>
  <c r="AA428" i="39"/>
  <c r="Z428" i="39"/>
  <c r="Y428" i="39"/>
  <c r="X428" i="39"/>
  <c r="W428" i="39"/>
  <c r="V428" i="39"/>
  <c r="U428" i="39"/>
  <c r="AI427" i="39"/>
  <c r="AH427" i="39"/>
  <c r="AG427" i="39"/>
  <c r="AF427" i="39"/>
  <c r="AE427" i="39"/>
  <c r="AD427" i="39"/>
  <c r="AC427" i="39"/>
  <c r="AB427" i="39"/>
  <c r="AA427" i="39"/>
  <c r="Z427" i="39"/>
  <c r="Y427" i="39"/>
  <c r="X427" i="39"/>
  <c r="W427" i="39"/>
  <c r="V427" i="39"/>
  <c r="U427" i="39"/>
  <c r="AI426" i="39"/>
  <c r="AH426" i="39"/>
  <c r="AG426" i="39"/>
  <c r="AF426" i="39"/>
  <c r="AE426" i="39"/>
  <c r="AD426" i="39"/>
  <c r="AC426" i="39"/>
  <c r="AB426" i="39"/>
  <c r="AA426" i="39"/>
  <c r="Z426" i="39"/>
  <c r="Y426" i="39"/>
  <c r="X426" i="39"/>
  <c r="W426" i="39"/>
  <c r="V426" i="39"/>
  <c r="U426" i="39"/>
  <c r="AI425" i="39"/>
  <c r="AH425" i="39"/>
  <c r="AG425" i="39"/>
  <c r="AF425" i="39"/>
  <c r="AE425" i="39"/>
  <c r="AD425" i="39"/>
  <c r="AC425" i="39"/>
  <c r="AB425" i="39"/>
  <c r="AA425" i="39"/>
  <c r="Z425" i="39"/>
  <c r="Y425" i="39"/>
  <c r="X425" i="39"/>
  <c r="W425" i="39"/>
  <c r="V425" i="39"/>
  <c r="U425" i="39"/>
  <c r="AI424" i="39"/>
  <c r="AH424" i="39"/>
  <c r="AG424" i="39"/>
  <c r="AF424" i="39"/>
  <c r="AE424" i="39"/>
  <c r="AD424" i="39"/>
  <c r="AC424" i="39"/>
  <c r="AB424" i="39"/>
  <c r="AA424" i="39"/>
  <c r="Z424" i="39"/>
  <c r="Y424" i="39"/>
  <c r="X424" i="39"/>
  <c r="W424" i="39"/>
  <c r="V424" i="39"/>
  <c r="U424" i="39"/>
  <c r="AI423" i="39"/>
  <c r="AH423" i="39"/>
  <c r="AG423" i="39"/>
  <c r="AF423" i="39"/>
  <c r="AE423" i="39"/>
  <c r="AD423" i="39"/>
  <c r="AC423" i="39"/>
  <c r="AB423" i="39"/>
  <c r="AA423" i="39"/>
  <c r="Z423" i="39"/>
  <c r="Y423" i="39"/>
  <c r="X423" i="39"/>
  <c r="W423" i="39"/>
  <c r="V423" i="39"/>
  <c r="U423" i="39"/>
  <c r="AI422" i="39"/>
  <c r="AH422" i="39"/>
  <c r="AG422" i="39"/>
  <c r="AF422" i="39"/>
  <c r="AE422" i="39"/>
  <c r="AD422" i="39"/>
  <c r="AC422" i="39"/>
  <c r="AB422" i="39"/>
  <c r="AA422" i="39"/>
  <c r="Z422" i="39"/>
  <c r="Y422" i="39"/>
  <c r="X422" i="39"/>
  <c r="W422" i="39"/>
  <c r="V422" i="39"/>
  <c r="U422" i="39"/>
  <c r="AI421" i="39"/>
  <c r="AH421" i="39"/>
  <c r="AG421" i="39"/>
  <c r="AF421" i="39"/>
  <c r="AE421" i="39"/>
  <c r="AD421" i="39"/>
  <c r="AC421" i="39"/>
  <c r="AB421" i="39"/>
  <c r="AA421" i="39"/>
  <c r="Z421" i="39"/>
  <c r="Y421" i="39"/>
  <c r="X421" i="39"/>
  <c r="W421" i="39"/>
  <c r="V421" i="39"/>
  <c r="U421" i="39"/>
  <c r="AI420" i="39"/>
  <c r="AH420" i="39"/>
  <c r="AG420" i="39"/>
  <c r="AF420" i="39"/>
  <c r="AE420" i="39"/>
  <c r="AD420" i="39"/>
  <c r="AC420" i="39"/>
  <c r="AB420" i="39"/>
  <c r="AA420" i="39"/>
  <c r="Z420" i="39"/>
  <c r="Y420" i="39"/>
  <c r="X420" i="39"/>
  <c r="W420" i="39"/>
  <c r="V420" i="39"/>
  <c r="U420" i="39"/>
  <c r="AI419" i="39"/>
  <c r="AH419" i="39"/>
  <c r="AG419" i="39"/>
  <c r="AF419" i="39"/>
  <c r="AE419" i="39"/>
  <c r="AD419" i="39"/>
  <c r="AC419" i="39"/>
  <c r="AB419" i="39"/>
  <c r="AA419" i="39"/>
  <c r="Z419" i="39"/>
  <c r="Y419" i="39"/>
  <c r="X419" i="39"/>
  <c r="W419" i="39"/>
  <c r="V419" i="39"/>
  <c r="U419" i="39"/>
  <c r="AI418" i="39"/>
  <c r="AH418" i="39"/>
  <c r="AG418" i="39"/>
  <c r="AF418" i="39"/>
  <c r="AE418" i="39"/>
  <c r="AD418" i="39"/>
  <c r="AC418" i="39"/>
  <c r="AB418" i="39"/>
  <c r="AA418" i="39"/>
  <c r="Z418" i="39"/>
  <c r="Y418" i="39"/>
  <c r="X418" i="39"/>
  <c r="W418" i="39"/>
  <c r="V418" i="39"/>
  <c r="U418" i="39"/>
  <c r="AI417" i="39"/>
  <c r="AH417" i="39"/>
  <c r="AG417" i="39"/>
  <c r="AF417" i="39"/>
  <c r="AE417" i="39"/>
  <c r="AD417" i="39"/>
  <c r="AC417" i="39"/>
  <c r="AB417" i="39"/>
  <c r="AA417" i="39"/>
  <c r="Z417" i="39"/>
  <c r="Y417" i="39"/>
  <c r="X417" i="39"/>
  <c r="W417" i="39"/>
  <c r="V417" i="39"/>
  <c r="U417" i="39"/>
  <c r="AI416" i="39"/>
  <c r="AH416" i="39"/>
  <c r="AG416" i="39"/>
  <c r="AF416" i="39"/>
  <c r="AE416" i="39"/>
  <c r="AD416" i="39"/>
  <c r="AC416" i="39"/>
  <c r="AB416" i="39"/>
  <c r="AA416" i="39"/>
  <c r="Z416" i="39"/>
  <c r="Y416" i="39"/>
  <c r="X416" i="39"/>
  <c r="W416" i="39"/>
  <c r="V416" i="39"/>
  <c r="U416" i="39"/>
  <c r="AI415" i="39"/>
  <c r="AH415" i="39"/>
  <c r="AG415" i="39"/>
  <c r="AF415" i="39"/>
  <c r="AE415" i="39"/>
  <c r="AD415" i="39"/>
  <c r="AC415" i="39"/>
  <c r="AB415" i="39"/>
  <c r="AA415" i="39"/>
  <c r="Z415" i="39"/>
  <c r="Y415" i="39"/>
  <c r="X415" i="39"/>
  <c r="W415" i="39"/>
  <c r="V415" i="39"/>
  <c r="U415" i="39"/>
  <c r="AI414" i="39"/>
  <c r="AH414" i="39"/>
  <c r="AG414" i="39"/>
  <c r="AF414" i="39"/>
  <c r="AE414" i="39"/>
  <c r="AD414" i="39"/>
  <c r="AC414" i="39"/>
  <c r="AB414" i="39"/>
  <c r="AA414" i="39"/>
  <c r="Z414" i="39"/>
  <c r="Y414" i="39"/>
  <c r="X414" i="39"/>
  <c r="W414" i="39"/>
  <c r="V414" i="39"/>
  <c r="U414" i="39"/>
  <c r="AI413" i="39"/>
  <c r="AH413" i="39"/>
  <c r="AG413" i="39"/>
  <c r="AF413" i="39"/>
  <c r="AE413" i="39"/>
  <c r="AD413" i="39"/>
  <c r="AC413" i="39"/>
  <c r="AB413" i="39"/>
  <c r="AA413" i="39"/>
  <c r="Z413" i="39"/>
  <c r="Y413" i="39"/>
  <c r="X413" i="39"/>
  <c r="W413" i="39"/>
  <c r="V413" i="39"/>
  <c r="U413" i="39"/>
  <c r="AI412" i="39"/>
  <c r="AH412" i="39"/>
  <c r="AG412" i="39"/>
  <c r="AF412" i="39"/>
  <c r="AE412" i="39"/>
  <c r="AD412" i="39"/>
  <c r="AC412" i="39"/>
  <c r="AB412" i="39"/>
  <c r="AA412" i="39"/>
  <c r="Z412" i="39"/>
  <c r="Y412" i="39"/>
  <c r="X412" i="39"/>
  <c r="W412" i="39"/>
  <c r="V412" i="39"/>
  <c r="U412" i="39"/>
  <c r="AI411" i="39"/>
  <c r="AH411" i="39"/>
  <c r="AG411" i="39"/>
  <c r="AF411" i="39"/>
  <c r="AE411" i="39"/>
  <c r="AD411" i="39"/>
  <c r="AC411" i="39"/>
  <c r="AB411" i="39"/>
  <c r="AA411" i="39"/>
  <c r="Z411" i="39"/>
  <c r="Y411" i="39"/>
  <c r="X411" i="39"/>
  <c r="W411" i="39"/>
  <c r="V411" i="39"/>
  <c r="U411" i="39"/>
  <c r="AI410" i="39"/>
  <c r="AH410" i="39"/>
  <c r="AG410" i="39"/>
  <c r="AF410" i="39"/>
  <c r="AE410" i="39"/>
  <c r="AD410" i="39"/>
  <c r="AC410" i="39"/>
  <c r="AB410" i="39"/>
  <c r="AA410" i="39"/>
  <c r="Z410" i="39"/>
  <c r="Y410" i="39"/>
  <c r="X410" i="39"/>
  <c r="W410" i="39"/>
  <c r="V410" i="39"/>
  <c r="U410" i="39"/>
  <c r="AI409" i="39"/>
  <c r="AH409" i="39"/>
  <c r="AG409" i="39"/>
  <c r="AF409" i="39"/>
  <c r="AE409" i="39"/>
  <c r="AD409" i="39"/>
  <c r="AC409" i="39"/>
  <c r="AB409" i="39"/>
  <c r="AA409" i="39"/>
  <c r="Z409" i="39"/>
  <c r="Y409" i="39"/>
  <c r="X409" i="39"/>
  <c r="W409" i="39"/>
  <c r="V409" i="39"/>
  <c r="U409" i="39"/>
  <c r="AI408" i="39"/>
  <c r="AH408" i="39"/>
  <c r="AG408" i="39"/>
  <c r="AF408" i="39"/>
  <c r="AE408" i="39"/>
  <c r="AD408" i="39"/>
  <c r="AC408" i="39"/>
  <c r="AB408" i="39"/>
  <c r="AA408" i="39"/>
  <c r="Z408" i="39"/>
  <c r="Y408" i="39"/>
  <c r="X408" i="39"/>
  <c r="W408" i="39"/>
  <c r="V408" i="39"/>
  <c r="U408" i="39"/>
  <c r="AI407" i="39"/>
  <c r="AH407" i="39"/>
  <c r="AG407" i="39"/>
  <c r="AF407" i="39"/>
  <c r="AE407" i="39"/>
  <c r="AD407" i="39"/>
  <c r="AC407" i="39"/>
  <c r="AB407" i="39"/>
  <c r="AA407" i="39"/>
  <c r="Z407" i="39"/>
  <c r="Y407" i="39"/>
  <c r="X407" i="39"/>
  <c r="W407" i="39"/>
  <c r="V407" i="39"/>
  <c r="U407" i="39"/>
  <c r="AI406" i="39"/>
  <c r="AH406" i="39"/>
  <c r="AG406" i="39"/>
  <c r="AF406" i="39"/>
  <c r="AE406" i="39"/>
  <c r="AD406" i="39"/>
  <c r="AC406" i="39"/>
  <c r="AB406" i="39"/>
  <c r="AA406" i="39"/>
  <c r="Z406" i="39"/>
  <c r="Y406" i="39"/>
  <c r="X406" i="39"/>
  <c r="W406" i="39"/>
  <c r="V406" i="39"/>
  <c r="U406" i="39"/>
  <c r="AI405" i="39"/>
  <c r="AH405" i="39"/>
  <c r="AG405" i="39"/>
  <c r="AF405" i="39"/>
  <c r="AE405" i="39"/>
  <c r="AD405" i="39"/>
  <c r="AC405" i="39"/>
  <c r="AB405" i="39"/>
  <c r="AA405" i="39"/>
  <c r="Z405" i="39"/>
  <c r="Y405" i="39"/>
  <c r="X405" i="39"/>
  <c r="W405" i="39"/>
  <c r="V405" i="39"/>
  <c r="U405" i="39"/>
  <c r="AI404" i="39"/>
  <c r="AH404" i="39"/>
  <c r="AG404" i="39"/>
  <c r="AF404" i="39"/>
  <c r="AE404" i="39"/>
  <c r="AD404" i="39"/>
  <c r="AC404" i="39"/>
  <c r="AB404" i="39"/>
  <c r="AA404" i="39"/>
  <c r="Z404" i="39"/>
  <c r="Y404" i="39"/>
  <c r="X404" i="39"/>
  <c r="W404" i="39"/>
  <c r="V404" i="39"/>
  <c r="U404" i="39"/>
  <c r="AI403" i="39"/>
  <c r="AH403" i="39"/>
  <c r="AG403" i="39"/>
  <c r="AF403" i="39"/>
  <c r="AE403" i="39"/>
  <c r="AD403" i="39"/>
  <c r="AC403" i="39"/>
  <c r="AB403" i="39"/>
  <c r="AA403" i="39"/>
  <c r="Z403" i="39"/>
  <c r="Y403" i="39"/>
  <c r="X403" i="39"/>
  <c r="W403" i="39"/>
  <c r="V403" i="39"/>
  <c r="U403" i="39"/>
  <c r="AI402" i="39"/>
  <c r="AH402" i="39"/>
  <c r="AG402" i="39"/>
  <c r="AF402" i="39"/>
  <c r="AE402" i="39"/>
  <c r="AD402" i="39"/>
  <c r="AC402" i="39"/>
  <c r="AB402" i="39"/>
  <c r="AA402" i="39"/>
  <c r="Z402" i="39"/>
  <c r="Y402" i="39"/>
  <c r="X402" i="39"/>
  <c r="W402" i="39"/>
  <c r="V402" i="39"/>
  <c r="U402" i="39"/>
  <c r="AI401" i="39"/>
  <c r="AH401" i="39"/>
  <c r="AG401" i="39"/>
  <c r="AF401" i="39"/>
  <c r="AE401" i="39"/>
  <c r="AD401" i="39"/>
  <c r="AC401" i="39"/>
  <c r="AB401" i="39"/>
  <c r="AA401" i="39"/>
  <c r="Z401" i="39"/>
  <c r="Y401" i="39"/>
  <c r="X401" i="39"/>
  <c r="W401" i="39"/>
  <c r="V401" i="39"/>
  <c r="U401" i="39"/>
  <c r="AI400" i="39"/>
  <c r="AH400" i="39"/>
  <c r="AG400" i="39"/>
  <c r="AF400" i="39"/>
  <c r="AE400" i="39"/>
  <c r="AD400" i="39"/>
  <c r="AC400" i="39"/>
  <c r="AB400" i="39"/>
  <c r="AA400" i="39"/>
  <c r="Z400" i="39"/>
  <c r="Y400" i="39"/>
  <c r="X400" i="39"/>
  <c r="W400" i="39"/>
  <c r="V400" i="39"/>
  <c r="U400" i="39"/>
  <c r="AI399" i="39"/>
  <c r="AH399" i="39"/>
  <c r="AG399" i="39"/>
  <c r="AF399" i="39"/>
  <c r="AE399" i="39"/>
  <c r="AD399" i="39"/>
  <c r="AC399" i="39"/>
  <c r="AB399" i="39"/>
  <c r="AA399" i="39"/>
  <c r="Z399" i="39"/>
  <c r="Y399" i="39"/>
  <c r="X399" i="39"/>
  <c r="W399" i="39"/>
  <c r="V399" i="39"/>
  <c r="U399" i="39"/>
  <c r="AI398" i="39"/>
  <c r="AH398" i="39"/>
  <c r="AG398" i="39"/>
  <c r="AF398" i="39"/>
  <c r="AE398" i="39"/>
  <c r="AD398" i="39"/>
  <c r="AC398" i="39"/>
  <c r="AB398" i="39"/>
  <c r="AA398" i="39"/>
  <c r="Z398" i="39"/>
  <c r="Y398" i="39"/>
  <c r="X398" i="39"/>
  <c r="W398" i="39"/>
  <c r="V398" i="39"/>
  <c r="U398" i="39"/>
  <c r="AI397" i="39"/>
  <c r="AH397" i="39"/>
  <c r="AG397" i="39"/>
  <c r="AF397" i="39"/>
  <c r="AE397" i="39"/>
  <c r="AD397" i="39"/>
  <c r="AC397" i="39"/>
  <c r="AB397" i="39"/>
  <c r="AA397" i="39"/>
  <c r="Z397" i="39"/>
  <c r="Y397" i="39"/>
  <c r="X397" i="39"/>
  <c r="W397" i="39"/>
  <c r="V397" i="39"/>
  <c r="U397" i="39"/>
  <c r="AI396" i="39"/>
  <c r="AH396" i="39"/>
  <c r="AG396" i="39"/>
  <c r="AF396" i="39"/>
  <c r="AE396" i="39"/>
  <c r="AD396" i="39"/>
  <c r="AC396" i="39"/>
  <c r="AB396" i="39"/>
  <c r="AA396" i="39"/>
  <c r="Z396" i="39"/>
  <c r="Y396" i="39"/>
  <c r="X396" i="39"/>
  <c r="W396" i="39"/>
  <c r="V396" i="39"/>
  <c r="U396" i="39"/>
  <c r="AI395" i="39"/>
  <c r="AH395" i="39"/>
  <c r="AG395" i="39"/>
  <c r="AF395" i="39"/>
  <c r="AE395" i="39"/>
  <c r="AD395" i="39"/>
  <c r="AC395" i="39"/>
  <c r="AB395" i="39"/>
  <c r="AA395" i="39"/>
  <c r="Z395" i="39"/>
  <c r="Y395" i="39"/>
  <c r="X395" i="39"/>
  <c r="W395" i="39"/>
  <c r="V395" i="39"/>
  <c r="U395" i="39"/>
  <c r="AI394" i="39"/>
  <c r="AH394" i="39"/>
  <c r="AG394" i="39"/>
  <c r="AF394" i="39"/>
  <c r="AE394" i="39"/>
  <c r="AD394" i="39"/>
  <c r="AC394" i="39"/>
  <c r="AB394" i="39"/>
  <c r="AA394" i="39"/>
  <c r="Z394" i="39"/>
  <c r="Y394" i="39"/>
  <c r="X394" i="39"/>
  <c r="W394" i="39"/>
  <c r="V394" i="39"/>
  <c r="U394" i="39"/>
  <c r="AI393" i="39"/>
  <c r="AH393" i="39"/>
  <c r="AG393" i="39"/>
  <c r="AF393" i="39"/>
  <c r="AE393" i="39"/>
  <c r="AD393" i="39"/>
  <c r="AC393" i="39"/>
  <c r="AB393" i="39"/>
  <c r="AA393" i="39"/>
  <c r="Z393" i="39"/>
  <c r="Y393" i="39"/>
  <c r="X393" i="39"/>
  <c r="W393" i="39"/>
  <c r="V393" i="39"/>
  <c r="U393" i="39"/>
  <c r="AI392" i="39"/>
  <c r="AH392" i="39"/>
  <c r="AG392" i="39"/>
  <c r="AF392" i="39"/>
  <c r="AE392" i="39"/>
  <c r="AD392" i="39"/>
  <c r="AC392" i="39"/>
  <c r="AB392" i="39"/>
  <c r="AA392" i="39"/>
  <c r="Z392" i="39"/>
  <c r="Y392" i="39"/>
  <c r="X392" i="39"/>
  <c r="W392" i="39"/>
  <c r="V392" i="39"/>
  <c r="U392" i="39"/>
  <c r="AI391" i="39"/>
  <c r="AH391" i="39"/>
  <c r="AG391" i="39"/>
  <c r="AF391" i="39"/>
  <c r="AE391" i="39"/>
  <c r="AD391" i="39"/>
  <c r="AC391" i="39"/>
  <c r="AB391" i="39"/>
  <c r="AA391" i="39"/>
  <c r="Z391" i="39"/>
  <c r="Y391" i="39"/>
  <c r="X391" i="39"/>
  <c r="W391" i="39"/>
  <c r="V391" i="39"/>
  <c r="U391" i="39"/>
  <c r="AI390" i="39"/>
  <c r="AH390" i="39"/>
  <c r="AG390" i="39"/>
  <c r="AF390" i="39"/>
  <c r="AE390" i="39"/>
  <c r="AD390" i="39"/>
  <c r="AC390" i="39"/>
  <c r="AB390" i="39"/>
  <c r="AA390" i="39"/>
  <c r="Z390" i="39"/>
  <c r="Y390" i="39"/>
  <c r="X390" i="39"/>
  <c r="W390" i="39"/>
  <c r="V390" i="39"/>
  <c r="U390" i="39"/>
  <c r="AI389" i="39"/>
  <c r="AH389" i="39"/>
  <c r="AG389" i="39"/>
  <c r="AF389" i="39"/>
  <c r="AE389" i="39"/>
  <c r="AD389" i="39"/>
  <c r="AC389" i="39"/>
  <c r="AB389" i="39"/>
  <c r="AA389" i="39"/>
  <c r="Z389" i="39"/>
  <c r="Y389" i="39"/>
  <c r="X389" i="39"/>
  <c r="W389" i="39"/>
  <c r="V389" i="39"/>
  <c r="U389" i="39"/>
  <c r="AI388" i="39"/>
  <c r="AH388" i="39"/>
  <c r="AG388" i="39"/>
  <c r="AF388" i="39"/>
  <c r="AE388" i="39"/>
  <c r="AD388" i="39"/>
  <c r="AC388" i="39"/>
  <c r="AB388" i="39"/>
  <c r="AA388" i="39"/>
  <c r="Z388" i="39"/>
  <c r="Y388" i="39"/>
  <c r="X388" i="39"/>
  <c r="W388" i="39"/>
  <c r="V388" i="39"/>
  <c r="U388" i="39"/>
  <c r="AI387" i="39"/>
  <c r="AH387" i="39"/>
  <c r="AG387" i="39"/>
  <c r="AF387" i="39"/>
  <c r="AE387" i="39"/>
  <c r="AD387" i="39"/>
  <c r="AC387" i="39"/>
  <c r="AB387" i="39"/>
  <c r="AA387" i="39"/>
  <c r="Z387" i="39"/>
  <c r="Y387" i="39"/>
  <c r="X387" i="39"/>
  <c r="W387" i="39"/>
  <c r="V387" i="39"/>
  <c r="U387" i="39"/>
  <c r="AI386" i="39"/>
  <c r="AH386" i="39"/>
  <c r="AG386" i="39"/>
  <c r="AF386" i="39"/>
  <c r="AE386" i="39"/>
  <c r="AD386" i="39"/>
  <c r="AC386" i="39"/>
  <c r="AB386" i="39"/>
  <c r="AA386" i="39"/>
  <c r="Z386" i="39"/>
  <c r="Y386" i="39"/>
  <c r="X386" i="39"/>
  <c r="W386" i="39"/>
  <c r="V386" i="39"/>
  <c r="U386" i="39"/>
  <c r="AI385" i="39"/>
  <c r="AH385" i="39"/>
  <c r="AG385" i="39"/>
  <c r="AF385" i="39"/>
  <c r="AE385" i="39"/>
  <c r="AD385" i="39"/>
  <c r="AC385" i="39"/>
  <c r="AB385" i="39"/>
  <c r="AA385" i="39"/>
  <c r="Z385" i="39"/>
  <c r="Y385" i="39"/>
  <c r="X385" i="39"/>
  <c r="W385" i="39"/>
  <c r="V385" i="39"/>
  <c r="U385" i="39"/>
  <c r="AI384" i="39"/>
  <c r="AH384" i="39"/>
  <c r="AG384" i="39"/>
  <c r="AF384" i="39"/>
  <c r="AE384" i="39"/>
  <c r="AD384" i="39"/>
  <c r="AC384" i="39"/>
  <c r="AB384" i="39"/>
  <c r="AA384" i="39"/>
  <c r="Z384" i="39"/>
  <c r="Y384" i="39"/>
  <c r="X384" i="39"/>
  <c r="W384" i="39"/>
  <c r="V384" i="39"/>
  <c r="U384" i="39"/>
  <c r="AI383" i="39"/>
  <c r="AH383" i="39"/>
  <c r="AG383" i="39"/>
  <c r="AF383" i="39"/>
  <c r="AE383" i="39"/>
  <c r="AD383" i="39"/>
  <c r="AC383" i="39"/>
  <c r="AB383" i="39"/>
  <c r="AA383" i="39"/>
  <c r="Z383" i="39"/>
  <c r="Y383" i="39"/>
  <c r="X383" i="39"/>
  <c r="W383" i="39"/>
  <c r="V383" i="39"/>
  <c r="U383" i="39"/>
  <c r="AI382" i="39"/>
  <c r="AH382" i="39"/>
  <c r="AG382" i="39"/>
  <c r="AF382" i="39"/>
  <c r="AE382" i="39"/>
  <c r="AD382" i="39"/>
  <c r="AC382" i="39"/>
  <c r="AB382" i="39"/>
  <c r="AA382" i="39"/>
  <c r="Z382" i="39"/>
  <c r="Y382" i="39"/>
  <c r="X382" i="39"/>
  <c r="W382" i="39"/>
  <c r="V382" i="39"/>
  <c r="U382" i="39"/>
  <c r="AI381" i="39"/>
  <c r="AH381" i="39"/>
  <c r="AG381" i="39"/>
  <c r="AF381" i="39"/>
  <c r="AE381" i="39"/>
  <c r="AD381" i="39"/>
  <c r="AC381" i="39"/>
  <c r="AB381" i="39"/>
  <c r="AA381" i="39"/>
  <c r="Z381" i="39"/>
  <c r="Y381" i="39"/>
  <c r="X381" i="39"/>
  <c r="W381" i="39"/>
  <c r="V381" i="39"/>
  <c r="U381" i="39"/>
  <c r="AI380" i="39"/>
  <c r="AH380" i="39"/>
  <c r="AG380" i="39"/>
  <c r="AF380" i="39"/>
  <c r="AE380" i="39"/>
  <c r="AD380" i="39"/>
  <c r="AC380" i="39"/>
  <c r="AB380" i="39"/>
  <c r="AA380" i="39"/>
  <c r="Z380" i="39"/>
  <c r="Y380" i="39"/>
  <c r="X380" i="39"/>
  <c r="W380" i="39"/>
  <c r="V380" i="39"/>
  <c r="U380" i="39"/>
  <c r="AI379" i="39"/>
  <c r="AH379" i="39"/>
  <c r="AG379" i="39"/>
  <c r="AF379" i="39"/>
  <c r="AE379" i="39"/>
  <c r="AD379" i="39"/>
  <c r="AC379" i="39"/>
  <c r="AB379" i="39"/>
  <c r="AA379" i="39"/>
  <c r="Z379" i="39"/>
  <c r="Y379" i="39"/>
  <c r="X379" i="39"/>
  <c r="W379" i="39"/>
  <c r="V379" i="39"/>
  <c r="U379" i="39"/>
  <c r="AI378" i="39"/>
  <c r="AH378" i="39"/>
  <c r="AG378" i="39"/>
  <c r="AF378" i="39"/>
  <c r="AE378" i="39"/>
  <c r="AD378" i="39"/>
  <c r="AC378" i="39"/>
  <c r="AB378" i="39"/>
  <c r="AA378" i="39"/>
  <c r="Z378" i="39"/>
  <c r="Y378" i="39"/>
  <c r="X378" i="39"/>
  <c r="W378" i="39"/>
  <c r="V378" i="39"/>
  <c r="U378" i="39"/>
  <c r="AI377" i="39"/>
  <c r="AH377" i="39"/>
  <c r="AG377" i="39"/>
  <c r="AF377" i="39"/>
  <c r="AE377" i="39"/>
  <c r="AD377" i="39"/>
  <c r="AC377" i="39"/>
  <c r="AB377" i="39"/>
  <c r="AA377" i="39"/>
  <c r="Z377" i="39"/>
  <c r="Y377" i="39"/>
  <c r="X377" i="39"/>
  <c r="W377" i="39"/>
  <c r="V377" i="39"/>
  <c r="U377" i="39"/>
  <c r="AI376" i="39"/>
  <c r="AH376" i="39"/>
  <c r="AG376" i="39"/>
  <c r="AF376" i="39"/>
  <c r="AE376" i="39"/>
  <c r="AD376" i="39"/>
  <c r="AC376" i="39"/>
  <c r="AB376" i="39"/>
  <c r="AA376" i="39"/>
  <c r="Z376" i="39"/>
  <c r="Y376" i="39"/>
  <c r="X376" i="39"/>
  <c r="W376" i="39"/>
  <c r="V376" i="39"/>
  <c r="U376" i="39"/>
  <c r="AI375" i="39"/>
  <c r="AH375" i="39"/>
  <c r="AG375" i="39"/>
  <c r="AF375" i="39"/>
  <c r="AE375" i="39"/>
  <c r="AD375" i="39"/>
  <c r="AC375" i="39"/>
  <c r="AB375" i="39"/>
  <c r="AA375" i="39"/>
  <c r="Z375" i="39"/>
  <c r="Y375" i="39"/>
  <c r="X375" i="39"/>
  <c r="W375" i="39"/>
  <c r="V375" i="39"/>
  <c r="U375" i="39"/>
  <c r="AI374" i="39"/>
  <c r="AH374" i="39"/>
  <c r="AG374" i="39"/>
  <c r="AF374" i="39"/>
  <c r="AE374" i="39"/>
  <c r="AD374" i="39"/>
  <c r="AC374" i="39"/>
  <c r="AB374" i="39"/>
  <c r="AA374" i="39"/>
  <c r="Z374" i="39"/>
  <c r="Y374" i="39"/>
  <c r="X374" i="39"/>
  <c r="W374" i="39"/>
  <c r="V374" i="39"/>
  <c r="U374" i="39"/>
  <c r="AI373" i="39"/>
  <c r="AH373" i="39"/>
  <c r="AG373" i="39"/>
  <c r="AF373" i="39"/>
  <c r="AE373" i="39"/>
  <c r="AD373" i="39"/>
  <c r="AC373" i="39"/>
  <c r="AB373" i="39"/>
  <c r="AA373" i="39"/>
  <c r="Z373" i="39"/>
  <c r="Y373" i="39"/>
  <c r="X373" i="39"/>
  <c r="W373" i="39"/>
  <c r="V373" i="39"/>
  <c r="U373" i="39"/>
  <c r="AI372" i="39"/>
  <c r="AH372" i="39"/>
  <c r="AG372" i="39"/>
  <c r="AF372" i="39"/>
  <c r="AE372" i="39"/>
  <c r="AD372" i="39"/>
  <c r="AC372" i="39"/>
  <c r="AB372" i="39"/>
  <c r="AA372" i="39"/>
  <c r="Z372" i="39"/>
  <c r="Y372" i="39"/>
  <c r="X372" i="39"/>
  <c r="W372" i="39"/>
  <c r="V372" i="39"/>
  <c r="U372" i="39"/>
  <c r="AI371" i="39"/>
  <c r="AH371" i="39"/>
  <c r="AG371" i="39"/>
  <c r="AF371" i="39"/>
  <c r="AE371" i="39"/>
  <c r="AD371" i="39"/>
  <c r="AC371" i="39"/>
  <c r="AB371" i="39"/>
  <c r="AA371" i="39"/>
  <c r="Z371" i="39"/>
  <c r="Y371" i="39"/>
  <c r="X371" i="39"/>
  <c r="W371" i="39"/>
  <c r="V371" i="39"/>
  <c r="U371" i="39"/>
  <c r="AI370" i="39"/>
  <c r="AH370" i="39"/>
  <c r="AG370" i="39"/>
  <c r="AF370" i="39"/>
  <c r="AE370" i="39"/>
  <c r="AD370" i="39"/>
  <c r="AC370" i="39"/>
  <c r="AB370" i="39"/>
  <c r="AA370" i="39"/>
  <c r="Z370" i="39"/>
  <c r="Y370" i="39"/>
  <c r="X370" i="39"/>
  <c r="W370" i="39"/>
  <c r="V370" i="39"/>
  <c r="U370" i="39"/>
  <c r="AI369" i="39"/>
  <c r="AH369" i="39"/>
  <c r="AG369" i="39"/>
  <c r="AF369" i="39"/>
  <c r="AE369" i="39"/>
  <c r="AD369" i="39"/>
  <c r="AC369" i="39"/>
  <c r="AB369" i="39"/>
  <c r="AA369" i="39"/>
  <c r="Z369" i="39"/>
  <c r="Y369" i="39"/>
  <c r="X369" i="39"/>
  <c r="W369" i="39"/>
  <c r="V369" i="39"/>
  <c r="U369" i="39"/>
  <c r="AI368" i="39"/>
  <c r="AH368" i="39"/>
  <c r="AG368" i="39"/>
  <c r="AF368" i="39"/>
  <c r="AE368" i="39"/>
  <c r="AD368" i="39"/>
  <c r="AC368" i="39"/>
  <c r="AB368" i="39"/>
  <c r="AA368" i="39"/>
  <c r="Z368" i="39"/>
  <c r="Y368" i="39"/>
  <c r="X368" i="39"/>
  <c r="W368" i="39"/>
  <c r="V368" i="39"/>
  <c r="U368" i="39"/>
  <c r="AI367" i="39"/>
  <c r="AH367" i="39"/>
  <c r="AG367" i="39"/>
  <c r="AF367" i="39"/>
  <c r="AE367" i="39"/>
  <c r="AD367" i="39"/>
  <c r="AC367" i="39"/>
  <c r="AB367" i="39"/>
  <c r="AA367" i="39"/>
  <c r="Z367" i="39"/>
  <c r="Y367" i="39"/>
  <c r="X367" i="39"/>
  <c r="W367" i="39"/>
  <c r="V367" i="39"/>
  <c r="U367" i="39"/>
  <c r="AI366" i="39"/>
  <c r="AH366" i="39"/>
  <c r="AG366" i="39"/>
  <c r="AF366" i="39"/>
  <c r="AE366" i="39"/>
  <c r="AD366" i="39"/>
  <c r="AC366" i="39"/>
  <c r="AB366" i="39"/>
  <c r="AA366" i="39"/>
  <c r="Z366" i="39"/>
  <c r="Y366" i="39"/>
  <c r="X366" i="39"/>
  <c r="W366" i="39"/>
  <c r="V366" i="39"/>
  <c r="U366" i="39"/>
  <c r="AI365" i="39"/>
  <c r="AH365" i="39"/>
  <c r="AG365" i="39"/>
  <c r="AF365" i="39"/>
  <c r="AE365" i="39"/>
  <c r="AD365" i="39"/>
  <c r="AC365" i="39"/>
  <c r="AB365" i="39"/>
  <c r="AA365" i="39"/>
  <c r="Z365" i="39"/>
  <c r="Y365" i="39"/>
  <c r="X365" i="39"/>
  <c r="W365" i="39"/>
  <c r="V365" i="39"/>
  <c r="U365" i="39"/>
  <c r="AI364" i="39"/>
  <c r="AH364" i="39"/>
  <c r="AG364" i="39"/>
  <c r="AF364" i="39"/>
  <c r="AE364" i="39"/>
  <c r="AD364" i="39"/>
  <c r="AC364" i="39"/>
  <c r="AB364" i="39"/>
  <c r="AA364" i="39"/>
  <c r="Z364" i="39"/>
  <c r="Y364" i="39"/>
  <c r="X364" i="39"/>
  <c r="W364" i="39"/>
  <c r="V364" i="39"/>
  <c r="U364" i="39"/>
  <c r="AI363" i="39"/>
  <c r="AH363" i="39"/>
  <c r="AG363" i="39"/>
  <c r="AF363" i="39"/>
  <c r="AE363" i="39"/>
  <c r="AD363" i="39"/>
  <c r="AC363" i="39"/>
  <c r="AB363" i="39"/>
  <c r="AA363" i="39"/>
  <c r="Z363" i="39"/>
  <c r="Y363" i="39"/>
  <c r="X363" i="39"/>
  <c r="W363" i="39"/>
  <c r="V363" i="39"/>
  <c r="U363" i="39"/>
  <c r="AI362" i="39"/>
  <c r="AH362" i="39"/>
  <c r="AG362" i="39"/>
  <c r="AF362" i="39"/>
  <c r="AE362" i="39"/>
  <c r="AD362" i="39"/>
  <c r="AC362" i="39"/>
  <c r="AB362" i="39"/>
  <c r="AA362" i="39"/>
  <c r="Z362" i="39"/>
  <c r="Y362" i="39"/>
  <c r="X362" i="39"/>
  <c r="W362" i="39"/>
  <c r="V362" i="39"/>
  <c r="U362" i="39"/>
  <c r="AI361" i="39"/>
  <c r="AH361" i="39"/>
  <c r="AG361" i="39"/>
  <c r="AF361" i="39"/>
  <c r="AE361" i="39"/>
  <c r="AD361" i="39"/>
  <c r="AC361" i="39"/>
  <c r="AB361" i="39"/>
  <c r="AA361" i="39"/>
  <c r="Z361" i="39"/>
  <c r="Y361" i="39"/>
  <c r="X361" i="39"/>
  <c r="W361" i="39"/>
  <c r="V361" i="39"/>
  <c r="U361" i="39"/>
  <c r="AI360" i="39"/>
  <c r="AH360" i="39"/>
  <c r="AG360" i="39"/>
  <c r="AF360" i="39"/>
  <c r="AE360" i="39"/>
  <c r="AD360" i="39"/>
  <c r="AC360" i="39"/>
  <c r="AB360" i="39"/>
  <c r="AA360" i="39"/>
  <c r="Z360" i="39"/>
  <c r="Y360" i="39"/>
  <c r="X360" i="39"/>
  <c r="W360" i="39"/>
  <c r="V360" i="39"/>
  <c r="U360" i="39"/>
  <c r="AI359" i="39"/>
  <c r="AH359" i="39"/>
  <c r="AG359" i="39"/>
  <c r="AF359" i="39"/>
  <c r="AE359" i="39"/>
  <c r="AD359" i="39"/>
  <c r="AC359" i="39"/>
  <c r="AB359" i="39"/>
  <c r="AA359" i="39"/>
  <c r="Z359" i="39"/>
  <c r="Y359" i="39"/>
  <c r="X359" i="39"/>
  <c r="W359" i="39"/>
  <c r="V359" i="39"/>
  <c r="U359" i="39"/>
  <c r="AI358" i="39"/>
  <c r="AH358" i="39"/>
  <c r="AG358" i="39"/>
  <c r="AF358" i="39"/>
  <c r="AE358" i="39"/>
  <c r="AD358" i="39"/>
  <c r="AC358" i="39"/>
  <c r="AB358" i="39"/>
  <c r="AA358" i="39"/>
  <c r="Z358" i="39"/>
  <c r="Y358" i="39"/>
  <c r="X358" i="39"/>
  <c r="W358" i="39"/>
  <c r="V358" i="39"/>
  <c r="U358" i="39"/>
  <c r="AI357" i="39"/>
  <c r="AH357" i="39"/>
  <c r="AG357" i="39"/>
  <c r="AF357" i="39"/>
  <c r="AE357" i="39"/>
  <c r="AD357" i="39"/>
  <c r="AC357" i="39"/>
  <c r="AB357" i="39"/>
  <c r="AA357" i="39"/>
  <c r="Z357" i="39"/>
  <c r="Y357" i="39"/>
  <c r="X357" i="39"/>
  <c r="W357" i="39"/>
  <c r="V357" i="39"/>
  <c r="U357" i="39"/>
  <c r="AI356" i="39"/>
  <c r="AH356" i="39"/>
  <c r="AG356" i="39"/>
  <c r="AF356" i="39"/>
  <c r="AE356" i="39"/>
  <c r="AD356" i="39"/>
  <c r="AC356" i="39"/>
  <c r="AB356" i="39"/>
  <c r="AA356" i="39"/>
  <c r="Z356" i="39"/>
  <c r="Y356" i="39"/>
  <c r="X356" i="39"/>
  <c r="W356" i="39"/>
  <c r="V356" i="39"/>
  <c r="U356" i="39"/>
  <c r="AI355" i="39"/>
  <c r="AH355" i="39"/>
  <c r="AG355" i="39"/>
  <c r="AF355" i="39"/>
  <c r="AE355" i="39"/>
  <c r="AD355" i="39"/>
  <c r="AC355" i="39"/>
  <c r="AB355" i="39"/>
  <c r="AA355" i="39"/>
  <c r="Z355" i="39"/>
  <c r="Y355" i="39"/>
  <c r="X355" i="39"/>
  <c r="W355" i="39"/>
  <c r="V355" i="39"/>
  <c r="U355" i="39"/>
  <c r="AI354" i="39"/>
  <c r="AH354" i="39"/>
  <c r="AG354" i="39"/>
  <c r="AF354" i="39"/>
  <c r="AE354" i="39"/>
  <c r="AD354" i="39"/>
  <c r="AC354" i="39"/>
  <c r="AB354" i="39"/>
  <c r="AA354" i="39"/>
  <c r="Z354" i="39"/>
  <c r="Y354" i="39"/>
  <c r="X354" i="39"/>
  <c r="W354" i="39"/>
  <c r="V354" i="39"/>
  <c r="U354" i="39"/>
  <c r="AI353" i="39"/>
  <c r="AH353" i="39"/>
  <c r="AG353" i="39"/>
  <c r="AF353" i="39"/>
  <c r="AE353" i="39"/>
  <c r="AD353" i="39"/>
  <c r="AC353" i="39"/>
  <c r="AB353" i="39"/>
  <c r="AA353" i="39"/>
  <c r="Z353" i="39"/>
  <c r="Y353" i="39"/>
  <c r="X353" i="39"/>
  <c r="W353" i="39"/>
  <c r="V353" i="39"/>
  <c r="U353" i="39"/>
  <c r="AI352" i="39"/>
  <c r="AH352" i="39"/>
  <c r="AG352" i="39"/>
  <c r="AF352" i="39"/>
  <c r="AE352" i="39"/>
  <c r="AD352" i="39"/>
  <c r="AC352" i="39"/>
  <c r="AB352" i="39"/>
  <c r="AA352" i="39"/>
  <c r="Z352" i="39"/>
  <c r="Y352" i="39"/>
  <c r="X352" i="39"/>
  <c r="W352" i="39"/>
  <c r="V352" i="39"/>
  <c r="U352" i="39"/>
  <c r="AI351" i="39"/>
  <c r="AH351" i="39"/>
  <c r="AG351" i="39"/>
  <c r="AF351" i="39"/>
  <c r="AE351" i="39"/>
  <c r="AD351" i="39"/>
  <c r="AC351" i="39"/>
  <c r="AB351" i="39"/>
  <c r="AA351" i="39"/>
  <c r="Z351" i="39"/>
  <c r="Y351" i="39"/>
  <c r="X351" i="39"/>
  <c r="W351" i="39"/>
  <c r="V351" i="39"/>
  <c r="U351" i="39"/>
  <c r="AI350" i="39"/>
  <c r="AH350" i="39"/>
  <c r="AG350" i="39"/>
  <c r="AF350" i="39"/>
  <c r="AE350" i="39"/>
  <c r="AD350" i="39"/>
  <c r="AC350" i="39"/>
  <c r="AB350" i="39"/>
  <c r="AA350" i="39"/>
  <c r="Z350" i="39"/>
  <c r="Y350" i="39"/>
  <c r="X350" i="39"/>
  <c r="W350" i="39"/>
  <c r="V350" i="39"/>
  <c r="U350" i="39"/>
  <c r="AI349" i="39"/>
  <c r="AH349" i="39"/>
  <c r="AG349" i="39"/>
  <c r="AF349" i="39"/>
  <c r="AE349" i="39"/>
  <c r="AD349" i="39"/>
  <c r="AC349" i="39"/>
  <c r="AB349" i="39"/>
  <c r="AA349" i="39"/>
  <c r="Z349" i="39"/>
  <c r="Y349" i="39"/>
  <c r="X349" i="39"/>
  <c r="W349" i="39"/>
  <c r="V349" i="39"/>
  <c r="U349" i="39"/>
  <c r="AI348" i="39"/>
  <c r="AH348" i="39"/>
  <c r="AG348" i="39"/>
  <c r="AF348" i="39"/>
  <c r="AE348" i="39"/>
  <c r="AD348" i="39"/>
  <c r="AC348" i="39"/>
  <c r="AB348" i="39"/>
  <c r="AA348" i="39"/>
  <c r="Z348" i="39"/>
  <c r="Y348" i="39"/>
  <c r="X348" i="39"/>
  <c r="W348" i="39"/>
  <c r="V348" i="39"/>
  <c r="U348" i="39"/>
  <c r="AI347" i="39"/>
  <c r="AH347" i="39"/>
  <c r="AG347" i="39"/>
  <c r="AF347" i="39"/>
  <c r="AE347" i="39"/>
  <c r="AD347" i="39"/>
  <c r="AC347" i="39"/>
  <c r="AB347" i="39"/>
  <c r="AA347" i="39"/>
  <c r="Z347" i="39"/>
  <c r="Y347" i="39"/>
  <c r="X347" i="39"/>
  <c r="W347" i="39"/>
  <c r="V347" i="39"/>
  <c r="U347" i="39"/>
  <c r="AI346" i="39"/>
  <c r="AH346" i="39"/>
  <c r="AG346" i="39"/>
  <c r="AF346" i="39"/>
  <c r="AE346" i="39"/>
  <c r="AD346" i="39"/>
  <c r="AC346" i="39"/>
  <c r="AB346" i="39"/>
  <c r="AA346" i="39"/>
  <c r="Z346" i="39"/>
  <c r="Y346" i="39"/>
  <c r="X346" i="39"/>
  <c r="W346" i="39"/>
  <c r="V346" i="39"/>
  <c r="U346" i="39"/>
  <c r="AI345" i="39"/>
  <c r="AH345" i="39"/>
  <c r="AG345" i="39"/>
  <c r="AF345" i="39"/>
  <c r="AE345" i="39"/>
  <c r="AD345" i="39"/>
  <c r="AC345" i="39"/>
  <c r="AB345" i="39"/>
  <c r="AA345" i="39"/>
  <c r="Z345" i="39"/>
  <c r="Y345" i="39"/>
  <c r="X345" i="39"/>
  <c r="W345" i="39"/>
  <c r="V345" i="39"/>
  <c r="U345" i="39"/>
  <c r="AI344" i="39"/>
  <c r="AH344" i="39"/>
  <c r="AG344" i="39"/>
  <c r="AF344" i="39"/>
  <c r="AE344" i="39"/>
  <c r="AD344" i="39"/>
  <c r="AC344" i="39"/>
  <c r="AB344" i="39"/>
  <c r="AA344" i="39"/>
  <c r="Z344" i="39"/>
  <c r="Y344" i="39"/>
  <c r="X344" i="39"/>
  <c r="W344" i="39"/>
  <c r="V344" i="39"/>
  <c r="U344" i="39"/>
  <c r="AI343" i="39"/>
  <c r="AH343" i="39"/>
  <c r="AG343" i="39"/>
  <c r="AF343" i="39"/>
  <c r="AE343" i="39"/>
  <c r="AD343" i="39"/>
  <c r="AC343" i="39"/>
  <c r="AB343" i="39"/>
  <c r="AA343" i="39"/>
  <c r="Z343" i="39"/>
  <c r="Y343" i="39"/>
  <c r="X343" i="39"/>
  <c r="W343" i="39"/>
  <c r="V343" i="39"/>
  <c r="U343" i="39"/>
  <c r="AI342" i="39"/>
  <c r="AH342" i="39"/>
  <c r="AG342" i="39"/>
  <c r="AF342" i="39"/>
  <c r="AE342" i="39"/>
  <c r="AD342" i="39"/>
  <c r="AC342" i="39"/>
  <c r="AB342" i="39"/>
  <c r="AA342" i="39"/>
  <c r="Z342" i="39"/>
  <c r="Y342" i="39"/>
  <c r="X342" i="39"/>
  <c r="W342" i="39"/>
  <c r="V342" i="39"/>
  <c r="U342" i="39"/>
  <c r="AI341" i="39"/>
  <c r="AH341" i="39"/>
  <c r="AG341" i="39"/>
  <c r="AF341" i="39"/>
  <c r="AE341" i="39"/>
  <c r="AD341" i="39"/>
  <c r="AC341" i="39"/>
  <c r="AB341" i="39"/>
  <c r="AA341" i="39"/>
  <c r="Z341" i="39"/>
  <c r="Y341" i="39"/>
  <c r="X341" i="39"/>
  <c r="W341" i="39"/>
  <c r="V341" i="39"/>
  <c r="U341" i="39"/>
  <c r="AI340" i="39"/>
  <c r="AH340" i="39"/>
  <c r="AG340" i="39"/>
  <c r="AF340" i="39"/>
  <c r="AE340" i="39"/>
  <c r="AD340" i="39"/>
  <c r="AC340" i="39"/>
  <c r="AB340" i="39"/>
  <c r="AA340" i="39"/>
  <c r="Z340" i="39"/>
  <c r="Y340" i="39"/>
  <c r="X340" i="39"/>
  <c r="W340" i="39"/>
  <c r="V340" i="39"/>
  <c r="U340" i="39"/>
  <c r="AI339" i="39"/>
  <c r="AH339" i="39"/>
  <c r="AG339" i="39"/>
  <c r="AF339" i="39"/>
  <c r="AE339" i="39"/>
  <c r="AD339" i="39"/>
  <c r="AC339" i="39"/>
  <c r="AB339" i="39"/>
  <c r="AA339" i="39"/>
  <c r="Z339" i="39"/>
  <c r="Y339" i="39"/>
  <c r="X339" i="39"/>
  <c r="W339" i="39"/>
  <c r="V339" i="39"/>
  <c r="U339" i="39"/>
  <c r="AI338" i="39"/>
  <c r="AH338" i="39"/>
  <c r="AG338" i="39"/>
  <c r="AF338" i="39"/>
  <c r="AE338" i="39"/>
  <c r="AD338" i="39"/>
  <c r="AC338" i="39"/>
  <c r="AB338" i="39"/>
  <c r="AA338" i="39"/>
  <c r="Z338" i="39"/>
  <c r="Y338" i="39"/>
  <c r="X338" i="39"/>
  <c r="W338" i="39"/>
  <c r="V338" i="39"/>
  <c r="U338" i="39"/>
  <c r="AI337" i="39"/>
  <c r="AH337" i="39"/>
  <c r="AG337" i="39"/>
  <c r="AF337" i="39"/>
  <c r="AE337" i="39"/>
  <c r="AD337" i="39"/>
  <c r="AC337" i="39"/>
  <c r="AB337" i="39"/>
  <c r="AA337" i="39"/>
  <c r="Z337" i="39"/>
  <c r="Y337" i="39"/>
  <c r="X337" i="39"/>
  <c r="W337" i="39"/>
  <c r="V337" i="39"/>
  <c r="U337" i="39"/>
  <c r="AI336" i="39"/>
  <c r="AH336" i="39"/>
  <c r="AG336" i="39"/>
  <c r="AF336" i="39"/>
  <c r="AE336" i="39"/>
  <c r="AD336" i="39"/>
  <c r="AC336" i="39"/>
  <c r="AB336" i="39"/>
  <c r="AA336" i="39"/>
  <c r="Z336" i="39"/>
  <c r="Y336" i="39"/>
  <c r="X336" i="39"/>
  <c r="W336" i="39"/>
  <c r="V336" i="39"/>
  <c r="U336" i="39"/>
  <c r="AI335" i="39"/>
  <c r="AH335" i="39"/>
  <c r="AG335" i="39"/>
  <c r="AF335" i="39"/>
  <c r="AE335" i="39"/>
  <c r="AD335" i="39"/>
  <c r="AC335" i="39"/>
  <c r="AB335" i="39"/>
  <c r="AA335" i="39"/>
  <c r="Z335" i="39"/>
  <c r="Y335" i="39"/>
  <c r="X335" i="39"/>
  <c r="W335" i="39"/>
  <c r="V335" i="39"/>
  <c r="U335" i="39"/>
  <c r="AI334" i="39"/>
  <c r="AH334" i="39"/>
  <c r="AG334" i="39"/>
  <c r="AF334" i="39"/>
  <c r="AE334" i="39"/>
  <c r="AD334" i="39"/>
  <c r="AC334" i="39"/>
  <c r="AB334" i="39"/>
  <c r="AA334" i="39"/>
  <c r="Z334" i="39"/>
  <c r="Y334" i="39"/>
  <c r="X334" i="39"/>
  <c r="W334" i="39"/>
  <c r="V334" i="39"/>
  <c r="U334" i="39"/>
  <c r="AI333" i="39"/>
  <c r="AH333" i="39"/>
  <c r="AG333" i="39"/>
  <c r="AF333" i="39"/>
  <c r="AE333" i="39"/>
  <c r="AD333" i="39"/>
  <c r="AC333" i="39"/>
  <c r="AB333" i="39"/>
  <c r="AA333" i="39"/>
  <c r="Z333" i="39"/>
  <c r="Y333" i="39"/>
  <c r="X333" i="39"/>
  <c r="W333" i="39"/>
  <c r="V333" i="39"/>
  <c r="U333" i="39"/>
  <c r="AI332" i="39"/>
  <c r="AH332" i="39"/>
  <c r="AG332" i="39"/>
  <c r="AF332" i="39"/>
  <c r="AE332" i="39"/>
  <c r="AD332" i="39"/>
  <c r="AC332" i="39"/>
  <c r="AB332" i="39"/>
  <c r="AA332" i="39"/>
  <c r="Z332" i="39"/>
  <c r="Y332" i="39"/>
  <c r="X332" i="39"/>
  <c r="W332" i="39"/>
  <c r="V332" i="39"/>
  <c r="U332" i="39"/>
  <c r="AI331" i="39"/>
  <c r="AH331" i="39"/>
  <c r="AG331" i="39"/>
  <c r="AF331" i="39"/>
  <c r="AE331" i="39"/>
  <c r="AD331" i="39"/>
  <c r="AC331" i="39"/>
  <c r="AB331" i="39"/>
  <c r="AA331" i="39"/>
  <c r="Z331" i="39"/>
  <c r="Y331" i="39"/>
  <c r="X331" i="39"/>
  <c r="W331" i="39"/>
  <c r="V331" i="39"/>
  <c r="U331" i="39"/>
  <c r="AI330" i="39"/>
  <c r="AH330" i="39"/>
  <c r="AG330" i="39"/>
  <c r="AF330" i="39"/>
  <c r="AE330" i="39"/>
  <c r="AD330" i="39"/>
  <c r="AC330" i="39"/>
  <c r="AB330" i="39"/>
  <c r="AA330" i="39"/>
  <c r="Z330" i="39"/>
  <c r="Y330" i="39"/>
  <c r="X330" i="39"/>
  <c r="W330" i="39"/>
  <c r="V330" i="39"/>
  <c r="U330" i="39"/>
  <c r="AI329" i="39"/>
  <c r="AH329" i="39"/>
  <c r="AG329" i="39"/>
  <c r="AF329" i="39"/>
  <c r="AE329" i="39"/>
  <c r="AD329" i="39"/>
  <c r="AC329" i="39"/>
  <c r="AB329" i="39"/>
  <c r="AA329" i="39"/>
  <c r="Z329" i="39"/>
  <c r="Y329" i="39"/>
  <c r="X329" i="39"/>
  <c r="W329" i="39"/>
  <c r="V329" i="39"/>
  <c r="U329" i="39"/>
  <c r="AI328" i="39"/>
  <c r="AH328" i="39"/>
  <c r="AG328" i="39"/>
  <c r="AF328" i="39"/>
  <c r="AE328" i="39"/>
  <c r="AD328" i="39"/>
  <c r="AC328" i="39"/>
  <c r="AB328" i="39"/>
  <c r="AA328" i="39"/>
  <c r="Z328" i="39"/>
  <c r="Y328" i="39"/>
  <c r="X328" i="39"/>
  <c r="W328" i="39"/>
  <c r="V328" i="39"/>
  <c r="U328" i="39"/>
  <c r="AI327" i="39"/>
  <c r="AH327" i="39"/>
  <c r="AG327" i="39"/>
  <c r="AF327" i="39"/>
  <c r="AE327" i="39"/>
  <c r="AD327" i="39"/>
  <c r="AC327" i="39"/>
  <c r="AB327" i="39"/>
  <c r="AA327" i="39"/>
  <c r="Z327" i="39"/>
  <c r="Y327" i="39"/>
  <c r="X327" i="39"/>
  <c r="W327" i="39"/>
  <c r="V327" i="39"/>
  <c r="U327" i="39"/>
  <c r="AI326" i="39"/>
  <c r="AH326" i="39"/>
  <c r="AG326" i="39"/>
  <c r="AF326" i="39"/>
  <c r="AE326" i="39"/>
  <c r="AD326" i="39"/>
  <c r="AC326" i="39"/>
  <c r="AB326" i="39"/>
  <c r="AA326" i="39"/>
  <c r="Z326" i="39"/>
  <c r="Y326" i="39"/>
  <c r="X326" i="39"/>
  <c r="W326" i="39"/>
  <c r="V326" i="39"/>
  <c r="U326" i="39"/>
  <c r="AI325" i="39"/>
  <c r="AH325" i="39"/>
  <c r="AG325" i="39"/>
  <c r="AF325" i="39"/>
  <c r="AE325" i="39"/>
  <c r="AD325" i="39"/>
  <c r="AC325" i="39"/>
  <c r="AB325" i="39"/>
  <c r="AA325" i="39"/>
  <c r="Z325" i="39"/>
  <c r="Y325" i="39"/>
  <c r="X325" i="39"/>
  <c r="W325" i="39"/>
  <c r="V325" i="39"/>
  <c r="U325" i="39"/>
  <c r="AI324" i="39"/>
  <c r="AH324" i="39"/>
  <c r="AG324" i="39"/>
  <c r="AF324" i="39"/>
  <c r="AE324" i="39"/>
  <c r="AD324" i="39"/>
  <c r="AC324" i="39"/>
  <c r="AB324" i="39"/>
  <c r="AA324" i="39"/>
  <c r="Z324" i="39"/>
  <c r="Y324" i="39"/>
  <c r="X324" i="39"/>
  <c r="W324" i="39"/>
  <c r="V324" i="39"/>
  <c r="U324" i="39"/>
  <c r="AI323" i="39"/>
  <c r="AH323" i="39"/>
  <c r="AG323" i="39"/>
  <c r="AF323" i="39"/>
  <c r="AE323" i="39"/>
  <c r="AD323" i="39"/>
  <c r="AC323" i="39"/>
  <c r="AB323" i="39"/>
  <c r="AA323" i="39"/>
  <c r="Z323" i="39"/>
  <c r="Y323" i="39"/>
  <c r="X323" i="39"/>
  <c r="W323" i="39"/>
  <c r="V323" i="39"/>
  <c r="U323" i="39"/>
  <c r="AI322" i="39"/>
  <c r="AH322" i="39"/>
  <c r="AG322" i="39"/>
  <c r="AF322" i="39"/>
  <c r="AE322" i="39"/>
  <c r="AD322" i="39"/>
  <c r="AC322" i="39"/>
  <c r="AB322" i="39"/>
  <c r="AA322" i="39"/>
  <c r="Z322" i="39"/>
  <c r="Y322" i="39"/>
  <c r="X322" i="39"/>
  <c r="W322" i="39"/>
  <c r="V322" i="39"/>
  <c r="U322" i="39"/>
  <c r="AI321" i="39"/>
  <c r="AH321" i="39"/>
  <c r="AG321" i="39"/>
  <c r="AF321" i="39"/>
  <c r="AE321" i="39"/>
  <c r="AD321" i="39"/>
  <c r="AC321" i="39"/>
  <c r="AB321" i="39"/>
  <c r="AA321" i="39"/>
  <c r="Z321" i="39"/>
  <c r="Y321" i="39"/>
  <c r="X321" i="39"/>
  <c r="W321" i="39"/>
  <c r="V321" i="39"/>
  <c r="U321" i="39"/>
  <c r="AI320" i="39"/>
  <c r="AH320" i="39"/>
  <c r="AG320" i="39"/>
  <c r="AF320" i="39"/>
  <c r="AE320" i="39"/>
  <c r="AD320" i="39"/>
  <c r="AC320" i="39"/>
  <c r="AB320" i="39"/>
  <c r="AA320" i="39"/>
  <c r="Z320" i="39"/>
  <c r="Y320" i="39"/>
  <c r="X320" i="39"/>
  <c r="W320" i="39"/>
  <c r="V320" i="39"/>
  <c r="U320" i="39"/>
  <c r="AI319" i="39"/>
  <c r="AH319" i="39"/>
  <c r="AG319" i="39"/>
  <c r="AF319" i="39"/>
  <c r="AE319" i="39"/>
  <c r="AD319" i="39"/>
  <c r="AC319" i="39"/>
  <c r="AB319" i="39"/>
  <c r="AA319" i="39"/>
  <c r="Z319" i="39"/>
  <c r="Y319" i="39"/>
  <c r="X319" i="39"/>
  <c r="W319" i="39"/>
  <c r="V319" i="39"/>
  <c r="U319" i="39"/>
  <c r="AI318" i="39"/>
  <c r="AH318" i="39"/>
  <c r="AG318" i="39"/>
  <c r="AF318" i="39"/>
  <c r="AE318" i="39"/>
  <c r="AD318" i="39"/>
  <c r="AC318" i="39"/>
  <c r="AB318" i="39"/>
  <c r="AA318" i="39"/>
  <c r="Z318" i="39"/>
  <c r="Y318" i="39"/>
  <c r="X318" i="39"/>
  <c r="W318" i="39"/>
  <c r="V318" i="39"/>
  <c r="U318" i="39"/>
  <c r="AI317" i="39"/>
  <c r="AH317" i="39"/>
  <c r="AG317" i="39"/>
  <c r="AF317" i="39"/>
  <c r="AE317" i="39"/>
  <c r="AD317" i="39"/>
  <c r="AC317" i="39"/>
  <c r="AB317" i="39"/>
  <c r="AA317" i="39"/>
  <c r="Z317" i="39"/>
  <c r="Y317" i="39"/>
  <c r="X317" i="39"/>
  <c r="W317" i="39"/>
  <c r="V317" i="39"/>
  <c r="U317" i="39"/>
  <c r="AI316" i="39"/>
  <c r="AH316" i="39"/>
  <c r="AG316" i="39"/>
  <c r="AF316" i="39"/>
  <c r="AE316" i="39"/>
  <c r="AD316" i="39"/>
  <c r="AC316" i="39"/>
  <c r="AB316" i="39"/>
  <c r="AA316" i="39"/>
  <c r="Z316" i="39"/>
  <c r="Y316" i="39"/>
  <c r="X316" i="39"/>
  <c r="W316" i="39"/>
  <c r="V316" i="39"/>
  <c r="U316" i="39"/>
  <c r="AI315" i="39"/>
  <c r="AH315" i="39"/>
  <c r="AG315" i="39"/>
  <c r="AF315" i="39"/>
  <c r="AE315" i="39"/>
  <c r="AD315" i="39"/>
  <c r="AC315" i="39"/>
  <c r="AB315" i="39"/>
  <c r="AA315" i="39"/>
  <c r="Z315" i="39"/>
  <c r="Y315" i="39"/>
  <c r="X315" i="39"/>
  <c r="W315" i="39"/>
  <c r="V315" i="39"/>
  <c r="U315" i="39"/>
  <c r="AI314" i="39"/>
  <c r="AH314" i="39"/>
  <c r="AG314" i="39"/>
  <c r="AF314" i="39"/>
  <c r="AE314" i="39"/>
  <c r="AD314" i="39"/>
  <c r="AC314" i="39"/>
  <c r="AB314" i="39"/>
  <c r="AA314" i="39"/>
  <c r="Z314" i="39"/>
  <c r="Y314" i="39"/>
  <c r="X314" i="39"/>
  <c r="W314" i="39"/>
  <c r="V314" i="39"/>
  <c r="U314" i="39"/>
  <c r="AI313" i="39"/>
  <c r="AH313" i="39"/>
  <c r="AG313" i="39"/>
  <c r="AF313" i="39"/>
  <c r="AE313" i="39"/>
  <c r="AD313" i="39"/>
  <c r="AC313" i="39"/>
  <c r="AB313" i="39"/>
  <c r="AA313" i="39"/>
  <c r="Z313" i="39"/>
  <c r="Y313" i="39"/>
  <c r="X313" i="39"/>
  <c r="W313" i="39"/>
  <c r="V313" i="39"/>
  <c r="U313" i="39"/>
  <c r="AI312" i="39"/>
  <c r="AH312" i="39"/>
  <c r="AG312" i="39"/>
  <c r="AF312" i="39"/>
  <c r="AE312" i="39"/>
  <c r="AD312" i="39"/>
  <c r="AC312" i="39"/>
  <c r="AB312" i="39"/>
  <c r="AA312" i="39"/>
  <c r="Z312" i="39"/>
  <c r="Y312" i="39"/>
  <c r="X312" i="39"/>
  <c r="W312" i="39"/>
  <c r="V312" i="39"/>
  <c r="U312" i="39"/>
  <c r="AI311" i="39"/>
  <c r="AH311" i="39"/>
  <c r="AG311" i="39"/>
  <c r="AF311" i="39"/>
  <c r="AE311" i="39"/>
  <c r="AD311" i="39"/>
  <c r="AC311" i="39"/>
  <c r="AB311" i="39"/>
  <c r="AA311" i="39"/>
  <c r="Z311" i="39"/>
  <c r="Y311" i="39"/>
  <c r="X311" i="39"/>
  <c r="W311" i="39"/>
  <c r="V311" i="39"/>
  <c r="U311" i="39"/>
  <c r="AI310" i="39"/>
  <c r="AH310" i="39"/>
  <c r="AG310" i="39"/>
  <c r="AF310" i="39"/>
  <c r="AE310" i="39"/>
  <c r="AD310" i="39"/>
  <c r="AC310" i="39"/>
  <c r="AB310" i="39"/>
  <c r="AA310" i="39"/>
  <c r="Z310" i="39"/>
  <c r="Y310" i="39"/>
  <c r="X310" i="39"/>
  <c r="W310" i="39"/>
  <c r="V310" i="39"/>
  <c r="U310" i="39"/>
  <c r="AI309" i="39"/>
  <c r="AH309" i="39"/>
  <c r="AG309" i="39"/>
  <c r="AF309" i="39"/>
  <c r="AE309" i="39"/>
  <c r="AD309" i="39"/>
  <c r="AC309" i="39"/>
  <c r="AB309" i="39"/>
  <c r="AA309" i="39"/>
  <c r="Z309" i="39"/>
  <c r="Y309" i="39"/>
  <c r="X309" i="39"/>
  <c r="W309" i="39"/>
  <c r="V309" i="39"/>
  <c r="U309" i="39"/>
  <c r="AI308" i="39"/>
  <c r="AH308" i="39"/>
  <c r="AG308" i="39"/>
  <c r="AF308" i="39"/>
  <c r="AE308" i="39"/>
  <c r="AD308" i="39"/>
  <c r="AC308" i="39"/>
  <c r="AB308" i="39"/>
  <c r="AA308" i="39"/>
  <c r="Z308" i="39"/>
  <c r="Y308" i="39"/>
  <c r="X308" i="39"/>
  <c r="W308" i="39"/>
  <c r="V308" i="39"/>
  <c r="U308" i="39"/>
  <c r="AI307" i="39"/>
  <c r="AH307" i="39"/>
  <c r="AG307" i="39"/>
  <c r="AF307" i="39"/>
  <c r="AE307" i="39"/>
  <c r="AD307" i="39"/>
  <c r="AC307" i="39"/>
  <c r="AB307" i="39"/>
  <c r="AA307" i="39"/>
  <c r="Z307" i="39"/>
  <c r="Y307" i="39"/>
  <c r="X307" i="39"/>
  <c r="W307" i="39"/>
  <c r="V307" i="39"/>
  <c r="U307" i="39"/>
  <c r="AI306" i="39"/>
  <c r="AH306" i="39"/>
  <c r="AG306" i="39"/>
  <c r="AF306" i="39"/>
  <c r="AE306" i="39"/>
  <c r="AD306" i="39"/>
  <c r="AC306" i="39"/>
  <c r="AB306" i="39"/>
  <c r="AA306" i="39"/>
  <c r="Z306" i="39"/>
  <c r="Y306" i="39"/>
  <c r="X306" i="39"/>
  <c r="W306" i="39"/>
  <c r="V306" i="39"/>
  <c r="U306" i="39"/>
  <c r="AI305" i="39"/>
  <c r="AH305" i="39"/>
  <c r="AG305" i="39"/>
  <c r="AF305" i="39"/>
  <c r="AE305" i="39"/>
  <c r="AD305" i="39"/>
  <c r="AC305" i="39"/>
  <c r="AB305" i="39"/>
  <c r="AA305" i="39"/>
  <c r="Z305" i="39"/>
  <c r="Y305" i="39"/>
  <c r="X305" i="39"/>
  <c r="W305" i="39"/>
  <c r="V305" i="39"/>
  <c r="U305" i="39"/>
  <c r="AI304" i="39"/>
  <c r="AH304" i="39"/>
  <c r="AG304" i="39"/>
  <c r="AF304" i="39"/>
  <c r="AE304" i="39"/>
  <c r="AD304" i="39"/>
  <c r="AC304" i="39"/>
  <c r="AB304" i="39"/>
  <c r="AA304" i="39"/>
  <c r="Z304" i="39"/>
  <c r="Y304" i="39"/>
  <c r="X304" i="39"/>
  <c r="W304" i="39"/>
  <c r="V304" i="39"/>
  <c r="U304" i="39"/>
  <c r="AI303" i="39"/>
  <c r="AH303" i="39"/>
  <c r="AG303" i="39"/>
  <c r="AF303" i="39"/>
  <c r="AE303" i="39"/>
  <c r="AD303" i="39"/>
  <c r="AC303" i="39"/>
  <c r="AB303" i="39"/>
  <c r="AA303" i="39"/>
  <c r="Z303" i="39"/>
  <c r="Y303" i="39"/>
  <c r="X303" i="39"/>
  <c r="W303" i="39"/>
  <c r="V303" i="39"/>
  <c r="U303" i="39"/>
  <c r="AI302" i="39"/>
  <c r="AH302" i="39"/>
  <c r="AG302" i="39"/>
  <c r="AF302" i="39"/>
  <c r="AE302" i="39"/>
  <c r="AD302" i="39"/>
  <c r="AC302" i="39"/>
  <c r="AB302" i="39"/>
  <c r="AA302" i="39"/>
  <c r="Z302" i="39"/>
  <c r="Y302" i="39"/>
  <c r="X302" i="39"/>
  <c r="W302" i="39"/>
  <c r="V302" i="39"/>
  <c r="U302" i="39"/>
  <c r="AI301" i="39"/>
  <c r="AH301" i="39"/>
  <c r="AG301" i="39"/>
  <c r="AF301" i="39"/>
  <c r="AE301" i="39"/>
  <c r="AD301" i="39"/>
  <c r="AC301" i="39"/>
  <c r="AB301" i="39"/>
  <c r="AA301" i="39"/>
  <c r="Z301" i="39"/>
  <c r="Y301" i="39"/>
  <c r="X301" i="39"/>
  <c r="W301" i="39"/>
  <c r="V301" i="39"/>
  <c r="U301" i="39"/>
  <c r="AI300" i="39"/>
  <c r="AH300" i="39"/>
  <c r="AG300" i="39"/>
  <c r="AF300" i="39"/>
  <c r="AE300" i="39"/>
  <c r="AD300" i="39"/>
  <c r="AC300" i="39"/>
  <c r="AB300" i="39"/>
  <c r="AA300" i="39"/>
  <c r="Z300" i="39"/>
  <c r="Y300" i="39"/>
  <c r="X300" i="39"/>
  <c r="W300" i="39"/>
  <c r="V300" i="39"/>
  <c r="U300" i="39"/>
  <c r="AI299" i="39"/>
  <c r="AH299" i="39"/>
  <c r="AG299" i="39"/>
  <c r="AF299" i="39"/>
  <c r="AE299" i="39"/>
  <c r="AD299" i="39"/>
  <c r="AC299" i="39"/>
  <c r="AB299" i="39"/>
  <c r="AA299" i="39"/>
  <c r="Z299" i="39"/>
  <c r="Y299" i="39"/>
  <c r="X299" i="39"/>
  <c r="W299" i="39"/>
  <c r="V299" i="39"/>
  <c r="U299" i="39"/>
  <c r="AI298" i="39"/>
  <c r="AH298" i="39"/>
  <c r="AG298" i="39"/>
  <c r="AF298" i="39"/>
  <c r="AE298" i="39"/>
  <c r="AD298" i="39"/>
  <c r="AC298" i="39"/>
  <c r="AB298" i="39"/>
  <c r="AA298" i="39"/>
  <c r="Z298" i="39"/>
  <c r="Y298" i="39"/>
  <c r="X298" i="39"/>
  <c r="W298" i="39"/>
  <c r="V298" i="39"/>
  <c r="U298" i="39"/>
  <c r="AI297" i="39"/>
  <c r="AH297" i="39"/>
  <c r="AG297" i="39"/>
  <c r="AF297" i="39"/>
  <c r="AE297" i="39"/>
  <c r="AD297" i="39"/>
  <c r="AC297" i="39"/>
  <c r="AB297" i="39"/>
  <c r="AA297" i="39"/>
  <c r="Z297" i="39"/>
  <c r="Y297" i="39"/>
  <c r="X297" i="39"/>
  <c r="W297" i="39"/>
  <c r="V297" i="39"/>
  <c r="U297" i="39"/>
  <c r="AI296" i="39"/>
  <c r="AH296" i="39"/>
  <c r="AG296" i="39"/>
  <c r="AF296" i="39"/>
  <c r="AE296" i="39"/>
  <c r="AD296" i="39"/>
  <c r="AC296" i="39"/>
  <c r="AB296" i="39"/>
  <c r="AA296" i="39"/>
  <c r="Z296" i="39"/>
  <c r="Y296" i="39"/>
  <c r="X296" i="39"/>
  <c r="W296" i="39"/>
  <c r="V296" i="39"/>
  <c r="U296" i="39"/>
  <c r="AI295" i="39"/>
  <c r="AH295" i="39"/>
  <c r="AG295" i="39"/>
  <c r="AF295" i="39"/>
  <c r="AE295" i="39"/>
  <c r="AD295" i="39"/>
  <c r="AC295" i="39"/>
  <c r="AB295" i="39"/>
  <c r="AA295" i="39"/>
  <c r="Z295" i="39"/>
  <c r="Y295" i="39"/>
  <c r="X295" i="39"/>
  <c r="W295" i="39"/>
  <c r="V295" i="39"/>
  <c r="U295" i="39"/>
  <c r="AI294" i="39"/>
  <c r="AH294" i="39"/>
  <c r="AG294" i="39"/>
  <c r="AF294" i="39"/>
  <c r="AE294" i="39"/>
  <c r="AD294" i="39"/>
  <c r="AC294" i="39"/>
  <c r="AB294" i="39"/>
  <c r="AA294" i="39"/>
  <c r="Z294" i="39"/>
  <c r="Y294" i="39"/>
  <c r="X294" i="39"/>
  <c r="W294" i="39"/>
  <c r="V294" i="39"/>
  <c r="U294" i="39"/>
  <c r="AI293" i="39"/>
  <c r="AH293" i="39"/>
  <c r="AG293" i="39"/>
  <c r="AF293" i="39"/>
  <c r="AE293" i="39"/>
  <c r="AD293" i="39"/>
  <c r="AC293" i="39"/>
  <c r="AB293" i="39"/>
  <c r="AA293" i="39"/>
  <c r="Z293" i="39"/>
  <c r="Y293" i="39"/>
  <c r="X293" i="39"/>
  <c r="W293" i="39"/>
  <c r="V293" i="39"/>
  <c r="U293" i="39"/>
  <c r="AI292" i="39"/>
  <c r="AH292" i="39"/>
  <c r="AG292" i="39"/>
  <c r="AF292" i="39"/>
  <c r="AE292" i="39"/>
  <c r="AD292" i="39"/>
  <c r="AC292" i="39"/>
  <c r="AB292" i="39"/>
  <c r="AA292" i="39"/>
  <c r="Z292" i="39"/>
  <c r="Y292" i="39"/>
  <c r="X292" i="39"/>
  <c r="W292" i="39"/>
  <c r="V292" i="39"/>
  <c r="U292" i="39"/>
  <c r="AI291" i="39"/>
  <c r="AH291" i="39"/>
  <c r="AG291" i="39"/>
  <c r="AF291" i="39"/>
  <c r="AE291" i="39"/>
  <c r="AD291" i="39"/>
  <c r="AC291" i="39"/>
  <c r="AB291" i="39"/>
  <c r="AA291" i="39"/>
  <c r="Z291" i="39"/>
  <c r="Y291" i="39"/>
  <c r="X291" i="39"/>
  <c r="W291" i="39"/>
  <c r="V291" i="39"/>
  <c r="U291" i="39"/>
  <c r="AI290" i="39"/>
  <c r="AH290" i="39"/>
  <c r="AG290" i="39"/>
  <c r="AF290" i="39"/>
  <c r="AE290" i="39"/>
  <c r="AD290" i="39"/>
  <c r="AC290" i="39"/>
  <c r="AB290" i="39"/>
  <c r="AA290" i="39"/>
  <c r="Z290" i="39"/>
  <c r="Y290" i="39"/>
  <c r="X290" i="39"/>
  <c r="W290" i="39"/>
  <c r="V290" i="39"/>
  <c r="U290" i="39"/>
  <c r="AI289" i="39"/>
  <c r="AH289" i="39"/>
  <c r="AG289" i="39"/>
  <c r="AF289" i="39"/>
  <c r="AE289" i="39"/>
  <c r="AD289" i="39"/>
  <c r="AC289" i="39"/>
  <c r="AB289" i="39"/>
  <c r="AA289" i="39"/>
  <c r="Z289" i="39"/>
  <c r="Y289" i="39"/>
  <c r="X289" i="39"/>
  <c r="W289" i="39"/>
  <c r="V289" i="39"/>
  <c r="U289" i="39"/>
  <c r="AI288" i="39"/>
  <c r="AH288" i="39"/>
  <c r="AG288" i="39"/>
  <c r="AF288" i="39"/>
  <c r="AE288" i="39"/>
  <c r="AD288" i="39"/>
  <c r="AC288" i="39"/>
  <c r="AB288" i="39"/>
  <c r="AA288" i="39"/>
  <c r="Z288" i="39"/>
  <c r="Y288" i="39"/>
  <c r="X288" i="39"/>
  <c r="W288" i="39"/>
  <c r="V288" i="39"/>
  <c r="U288" i="39"/>
  <c r="AI287" i="39"/>
  <c r="AH287" i="39"/>
  <c r="AG287" i="39"/>
  <c r="AF287" i="39"/>
  <c r="AE287" i="39"/>
  <c r="AD287" i="39"/>
  <c r="AC287" i="39"/>
  <c r="AB287" i="39"/>
  <c r="AA287" i="39"/>
  <c r="Z287" i="39"/>
  <c r="Y287" i="39"/>
  <c r="X287" i="39"/>
  <c r="W287" i="39"/>
  <c r="V287" i="39"/>
  <c r="U287" i="39"/>
  <c r="AI286" i="39"/>
  <c r="AH286" i="39"/>
  <c r="AG286" i="39"/>
  <c r="AF286" i="39"/>
  <c r="AE286" i="39"/>
  <c r="AD286" i="39"/>
  <c r="AC286" i="39"/>
  <c r="AB286" i="39"/>
  <c r="AA286" i="39"/>
  <c r="Z286" i="39"/>
  <c r="Y286" i="39"/>
  <c r="X286" i="39"/>
  <c r="W286" i="39"/>
  <c r="V286" i="39"/>
  <c r="U286" i="39"/>
  <c r="AI285" i="39"/>
  <c r="AH285" i="39"/>
  <c r="AG285" i="39"/>
  <c r="AF285" i="39"/>
  <c r="AE285" i="39"/>
  <c r="AD285" i="39"/>
  <c r="AC285" i="39"/>
  <c r="AB285" i="39"/>
  <c r="AA285" i="39"/>
  <c r="Z285" i="39"/>
  <c r="Y285" i="39"/>
  <c r="X285" i="39"/>
  <c r="W285" i="39"/>
  <c r="V285" i="39"/>
  <c r="U285" i="39"/>
  <c r="AI284" i="39"/>
  <c r="AH284" i="39"/>
  <c r="AG284" i="39"/>
  <c r="AF284" i="39"/>
  <c r="AE284" i="39"/>
  <c r="AD284" i="39"/>
  <c r="AC284" i="39"/>
  <c r="AB284" i="39"/>
  <c r="AA284" i="39"/>
  <c r="Z284" i="39"/>
  <c r="Y284" i="39"/>
  <c r="X284" i="39"/>
  <c r="W284" i="39"/>
  <c r="V284" i="39"/>
  <c r="U284" i="39"/>
  <c r="AI283" i="39"/>
  <c r="AH283" i="39"/>
  <c r="AG283" i="39"/>
  <c r="AF283" i="39"/>
  <c r="AE283" i="39"/>
  <c r="AD283" i="39"/>
  <c r="AC283" i="39"/>
  <c r="AB283" i="39"/>
  <c r="AA283" i="39"/>
  <c r="Z283" i="39"/>
  <c r="Y283" i="39"/>
  <c r="X283" i="39"/>
  <c r="W283" i="39"/>
  <c r="V283" i="39"/>
  <c r="U283" i="39"/>
  <c r="AI282" i="39"/>
  <c r="AH282" i="39"/>
  <c r="AG282" i="39"/>
  <c r="AF282" i="39"/>
  <c r="AE282" i="39"/>
  <c r="AD282" i="39"/>
  <c r="AC282" i="39"/>
  <c r="AB282" i="39"/>
  <c r="AA282" i="39"/>
  <c r="Z282" i="39"/>
  <c r="Y282" i="39"/>
  <c r="X282" i="39"/>
  <c r="W282" i="39"/>
  <c r="V282" i="39"/>
  <c r="U282" i="39"/>
  <c r="AI281" i="39"/>
  <c r="AH281" i="39"/>
  <c r="AG281" i="39"/>
  <c r="AF281" i="39"/>
  <c r="AE281" i="39"/>
  <c r="AD281" i="39"/>
  <c r="AC281" i="39"/>
  <c r="AB281" i="39"/>
  <c r="AA281" i="39"/>
  <c r="Z281" i="39"/>
  <c r="Y281" i="39"/>
  <c r="X281" i="39"/>
  <c r="W281" i="39"/>
  <c r="V281" i="39"/>
  <c r="U281" i="39"/>
  <c r="AI280" i="39"/>
  <c r="AH280" i="39"/>
  <c r="AG280" i="39"/>
  <c r="AF280" i="39"/>
  <c r="AE280" i="39"/>
  <c r="AD280" i="39"/>
  <c r="AC280" i="39"/>
  <c r="AB280" i="39"/>
  <c r="AA280" i="39"/>
  <c r="Z280" i="39"/>
  <c r="Y280" i="39"/>
  <c r="X280" i="39"/>
  <c r="W280" i="39"/>
  <c r="V280" i="39"/>
  <c r="U280" i="39"/>
  <c r="AI279" i="39"/>
  <c r="AH279" i="39"/>
  <c r="AG279" i="39"/>
  <c r="AF279" i="39"/>
  <c r="AE279" i="39"/>
  <c r="AD279" i="39"/>
  <c r="AC279" i="39"/>
  <c r="AB279" i="39"/>
  <c r="AA279" i="39"/>
  <c r="Z279" i="39"/>
  <c r="Y279" i="39"/>
  <c r="X279" i="39"/>
  <c r="W279" i="39"/>
  <c r="V279" i="39"/>
  <c r="U279" i="39"/>
  <c r="AI278" i="39"/>
  <c r="AH278" i="39"/>
  <c r="AG278" i="39"/>
  <c r="AF278" i="39"/>
  <c r="AE278" i="39"/>
  <c r="AD278" i="39"/>
  <c r="AC278" i="39"/>
  <c r="AB278" i="39"/>
  <c r="AA278" i="39"/>
  <c r="Z278" i="39"/>
  <c r="Y278" i="39"/>
  <c r="X278" i="39"/>
  <c r="W278" i="39"/>
  <c r="V278" i="39"/>
  <c r="U278" i="39"/>
  <c r="AI277" i="39"/>
  <c r="AH277" i="39"/>
  <c r="AG277" i="39"/>
  <c r="AF277" i="39"/>
  <c r="AE277" i="39"/>
  <c r="AD277" i="39"/>
  <c r="AC277" i="39"/>
  <c r="AB277" i="39"/>
  <c r="AA277" i="39"/>
  <c r="Z277" i="39"/>
  <c r="Y277" i="39"/>
  <c r="X277" i="39"/>
  <c r="W277" i="39"/>
  <c r="V277" i="39"/>
  <c r="U277" i="39"/>
  <c r="AI276" i="39"/>
  <c r="AH276" i="39"/>
  <c r="AG276" i="39"/>
  <c r="AF276" i="39"/>
  <c r="AE276" i="39"/>
  <c r="AD276" i="39"/>
  <c r="AC276" i="39"/>
  <c r="AB276" i="39"/>
  <c r="AA276" i="39"/>
  <c r="Z276" i="39"/>
  <c r="Y276" i="39"/>
  <c r="X276" i="39"/>
  <c r="W276" i="39"/>
  <c r="V276" i="39"/>
  <c r="U276" i="39"/>
  <c r="AI275" i="39"/>
  <c r="AH275" i="39"/>
  <c r="AG275" i="39"/>
  <c r="AF275" i="39"/>
  <c r="AE275" i="39"/>
  <c r="AD275" i="39"/>
  <c r="AC275" i="39"/>
  <c r="AB275" i="39"/>
  <c r="AA275" i="39"/>
  <c r="Z275" i="39"/>
  <c r="Y275" i="39"/>
  <c r="X275" i="39"/>
  <c r="W275" i="39"/>
  <c r="V275" i="39"/>
  <c r="U275" i="39"/>
  <c r="AI274" i="39"/>
  <c r="AH274" i="39"/>
  <c r="AG274" i="39"/>
  <c r="AF274" i="39"/>
  <c r="AE274" i="39"/>
  <c r="AD274" i="39"/>
  <c r="AC274" i="39"/>
  <c r="AB274" i="39"/>
  <c r="AA274" i="39"/>
  <c r="Z274" i="39"/>
  <c r="Y274" i="39"/>
  <c r="X274" i="39"/>
  <c r="W274" i="39"/>
  <c r="V274" i="39"/>
  <c r="U274" i="39"/>
  <c r="AI273" i="39"/>
  <c r="AH273" i="39"/>
  <c r="AG273" i="39"/>
  <c r="AF273" i="39"/>
  <c r="AE273" i="39"/>
  <c r="AD273" i="39"/>
  <c r="AC273" i="39"/>
  <c r="AB273" i="39"/>
  <c r="AA273" i="39"/>
  <c r="Z273" i="39"/>
  <c r="Y273" i="39"/>
  <c r="X273" i="39"/>
  <c r="W273" i="39"/>
  <c r="V273" i="39"/>
  <c r="U273" i="39"/>
  <c r="AI272" i="39"/>
  <c r="AH272" i="39"/>
  <c r="AG272" i="39"/>
  <c r="AF272" i="39"/>
  <c r="AE272" i="39"/>
  <c r="AD272" i="39"/>
  <c r="AC272" i="39"/>
  <c r="AB272" i="39"/>
  <c r="AA272" i="39"/>
  <c r="Z272" i="39"/>
  <c r="Y272" i="39"/>
  <c r="X272" i="39"/>
  <c r="W272" i="39"/>
  <c r="V272" i="39"/>
  <c r="U272" i="39"/>
  <c r="AI271" i="39"/>
  <c r="AH271" i="39"/>
  <c r="AG271" i="39"/>
  <c r="AF271" i="39"/>
  <c r="AE271" i="39"/>
  <c r="AD271" i="39"/>
  <c r="AC271" i="39"/>
  <c r="AB271" i="39"/>
  <c r="AA271" i="39"/>
  <c r="Z271" i="39"/>
  <c r="Y271" i="39"/>
  <c r="X271" i="39"/>
  <c r="W271" i="39"/>
  <c r="V271" i="39"/>
  <c r="U271" i="39"/>
  <c r="AI270" i="39"/>
  <c r="AH270" i="39"/>
  <c r="AG270" i="39"/>
  <c r="AF270" i="39"/>
  <c r="AE270" i="39"/>
  <c r="AD270" i="39"/>
  <c r="AC270" i="39"/>
  <c r="AB270" i="39"/>
  <c r="AA270" i="39"/>
  <c r="Z270" i="39"/>
  <c r="Y270" i="39"/>
  <c r="X270" i="39"/>
  <c r="W270" i="39"/>
  <c r="V270" i="39"/>
  <c r="U270" i="39"/>
  <c r="AI269" i="39"/>
  <c r="AH269" i="39"/>
  <c r="AG269" i="39"/>
  <c r="AF269" i="39"/>
  <c r="AE269" i="39"/>
  <c r="AD269" i="39"/>
  <c r="AC269" i="39"/>
  <c r="AB269" i="39"/>
  <c r="AA269" i="39"/>
  <c r="Z269" i="39"/>
  <c r="Y269" i="39"/>
  <c r="X269" i="39"/>
  <c r="W269" i="39"/>
  <c r="V269" i="39"/>
  <c r="U269" i="39"/>
  <c r="AI268" i="39"/>
  <c r="AH268" i="39"/>
  <c r="AG268" i="39"/>
  <c r="AF268" i="39"/>
  <c r="AE268" i="39"/>
  <c r="AD268" i="39"/>
  <c r="AC268" i="39"/>
  <c r="AB268" i="39"/>
  <c r="AA268" i="39"/>
  <c r="Z268" i="39"/>
  <c r="Y268" i="39"/>
  <c r="X268" i="39"/>
  <c r="W268" i="39"/>
  <c r="V268" i="39"/>
  <c r="U268" i="39"/>
  <c r="AI267" i="39"/>
  <c r="AH267" i="39"/>
  <c r="AG267" i="39"/>
  <c r="AF267" i="39"/>
  <c r="AE267" i="39"/>
  <c r="AD267" i="39"/>
  <c r="AC267" i="39"/>
  <c r="AB267" i="39"/>
  <c r="AA267" i="39"/>
  <c r="Z267" i="39"/>
  <c r="Y267" i="39"/>
  <c r="X267" i="39"/>
  <c r="W267" i="39"/>
  <c r="V267" i="39"/>
  <c r="U267" i="39"/>
  <c r="AI266" i="39"/>
  <c r="AH266" i="39"/>
  <c r="AG266" i="39"/>
  <c r="AF266" i="39"/>
  <c r="AE266" i="39"/>
  <c r="AD266" i="39"/>
  <c r="AC266" i="39"/>
  <c r="AB266" i="39"/>
  <c r="AA266" i="39"/>
  <c r="Z266" i="39"/>
  <c r="Y266" i="39"/>
  <c r="X266" i="39"/>
  <c r="W266" i="39"/>
  <c r="V266" i="39"/>
  <c r="U266" i="39"/>
  <c r="AI265" i="39"/>
  <c r="AH265" i="39"/>
  <c r="AG265" i="39"/>
  <c r="AF265" i="39"/>
  <c r="AE265" i="39"/>
  <c r="AD265" i="39"/>
  <c r="AC265" i="39"/>
  <c r="AB265" i="39"/>
  <c r="AA265" i="39"/>
  <c r="Z265" i="39"/>
  <c r="Y265" i="39"/>
  <c r="X265" i="39"/>
  <c r="W265" i="39"/>
  <c r="V265" i="39"/>
  <c r="U265" i="39"/>
  <c r="AI264" i="39"/>
  <c r="AH264" i="39"/>
  <c r="AG264" i="39"/>
  <c r="AF264" i="39"/>
  <c r="AE264" i="39"/>
  <c r="AD264" i="39"/>
  <c r="AC264" i="39"/>
  <c r="AB264" i="39"/>
  <c r="AA264" i="39"/>
  <c r="Z264" i="39"/>
  <c r="Y264" i="39"/>
  <c r="X264" i="39"/>
  <c r="W264" i="39"/>
  <c r="V264" i="39"/>
  <c r="U264" i="39"/>
  <c r="AI263" i="39"/>
  <c r="AH263" i="39"/>
  <c r="AG263" i="39"/>
  <c r="AF263" i="39"/>
  <c r="AE263" i="39"/>
  <c r="AD263" i="39"/>
  <c r="AC263" i="39"/>
  <c r="AB263" i="39"/>
  <c r="AA263" i="39"/>
  <c r="Z263" i="39"/>
  <c r="Y263" i="39"/>
  <c r="X263" i="39"/>
  <c r="W263" i="39"/>
  <c r="V263" i="39"/>
  <c r="U263" i="39"/>
  <c r="AI262" i="39"/>
  <c r="AH262" i="39"/>
  <c r="AG262" i="39"/>
  <c r="AF262" i="39"/>
  <c r="AE262" i="39"/>
  <c r="AD262" i="39"/>
  <c r="AC262" i="39"/>
  <c r="AB262" i="39"/>
  <c r="AA262" i="39"/>
  <c r="Z262" i="39"/>
  <c r="Y262" i="39"/>
  <c r="X262" i="39"/>
  <c r="W262" i="39"/>
  <c r="V262" i="39"/>
  <c r="U262" i="39"/>
  <c r="AI261" i="39"/>
  <c r="AH261" i="39"/>
  <c r="AG261" i="39"/>
  <c r="AF261" i="39"/>
  <c r="AE261" i="39"/>
  <c r="AD261" i="39"/>
  <c r="AC261" i="39"/>
  <c r="AB261" i="39"/>
  <c r="AA261" i="39"/>
  <c r="Z261" i="39"/>
  <c r="Y261" i="39"/>
  <c r="X261" i="39"/>
  <c r="W261" i="39"/>
  <c r="V261" i="39"/>
  <c r="U261" i="39"/>
  <c r="AI260" i="39"/>
  <c r="AH260" i="39"/>
  <c r="AG260" i="39"/>
  <c r="AF260" i="39"/>
  <c r="AE260" i="39"/>
  <c r="AD260" i="39"/>
  <c r="AC260" i="39"/>
  <c r="AB260" i="39"/>
  <c r="AA260" i="39"/>
  <c r="Z260" i="39"/>
  <c r="Y260" i="39"/>
  <c r="X260" i="39"/>
  <c r="W260" i="39"/>
  <c r="V260" i="39"/>
  <c r="U260" i="39"/>
  <c r="AI259" i="39"/>
  <c r="AH259" i="39"/>
  <c r="AG259" i="39"/>
  <c r="AF259" i="39"/>
  <c r="AE259" i="39"/>
  <c r="AD259" i="39"/>
  <c r="AC259" i="39"/>
  <c r="AB259" i="39"/>
  <c r="AA259" i="39"/>
  <c r="Z259" i="39"/>
  <c r="Y259" i="39"/>
  <c r="X259" i="39"/>
  <c r="W259" i="39"/>
  <c r="V259" i="39"/>
  <c r="U259" i="39"/>
  <c r="AI258" i="39"/>
  <c r="AH258" i="39"/>
  <c r="AG258" i="39"/>
  <c r="AF258" i="39"/>
  <c r="AE258" i="39"/>
  <c r="AD258" i="39"/>
  <c r="AC258" i="39"/>
  <c r="AB258" i="39"/>
  <c r="AA258" i="39"/>
  <c r="Z258" i="39"/>
  <c r="Y258" i="39"/>
  <c r="X258" i="39"/>
  <c r="W258" i="39"/>
  <c r="V258" i="39"/>
  <c r="U258" i="39"/>
  <c r="AI257" i="39"/>
  <c r="AH257" i="39"/>
  <c r="AG257" i="39"/>
  <c r="AF257" i="39"/>
  <c r="AE257" i="39"/>
  <c r="AD257" i="39"/>
  <c r="AC257" i="39"/>
  <c r="AB257" i="39"/>
  <c r="AA257" i="39"/>
  <c r="Z257" i="39"/>
  <c r="Y257" i="39"/>
  <c r="X257" i="39"/>
  <c r="W257" i="39"/>
  <c r="V257" i="39"/>
  <c r="U257" i="39"/>
  <c r="AI256" i="39"/>
  <c r="AH256" i="39"/>
  <c r="AG256" i="39"/>
  <c r="AF256" i="39"/>
  <c r="AE256" i="39"/>
  <c r="AD256" i="39"/>
  <c r="AC256" i="39"/>
  <c r="AB256" i="39"/>
  <c r="AA256" i="39"/>
  <c r="Z256" i="39"/>
  <c r="Y256" i="39"/>
  <c r="X256" i="39"/>
  <c r="W256" i="39"/>
  <c r="V256" i="39"/>
  <c r="U256" i="39"/>
  <c r="AI255" i="39"/>
  <c r="AH255" i="39"/>
  <c r="AG255" i="39"/>
  <c r="AF255" i="39"/>
  <c r="AE255" i="39"/>
  <c r="AD255" i="39"/>
  <c r="AC255" i="39"/>
  <c r="AB255" i="39"/>
  <c r="AA255" i="39"/>
  <c r="Z255" i="39"/>
  <c r="Y255" i="39"/>
  <c r="X255" i="39"/>
  <c r="W255" i="39"/>
  <c r="V255" i="39"/>
  <c r="U255" i="39"/>
  <c r="AI254" i="39"/>
  <c r="AH254" i="39"/>
  <c r="AG254" i="39"/>
  <c r="AF254" i="39"/>
  <c r="AE254" i="39"/>
  <c r="AD254" i="39"/>
  <c r="AC254" i="39"/>
  <c r="AB254" i="39"/>
  <c r="AA254" i="39"/>
  <c r="Z254" i="39"/>
  <c r="Y254" i="39"/>
  <c r="X254" i="39"/>
  <c r="W254" i="39"/>
  <c r="V254" i="39"/>
  <c r="U254" i="39"/>
  <c r="AI253" i="39"/>
  <c r="AH253" i="39"/>
  <c r="AG253" i="39"/>
  <c r="AF253" i="39"/>
  <c r="AE253" i="39"/>
  <c r="AD253" i="39"/>
  <c r="AC253" i="39"/>
  <c r="AB253" i="39"/>
  <c r="AA253" i="39"/>
  <c r="Z253" i="39"/>
  <c r="Y253" i="39"/>
  <c r="X253" i="39"/>
  <c r="W253" i="39"/>
  <c r="V253" i="39"/>
  <c r="U253" i="39"/>
  <c r="AI252" i="39"/>
  <c r="AH252" i="39"/>
  <c r="AG252" i="39"/>
  <c r="AF252" i="39"/>
  <c r="AE252" i="39"/>
  <c r="AD252" i="39"/>
  <c r="AC252" i="39"/>
  <c r="AB252" i="39"/>
  <c r="AA252" i="39"/>
  <c r="Z252" i="39"/>
  <c r="Y252" i="39"/>
  <c r="X252" i="39"/>
  <c r="W252" i="39"/>
  <c r="V252" i="39"/>
  <c r="U252" i="39"/>
  <c r="AI251" i="39"/>
  <c r="AH251" i="39"/>
  <c r="AG251" i="39"/>
  <c r="AF251" i="39"/>
  <c r="AE251" i="39"/>
  <c r="AD251" i="39"/>
  <c r="AC251" i="39"/>
  <c r="AB251" i="39"/>
  <c r="AA251" i="39"/>
  <c r="Z251" i="39"/>
  <c r="Y251" i="39"/>
  <c r="X251" i="39"/>
  <c r="W251" i="39"/>
  <c r="V251" i="39"/>
  <c r="U251" i="39"/>
  <c r="AI250" i="39"/>
  <c r="AH250" i="39"/>
  <c r="AG250" i="39"/>
  <c r="AF250" i="39"/>
  <c r="AE250" i="39"/>
  <c r="AD250" i="39"/>
  <c r="AC250" i="39"/>
  <c r="AB250" i="39"/>
  <c r="AA250" i="39"/>
  <c r="Z250" i="39"/>
  <c r="Y250" i="39"/>
  <c r="X250" i="39"/>
  <c r="W250" i="39"/>
  <c r="V250" i="39"/>
  <c r="U250" i="39"/>
  <c r="AI249" i="39"/>
  <c r="AH249" i="39"/>
  <c r="AG249" i="39"/>
  <c r="AF249" i="39"/>
  <c r="AE249" i="39"/>
  <c r="AD249" i="39"/>
  <c r="AC249" i="39"/>
  <c r="AB249" i="39"/>
  <c r="AA249" i="39"/>
  <c r="Z249" i="39"/>
  <c r="Y249" i="39"/>
  <c r="X249" i="39"/>
  <c r="W249" i="39"/>
  <c r="V249" i="39"/>
  <c r="U249" i="39"/>
  <c r="AI248" i="39"/>
  <c r="AH248" i="39"/>
  <c r="AG248" i="39"/>
  <c r="AF248" i="39"/>
  <c r="AE248" i="39"/>
  <c r="AD248" i="39"/>
  <c r="AC248" i="39"/>
  <c r="AB248" i="39"/>
  <c r="AA248" i="39"/>
  <c r="Z248" i="39"/>
  <c r="Y248" i="39"/>
  <c r="X248" i="39"/>
  <c r="W248" i="39"/>
  <c r="V248" i="39"/>
  <c r="U248" i="39"/>
  <c r="AI247" i="39"/>
  <c r="AH247" i="39"/>
  <c r="AG247" i="39"/>
  <c r="AF247" i="39"/>
  <c r="AE247" i="39"/>
  <c r="AD247" i="39"/>
  <c r="AC247" i="39"/>
  <c r="AB247" i="39"/>
  <c r="AA247" i="39"/>
  <c r="Z247" i="39"/>
  <c r="Y247" i="39"/>
  <c r="X247" i="39"/>
  <c r="W247" i="39"/>
  <c r="V247" i="39"/>
  <c r="U247" i="39"/>
  <c r="AI246" i="39"/>
  <c r="AH246" i="39"/>
  <c r="AG246" i="39"/>
  <c r="AF246" i="39"/>
  <c r="AE246" i="39"/>
  <c r="AD246" i="39"/>
  <c r="AC246" i="39"/>
  <c r="AB246" i="39"/>
  <c r="AA246" i="39"/>
  <c r="Z246" i="39"/>
  <c r="Y246" i="39"/>
  <c r="X246" i="39"/>
  <c r="W246" i="39"/>
  <c r="V246" i="39"/>
  <c r="U246" i="39"/>
  <c r="AI245" i="39"/>
  <c r="AH245" i="39"/>
  <c r="AG245" i="39"/>
  <c r="AF245" i="39"/>
  <c r="AE245" i="39"/>
  <c r="AD245" i="39"/>
  <c r="AC245" i="39"/>
  <c r="AB245" i="39"/>
  <c r="AA245" i="39"/>
  <c r="Z245" i="39"/>
  <c r="Y245" i="39"/>
  <c r="X245" i="39"/>
  <c r="W245" i="39"/>
  <c r="V245" i="39"/>
  <c r="U245" i="39"/>
  <c r="AI244" i="39"/>
  <c r="AH244" i="39"/>
  <c r="AG244" i="39"/>
  <c r="AF244" i="39"/>
  <c r="AE244" i="39"/>
  <c r="AD244" i="39"/>
  <c r="AC244" i="39"/>
  <c r="AB244" i="39"/>
  <c r="AA244" i="39"/>
  <c r="Z244" i="39"/>
  <c r="Y244" i="39"/>
  <c r="X244" i="39"/>
  <c r="W244" i="39"/>
  <c r="V244" i="39"/>
  <c r="U244" i="39"/>
  <c r="AI243" i="39"/>
  <c r="AH243" i="39"/>
  <c r="AG243" i="39"/>
  <c r="AF243" i="39"/>
  <c r="AE243" i="39"/>
  <c r="AD243" i="39"/>
  <c r="AC243" i="39"/>
  <c r="AB243" i="39"/>
  <c r="AA243" i="39"/>
  <c r="Z243" i="39"/>
  <c r="Y243" i="39"/>
  <c r="X243" i="39"/>
  <c r="W243" i="39"/>
  <c r="V243" i="39"/>
  <c r="U243" i="39"/>
  <c r="AI242" i="39"/>
  <c r="AH242" i="39"/>
  <c r="AG242" i="39"/>
  <c r="AF242" i="39"/>
  <c r="AE242" i="39"/>
  <c r="AD242" i="39"/>
  <c r="AC242" i="39"/>
  <c r="AB242" i="39"/>
  <c r="AA242" i="39"/>
  <c r="Z242" i="39"/>
  <c r="Y242" i="39"/>
  <c r="X242" i="39"/>
  <c r="W242" i="39"/>
  <c r="V242" i="39"/>
  <c r="U242" i="39"/>
  <c r="AI241" i="39"/>
  <c r="AH241" i="39"/>
  <c r="AG241" i="39"/>
  <c r="AF241" i="39"/>
  <c r="AE241" i="39"/>
  <c r="AD241" i="39"/>
  <c r="AC241" i="39"/>
  <c r="AB241" i="39"/>
  <c r="AA241" i="39"/>
  <c r="Z241" i="39"/>
  <c r="Y241" i="39"/>
  <c r="X241" i="39"/>
  <c r="W241" i="39"/>
  <c r="V241" i="39"/>
  <c r="U241" i="39"/>
  <c r="AI240" i="39"/>
  <c r="AH240" i="39"/>
  <c r="AG240" i="39"/>
  <c r="AF240" i="39"/>
  <c r="AE240" i="39"/>
  <c r="AD240" i="39"/>
  <c r="AC240" i="39"/>
  <c r="AB240" i="39"/>
  <c r="AA240" i="39"/>
  <c r="Z240" i="39"/>
  <c r="Y240" i="39"/>
  <c r="X240" i="39"/>
  <c r="W240" i="39"/>
  <c r="V240" i="39"/>
  <c r="AI239" i="39"/>
  <c r="AH239" i="39"/>
  <c r="AG239" i="39"/>
  <c r="AF239" i="39"/>
  <c r="AE239" i="39"/>
  <c r="AD239" i="39"/>
  <c r="AC239" i="39"/>
  <c r="AB239" i="39"/>
  <c r="AA239" i="39"/>
  <c r="Z239" i="39"/>
  <c r="Y239" i="39"/>
  <c r="X239" i="39"/>
  <c r="W239" i="39"/>
  <c r="V239" i="39"/>
  <c r="AI238" i="39"/>
  <c r="AH238" i="39"/>
  <c r="AG238" i="39"/>
  <c r="AF238" i="39"/>
  <c r="AE238" i="39"/>
  <c r="AD238" i="39"/>
  <c r="AC238" i="39"/>
  <c r="AB238" i="39"/>
  <c r="AA238" i="39"/>
  <c r="Z238" i="39"/>
  <c r="Y238" i="39"/>
  <c r="X238" i="39"/>
  <c r="W238" i="39"/>
  <c r="V238" i="39"/>
  <c r="U238" i="39"/>
  <c r="AI237" i="39"/>
  <c r="AH237" i="39"/>
  <c r="AG237" i="39"/>
  <c r="AF237" i="39"/>
  <c r="AE237" i="39"/>
  <c r="AD237" i="39"/>
  <c r="AC237" i="39"/>
  <c r="AB237" i="39"/>
  <c r="AA237" i="39"/>
  <c r="Z237" i="39"/>
  <c r="Y237" i="39"/>
  <c r="X237" i="39"/>
  <c r="W237" i="39"/>
  <c r="V237" i="39"/>
  <c r="U237" i="39"/>
  <c r="AI236" i="39"/>
  <c r="AH236" i="39"/>
  <c r="AG236" i="39"/>
  <c r="AF236" i="39"/>
  <c r="AE236" i="39"/>
  <c r="AD236" i="39"/>
  <c r="AC236" i="39"/>
  <c r="AB236" i="39"/>
  <c r="AA236" i="39"/>
  <c r="Z236" i="39"/>
  <c r="Y236" i="39"/>
  <c r="X236" i="39"/>
  <c r="W236" i="39"/>
  <c r="V236" i="39"/>
  <c r="U236" i="39"/>
  <c r="AI235" i="39"/>
  <c r="AH235" i="39"/>
  <c r="AG235" i="39"/>
  <c r="AF235" i="39"/>
  <c r="AE235" i="39"/>
  <c r="AD235" i="39"/>
  <c r="AC235" i="39"/>
  <c r="AB235" i="39"/>
  <c r="AA235" i="39"/>
  <c r="Z235" i="39"/>
  <c r="Y235" i="39"/>
  <c r="X235" i="39"/>
  <c r="W235" i="39"/>
  <c r="V235" i="39"/>
  <c r="U235" i="39"/>
  <c r="AI234" i="39"/>
  <c r="AH234" i="39"/>
  <c r="AG234" i="39"/>
  <c r="AF234" i="39"/>
  <c r="AE234" i="39"/>
  <c r="AD234" i="39"/>
  <c r="AC234" i="39"/>
  <c r="AB234" i="39"/>
  <c r="AA234" i="39"/>
  <c r="Z234" i="39"/>
  <c r="Y234" i="39"/>
  <c r="X234" i="39"/>
  <c r="W234" i="39"/>
  <c r="V234" i="39"/>
  <c r="U234" i="39"/>
  <c r="AI233" i="39"/>
  <c r="AH233" i="39"/>
  <c r="AG233" i="39"/>
  <c r="AF233" i="39"/>
  <c r="AE233" i="39"/>
  <c r="AD233" i="39"/>
  <c r="AC233" i="39"/>
  <c r="AB233" i="39"/>
  <c r="AA233" i="39"/>
  <c r="Z233" i="39"/>
  <c r="Y233" i="39"/>
  <c r="X233" i="39"/>
  <c r="W233" i="39"/>
  <c r="V233" i="39"/>
  <c r="U233" i="39"/>
  <c r="AI232" i="39"/>
  <c r="AH232" i="39"/>
  <c r="AG232" i="39"/>
  <c r="AF232" i="39"/>
  <c r="AE232" i="39"/>
  <c r="AD232" i="39"/>
  <c r="AC232" i="39"/>
  <c r="AB232" i="39"/>
  <c r="AA232" i="39"/>
  <c r="Z232" i="39"/>
  <c r="Y232" i="39"/>
  <c r="X232" i="39"/>
  <c r="W232" i="39"/>
  <c r="V232" i="39"/>
  <c r="U232" i="39"/>
  <c r="AI231" i="39"/>
  <c r="AH231" i="39"/>
  <c r="AG231" i="39"/>
  <c r="AF231" i="39"/>
  <c r="AE231" i="39"/>
  <c r="AD231" i="39"/>
  <c r="AC231" i="39"/>
  <c r="AB231" i="39"/>
  <c r="AA231" i="39"/>
  <c r="Z231" i="39"/>
  <c r="Y231" i="39"/>
  <c r="X231" i="39"/>
  <c r="W231" i="39"/>
  <c r="V231" i="39"/>
  <c r="U231" i="39"/>
  <c r="AI230" i="39"/>
  <c r="AH230" i="39"/>
  <c r="AG230" i="39"/>
  <c r="AF230" i="39"/>
  <c r="AE230" i="39"/>
  <c r="AD230" i="39"/>
  <c r="AC230" i="39"/>
  <c r="AB230" i="39"/>
  <c r="AA230" i="39"/>
  <c r="Z230" i="39"/>
  <c r="Y230" i="39"/>
  <c r="X230" i="39"/>
  <c r="W230" i="39"/>
  <c r="V230" i="39"/>
  <c r="U230" i="39"/>
  <c r="AI229" i="39"/>
  <c r="AH229" i="39"/>
  <c r="AG229" i="39"/>
  <c r="AF229" i="39"/>
  <c r="AE229" i="39"/>
  <c r="AD229" i="39"/>
  <c r="AC229" i="39"/>
  <c r="AB229" i="39"/>
  <c r="AA229" i="39"/>
  <c r="Z229" i="39"/>
  <c r="Y229" i="39"/>
  <c r="X229" i="39"/>
  <c r="W229" i="39"/>
  <c r="V229" i="39"/>
  <c r="U229" i="39"/>
  <c r="AI228" i="39"/>
  <c r="AH228" i="39"/>
  <c r="AG228" i="39"/>
  <c r="AF228" i="39"/>
  <c r="AE228" i="39"/>
  <c r="AD228" i="39"/>
  <c r="AC228" i="39"/>
  <c r="AB228" i="39"/>
  <c r="AA228" i="39"/>
  <c r="Z228" i="39"/>
  <c r="Y228" i="39"/>
  <c r="X228" i="39"/>
  <c r="W228" i="39"/>
  <c r="V228" i="39"/>
  <c r="U228" i="39"/>
  <c r="AI227" i="39"/>
  <c r="AH227" i="39"/>
  <c r="AG227" i="39"/>
  <c r="AF227" i="39"/>
  <c r="AE227" i="39"/>
  <c r="AD227" i="39"/>
  <c r="AC227" i="39"/>
  <c r="AB227" i="39"/>
  <c r="AA227" i="39"/>
  <c r="Z227" i="39"/>
  <c r="Y227" i="39"/>
  <c r="X227" i="39"/>
  <c r="W227" i="39"/>
  <c r="V227" i="39"/>
  <c r="U227" i="39"/>
  <c r="AI226" i="39"/>
  <c r="AH226" i="39"/>
  <c r="AG226" i="39"/>
  <c r="AF226" i="39"/>
  <c r="AE226" i="39"/>
  <c r="AD226" i="39"/>
  <c r="AC226" i="39"/>
  <c r="AB226" i="39"/>
  <c r="AA226" i="39"/>
  <c r="Z226" i="39"/>
  <c r="Y226" i="39"/>
  <c r="X226" i="39"/>
  <c r="W226" i="39"/>
  <c r="V226" i="39"/>
  <c r="U226" i="39"/>
  <c r="AI225" i="39"/>
  <c r="AH225" i="39"/>
  <c r="AG225" i="39"/>
  <c r="AF225" i="39"/>
  <c r="AE225" i="39"/>
  <c r="AD225" i="39"/>
  <c r="AC225" i="39"/>
  <c r="AB225" i="39"/>
  <c r="AA225" i="39"/>
  <c r="Z225" i="39"/>
  <c r="Y225" i="39"/>
  <c r="X225" i="39"/>
  <c r="W225" i="39"/>
  <c r="V225" i="39"/>
  <c r="U225" i="39"/>
  <c r="AI224" i="39"/>
  <c r="AH224" i="39"/>
  <c r="AG224" i="39"/>
  <c r="AF224" i="39"/>
  <c r="AE224" i="39"/>
  <c r="AD224" i="39"/>
  <c r="AC224" i="39"/>
  <c r="AB224" i="39"/>
  <c r="AA224" i="39"/>
  <c r="Z224" i="39"/>
  <c r="Y224" i="39"/>
  <c r="X224" i="39"/>
  <c r="W224" i="39"/>
  <c r="V224" i="39"/>
  <c r="U224" i="39"/>
  <c r="AI223" i="39"/>
  <c r="AH223" i="39"/>
  <c r="AG223" i="39"/>
  <c r="AF223" i="39"/>
  <c r="AE223" i="39"/>
  <c r="AD223" i="39"/>
  <c r="AC223" i="39"/>
  <c r="AB223" i="39"/>
  <c r="AA223" i="39"/>
  <c r="Z223" i="39"/>
  <c r="Y223" i="39"/>
  <c r="X223" i="39"/>
  <c r="W223" i="39"/>
  <c r="V223" i="39"/>
  <c r="U223" i="39"/>
  <c r="AI222" i="39"/>
  <c r="AH222" i="39"/>
  <c r="AG222" i="39"/>
  <c r="AF222" i="39"/>
  <c r="AE222" i="39"/>
  <c r="AD222" i="39"/>
  <c r="AC222" i="39"/>
  <c r="AB222" i="39"/>
  <c r="AA222" i="39"/>
  <c r="Z222" i="39"/>
  <c r="Y222" i="39"/>
  <c r="X222" i="39"/>
  <c r="W222" i="39"/>
  <c r="V222" i="39"/>
  <c r="U222" i="39"/>
  <c r="AI221" i="39"/>
  <c r="AH221" i="39"/>
  <c r="AG221" i="39"/>
  <c r="AF221" i="39"/>
  <c r="AE221" i="39"/>
  <c r="AD221" i="39"/>
  <c r="AC221" i="39"/>
  <c r="AB221" i="39"/>
  <c r="AA221" i="39"/>
  <c r="Z221" i="39"/>
  <c r="Y221" i="39"/>
  <c r="X221" i="39"/>
  <c r="W221" i="39"/>
  <c r="V221" i="39"/>
  <c r="U221" i="39"/>
  <c r="AI220" i="39"/>
  <c r="AH220" i="39"/>
  <c r="AG220" i="39"/>
  <c r="AF220" i="39"/>
  <c r="AE220" i="39"/>
  <c r="AD220" i="39"/>
  <c r="AC220" i="39"/>
  <c r="AB220" i="39"/>
  <c r="AA220" i="39"/>
  <c r="Z220" i="39"/>
  <c r="Y220" i="39"/>
  <c r="X220" i="39"/>
  <c r="W220" i="39"/>
  <c r="V220" i="39"/>
  <c r="U220" i="39"/>
  <c r="AI219" i="39"/>
  <c r="AH219" i="39"/>
  <c r="AG219" i="39"/>
  <c r="AF219" i="39"/>
  <c r="AE219" i="39"/>
  <c r="AD219" i="39"/>
  <c r="AC219" i="39"/>
  <c r="AB219" i="39"/>
  <c r="AA219" i="39"/>
  <c r="Z219" i="39"/>
  <c r="Y219" i="39"/>
  <c r="X219" i="39"/>
  <c r="W219" i="39"/>
  <c r="V219" i="39"/>
  <c r="U219" i="39"/>
  <c r="AI218" i="39"/>
  <c r="AH218" i="39"/>
  <c r="AG218" i="39"/>
  <c r="AF218" i="39"/>
  <c r="AE218" i="39"/>
  <c r="AD218" i="39"/>
  <c r="AC218" i="39"/>
  <c r="AB218" i="39"/>
  <c r="AA218" i="39"/>
  <c r="Z218" i="39"/>
  <c r="Y218" i="39"/>
  <c r="X218" i="39"/>
  <c r="W218" i="39"/>
  <c r="V218" i="39"/>
  <c r="U218" i="39"/>
  <c r="AI217" i="39"/>
  <c r="AH217" i="39"/>
  <c r="AG217" i="39"/>
  <c r="AF217" i="39"/>
  <c r="AE217" i="39"/>
  <c r="AD217" i="39"/>
  <c r="AC217" i="39"/>
  <c r="AB217" i="39"/>
  <c r="AA217" i="39"/>
  <c r="Z217" i="39"/>
  <c r="Y217" i="39"/>
  <c r="X217" i="39"/>
  <c r="W217" i="39"/>
  <c r="V217" i="39"/>
  <c r="U217" i="39"/>
  <c r="AI216" i="39"/>
  <c r="AH216" i="39"/>
  <c r="AG216" i="39"/>
  <c r="AF216" i="39"/>
  <c r="AE216" i="39"/>
  <c r="AD216" i="39"/>
  <c r="AC216" i="39"/>
  <c r="AB216" i="39"/>
  <c r="AA216" i="39"/>
  <c r="Z216" i="39"/>
  <c r="Y216" i="39"/>
  <c r="X216" i="39"/>
  <c r="W216" i="39"/>
  <c r="V216" i="39"/>
  <c r="U216" i="39"/>
  <c r="AI215" i="39"/>
  <c r="AH215" i="39"/>
  <c r="AG215" i="39"/>
  <c r="AF215" i="39"/>
  <c r="AE215" i="39"/>
  <c r="AD215" i="39"/>
  <c r="AC215" i="39"/>
  <c r="AB215" i="39"/>
  <c r="AA215" i="39"/>
  <c r="Z215" i="39"/>
  <c r="Y215" i="39"/>
  <c r="X215" i="39"/>
  <c r="W215" i="39"/>
  <c r="V215" i="39"/>
  <c r="U215" i="39"/>
  <c r="AI214" i="39"/>
  <c r="AH214" i="39"/>
  <c r="AG214" i="39"/>
  <c r="AF214" i="39"/>
  <c r="AE214" i="39"/>
  <c r="AD214" i="39"/>
  <c r="AC214" i="39"/>
  <c r="AB214" i="39"/>
  <c r="AA214" i="39"/>
  <c r="Z214" i="39"/>
  <c r="Y214" i="39"/>
  <c r="X214" i="39"/>
  <c r="W214" i="39"/>
  <c r="V214" i="39"/>
  <c r="U214" i="39"/>
  <c r="AI213" i="39"/>
  <c r="AH213" i="39"/>
  <c r="AG213" i="39"/>
  <c r="AF213" i="39"/>
  <c r="AE213" i="39"/>
  <c r="AD213" i="39"/>
  <c r="AC213" i="39"/>
  <c r="AB213" i="39"/>
  <c r="AA213" i="39"/>
  <c r="Z213" i="39"/>
  <c r="Y213" i="39"/>
  <c r="X213" i="39"/>
  <c r="W213" i="39"/>
  <c r="V213" i="39"/>
  <c r="U213" i="39"/>
  <c r="AI212" i="39"/>
  <c r="AH212" i="39"/>
  <c r="AG212" i="39"/>
  <c r="AF212" i="39"/>
  <c r="AE212" i="39"/>
  <c r="AD212" i="39"/>
  <c r="AC212" i="39"/>
  <c r="AB212" i="39"/>
  <c r="AA212" i="39"/>
  <c r="Z212" i="39"/>
  <c r="Y212" i="39"/>
  <c r="X212" i="39"/>
  <c r="W212" i="39"/>
  <c r="V212" i="39"/>
  <c r="U212" i="39"/>
  <c r="AI211" i="39"/>
  <c r="AH211" i="39"/>
  <c r="AG211" i="39"/>
  <c r="AF211" i="39"/>
  <c r="AE211" i="39"/>
  <c r="AD211" i="39"/>
  <c r="AC211" i="39"/>
  <c r="AB211" i="39"/>
  <c r="AA211" i="39"/>
  <c r="Z211" i="39"/>
  <c r="Y211" i="39"/>
  <c r="X211" i="39"/>
  <c r="W211" i="39"/>
  <c r="V211" i="39"/>
  <c r="U211" i="39"/>
  <c r="AI210" i="39"/>
  <c r="AH210" i="39"/>
  <c r="AG210" i="39"/>
  <c r="AF210" i="39"/>
  <c r="AE210" i="39"/>
  <c r="AD210" i="39"/>
  <c r="AC210" i="39"/>
  <c r="AB210" i="39"/>
  <c r="AA210" i="39"/>
  <c r="Z210" i="39"/>
  <c r="Y210" i="39"/>
  <c r="X210" i="39"/>
  <c r="W210" i="39"/>
  <c r="V210" i="39"/>
  <c r="U210" i="39"/>
  <c r="AI209" i="39"/>
  <c r="AH209" i="39"/>
  <c r="AG209" i="39"/>
  <c r="AF209" i="39"/>
  <c r="AE209" i="39"/>
  <c r="AD209" i="39"/>
  <c r="AC209" i="39"/>
  <c r="AB209" i="39"/>
  <c r="AA209" i="39"/>
  <c r="Z209" i="39"/>
  <c r="Y209" i="39"/>
  <c r="X209" i="39"/>
  <c r="W209" i="39"/>
  <c r="V209" i="39"/>
  <c r="U209" i="39"/>
  <c r="AI208" i="39"/>
  <c r="AH208" i="39"/>
  <c r="AG208" i="39"/>
  <c r="AF208" i="39"/>
  <c r="AE208" i="39"/>
  <c r="AD208" i="39"/>
  <c r="AC208" i="39"/>
  <c r="AB208" i="39"/>
  <c r="AA208" i="39"/>
  <c r="Z208" i="39"/>
  <c r="Y208" i="39"/>
  <c r="X208" i="39"/>
  <c r="W208" i="39"/>
  <c r="V208" i="39"/>
  <c r="U208" i="39"/>
  <c r="AI207" i="39"/>
  <c r="AH207" i="39"/>
  <c r="AG207" i="39"/>
  <c r="AF207" i="39"/>
  <c r="AE207" i="39"/>
  <c r="AD207" i="39"/>
  <c r="AC207" i="39"/>
  <c r="AB207" i="39"/>
  <c r="AA207" i="39"/>
  <c r="Z207" i="39"/>
  <c r="Y207" i="39"/>
  <c r="X207" i="39"/>
  <c r="W207" i="39"/>
  <c r="V207" i="39"/>
  <c r="U207" i="39"/>
  <c r="AI206" i="39"/>
  <c r="AH206" i="39"/>
  <c r="AG206" i="39"/>
  <c r="AF206" i="39"/>
  <c r="AE206" i="39"/>
  <c r="AD206" i="39"/>
  <c r="AC206" i="39"/>
  <c r="AB206" i="39"/>
  <c r="AA206" i="39"/>
  <c r="Z206" i="39"/>
  <c r="Y206" i="39"/>
  <c r="X206" i="39"/>
  <c r="W206" i="39"/>
  <c r="V206" i="39"/>
  <c r="U206" i="39"/>
  <c r="AI205" i="39"/>
  <c r="AH205" i="39"/>
  <c r="AG205" i="39"/>
  <c r="AF205" i="39"/>
  <c r="AE205" i="39"/>
  <c r="AD205" i="39"/>
  <c r="AC205" i="39"/>
  <c r="AB205" i="39"/>
  <c r="AA205" i="39"/>
  <c r="Z205" i="39"/>
  <c r="Y205" i="39"/>
  <c r="X205" i="39"/>
  <c r="W205" i="39"/>
  <c r="V205" i="39"/>
  <c r="U205" i="39"/>
  <c r="AI204" i="39"/>
  <c r="AH204" i="39"/>
  <c r="AG204" i="39"/>
  <c r="AF204" i="39"/>
  <c r="AE204" i="39"/>
  <c r="AD204" i="39"/>
  <c r="AC204" i="39"/>
  <c r="AB204" i="39"/>
  <c r="AA204" i="39"/>
  <c r="Z204" i="39"/>
  <c r="Y204" i="39"/>
  <c r="X204" i="39"/>
  <c r="W204" i="39"/>
  <c r="V204" i="39"/>
  <c r="U204" i="39"/>
  <c r="AI203" i="39"/>
  <c r="AH203" i="39"/>
  <c r="AG203" i="39"/>
  <c r="AF203" i="39"/>
  <c r="AE203" i="39"/>
  <c r="AD203" i="39"/>
  <c r="AC203" i="39"/>
  <c r="AB203" i="39"/>
  <c r="AA203" i="39"/>
  <c r="Z203" i="39"/>
  <c r="Y203" i="39"/>
  <c r="X203" i="39"/>
  <c r="W203" i="39"/>
  <c r="V203" i="39"/>
  <c r="U203" i="39"/>
  <c r="AI202" i="39"/>
  <c r="AH202" i="39"/>
  <c r="AG202" i="39"/>
  <c r="AF202" i="39"/>
  <c r="AE202" i="39"/>
  <c r="AD202" i="39"/>
  <c r="AC202" i="39"/>
  <c r="AB202" i="39"/>
  <c r="AA202" i="39"/>
  <c r="Z202" i="39"/>
  <c r="Y202" i="39"/>
  <c r="X202" i="39"/>
  <c r="W202" i="39"/>
  <c r="V202" i="39"/>
  <c r="U202" i="39"/>
  <c r="AI201" i="39"/>
  <c r="AH201" i="39"/>
  <c r="AG201" i="39"/>
  <c r="AF201" i="39"/>
  <c r="AE201" i="39"/>
  <c r="AD201" i="39"/>
  <c r="AC201" i="39"/>
  <c r="AB201" i="39"/>
  <c r="AA201" i="39"/>
  <c r="Z201" i="39"/>
  <c r="Y201" i="39"/>
  <c r="X201" i="39"/>
  <c r="W201" i="39"/>
  <c r="V201" i="39"/>
  <c r="U201" i="39"/>
  <c r="AI200" i="39"/>
  <c r="AH200" i="39"/>
  <c r="AG200" i="39"/>
  <c r="AF200" i="39"/>
  <c r="AE200" i="39"/>
  <c r="AD200" i="39"/>
  <c r="AC200" i="39"/>
  <c r="AB200" i="39"/>
  <c r="AA200" i="39"/>
  <c r="Z200" i="39"/>
  <c r="Y200" i="39"/>
  <c r="X200" i="39"/>
  <c r="W200" i="39"/>
  <c r="V200" i="39"/>
  <c r="U200" i="39"/>
  <c r="AI199" i="39"/>
  <c r="AH199" i="39"/>
  <c r="AG199" i="39"/>
  <c r="AF199" i="39"/>
  <c r="AE199" i="39"/>
  <c r="AD199" i="39"/>
  <c r="AC199" i="39"/>
  <c r="AB199" i="39"/>
  <c r="AA199" i="39"/>
  <c r="Z199" i="39"/>
  <c r="Y199" i="39"/>
  <c r="X199" i="39"/>
  <c r="W199" i="39"/>
  <c r="V199" i="39"/>
  <c r="U199" i="39"/>
  <c r="AI198" i="39"/>
  <c r="AH198" i="39"/>
  <c r="AG198" i="39"/>
  <c r="AF198" i="39"/>
  <c r="AE198" i="39"/>
  <c r="AD198" i="39"/>
  <c r="AC198" i="39"/>
  <c r="AB198" i="39"/>
  <c r="AA198" i="39"/>
  <c r="Z198" i="39"/>
  <c r="Y198" i="39"/>
  <c r="X198" i="39"/>
  <c r="W198" i="39"/>
  <c r="V198" i="39"/>
  <c r="U198" i="39"/>
  <c r="AI197" i="39"/>
  <c r="AH197" i="39"/>
  <c r="AG197" i="39"/>
  <c r="AF197" i="39"/>
  <c r="AE197" i="39"/>
  <c r="AD197" i="39"/>
  <c r="AC197" i="39"/>
  <c r="AB197" i="39"/>
  <c r="AA197" i="39"/>
  <c r="Z197" i="39"/>
  <c r="Y197" i="39"/>
  <c r="X197" i="39"/>
  <c r="W197" i="39"/>
  <c r="V197" i="39"/>
  <c r="U197" i="39"/>
  <c r="AI196" i="39"/>
  <c r="AH196" i="39"/>
  <c r="AG196" i="39"/>
  <c r="AF196" i="39"/>
  <c r="AE196" i="39"/>
  <c r="AD196" i="39"/>
  <c r="AC196" i="39"/>
  <c r="AB196" i="39"/>
  <c r="AA196" i="39"/>
  <c r="Z196" i="39"/>
  <c r="Y196" i="39"/>
  <c r="X196" i="39"/>
  <c r="W196" i="39"/>
  <c r="V196" i="39"/>
  <c r="U196" i="39"/>
  <c r="AI195" i="39"/>
  <c r="AH195" i="39"/>
  <c r="AG195" i="39"/>
  <c r="AF195" i="39"/>
  <c r="AE195" i="39"/>
  <c r="AD195" i="39"/>
  <c r="AC195" i="39"/>
  <c r="AB195" i="39"/>
  <c r="AA195" i="39"/>
  <c r="Z195" i="39"/>
  <c r="Y195" i="39"/>
  <c r="X195" i="39"/>
  <c r="W195" i="39"/>
  <c r="V195" i="39"/>
  <c r="U195" i="39"/>
  <c r="AI194" i="39"/>
  <c r="AH194" i="39"/>
  <c r="AG194" i="39"/>
  <c r="AF194" i="39"/>
  <c r="AE194" i="39"/>
  <c r="AD194" i="39"/>
  <c r="AC194" i="39"/>
  <c r="AB194" i="39"/>
  <c r="AA194" i="39"/>
  <c r="Z194" i="39"/>
  <c r="Y194" i="39"/>
  <c r="X194" i="39"/>
  <c r="W194" i="39"/>
  <c r="V194" i="39"/>
  <c r="U194" i="39"/>
  <c r="AI193" i="39"/>
  <c r="AH193" i="39"/>
  <c r="AG193" i="39"/>
  <c r="AF193" i="39"/>
  <c r="AE193" i="39"/>
  <c r="AD193" i="39"/>
  <c r="AC193" i="39"/>
  <c r="AB193" i="39"/>
  <c r="AA193" i="39"/>
  <c r="Z193" i="39"/>
  <c r="Y193" i="39"/>
  <c r="X193" i="39"/>
  <c r="W193" i="39"/>
  <c r="V193" i="39"/>
  <c r="U193" i="39"/>
  <c r="AI192" i="39"/>
  <c r="AH192" i="39"/>
  <c r="AG192" i="39"/>
  <c r="AF192" i="39"/>
  <c r="AE192" i="39"/>
  <c r="AD192" i="39"/>
  <c r="AC192" i="39"/>
  <c r="AB192" i="39"/>
  <c r="AA192" i="39"/>
  <c r="Z192" i="39"/>
  <c r="Y192" i="39"/>
  <c r="X192" i="39"/>
  <c r="W192" i="39"/>
  <c r="V192" i="39"/>
  <c r="U192" i="39"/>
  <c r="AI191" i="39"/>
  <c r="AH191" i="39"/>
  <c r="AG191" i="39"/>
  <c r="AF191" i="39"/>
  <c r="AE191" i="39"/>
  <c r="AD191" i="39"/>
  <c r="AC191" i="39"/>
  <c r="AB191" i="39"/>
  <c r="AA191" i="39"/>
  <c r="Z191" i="39"/>
  <c r="Y191" i="39"/>
  <c r="X191" i="39"/>
  <c r="W191" i="39"/>
  <c r="V191" i="39"/>
  <c r="U191" i="39"/>
  <c r="AI190" i="39"/>
  <c r="AH190" i="39"/>
  <c r="AG190" i="39"/>
  <c r="AF190" i="39"/>
  <c r="AE190" i="39"/>
  <c r="AD190" i="39"/>
  <c r="AC190" i="39"/>
  <c r="AB190" i="39"/>
  <c r="AA190" i="39"/>
  <c r="Z190" i="39"/>
  <c r="Y190" i="39"/>
  <c r="X190" i="39"/>
  <c r="W190" i="39"/>
  <c r="V190" i="39"/>
  <c r="U190" i="39"/>
  <c r="AI189" i="39"/>
  <c r="AH189" i="39"/>
  <c r="AG189" i="39"/>
  <c r="AF189" i="39"/>
  <c r="AE189" i="39"/>
  <c r="AD189" i="39"/>
  <c r="AC189" i="39"/>
  <c r="AB189" i="39"/>
  <c r="AA189" i="39"/>
  <c r="Z189" i="39"/>
  <c r="Y189" i="39"/>
  <c r="X189" i="39"/>
  <c r="W189" i="39"/>
  <c r="V189" i="39"/>
  <c r="U189" i="39"/>
  <c r="AI188" i="39"/>
  <c r="AH188" i="39"/>
  <c r="AG188" i="39"/>
  <c r="AF188" i="39"/>
  <c r="AE188" i="39"/>
  <c r="AD188" i="39"/>
  <c r="AC188" i="39"/>
  <c r="AB188" i="39"/>
  <c r="AA188" i="39"/>
  <c r="Z188" i="39"/>
  <c r="Y188" i="39"/>
  <c r="X188" i="39"/>
  <c r="W188" i="39"/>
  <c r="V188" i="39"/>
  <c r="U188" i="39"/>
  <c r="AI187" i="39"/>
  <c r="AH187" i="39"/>
  <c r="AG187" i="39"/>
  <c r="AF187" i="39"/>
  <c r="AE187" i="39"/>
  <c r="AD187" i="39"/>
  <c r="AC187" i="39"/>
  <c r="AB187" i="39"/>
  <c r="AA187" i="39"/>
  <c r="Z187" i="39"/>
  <c r="Y187" i="39"/>
  <c r="X187" i="39"/>
  <c r="W187" i="39"/>
  <c r="V187" i="39"/>
  <c r="U187" i="39"/>
  <c r="AI186" i="39"/>
  <c r="AH186" i="39"/>
  <c r="AG186" i="39"/>
  <c r="AF186" i="39"/>
  <c r="AE186" i="39"/>
  <c r="AD186" i="39"/>
  <c r="AC186" i="39"/>
  <c r="AB186" i="39"/>
  <c r="AA186" i="39"/>
  <c r="Z186" i="39"/>
  <c r="Y186" i="39"/>
  <c r="X186" i="39"/>
  <c r="W186" i="39"/>
  <c r="V186" i="39"/>
  <c r="U186" i="39"/>
  <c r="AI185" i="39"/>
  <c r="AH185" i="39"/>
  <c r="AG185" i="39"/>
  <c r="AF185" i="39"/>
  <c r="AE185" i="39"/>
  <c r="AD185" i="39"/>
  <c r="AC185" i="39"/>
  <c r="AB185" i="39"/>
  <c r="AA185" i="39"/>
  <c r="Z185" i="39"/>
  <c r="Y185" i="39"/>
  <c r="X185" i="39"/>
  <c r="W185" i="39"/>
  <c r="V185" i="39"/>
  <c r="U185" i="39"/>
  <c r="AI184" i="39"/>
  <c r="AH184" i="39"/>
  <c r="AG184" i="39"/>
  <c r="AF184" i="39"/>
  <c r="AE184" i="39"/>
  <c r="AD184" i="39"/>
  <c r="AC184" i="39"/>
  <c r="AB184" i="39"/>
  <c r="AA184" i="39"/>
  <c r="Z184" i="39"/>
  <c r="Y184" i="39"/>
  <c r="X184" i="39"/>
  <c r="W184" i="39"/>
  <c r="V184" i="39"/>
  <c r="U184" i="39"/>
  <c r="AI183" i="39"/>
  <c r="AH183" i="39"/>
  <c r="AG183" i="39"/>
  <c r="AF183" i="39"/>
  <c r="AE183" i="39"/>
  <c r="AD183" i="39"/>
  <c r="AC183" i="39"/>
  <c r="AB183" i="39"/>
  <c r="AA183" i="39"/>
  <c r="Z183" i="39"/>
  <c r="Y183" i="39"/>
  <c r="X183" i="39"/>
  <c r="W183" i="39"/>
  <c r="V183" i="39"/>
  <c r="U183" i="39"/>
  <c r="AI182" i="39"/>
  <c r="AH182" i="39"/>
  <c r="AG182" i="39"/>
  <c r="AF182" i="39"/>
  <c r="AE182" i="39"/>
  <c r="AD182" i="39"/>
  <c r="AC182" i="39"/>
  <c r="AB182" i="39"/>
  <c r="AA182" i="39"/>
  <c r="Z182" i="39"/>
  <c r="Y182" i="39"/>
  <c r="X182" i="39"/>
  <c r="W182" i="39"/>
  <c r="V182" i="39"/>
  <c r="U182" i="39"/>
  <c r="AI181" i="39"/>
  <c r="AH181" i="39"/>
  <c r="AG181" i="39"/>
  <c r="AF181" i="39"/>
  <c r="AE181" i="39"/>
  <c r="AD181" i="39"/>
  <c r="AC181" i="39"/>
  <c r="AB181" i="39"/>
  <c r="AA181" i="39"/>
  <c r="Z181" i="39"/>
  <c r="Y181" i="39"/>
  <c r="X181" i="39"/>
  <c r="W181" i="39"/>
  <c r="V181" i="39"/>
  <c r="U181" i="39"/>
  <c r="AI180" i="39"/>
  <c r="AH180" i="39"/>
  <c r="AG180" i="39"/>
  <c r="AF180" i="39"/>
  <c r="AE180" i="39"/>
  <c r="AD180" i="39"/>
  <c r="AC180" i="39"/>
  <c r="AB180" i="39"/>
  <c r="AA180" i="39"/>
  <c r="Z180" i="39"/>
  <c r="Y180" i="39"/>
  <c r="X180" i="39"/>
  <c r="W180" i="39"/>
  <c r="V180" i="39"/>
  <c r="U180" i="39"/>
  <c r="AI179" i="39"/>
  <c r="AH179" i="39"/>
  <c r="AG179" i="39"/>
  <c r="AF179" i="39"/>
  <c r="AE179" i="39"/>
  <c r="AD179" i="39"/>
  <c r="AC179" i="39"/>
  <c r="AB179" i="39"/>
  <c r="AA179" i="39"/>
  <c r="Z179" i="39"/>
  <c r="Y179" i="39"/>
  <c r="X179" i="39"/>
  <c r="W179" i="39"/>
  <c r="V179" i="39"/>
  <c r="U179" i="39"/>
  <c r="AI178" i="39"/>
  <c r="AH178" i="39"/>
  <c r="AG178" i="39"/>
  <c r="AF178" i="39"/>
  <c r="AE178" i="39"/>
  <c r="AD178" i="39"/>
  <c r="AC178" i="39"/>
  <c r="AB178" i="39"/>
  <c r="AA178" i="39"/>
  <c r="Z178" i="39"/>
  <c r="Y178" i="39"/>
  <c r="X178" i="39"/>
  <c r="W178" i="39"/>
  <c r="V178" i="39"/>
  <c r="U178" i="39"/>
  <c r="AI177" i="39"/>
  <c r="AH177" i="39"/>
  <c r="AG177" i="39"/>
  <c r="AF177" i="39"/>
  <c r="AE177" i="39"/>
  <c r="AD177" i="39"/>
  <c r="AC177" i="39"/>
  <c r="AB177" i="39"/>
  <c r="AA177" i="39"/>
  <c r="Z177" i="39"/>
  <c r="Y177" i="39"/>
  <c r="X177" i="39"/>
  <c r="W177" i="39"/>
  <c r="V177" i="39"/>
  <c r="U177" i="39"/>
  <c r="AI176" i="39"/>
  <c r="AH176" i="39"/>
  <c r="AG176" i="39"/>
  <c r="AF176" i="39"/>
  <c r="AE176" i="39"/>
  <c r="AD176" i="39"/>
  <c r="AC176" i="39"/>
  <c r="AB176" i="39"/>
  <c r="AA176" i="39"/>
  <c r="Z176" i="39"/>
  <c r="Y176" i="39"/>
  <c r="X176" i="39"/>
  <c r="W176" i="39"/>
  <c r="V176" i="39"/>
  <c r="U176" i="39"/>
  <c r="AI175" i="39"/>
  <c r="AH175" i="39"/>
  <c r="AG175" i="39"/>
  <c r="AF175" i="39"/>
  <c r="AE175" i="39"/>
  <c r="AD175" i="39"/>
  <c r="AC175" i="39"/>
  <c r="AB175" i="39"/>
  <c r="AA175" i="39"/>
  <c r="Z175" i="39"/>
  <c r="Y175" i="39"/>
  <c r="X175" i="39"/>
  <c r="W175" i="39"/>
  <c r="V175" i="39"/>
  <c r="U175" i="39"/>
  <c r="AI174" i="39"/>
  <c r="AH174" i="39"/>
  <c r="AG174" i="39"/>
  <c r="AF174" i="39"/>
  <c r="AE174" i="39"/>
  <c r="AD174" i="39"/>
  <c r="AC174" i="39"/>
  <c r="AB174" i="39"/>
  <c r="AA174" i="39"/>
  <c r="Z174" i="39"/>
  <c r="Y174" i="39"/>
  <c r="X174" i="39"/>
  <c r="W174" i="39"/>
  <c r="V174" i="39"/>
  <c r="U174" i="39"/>
  <c r="AI173" i="39"/>
  <c r="AH173" i="39"/>
  <c r="AG173" i="39"/>
  <c r="AF173" i="39"/>
  <c r="AE173" i="39"/>
  <c r="AD173" i="39"/>
  <c r="AC173" i="39"/>
  <c r="AB173" i="39"/>
  <c r="AA173" i="39"/>
  <c r="Z173" i="39"/>
  <c r="Y173" i="39"/>
  <c r="X173" i="39"/>
  <c r="W173" i="39"/>
  <c r="V173" i="39"/>
  <c r="U173" i="39"/>
  <c r="AI172" i="39"/>
  <c r="AH172" i="39"/>
  <c r="AG172" i="39"/>
  <c r="AF172" i="39"/>
  <c r="AE172" i="39"/>
  <c r="AD172" i="39"/>
  <c r="AC172" i="39"/>
  <c r="AB172" i="39"/>
  <c r="AA172" i="39"/>
  <c r="Z172" i="39"/>
  <c r="Y172" i="39"/>
  <c r="X172" i="39"/>
  <c r="W172" i="39"/>
  <c r="V172" i="39"/>
  <c r="U172" i="39"/>
  <c r="AI171" i="39"/>
  <c r="AH171" i="39"/>
  <c r="AG171" i="39"/>
  <c r="AF171" i="39"/>
  <c r="AE171" i="39"/>
  <c r="AD171" i="39"/>
  <c r="AC171" i="39"/>
  <c r="AB171" i="39"/>
  <c r="AA171" i="39"/>
  <c r="Z171" i="39"/>
  <c r="Y171" i="39"/>
  <c r="X171" i="39"/>
  <c r="W171" i="39"/>
  <c r="V171" i="39"/>
  <c r="U171" i="39"/>
  <c r="AI170" i="39"/>
  <c r="AH170" i="39"/>
  <c r="AG170" i="39"/>
  <c r="AF170" i="39"/>
  <c r="AE170" i="39"/>
  <c r="AD170" i="39"/>
  <c r="AC170" i="39"/>
  <c r="AB170" i="39"/>
  <c r="AA170" i="39"/>
  <c r="Z170" i="39"/>
  <c r="Y170" i="39"/>
  <c r="X170" i="39"/>
  <c r="W170" i="39"/>
  <c r="V170" i="39"/>
  <c r="U170" i="39"/>
  <c r="AI169" i="39"/>
  <c r="AH169" i="39"/>
  <c r="AG169" i="39"/>
  <c r="AF169" i="39"/>
  <c r="AE169" i="39"/>
  <c r="AD169" i="39"/>
  <c r="AC169" i="39"/>
  <c r="AB169" i="39"/>
  <c r="AA169" i="39"/>
  <c r="Z169" i="39"/>
  <c r="Y169" i="39"/>
  <c r="X169" i="39"/>
  <c r="W169" i="39"/>
  <c r="V169" i="39"/>
  <c r="U169" i="39"/>
  <c r="AI168" i="39"/>
  <c r="AH168" i="39"/>
  <c r="AG168" i="39"/>
  <c r="AF168" i="39"/>
  <c r="AE168" i="39"/>
  <c r="AD168" i="39"/>
  <c r="AC168" i="39"/>
  <c r="AB168" i="39"/>
  <c r="AA168" i="39"/>
  <c r="Z168" i="39"/>
  <c r="Y168" i="39"/>
  <c r="X168" i="39"/>
  <c r="W168" i="39"/>
  <c r="V168" i="39"/>
  <c r="U168" i="39"/>
  <c r="AI167" i="39"/>
  <c r="AH167" i="39"/>
  <c r="AG167" i="39"/>
  <c r="AF167" i="39"/>
  <c r="AE167" i="39"/>
  <c r="AD167" i="39"/>
  <c r="AC167" i="39"/>
  <c r="AB167" i="39"/>
  <c r="AA167" i="39"/>
  <c r="Z167" i="39"/>
  <c r="Y167" i="39"/>
  <c r="X167" i="39"/>
  <c r="W167" i="39"/>
  <c r="V167" i="39"/>
  <c r="U167" i="39"/>
  <c r="AI166" i="39"/>
  <c r="AH166" i="39"/>
  <c r="AG166" i="39"/>
  <c r="AF166" i="39"/>
  <c r="AE166" i="39"/>
  <c r="AD166" i="39"/>
  <c r="AC166" i="39"/>
  <c r="AB166" i="39"/>
  <c r="AA166" i="39"/>
  <c r="Z166" i="39"/>
  <c r="Y166" i="39"/>
  <c r="X166" i="39"/>
  <c r="W166" i="39"/>
  <c r="V166" i="39"/>
  <c r="U166" i="39"/>
  <c r="AI165" i="39"/>
  <c r="AH165" i="39"/>
  <c r="AG165" i="39"/>
  <c r="AF165" i="39"/>
  <c r="AE165" i="39"/>
  <c r="AD165" i="39"/>
  <c r="AC165" i="39"/>
  <c r="AB165" i="39"/>
  <c r="AA165" i="39"/>
  <c r="Z165" i="39"/>
  <c r="Y165" i="39"/>
  <c r="X165" i="39"/>
  <c r="W165" i="39"/>
  <c r="V165" i="39"/>
  <c r="U165" i="39"/>
  <c r="AI164" i="39"/>
  <c r="AH164" i="39"/>
  <c r="AG164" i="39"/>
  <c r="AF164" i="39"/>
  <c r="AE164" i="39"/>
  <c r="AD164" i="39"/>
  <c r="AC164" i="39"/>
  <c r="AB164" i="39"/>
  <c r="AA164" i="39"/>
  <c r="Z164" i="39"/>
  <c r="Y164" i="39"/>
  <c r="X164" i="39"/>
  <c r="W164" i="39"/>
  <c r="V164" i="39"/>
  <c r="U164" i="39"/>
  <c r="AI163" i="39"/>
  <c r="AH163" i="39"/>
  <c r="AG163" i="39"/>
  <c r="AF163" i="39"/>
  <c r="AE163" i="39"/>
  <c r="AD163" i="39"/>
  <c r="AC163" i="39"/>
  <c r="AB163" i="39"/>
  <c r="AA163" i="39"/>
  <c r="Z163" i="39"/>
  <c r="Y163" i="39"/>
  <c r="X163" i="39"/>
  <c r="W163" i="39"/>
  <c r="V163" i="39"/>
  <c r="U163" i="39"/>
  <c r="AI162" i="39"/>
  <c r="AH162" i="39"/>
  <c r="AG162" i="39"/>
  <c r="AF162" i="39"/>
  <c r="AE162" i="39"/>
  <c r="AD162" i="39"/>
  <c r="AC162" i="39"/>
  <c r="AB162" i="39"/>
  <c r="AA162" i="39"/>
  <c r="Z162" i="39"/>
  <c r="Y162" i="39"/>
  <c r="X162" i="39"/>
  <c r="W162" i="39"/>
  <c r="V162" i="39"/>
  <c r="U162" i="39"/>
  <c r="AI161" i="39"/>
  <c r="AH161" i="39"/>
  <c r="AG161" i="39"/>
  <c r="AF161" i="39"/>
  <c r="AE161" i="39"/>
  <c r="AD161" i="39"/>
  <c r="AC161" i="39"/>
  <c r="AB161" i="39"/>
  <c r="AA161" i="39"/>
  <c r="Z161" i="39"/>
  <c r="Y161" i="39"/>
  <c r="X161" i="39"/>
  <c r="W161" i="39"/>
  <c r="V161" i="39"/>
  <c r="U161" i="39"/>
  <c r="AI160" i="39"/>
  <c r="AH160" i="39"/>
  <c r="AG160" i="39"/>
  <c r="AF160" i="39"/>
  <c r="AE160" i="39"/>
  <c r="AD160" i="39"/>
  <c r="AC160" i="39"/>
  <c r="AB160" i="39"/>
  <c r="AA160" i="39"/>
  <c r="Z160" i="39"/>
  <c r="Y160" i="39"/>
  <c r="X160" i="39"/>
  <c r="W160" i="39"/>
  <c r="V160" i="39"/>
  <c r="U160" i="39"/>
  <c r="AI159" i="39"/>
  <c r="AH159" i="39"/>
  <c r="AG159" i="39"/>
  <c r="AF159" i="39"/>
  <c r="AE159" i="39"/>
  <c r="AD159" i="39"/>
  <c r="AC159" i="39"/>
  <c r="AB159" i="39"/>
  <c r="AA159" i="39"/>
  <c r="Z159" i="39"/>
  <c r="Y159" i="39"/>
  <c r="X159" i="39"/>
  <c r="W159" i="39"/>
  <c r="V159" i="39"/>
  <c r="U159" i="39"/>
  <c r="AI158" i="39"/>
  <c r="AH158" i="39"/>
  <c r="AG158" i="39"/>
  <c r="AF158" i="39"/>
  <c r="AE158" i="39"/>
  <c r="AD158" i="39"/>
  <c r="AC158" i="39"/>
  <c r="AB158" i="39"/>
  <c r="AA158" i="39"/>
  <c r="Z158" i="39"/>
  <c r="Y158" i="39"/>
  <c r="X158" i="39"/>
  <c r="W158" i="39"/>
  <c r="V158" i="39"/>
  <c r="U158" i="39"/>
  <c r="AI157" i="39"/>
  <c r="AH157" i="39"/>
  <c r="AG157" i="39"/>
  <c r="AF157" i="39"/>
  <c r="AE157" i="39"/>
  <c r="AD157" i="39"/>
  <c r="AC157" i="39"/>
  <c r="AB157" i="39"/>
  <c r="AA157" i="39"/>
  <c r="Z157" i="39"/>
  <c r="Y157" i="39"/>
  <c r="X157" i="39"/>
  <c r="W157" i="39"/>
  <c r="V157" i="39"/>
  <c r="U157" i="39"/>
  <c r="AI156" i="39"/>
  <c r="AH156" i="39"/>
  <c r="AG156" i="39"/>
  <c r="AF156" i="39"/>
  <c r="AE156" i="39"/>
  <c r="AD156" i="39"/>
  <c r="AC156" i="39"/>
  <c r="AB156" i="39"/>
  <c r="AA156" i="39"/>
  <c r="Z156" i="39"/>
  <c r="Y156" i="39"/>
  <c r="X156" i="39"/>
  <c r="W156" i="39"/>
  <c r="V156" i="39"/>
  <c r="U156" i="39"/>
  <c r="AI155" i="39"/>
  <c r="AH155" i="39"/>
  <c r="AG155" i="39"/>
  <c r="AF155" i="39"/>
  <c r="AE155" i="39"/>
  <c r="AD155" i="39"/>
  <c r="AC155" i="39"/>
  <c r="AB155" i="39"/>
  <c r="AA155" i="39"/>
  <c r="Z155" i="39"/>
  <c r="Y155" i="39"/>
  <c r="X155" i="39"/>
  <c r="W155" i="39"/>
  <c r="V155" i="39"/>
  <c r="U155" i="39"/>
  <c r="AI154" i="39"/>
  <c r="AH154" i="39"/>
  <c r="AG154" i="39"/>
  <c r="AF154" i="39"/>
  <c r="AE154" i="39"/>
  <c r="AD154" i="39"/>
  <c r="AC154" i="39"/>
  <c r="AB154" i="39"/>
  <c r="AA154" i="39"/>
  <c r="Z154" i="39"/>
  <c r="Y154" i="39"/>
  <c r="X154" i="39"/>
  <c r="W154" i="39"/>
  <c r="V154" i="39"/>
  <c r="U154" i="39"/>
  <c r="AI153" i="39"/>
  <c r="AH153" i="39"/>
  <c r="AG153" i="39"/>
  <c r="AF153" i="39"/>
  <c r="AE153" i="39"/>
  <c r="AD153" i="39"/>
  <c r="AC153" i="39"/>
  <c r="AB153" i="39"/>
  <c r="AA153" i="39"/>
  <c r="Z153" i="39"/>
  <c r="Y153" i="39"/>
  <c r="X153" i="39"/>
  <c r="W153" i="39"/>
  <c r="V153" i="39"/>
  <c r="U153" i="39"/>
  <c r="AI152" i="39"/>
  <c r="AH152" i="39"/>
  <c r="AG152" i="39"/>
  <c r="AF152" i="39"/>
  <c r="AE152" i="39"/>
  <c r="AD152" i="39"/>
  <c r="AC152" i="39"/>
  <c r="AB152" i="39"/>
  <c r="AA152" i="39"/>
  <c r="Z152" i="39"/>
  <c r="Y152" i="39"/>
  <c r="X152" i="39"/>
  <c r="W152" i="39"/>
  <c r="V152" i="39"/>
  <c r="U152" i="39"/>
  <c r="AI151" i="39"/>
  <c r="AH151" i="39"/>
  <c r="AG151" i="39"/>
  <c r="AF151" i="39"/>
  <c r="AE151" i="39"/>
  <c r="AD151" i="39"/>
  <c r="AC151" i="39"/>
  <c r="AB151" i="39"/>
  <c r="AA151" i="39"/>
  <c r="Z151" i="39"/>
  <c r="Y151" i="39"/>
  <c r="X151" i="39"/>
  <c r="W151" i="39"/>
  <c r="V151" i="39"/>
  <c r="U151" i="39"/>
  <c r="AI150" i="39"/>
  <c r="AH150" i="39"/>
  <c r="AG150" i="39"/>
  <c r="AF150" i="39"/>
  <c r="AE150" i="39"/>
  <c r="AD150" i="39"/>
  <c r="AC150" i="39"/>
  <c r="AB150" i="39"/>
  <c r="AA150" i="39"/>
  <c r="Z150" i="39"/>
  <c r="Y150" i="39"/>
  <c r="X150" i="39"/>
  <c r="W150" i="39"/>
  <c r="V150" i="39"/>
  <c r="U150" i="39"/>
  <c r="AI149" i="39"/>
  <c r="AH149" i="39"/>
  <c r="AG149" i="39"/>
  <c r="AF149" i="39"/>
  <c r="AE149" i="39"/>
  <c r="AD149" i="39"/>
  <c r="AC149" i="39"/>
  <c r="AB149" i="39"/>
  <c r="AA149" i="39"/>
  <c r="Z149" i="39"/>
  <c r="Y149" i="39"/>
  <c r="X149" i="39"/>
  <c r="W149" i="39"/>
  <c r="V149" i="39"/>
  <c r="U149" i="39"/>
  <c r="AI148" i="39"/>
  <c r="AH148" i="39"/>
  <c r="AG148" i="39"/>
  <c r="AF148" i="39"/>
  <c r="AE148" i="39"/>
  <c r="AD148" i="39"/>
  <c r="AC148" i="39"/>
  <c r="AB148" i="39"/>
  <c r="AA148" i="39"/>
  <c r="Z148" i="39"/>
  <c r="Y148" i="39"/>
  <c r="X148" i="39"/>
  <c r="W148" i="39"/>
  <c r="V148" i="39"/>
  <c r="U148" i="39"/>
  <c r="AI147" i="39"/>
  <c r="AH147" i="39"/>
  <c r="AG147" i="39"/>
  <c r="AF147" i="39"/>
  <c r="AE147" i="39"/>
  <c r="AD147" i="39"/>
  <c r="AC147" i="39"/>
  <c r="AB147" i="39"/>
  <c r="AA147" i="39"/>
  <c r="Z147" i="39"/>
  <c r="Y147" i="39"/>
  <c r="X147" i="39"/>
  <c r="W147" i="39"/>
  <c r="V147" i="39"/>
  <c r="U147" i="39"/>
  <c r="AI146" i="39"/>
  <c r="AH146" i="39"/>
  <c r="AG146" i="39"/>
  <c r="AF146" i="39"/>
  <c r="AE146" i="39"/>
  <c r="AD146" i="39"/>
  <c r="AC146" i="39"/>
  <c r="AB146" i="39"/>
  <c r="AA146" i="39"/>
  <c r="Z146" i="39"/>
  <c r="Y146" i="39"/>
  <c r="X146" i="39"/>
  <c r="W146" i="39"/>
  <c r="V146" i="39"/>
  <c r="U146" i="39"/>
  <c r="AI145" i="39"/>
  <c r="AH145" i="39"/>
  <c r="AG145" i="39"/>
  <c r="AF145" i="39"/>
  <c r="AE145" i="39"/>
  <c r="AD145" i="39"/>
  <c r="AC145" i="39"/>
  <c r="AB145" i="39"/>
  <c r="AA145" i="39"/>
  <c r="Z145" i="39"/>
  <c r="Y145" i="39"/>
  <c r="X145" i="39"/>
  <c r="W145" i="39"/>
  <c r="V145" i="39"/>
  <c r="U145" i="39"/>
  <c r="AI144" i="39"/>
  <c r="AH144" i="39"/>
  <c r="AG144" i="39"/>
  <c r="AF144" i="39"/>
  <c r="AE144" i="39"/>
  <c r="AD144" i="39"/>
  <c r="AC144" i="39"/>
  <c r="AB144" i="39"/>
  <c r="AA144" i="39"/>
  <c r="Z144" i="39"/>
  <c r="Y144" i="39"/>
  <c r="X144" i="39"/>
  <c r="W144" i="39"/>
  <c r="V144" i="39"/>
  <c r="U144" i="39"/>
  <c r="AI143" i="39"/>
  <c r="AH143" i="39"/>
  <c r="AG143" i="39"/>
  <c r="AF143" i="39"/>
  <c r="AE143" i="39"/>
  <c r="AD143" i="39"/>
  <c r="AC143" i="39"/>
  <c r="AB143" i="39"/>
  <c r="AA143" i="39"/>
  <c r="Z143" i="39"/>
  <c r="Y143" i="39"/>
  <c r="X143" i="39"/>
  <c r="W143" i="39"/>
  <c r="V143" i="39"/>
  <c r="U143" i="39"/>
  <c r="AI142" i="39"/>
  <c r="AH142" i="39"/>
  <c r="AG142" i="39"/>
  <c r="AF142" i="39"/>
  <c r="AE142" i="39"/>
  <c r="AD142" i="39"/>
  <c r="AC142" i="39"/>
  <c r="AB142" i="39"/>
  <c r="AA142" i="39"/>
  <c r="Z142" i="39"/>
  <c r="Y142" i="39"/>
  <c r="X142" i="39"/>
  <c r="W142" i="39"/>
  <c r="V142" i="39"/>
  <c r="U142" i="39"/>
  <c r="AI141" i="39"/>
  <c r="AH141" i="39"/>
  <c r="AG141" i="39"/>
  <c r="AF141" i="39"/>
  <c r="AE141" i="39"/>
  <c r="AD141" i="39"/>
  <c r="AC141" i="39"/>
  <c r="AB141" i="39"/>
  <c r="AA141" i="39"/>
  <c r="Z141" i="39"/>
  <c r="Y141" i="39"/>
  <c r="X141" i="39"/>
  <c r="W141" i="39"/>
  <c r="V141" i="39"/>
  <c r="U141" i="39"/>
  <c r="AI140" i="39"/>
  <c r="AH140" i="39"/>
  <c r="AG140" i="39"/>
  <c r="AF140" i="39"/>
  <c r="AE140" i="39"/>
  <c r="AD140" i="39"/>
  <c r="AC140" i="39"/>
  <c r="AB140" i="39"/>
  <c r="AA140" i="39"/>
  <c r="Z140" i="39"/>
  <c r="Y140" i="39"/>
  <c r="X140" i="39"/>
  <c r="W140" i="39"/>
  <c r="V140" i="39"/>
  <c r="U140" i="39"/>
  <c r="AI139" i="39"/>
  <c r="AH139" i="39"/>
  <c r="AG139" i="39"/>
  <c r="AF139" i="39"/>
  <c r="AE139" i="39"/>
  <c r="AD139" i="39"/>
  <c r="AC139" i="39"/>
  <c r="AB139" i="39"/>
  <c r="AA139" i="39"/>
  <c r="Z139" i="39"/>
  <c r="Y139" i="39"/>
  <c r="X139" i="39"/>
  <c r="W139" i="39"/>
  <c r="V139" i="39"/>
  <c r="U139" i="39"/>
  <c r="AI138" i="39"/>
  <c r="AH138" i="39"/>
  <c r="AG138" i="39"/>
  <c r="AF138" i="39"/>
  <c r="AE138" i="39"/>
  <c r="AD138" i="39"/>
  <c r="AC138" i="39"/>
  <c r="AB138" i="39"/>
  <c r="AA138" i="39"/>
  <c r="Z138" i="39"/>
  <c r="Y138" i="39"/>
  <c r="X138" i="39"/>
  <c r="W138" i="39"/>
  <c r="V138" i="39"/>
  <c r="U138" i="39"/>
  <c r="AI137" i="39"/>
  <c r="AH137" i="39"/>
  <c r="AG137" i="39"/>
  <c r="AF137" i="39"/>
  <c r="AE137" i="39"/>
  <c r="AD137" i="39"/>
  <c r="AC137" i="39"/>
  <c r="AB137" i="39"/>
  <c r="AA137" i="39"/>
  <c r="Z137" i="39"/>
  <c r="Y137" i="39"/>
  <c r="X137" i="39"/>
  <c r="W137" i="39"/>
  <c r="V137" i="39"/>
  <c r="U137" i="39"/>
  <c r="AI136" i="39"/>
  <c r="AH136" i="39"/>
  <c r="AG136" i="39"/>
  <c r="AF136" i="39"/>
  <c r="AE136" i="39"/>
  <c r="AD136" i="39"/>
  <c r="AC136" i="39"/>
  <c r="AB136" i="39"/>
  <c r="AA136" i="39"/>
  <c r="Z136" i="39"/>
  <c r="Y136" i="39"/>
  <c r="X136" i="39"/>
  <c r="W136" i="39"/>
  <c r="V136" i="39"/>
  <c r="U136" i="39"/>
  <c r="AI135" i="39"/>
  <c r="AH135" i="39"/>
  <c r="AG135" i="39"/>
  <c r="AF135" i="39"/>
  <c r="AE135" i="39"/>
  <c r="AD135" i="39"/>
  <c r="AC135" i="39"/>
  <c r="AB135" i="39"/>
  <c r="AA135" i="39"/>
  <c r="Z135" i="39"/>
  <c r="Y135" i="39"/>
  <c r="X135" i="39"/>
  <c r="W135" i="39"/>
  <c r="V135" i="39"/>
  <c r="U135" i="39"/>
  <c r="AI134" i="39"/>
  <c r="AH134" i="39"/>
  <c r="AG134" i="39"/>
  <c r="AF134" i="39"/>
  <c r="AE134" i="39"/>
  <c r="AD134" i="39"/>
  <c r="AC134" i="39"/>
  <c r="AB134" i="39"/>
  <c r="AA134" i="39"/>
  <c r="Z134" i="39"/>
  <c r="Y134" i="39"/>
  <c r="X134" i="39"/>
  <c r="W134" i="39"/>
  <c r="V134" i="39"/>
  <c r="U134" i="39"/>
  <c r="AI133" i="39"/>
  <c r="AH133" i="39"/>
  <c r="AG133" i="39"/>
  <c r="AF133" i="39"/>
  <c r="AE133" i="39"/>
  <c r="AD133" i="39"/>
  <c r="AC133" i="39"/>
  <c r="AB133" i="39"/>
  <c r="AA133" i="39"/>
  <c r="Z133" i="39"/>
  <c r="Y133" i="39"/>
  <c r="X133" i="39"/>
  <c r="W133" i="39"/>
  <c r="V133" i="39"/>
  <c r="U133" i="39"/>
  <c r="AI132" i="39"/>
  <c r="AH132" i="39"/>
  <c r="AG132" i="39"/>
  <c r="AF132" i="39"/>
  <c r="AE132" i="39"/>
  <c r="AD132" i="39"/>
  <c r="AC132" i="39"/>
  <c r="AB132" i="39"/>
  <c r="AA132" i="39"/>
  <c r="Z132" i="39"/>
  <c r="Y132" i="39"/>
  <c r="X132" i="39"/>
  <c r="W132" i="39"/>
  <c r="V132" i="39"/>
  <c r="U132" i="39"/>
  <c r="AI131" i="39"/>
  <c r="AH131" i="39"/>
  <c r="AG131" i="39"/>
  <c r="AF131" i="39"/>
  <c r="AE131" i="39"/>
  <c r="AD131" i="39"/>
  <c r="AC131" i="39"/>
  <c r="AB131" i="39"/>
  <c r="AA131" i="39"/>
  <c r="Z131" i="39"/>
  <c r="Y131" i="39"/>
  <c r="X131" i="39"/>
  <c r="W131" i="39"/>
  <c r="V131" i="39"/>
  <c r="U131" i="39"/>
  <c r="AI130" i="39"/>
  <c r="AH130" i="39"/>
  <c r="AG130" i="39"/>
  <c r="AF130" i="39"/>
  <c r="AE130" i="39"/>
  <c r="AD130" i="39"/>
  <c r="AC130" i="39"/>
  <c r="AB130" i="39"/>
  <c r="AA130" i="39"/>
  <c r="Z130" i="39"/>
  <c r="Y130" i="39"/>
  <c r="X130" i="39"/>
  <c r="W130" i="39"/>
  <c r="V130" i="39"/>
  <c r="U130" i="39"/>
  <c r="AI129" i="39"/>
  <c r="AH129" i="39"/>
  <c r="AG129" i="39"/>
  <c r="AF129" i="39"/>
  <c r="AE129" i="39"/>
  <c r="AD129" i="39"/>
  <c r="AC129" i="39"/>
  <c r="AB129" i="39"/>
  <c r="AA129" i="39"/>
  <c r="Z129" i="39"/>
  <c r="Y129" i="39"/>
  <c r="X129" i="39"/>
  <c r="W129" i="39"/>
  <c r="V129" i="39"/>
  <c r="U129" i="39"/>
  <c r="AI128" i="39"/>
  <c r="AH128" i="39"/>
  <c r="AG128" i="39"/>
  <c r="AF128" i="39"/>
  <c r="AE128" i="39"/>
  <c r="AD128" i="39"/>
  <c r="AC128" i="39"/>
  <c r="AB128" i="39"/>
  <c r="AA128" i="39"/>
  <c r="Z128" i="39"/>
  <c r="Y128" i="39"/>
  <c r="X128" i="39"/>
  <c r="W128" i="39"/>
  <c r="V128" i="39"/>
  <c r="U128" i="39"/>
  <c r="AI127" i="39"/>
  <c r="AH127" i="39"/>
  <c r="AG127" i="39"/>
  <c r="AF127" i="39"/>
  <c r="AE127" i="39"/>
  <c r="AD127" i="39"/>
  <c r="AC127" i="39"/>
  <c r="AB127" i="39"/>
  <c r="AA127" i="39"/>
  <c r="Z127" i="39"/>
  <c r="Y127" i="39"/>
  <c r="X127" i="39"/>
  <c r="W127" i="39"/>
  <c r="V127" i="39"/>
  <c r="U127" i="39"/>
  <c r="AI126" i="39"/>
  <c r="AH126" i="39"/>
  <c r="AG126" i="39"/>
  <c r="AF126" i="39"/>
  <c r="AE126" i="39"/>
  <c r="AD126" i="39"/>
  <c r="AC126" i="39"/>
  <c r="AB126" i="39"/>
  <c r="AA126" i="39"/>
  <c r="Z126" i="39"/>
  <c r="Y126" i="39"/>
  <c r="X126" i="39"/>
  <c r="W126" i="39"/>
  <c r="V126" i="39"/>
  <c r="U126" i="39"/>
  <c r="AI125" i="39"/>
  <c r="AH125" i="39"/>
  <c r="AG125" i="39"/>
  <c r="AF125" i="39"/>
  <c r="AE125" i="39"/>
  <c r="AD125" i="39"/>
  <c r="AC125" i="39"/>
  <c r="AB125" i="39"/>
  <c r="AA125" i="39"/>
  <c r="Z125" i="39"/>
  <c r="Y125" i="39"/>
  <c r="X125" i="39"/>
  <c r="W125" i="39"/>
  <c r="V125" i="39"/>
  <c r="U125" i="39"/>
  <c r="AI124" i="39"/>
  <c r="AH124" i="39"/>
  <c r="AG124" i="39"/>
  <c r="AF124" i="39"/>
  <c r="AE124" i="39"/>
  <c r="AD124" i="39"/>
  <c r="AC124" i="39"/>
  <c r="AB124" i="39"/>
  <c r="AA124" i="39"/>
  <c r="Z124" i="39"/>
  <c r="Y124" i="39"/>
  <c r="X124" i="39"/>
  <c r="W124" i="39"/>
  <c r="V124" i="39"/>
  <c r="U124" i="39"/>
  <c r="AI123" i="39"/>
  <c r="AH123" i="39"/>
  <c r="AG123" i="39"/>
  <c r="AF123" i="39"/>
  <c r="AE123" i="39"/>
  <c r="AD123" i="39"/>
  <c r="AC123" i="39"/>
  <c r="AB123" i="39"/>
  <c r="AA123" i="39"/>
  <c r="Z123" i="39"/>
  <c r="Y123" i="39"/>
  <c r="X123" i="39"/>
  <c r="W123" i="39"/>
  <c r="V123" i="39"/>
  <c r="U123" i="39"/>
  <c r="AI122" i="39"/>
  <c r="AH122" i="39"/>
  <c r="AG122" i="39"/>
  <c r="AF122" i="39"/>
  <c r="AE122" i="39"/>
  <c r="AD122" i="39"/>
  <c r="AC122" i="39"/>
  <c r="AB122" i="39"/>
  <c r="AA122" i="39"/>
  <c r="Z122" i="39"/>
  <c r="Y122" i="39"/>
  <c r="X122" i="39"/>
  <c r="W122" i="39"/>
  <c r="V122" i="39"/>
  <c r="U122" i="39"/>
  <c r="AI121" i="39"/>
  <c r="AH121" i="39"/>
  <c r="AG121" i="39"/>
  <c r="AF121" i="39"/>
  <c r="AE121" i="39"/>
  <c r="AD121" i="39"/>
  <c r="AC121" i="39"/>
  <c r="AB121" i="39"/>
  <c r="AA121" i="39"/>
  <c r="Z121" i="39"/>
  <c r="Y121" i="39"/>
  <c r="X121" i="39"/>
  <c r="W121" i="39"/>
  <c r="V121" i="39"/>
  <c r="U121" i="39"/>
  <c r="AI120" i="39"/>
  <c r="AH120" i="39"/>
  <c r="AG120" i="39"/>
  <c r="AF120" i="39"/>
  <c r="AE120" i="39"/>
  <c r="AD120" i="39"/>
  <c r="AC120" i="39"/>
  <c r="AB120" i="39"/>
  <c r="AA120" i="39"/>
  <c r="Z120" i="39"/>
  <c r="Y120" i="39"/>
  <c r="X120" i="39"/>
  <c r="W120" i="39"/>
  <c r="V120" i="39"/>
  <c r="U120" i="39"/>
  <c r="AI119" i="39"/>
  <c r="AH119" i="39"/>
  <c r="AG119" i="39"/>
  <c r="AF119" i="39"/>
  <c r="AE119" i="39"/>
  <c r="AD119" i="39"/>
  <c r="AC119" i="39"/>
  <c r="AB119" i="39"/>
  <c r="AA119" i="39"/>
  <c r="Z119" i="39"/>
  <c r="Y119" i="39"/>
  <c r="X119" i="39"/>
  <c r="W119" i="39"/>
  <c r="V119" i="39"/>
  <c r="U119" i="39"/>
  <c r="AI118" i="39"/>
  <c r="AH118" i="39"/>
  <c r="AG118" i="39"/>
  <c r="AF118" i="39"/>
  <c r="AE118" i="39"/>
  <c r="AD118" i="39"/>
  <c r="AC118" i="39"/>
  <c r="AB118" i="39"/>
  <c r="AA118" i="39"/>
  <c r="Z118" i="39"/>
  <c r="Y118" i="39"/>
  <c r="X118" i="39"/>
  <c r="W118" i="39"/>
  <c r="V118" i="39"/>
  <c r="U118" i="39"/>
  <c r="AI117" i="39"/>
  <c r="AH117" i="39"/>
  <c r="AG117" i="39"/>
  <c r="AF117" i="39"/>
  <c r="AE117" i="39"/>
  <c r="AD117" i="39"/>
  <c r="AC117" i="39"/>
  <c r="AB117" i="39"/>
  <c r="AA117" i="39"/>
  <c r="Z117" i="39"/>
  <c r="Y117" i="39"/>
  <c r="X117" i="39"/>
  <c r="W117" i="39"/>
  <c r="V117" i="39"/>
  <c r="U117" i="39"/>
  <c r="AI116" i="39"/>
  <c r="AH116" i="39"/>
  <c r="AG116" i="39"/>
  <c r="AF116" i="39"/>
  <c r="AE116" i="39"/>
  <c r="AD116" i="39"/>
  <c r="AC116" i="39"/>
  <c r="AB116" i="39"/>
  <c r="AA116" i="39"/>
  <c r="Z116" i="39"/>
  <c r="Y116" i="39"/>
  <c r="X116" i="39"/>
  <c r="W116" i="39"/>
  <c r="V116" i="39"/>
  <c r="U116" i="39"/>
  <c r="AI115" i="39"/>
  <c r="AH115" i="39"/>
  <c r="AG115" i="39"/>
  <c r="AF115" i="39"/>
  <c r="AE115" i="39"/>
  <c r="AD115" i="39"/>
  <c r="AC115" i="39"/>
  <c r="AB115" i="39"/>
  <c r="AA115" i="39"/>
  <c r="Z115" i="39"/>
  <c r="Y115" i="39"/>
  <c r="X115" i="39"/>
  <c r="W115" i="39"/>
  <c r="V115" i="39"/>
  <c r="U115" i="39"/>
  <c r="AI114" i="39"/>
  <c r="AH114" i="39"/>
  <c r="AG114" i="39"/>
  <c r="AF114" i="39"/>
  <c r="AE114" i="39"/>
  <c r="AD114" i="39"/>
  <c r="AC114" i="39"/>
  <c r="AB114" i="39"/>
  <c r="AA114" i="39"/>
  <c r="Z114" i="39"/>
  <c r="Y114" i="39"/>
  <c r="X114" i="39"/>
  <c r="W114" i="39"/>
  <c r="V114" i="39"/>
  <c r="U114" i="39"/>
  <c r="AI113" i="39"/>
  <c r="AH113" i="39"/>
  <c r="AG113" i="39"/>
  <c r="AF113" i="39"/>
  <c r="AE113" i="39"/>
  <c r="AD113" i="39"/>
  <c r="AC113" i="39"/>
  <c r="AB113" i="39"/>
  <c r="AA113" i="39"/>
  <c r="Z113" i="39"/>
  <c r="Y113" i="39"/>
  <c r="X113" i="39"/>
  <c r="W113" i="39"/>
  <c r="V113" i="39"/>
  <c r="U113" i="39"/>
  <c r="AI112" i="39"/>
  <c r="AH112" i="39"/>
  <c r="AG112" i="39"/>
  <c r="AF112" i="39"/>
  <c r="AE112" i="39"/>
  <c r="AD112" i="39"/>
  <c r="AC112" i="39"/>
  <c r="AB112" i="39"/>
  <c r="AA112" i="39"/>
  <c r="Z112" i="39"/>
  <c r="Y112" i="39"/>
  <c r="X112" i="39"/>
  <c r="W112" i="39"/>
  <c r="V112" i="39"/>
  <c r="U112" i="39"/>
  <c r="AI111" i="39"/>
  <c r="AH111" i="39"/>
  <c r="AG111" i="39"/>
  <c r="AF111" i="39"/>
  <c r="AE111" i="39"/>
  <c r="AD111" i="39"/>
  <c r="AC111" i="39"/>
  <c r="AB111" i="39"/>
  <c r="AA111" i="39"/>
  <c r="Z111" i="39"/>
  <c r="Y111" i="39"/>
  <c r="X111" i="39"/>
  <c r="W111" i="39"/>
  <c r="V111" i="39"/>
  <c r="U111" i="39"/>
  <c r="AI110" i="39"/>
  <c r="AH110" i="39"/>
  <c r="AG110" i="39"/>
  <c r="AF110" i="39"/>
  <c r="AE110" i="39"/>
  <c r="AD110" i="39"/>
  <c r="AC110" i="39"/>
  <c r="AB110" i="39"/>
  <c r="AA110" i="39"/>
  <c r="Z110" i="39"/>
  <c r="Y110" i="39"/>
  <c r="X110" i="39"/>
  <c r="W110" i="39"/>
  <c r="V110" i="39"/>
  <c r="U110" i="39"/>
  <c r="AI109" i="39"/>
  <c r="AH109" i="39"/>
  <c r="AG109" i="39"/>
  <c r="AF109" i="39"/>
  <c r="AE109" i="39"/>
  <c r="AD109" i="39"/>
  <c r="AC109" i="39"/>
  <c r="AB109" i="39"/>
  <c r="AA109" i="39"/>
  <c r="Z109" i="39"/>
  <c r="Y109" i="39"/>
  <c r="X109" i="39"/>
  <c r="W109" i="39"/>
  <c r="V109" i="39"/>
  <c r="U109" i="39"/>
  <c r="AI108" i="39"/>
  <c r="AH108" i="39"/>
  <c r="AG108" i="39"/>
  <c r="AF108" i="39"/>
  <c r="AE108" i="39"/>
  <c r="AD108" i="39"/>
  <c r="AC108" i="39"/>
  <c r="AB108" i="39"/>
  <c r="AA108" i="39"/>
  <c r="Z108" i="39"/>
  <c r="Y108" i="39"/>
  <c r="X108" i="39"/>
  <c r="W108" i="39"/>
  <c r="V108" i="39"/>
  <c r="U108" i="39"/>
  <c r="AI107" i="39"/>
  <c r="AH107" i="39"/>
  <c r="AG107" i="39"/>
  <c r="AF107" i="39"/>
  <c r="AE107" i="39"/>
  <c r="AD107" i="39"/>
  <c r="AC107" i="39"/>
  <c r="AB107" i="39"/>
  <c r="AA107" i="39"/>
  <c r="Z107" i="39"/>
  <c r="Y107" i="39"/>
  <c r="X107" i="39"/>
  <c r="W107" i="39"/>
  <c r="V107" i="39"/>
  <c r="U107" i="39"/>
  <c r="AI106" i="39"/>
  <c r="AH106" i="39"/>
  <c r="AG106" i="39"/>
  <c r="AF106" i="39"/>
  <c r="AE106" i="39"/>
  <c r="AD106" i="39"/>
  <c r="AC106" i="39"/>
  <c r="AB106" i="39"/>
  <c r="AA106" i="39"/>
  <c r="Z106" i="39"/>
  <c r="Y106" i="39"/>
  <c r="X106" i="39"/>
  <c r="W106" i="39"/>
  <c r="V106" i="39"/>
  <c r="U106" i="39"/>
  <c r="AI105" i="39"/>
  <c r="AH105" i="39"/>
  <c r="AG105" i="39"/>
  <c r="AF105" i="39"/>
  <c r="AE105" i="39"/>
  <c r="AD105" i="39"/>
  <c r="AC105" i="39"/>
  <c r="AB105" i="39"/>
  <c r="AA105" i="39"/>
  <c r="Z105" i="39"/>
  <c r="Y105" i="39"/>
  <c r="X105" i="39"/>
  <c r="W105" i="39"/>
  <c r="V105" i="39"/>
  <c r="U105" i="39"/>
  <c r="AI104" i="39"/>
  <c r="AH104" i="39"/>
  <c r="AG104" i="39"/>
  <c r="AF104" i="39"/>
  <c r="AE104" i="39"/>
  <c r="AD104" i="39"/>
  <c r="AC104" i="39"/>
  <c r="AB104" i="39"/>
  <c r="AA104" i="39"/>
  <c r="Z104" i="39"/>
  <c r="Y104" i="39"/>
  <c r="X104" i="39"/>
  <c r="W104" i="39"/>
  <c r="V104" i="39"/>
  <c r="U104" i="39"/>
  <c r="AI103" i="39"/>
  <c r="AH103" i="39"/>
  <c r="AG103" i="39"/>
  <c r="AF103" i="39"/>
  <c r="AE103" i="39"/>
  <c r="AD103" i="39"/>
  <c r="AC103" i="39"/>
  <c r="AB103" i="39"/>
  <c r="AA103" i="39"/>
  <c r="Z103" i="39"/>
  <c r="Y103" i="39"/>
  <c r="X103" i="39"/>
  <c r="W103" i="39"/>
  <c r="V103" i="39"/>
  <c r="U103" i="39"/>
  <c r="AI102" i="39"/>
  <c r="AH102" i="39"/>
  <c r="AG102" i="39"/>
  <c r="AF102" i="39"/>
  <c r="AE102" i="39"/>
  <c r="AD102" i="39"/>
  <c r="AC102" i="39"/>
  <c r="AB102" i="39"/>
  <c r="AA102" i="39"/>
  <c r="Z102" i="39"/>
  <c r="Y102" i="39"/>
  <c r="X102" i="39"/>
  <c r="W102" i="39"/>
  <c r="V102" i="39"/>
  <c r="U102" i="39"/>
  <c r="AI101" i="39"/>
  <c r="AH101" i="39"/>
  <c r="AG101" i="39"/>
  <c r="AF101" i="39"/>
  <c r="AE101" i="39"/>
  <c r="AD101" i="39"/>
  <c r="AC101" i="39"/>
  <c r="AB101" i="39"/>
  <c r="AA101" i="39"/>
  <c r="Z101" i="39"/>
  <c r="Y101" i="39"/>
  <c r="X101" i="39"/>
  <c r="W101" i="39"/>
  <c r="V101" i="39"/>
  <c r="U101" i="39"/>
  <c r="AI100" i="39"/>
  <c r="AH100" i="39"/>
  <c r="AG100" i="39"/>
  <c r="AF100" i="39"/>
  <c r="AE100" i="39"/>
  <c r="AD100" i="39"/>
  <c r="AC100" i="39"/>
  <c r="AB100" i="39"/>
  <c r="AA100" i="39"/>
  <c r="Z100" i="39"/>
  <c r="Y100" i="39"/>
  <c r="X100" i="39"/>
  <c r="W100" i="39"/>
  <c r="V100" i="39"/>
  <c r="U100" i="39"/>
  <c r="AI99" i="39"/>
  <c r="AH99" i="39"/>
  <c r="AG99" i="39"/>
  <c r="AF99" i="39"/>
  <c r="AE99" i="39"/>
  <c r="AD99" i="39"/>
  <c r="AC99" i="39"/>
  <c r="AB99" i="39"/>
  <c r="AA99" i="39"/>
  <c r="Z99" i="39"/>
  <c r="Y99" i="39"/>
  <c r="X99" i="39"/>
  <c r="W99" i="39"/>
  <c r="V99" i="39"/>
  <c r="U99" i="39"/>
  <c r="AI98" i="39"/>
  <c r="AH98" i="39"/>
  <c r="AG98" i="39"/>
  <c r="AF98" i="39"/>
  <c r="AE98" i="39"/>
  <c r="AD98" i="39"/>
  <c r="AC98" i="39"/>
  <c r="AB98" i="39"/>
  <c r="AA98" i="39"/>
  <c r="Z98" i="39"/>
  <c r="Y98" i="39"/>
  <c r="X98" i="39"/>
  <c r="W98" i="39"/>
  <c r="V98" i="39"/>
  <c r="U98" i="39"/>
  <c r="AI97" i="39"/>
  <c r="AH97" i="39"/>
  <c r="AG97" i="39"/>
  <c r="AF97" i="39"/>
  <c r="AE97" i="39"/>
  <c r="AD97" i="39"/>
  <c r="AC97" i="39"/>
  <c r="AB97" i="39"/>
  <c r="AA97" i="39"/>
  <c r="Z97" i="39"/>
  <c r="Y97" i="39"/>
  <c r="X97" i="39"/>
  <c r="W97" i="39"/>
  <c r="V97" i="39"/>
  <c r="U97" i="39"/>
  <c r="AI96" i="39"/>
  <c r="AH96" i="39"/>
  <c r="AG96" i="39"/>
  <c r="AF96" i="39"/>
  <c r="AE96" i="39"/>
  <c r="AD96" i="39"/>
  <c r="AC96" i="39"/>
  <c r="AB96" i="39"/>
  <c r="AA96" i="39"/>
  <c r="Z96" i="39"/>
  <c r="Y96" i="39"/>
  <c r="X96" i="39"/>
  <c r="W96" i="39"/>
  <c r="V96" i="39"/>
  <c r="U96" i="39"/>
  <c r="AI95" i="39"/>
  <c r="AH95" i="39"/>
  <c r="AG95" i="39"/>
  <c r="AF95" i="39"/>
  <c r="AE95" i="39"/>
  <c r="AD95" i="39"/>
  <c r="AC95" i="39"/>
  <c r="AB95" i="39"/>
  <c r="AA95" i="39"/>
  <c r="Z95" i="39"/>
  <c r="Y95" i="39"/>
  <c r="X95" i="39"/>
  <c r="W95" i="39"/>
  <c r="V95" i="39"/>
  <c r="U95" i="39"/>
  <c r="AI94" i="39"/>
  <c r="AH94" i="39"/>
  <c r="AG94" i="39"/>
  <c r="AF94" i="39"/>
  <c r="AE94" i="39"/>
  <c r="AD94" i="39"/>
  <c r="AC94" i="39"/>
  <c r="AB94" i="39"/>
  <c r="AA94" i="39"/>
  <c r="Z94" i="39"/>
  <c r="Y94" i="39"/>
  <c r="X94" i="39"/>
  <c r="W94" i="39"/>
  <c r="V94" i="39"/>
  <c r="U94" i="39"/>
  <c r="AI93" i="39"/>
  <c r="AH93" i="39"/>
  <c r="AG93" i="39"/>
  <c r="AF93" i="39"/>
  <c r="AE93" i="39"/>
  <c r="AD93" i="39"/>
  <c r="AC93" i="39"/>
  <c r="AB93" i="39"/>
  <c r="AA93" i="39"/>
  <c r="Z93" i="39"/>
  <c r="Y93" i="39"/>
  <c r="X93" i="39"/>
  <c r="W93" i="39"/>
  <c r="V93" i="39"/>
  <c r="U93" i="39"/>
  <c r="AI92" i="39"/>
  <c r="AH92" i="39"/>
  <c r="AG92" i="39"/>
  <c r="AF92" i="39"/>
  <c r="AE92" i="39"/>
  <c r="AD92" i="39"/>
  <c r="AC92" i="39"/>
  <c r="AB92" i="39"/>
  <c r="AA92" i="39"/>
  <c r="Z92" i="39"/>
  <c r="Y92" i="39"/>
  <c r="X92" i="39"/>
  <c r="W92" i="39"/>
  <c r="V92" i="39"/>
  <c r="U92" i="39"/>
  <c r="AI91" i="39"/>
  <c r="AH91" i="39"/>
  <c r="AG91" i="39"/>
  <c r="AF91" i="39"/>
  <c r="AE91" i="39"/>
  <c r="AD91" i="39"/>
  <c r="AC91" i="39"/>
  <c r="AB91" i="39"/>
  <c r="AA91" i="39"/>
  <c r="Z91" i="39"/>
  <c r="Y91" i="39"/>
  <c r="X91" i="39"/>
  <c r="W91" i="39"/>
  <c r="V91" i="39"/>
  <c r="U91" i="39"/>
  <c r="AI90" i="39"/>
  <c r="AH90" i="39"/>
  <c r="AG90" i="39"/>
  <c r="AF90" i="39"/>
  <c r="AE90" i="39"/>
  <c r="AD90" i="39"/>
  <c r="AC90" i="39"/>
  <c r="AB90" i="39"/>
  <c r="AA90" i="39"/>
  <c r="Z90" i="39"/>
  <c r="Y90" i="39"/>
  <c r="X90" i="39"/>
  <c r="W90" i="39"/>
  <c r="V90" i="39"/>
  <c r="U90" i="39"/>
  <c r="AI89" i="39"/>
  <c r="AH89" i="39"/>
  <c r="AG89" i="39"/>
  <c r="AF89" i="39"/>
  <c r="AE89" i="39"/>
  <c r="AD89" i="39"/>
  <c r="AC89" i="39"/>
  <c r="AB89" i="39"/>
  <c r="AA89" i="39"/>
  <c r="Z89" i="39"/>
  <c r="Y89" i="39"/>
  <c r="X89" i="39"/>
  <c r="W89" i="39"/>
  <c r="V89" i="39"/>
  <c r="U89" i="39"/>
  <c r="AI88" i="39"/>
  <c r="AH88" i="39"/>
  <c r="AG88" i="39"/>
  <c r="AF88" i="39"/>
  <c r="AE88" i="39"/>
  <c r="AD88" i="39"/>
  <c r="AC88" i="39"/>
  <c r="AB88" i="39"/>
  <c r="AA88" i="39"/>
  <c r="Z88" i="39"/>
  <c r="Y88" i="39"/>
  <c r="X88" i="39"/>
  <c r="W88" i="39"/>
  <c r="V88" i="39"/>
  <c r="U88" i="39"/>
  <c r="AI87" i="39"/>
  <c r="AH87" i="39"/>
  <c r="AG87" i="39"/>
  <c r="AF87" i="39"/>
  <c r="AE87" i="39"/>
  <c r="AD87" i="39"/>
  <c r="AC87" i="39"/>
  <c r="AB87" i="39"/>
  <c r="AA87" i="39"/>
  <c r="Z87" i="39"/>
  <c r="Y87" i="39"/>
  <c r="X87" i="39"/>
  <c r="W87" i="39"/>
  <c r="V87" i="39"/>
  <c r="U87" i="39"/>
  <c r="AI86" i="39"/>
  <c r="AH86" i="39"/>
  <c r="AG86" i="39"/>
  <c r="AF86" i="39"/>
  <c r="AE86" i="39"/>
  <c r="AD86" i="39"/>
  <c r="AC86" i="39"/>
  <c r="AB86" i="39"/>
  <c r="AA86" i="39"/>
  <c r="Z86" i="39"/>
  <c r="Y86" i="39"/>
  <c r="X86" i="39"/>
  <c r="W86" i="39"/>
  <c r="V86" i="39"/>
  <c r="U86" i="39"/>
  <c r="AI85" i="39"/>
  <c r="AH85" i="39"/>
  <c r="AG85" i="39"/>
  <c r="AF85" i="39"/>
  <c r="AE85" i="39"/>
  <c r="AD85" i="39"/>
  <c r="AC85" i="39"/>
  <c r="AB85" i="39"/>
  <c r="AA85" i="39"/>
  <c r="Z85" i="39"/>
  <c r="Y85" i="39"/>
  <c r="X85" i="39"/>
  <c r="W85" i="39"/>
  <c r="V85" i="39"/>
  <c r="U85" i="39"/>
  <c r="AI84" i="39"/>
  <c r="AH84" i="39"/>
  <c r="AG84" i="39"/>
  <c r="AF84" i="39"/>
  <c r="AE84" i="39"/>
  <c r="AD84" i="39"/>
  <c r="AC84" i="39"/>
  <c r="AB84" i="39"/>
  <c r="AA84" i="39"/>
  <c r="Z84" i="39"/>
  <c r="Y84" i="39"/>
  <c r="X84" i="39"/>
  <c r="W84" i="39"/>
  <c r="V84" i="39"/>
  <c r="U84" i="39"/>
  <c r="AI83" i="39"/>
  <c r="AH83" i="39"/>
  <c r="AG83" i="39"/>
  <c r="AF83" i="39"/>
  <c r="AE83" i="39"/>
  <c r="AD83" i="39"/>
  <c r="AC83" i="39"/>
  <c r="AB83" i="39"/>
  <c r="AA83" i="39"/>
  <c r="Z83" i="39"/>
  <c r="Y83" i="39"/>
  <c r="X83" i="39"/>
  <c r="W83" i="39"/>
  <c r="V83" i="39"/>
  <c r="U83" i="39"/>
  <c r="AI82" i="39"/>
  <c r="AH82" i="39"/>
  <c r="AG82" i="39"/>
  <c r="AF82" i="39"/>
  <c r="AE82" i="39"/>
  <c r="AD82" i="39"/>
  <c r="AC82" i="39"/>
  <c r="AB82" i="39"/>
  <c r="AA82" i="39"/>
  <c r="Z82" i="39"/>
  <c r="Y82" i="39"/>
  <c r="X82" i="39"/>
  <c r="W82" i="39"/>
  <c r="V82" i="39"/>
  <c r="U82" i="39"/>
  <c r="AI81" i="39"/>
  <c r="AH81" i="39"/>
  <c r="AG81" i="39"/>
  <c r="AF81" i="39"/>
  <c r="AE81" i="39"/>
  <c r="AD81" i="39"/>
  <c r="AC81" i="39"/>
  <c r="AB81" i="39"/>
  <c r="AA81" i="39"/>
  <c r="Z81" i="39"/>
  <c r="Y81" i="39"/>
  <c r="X81" i="39"/>
  <c r="W81" i="39"/>
  <c r="V81" i="39"/>
  <c r="U81" i="39"/>
  <c r="AI80" i="39"/>
  <c r="AH80" i="39"/>
  <c r="AG80" i="39"/>
  <c r="AF80" i="39"/>
  <c r="AE80" i="39"/>
  <c r="AD80" i="39"/>
  <c r="AC80" i="39"/>
  <c r="AB80" i="39"/>
  <c r="AA80" i="39"/>
  <c r="Z80" i="39"/>
  <c r="Y80" i="39"/>
  <c r="X80" i="39"/>
  <c r="W80" i="39"/>
  <c r="V80" i="39"/>
  <c r="U80" i="39"/>
  <c r="AI79" i="39"/>
  <c r="AH79" i="39"/>
  <c r="AG79" i="39"/>
  <c r="AF79" i="39"/>
  <c r="AE79" i="39"/>
  <c r="AD79" i="39"/>
  <c r="AC79" i="39"/>
  <c r="AB79" i="39"/>
  <c r="AA79" i="39"/>
  <c r="Z79" i="39"/>
  <c r="Y79" i="39"/>
  <c r="X79" i="39"/>
  <c r="W79" i="39"/>
  <c r="V79" i="39"/>
  <c r="U79" i="39"/>
  <c r="AI78" i="39"/>
  <c r="AH78" i="39"/>
  <c r="AG78" i="39"/>
  <c r="AF78" i="39"/>
  <c r="AE78" i="39"/>
  <c r="AD78" i="39"/>
  <c r="AC78" i="39"/>
  <c r="AB78" i="39"/>
  <c r="AA78" i="39"/>
  <c r="Z78" i="39"/>
  <c r="Y78" i="39"/>
  <c r="X78" i="39"/>
  <c r="W78" i="39"/>
  <c r="V78" i="39"/>
  <c r="U78" i="39"/>
  <c r="AI77" i="39"/>
  <c r="AH77" i="39"/>
  <c r="AG77" i="39"/>
  <c r="AF77" i="39"/>
  <c r="AE77" i="39"/>
  <c r="AD77" i="39"/>
  <c r="AC77" i="39"/>
  <c r="AB77" i="39"/>
  <c r="AA77" i="39"/>
  <c r="Z77" i="39"/>
  <c r="Y77" i="39"/>
  <c r="X77" i="39"/>
  <c r="W77" i="39"/>
  <c r="V77" i="39"/>
  <c r="U77" i="39"/>
  <c r="AI76" i="39"/>
  <c r="AH76" i="39"/>
  <c r="AG76" i="39"/>
  <c r="AF76" i="39"/>
  <c r="AE76" i="39"/>
  <c r="AD76" i="39"/>
  <c r="AC76" i="39"/>
  <c r="AB76" i="39"/>
  <c r="AA76" i="39"/>
  <c r="Z76" i="39"/>
  <c r="Y76" i="39"/>
  <c r="X76" i="39"/>
  <c r="W76" i="39"/>
  <c r="V76" i="39"/>
  <c r="U76" i="39"/>
  <c r="AI75" i="39"/>
  <c r="AH75" i="39"/>
  <c r="AG75" i="39"/>
  <c r="AF75" i="39"/>
  <c r="AE75" i="39"/>
  <c r="AD75" i="39"/>
  <c r="AC75" i="39"/>
  <c r="AB75" i="39"/>
  <c r="AA75" i="39"/>
  <c r="Z75" i="39"/>
  <c r="Y75" i="39"/>
  <c r="X75" i="39"/>
  <c r="W75" i="39"/>
  <c r="V75" i="39"/>
  <c r="U75" i="39"/>
  <c r="AI74" i="39"/>
  <c r="AH74" i="39"/>
  <c r="AG74" i="39"/>
  <c r="AF74" i="39"/>
  <c r="AE74" i="39"/>
  <c r="AD74" i="39"/>
  <c r="AC74" i="39"/>
  <c r="AB74" i="39"/>
  <c r="AA74" i="39"/>
  <c r="Z74" i="39"/>
  <c r="Y74" i="39"/>
  <c r="X74" i="39"/>
  <c r="W74" i="39"/>
  <c r="V74" i="39"/>
  <c r="U74" i="39"/>
  <c r="AI73" i="39"/>
  <c r="AH73" i="39"/>
  <c r="AG73" i="39"/>
  <c r="AF73" i="39"/>
  <c r="AE73" i="39"/>
  <c r="AD73" i="39"/>
  <c r="AC73" i="39"/>
  <c r="AB73" i="39"/>
  <c r="AA73" i="39"/>
  <c r="Z73" i="39"/>
  <c r="Y73" i="39"/>
  <c r="X73" i="39"/>
  <c r="W73" i="39"/>
  <c r="V73" i="39"/>
  <c r="U73" i="39"/>
  <c r="AI72" i="39"/>
  <c r="AH72" i="39"/>
  <c r="AG72" i="39"/>
  <c r="AF72" i="39"/>
  <c r="AE72" i="39"/>
  <c r="AD72" i="39"/>
  <c r="AC72" i="39"/>
  <c r="AB72" i="39"/>
  <c r="AA72" i="39"/>
  <c r="Z72" i="39"/>
  <c r="Y72" i="39"/>
  <c r="X72" i="39"/>
  <c r="W72" i="39"/>
  <c r="V72" i="39"/>
  <c r="U72" i="39"/>
  <c r="AI71" i="39"/>
  <c r="AH71" i="39"/>
  <c r="AG71" i="39"/>
  <c r="AF71" i="39"/>
  <c r="AE71" i="39"/>
  <c r="AD71" i="39"/>
  <c r="AC71" i="39"/>
  <c r="AB71" i="39"/>
  <c r="AA71" i="39"/>
  <c r="Z71" i="39"/>
  <c r="Y71" i="39"/>
  <c r="X71" i="39"/>
  <c r="W71" i="39"/>
  <c r="V71" i="39"/>
  <c r="U71" i="39"/>
  <c r="AI70" i="39"/>
  <c r="AH70" i="39"/>
  <c r="AG70" i="39"/>
  <c r="AF70" i="39"/>
  <c r="AE70" i="39"/>
  <c r="AD70" i="39"/>
  <c r="AC70" i="39"/>
  <c r="AB70" i="39"/>
  <c r="AA70" i="39"/>
  <c r="Z70" i="39"/>
  <c r="Y70" i="39"/>
  <c r="X70" i="39"/>
  <c r="W70" i="39"/>
  <c r="V70" i="39"/>
  <c r="U70" i="39"/>
  <c r="AI69" i="39"/>
  <c r="AH69" i="39"/>
  <c r="AG69" i="39"/>
  <c r="AF69" i="39"/>
  <c r="AE69" i="39"/>
  <c r="AD69" i="39"/>
  <c r="AC69" i="39"/>
  <c r="AB69" i="39"/>
  <c r="AA69" i="39"/>
  <c r="Z69" i="39"/>
  <c r="Y69" i="39"/>
  <c r="X69" i="39"/>
  <c r="W69" i="39"/>
  <c r="V69" i="39"/>
  <c r="U69" i="39"/>
  <c r="AI68" i="39"/>
  <c r="AH68" i="39"/>
  <c r="AG68" i="39"/>
  <c r="AF68" i="39"/>
  <c r="AE68" i="39"/>
  <c r="AD68" i="39"/>
  <c r="AC68" i="39"/>
  <c r="AB68" i="39"/>
  <c r="AA68" i="39"/>
  <c r="Z68" i="39"/>
  <c r="Y68" i="39"/>
  <c r="X68" i="39"/>
  <c r="W68" i="39"/>
  <c r="V68" i="39"/>
  <c r="U68" i="39"/>
  <c r="AI67" i="39"/>
  <c r="AH67" i="39"/>
  <c r="AG67" i="39"/>
  <c r="AF67" i="39"/>
  <c r="AE67" i="39"/>
  <c r="AD67" i="39"/>
  <c r="AC67" i="39"/>
  <c r="AB67" i="39"/>
  <c r="AA67" i="39"/>
  <c r="Z67" i="39"/>
  <c r="Y67" i="39"/>
  <c r="X67" i="39"/>
  <c r="W67" i="39"/>
  <c r="V67" i="39"/>
  <c r="U67" i="39"/>
  <c r="AI66" i="39"/>
  <c r="AH66" i="39"/>
  <c r="AG66" i="39"/>
  <c r="AF66" i="39"/>
  <c r="AE66" i="39"/>
  <c r="AD66" i="39"/>
  <c r="AC66" i="39"/>
  <c r="AB66" i="39"/>
  <c r="AA66" i="39"/>
  <c r="Z66" i="39"/>
  <c r="Y66" i="39"/>
  <c r="X66" i="39"/>
  <c r="W66" i="39"/>
  <c r="V66" i="39"/>
  <c r="U66" i="39"/>
  <c r="AI65" i="39"/>
  <c r="AH65" i="39"/>
  <c r="AG65" i="39"/>
  <c r="AF65" i="39"/>
  <c r="AE65" i="39"/>
  <c r="AD65" i="39"/>
  <c r="AC65" i="39"/>
  <c r="AB65" i="39"/>
  <c r="AA65" i="39"/>
  <c r="Z65" i="39"/>
  <c r="Y65" i="39"/>
  <c r="X65" i="39"/>
  <c r="W65" i="39"/>
  <c r="V65" i="39"/>
  <c r="U65" i="39"/>
  <c r="AI64" i="39"/>
  <c r="AH64" i="39"/>
  <c r="AG64" i="39"/>
  <c r="AF64" i="39"/>
  <c r="AE64" i="39"/>
  <c r="AD64" i="39"/>
  <c r="AC64" i="39"/>
  <c r="AB64" i="39"/>
  <c r="AA64" i="39"/>
  <c r="Z64" i="39"/>
  <c r="Y64" i="39"/>
  <c r="X64" i="39"/>
  <c r="W64" i="39"/>
  <c r="V64" i="39"/>
  <c r="U64" i="39"/>
  <c r="AI63" i="39"/>
  <c r="AH63" i="39"/>
  <c r="AG63" i="39"/>
  <c r="AF63" i="39"/>
  <c r="AE63" i="39"/>
  <c r="AD63" i="39"/>
  <c r="AC63" i="39"/>
  <c r="AB63" i="39"/>
  <c r="AA63" i="39"/>
  <c r="Z63" i="39"/>
  <c r="Y63" i="39"/>
  <c r="X63" i="39"/>
  <c r="W63" i="39"/>
  <c r="V63" i="39"/>
  <c r="U63" i="39"/>
  <c r="AI62" i="39"/>
  <c r="AH62" i="39"/>
  <c r="AG62" i="39"/>
  <c r="AF62" i="39"/>
  <c r="AE62" i="39"/>
  <c r="AD62" i="39"/>
  <c r="AC62" i="39"/>
  <c r="AB62" i="39"/>
  <c r="AA62" i="39"/>
  <c r="Z62" i="39"/>
  <c r="Y62" i="39"/>
  <c r="X62" i="39"/>
  <c r="W62" i="39"/>
  <c r="V62" i="39"/>
  <c r="U62" i="39"/>
  <c r="AI61" i="39"/>
  <c r="AH61" i="39"/>
  <c r="AG61" i="39"/>
  <c r="AF61" i="39"/>
  <c r="AE61" i="39"/>
  <c r="AD61" i="39"/>
  <c r="AC61" i="39"/>
  <c r="AB61" i="39"/>
  <c r="AA61" i="39"/>
  <c r="Z61" i="39"/>
  <c r="Y61" i="39"/>
  <c r="X61" i="39"/>
  <c r="W61" i="39"/>
  <c r="V61" i="39"/>
  <c r="U61" i="39"/>
  <c r="AI60" i="39"/>
  <c r="AH60" i="39"/>
  <c r="AG60" i="39"/>
  <c r="AF60" i="39"/>
  <c r="AE60" i="39"/>
  <c r="AD60" i="39"/>
  <c r="AC60" i="39"/>
  <c r="AB60" i="39"/>
  <c r="AA60" i="39"/>
  <c r="Z60" i="39"/>
  <c r="Y60" i="39"/>
  <c r="X60" i="39"/>
  <c r="W60" i="39"/>
  <c r="V60" i="39"/>
  <c r="U60" i="39"/>
  <c r="AI59" i="39"/>
  <c r="AH59" i="39"/>
  <c r="AG59" i="39"/>
  <c r="AF59" i="39"/>
  <c r="AE59" i="39"/>
  <c r="AD59" i="39"/>
  <c r="AC59" i="39"/>
  <c r="AB59" i="39"/>
  <c r="AA59" i="39"/>
  <c r="Z59" i="39"/>
  <c r="Y59" i="39"/>
  <c r="X59" i="39"/>
  <c r="W59" i="39"/>
  <c r="V59" i="39"/>
  <c r="U59" i="39"/>
  <c r="AI58" i="39"/>
  <c r="AH58" i="39"/>
  <c r="AG58" i="39"/>
  <c r="AF58" i="39"/>
  <c r="AE58" i="39"/>
  <c r="AD58" i="39"/>
  <c r="AC58" i="39"/>
  <c r="AB58" i="39"/>
  <c r="AA58" i="39"/>
  <c r="Z58" i="39"/>
  <c r="Y58" i="39"/>
  <c r="X58" i="39"/>
  <c r="W58" i="39"/>
  <c r="V58" i="39"/>
  <c r="U58" i="39"/>
  <c r="AI57" i="39"/>
  <c r="AH57" i="39"/>
  <c r="AG57" i="39"/>
  <c r="AF57" i="39"/>
  <c r="AE57" i="39"/>
  <c r="AD57" i="39"/>
  <c r="AC57" i="39"/>
  <c r="AB57" i="39"/>
  <c r="AA57" i="39"/>
  <c r="Z57" i="39"/>
  <c r="Y57" i="39"/>
  <c r="X57" i="39"/>
  <c r="W57" i="39"/>
  <c r="V57" i="39"/>
  <c r="U57" i="39"/>
  <c r="AI56" i="39"/>
  <c r="AH56" i="39"/>
  <c r="AG56" i="39"/>
  <c r="AF56" i="39"/>
  <c r="AE56" i="39"/>
  <c r="AD56" i="39"/>
  <c r="AC56" i="39"/>
  <c r="AB56" i="39"/>
  <c r="AA56" i="39"/>
  <c r="Z56" i="39"/>
  <c r="Y56" i="39"/>
  <c r="X56" i="39"/>
  <c r="W56" i="39"/>
  <c r="V56" i="39"/>
  <c r="U56" i="39"/>
  <c r="AI55" i="39"/>
  <c r="AH55" i="39"/>
  <c r="AG55" i="39"/>
  <c r="AF55" i="39"/>
  <c r="AE55" i="39"/>
  <c r="AD55" i="39"/>
  <c r="AC55" i="39"/>
  <c r="AB55" i="39"/>
  <c r="AA55" i="39"/>
  <c r="Z55" i="39"/>
  <c r="Y55" i="39"/>
  <c r="X55" i="39"/>
  <c r="W55" i="39"/>
  <c r="V55" i="39"/>
  <c r="U55" i="39"/>
  <c r="AI54" i="39"/>
  <c r="AH54" i="39"/>
  <c r="AG54" i="39"/>
  <c r="AF54" i="39"/>
  <c r="AE54" i="39"/>
  <c r="AD54" i="39"/>
  <c r="AC54" i="39"/>
  <c r="AB54" i="39"/>
  <c r="AA54" i="39"/>
  <c r="Z54" i="39"/>
  <c r="Y54" i="39"/>
  <c r="X54" i="39"/>
  <c r="W54" i="39"/>
  <c r="V54" i="39"/>
  <c r="U54" i="39"/>
  <c r="AI53" i="39"/>
  <c r="AH53" i="39"/>
  <c r="AG53" i="39"/>
  <c r="AF53" i="39"/>
  <c r="AE53" i="39"/>
  <c r="AD53" i="39"/>
  <c r="AC53" i="39"/>
  <c r="AB53" i="39"/>
  <c r="AA53" i="39"/>
  <c r="Z53" i="39"/>
  <c r="Y53" i="39"/>
  <c r="X53" i="39"/>
  <c r="W53" i="39"/>
  <c r="V53" i="39"/>
  <c r="U53" i="39"/>
  <c r="AI52" i="39"/>
  <c r="AH52" i="39"/>
  <c r="AG52" i="39"/>
  <c r="AF52" i="39"/>
  <c r="AE52" i="39"/>
  <c r="AD52" i="39"/>
  <c r="AC52" i="39"/>
  <c r="AB52" i="39"/>
  <c r="AA52" i="39"/>
  <c r="Z52" i="39"/>
  <c r="Y52" i="39"/>
  <c r="X52" i="39"/>
  <c r="W52" i="39"/>
  <c r="V52" i="39"/>
  <c r="U52" i="39"/>
  <c r="AI51" i="39"/>
  <c r="AH51" i="39"/>
  <c r="AG51" i="39"/>
  <c r="AF51" i="39"/>
  <c r="AE51" i="39"/>
  <c r="AD51" i="39"/>
  <c r="AC51" i="39"/>
  <c r="AB51" i="39"/>
  <c r="AA51" i="39"/>
  <c r="Z51" i="39"/>
  <c r="Y51" i="39"/>
  <c r="X51" i="39"/>
  <c r="W51" i="39"/>
  <c r="V51" i="39"/>
  <c r="U51" i="39"/>
  <c r="AI50" i="39"/>
  <c r="AH50" i="39"/>
  <c r="AG50" i="39"/>
  <c r="AF50" i="39"/>
  <c r="AE50" i="39"/>
  <c r="AD50" i="39"/>
  <c r="AC50" i="39"/>
  <c r="AB50" i="39"/>
  <c r="AA50" i="39"/>
  <c r="Z50" i="39"/>
  <c r="Y50" i="39"/>
  <c r="X50" i="39"/>
  <c r="W50" i="39"/>
  <c r="V50" i="39"/>
  <c r="U50" i="39"/>
  <c r="AI49" i="39"/>
  <c r="AH49" i="39"/>
  <c r="AG49" i="39"/>
  <c r="AF49" i="39"/>
  <c r="AE49" i="39"/>
  <c r="AD49" i="39"/>
  <c r="AC49" i="39"/>
  <c r="AB49" i="39"/>
  <c r="AA49" i="39"/>
  <c r="Z49" i="39"/>
  <c r="Y49" i="39"/>
  <c r="X49" i="39"/>
  <c r="W49" i="39"/>
  <c r="V49" i="39"/>
  <c r="U49" i="39"/>
  <c r="AI48" i="39"/>
  <c r="AH48" i="39"/>
  <c r="AG48" i="39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AI47" i="39"/>
  <c r="AH47" i="39"/>
  <c r="AG47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AI46" i="39"/>
  <c r="AH46" i="39"/>
  <c r="AG46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AI45" i="39"/>
  <c r="AH45" i="39"/>
  <c r="AG45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AI44" i="39"/>
  <c r="AH44" i="39"/>
  <c r="AG44" i="39"/>
  <c r="AF44" i="39"/>
  <c r="AE44" i="39"/>
  <c r="AD44" i="39"/>
  <c r="AC44" i="39"/>
  <c r="AB44" i="39"/>
  <c r="AA44" i="39"/>
  <c r="Z44" i="39"/>
  <c r="Y44" i="39"/>
  <c r="X44" i="39"/>
  <c r="W44" i="39"/>
  <c r="V44" i="39"/>
  <c r="U44" i="39"/>
  <c r="AI43" i="39"/>
  <c r="AH43" i="39"/>
  <c r="AG43" i="39"/>
  <c r="AF43" i="39"/>
  <c r="AE43" i="39"/>
  <c r="AD43" i="39"/>
  <c r="AC43" i="39"/>
  <c r="AB43" i="39"/>
  <c r="AA43" i="39"/>
  <c r="Z43" i="39"/>
  <c r="Y43" i="39"/>
  <c r="X43" i="39"/>
  <c r="W43" i="39"/>
  <c r="V43" i="39"/>
  <c r="U43" i="39"/>
  <c r="AI42" i="39"/>
  <c r="AH42" i="39"/>
  <c r="AG42" i="39"/>
  <c r="AF42" i="39"/>
  <c r="AE42" i="39"/>
  <c r="AD42" i="39"/>
  <c r="AC42" i="39"/>
  <c r="AB42" i="39"/>
  <c r="AA42" i="39"/>
  <c r="Z42" i="39"/>
  <c r="Y42" i="39"/>
  <c r="X42" i="39"/>
  <c r="W42" i="39"/>
  <c r="V42" i="39"/>
  <c r="U42" i="39"/>
  <c r="AI41" i="39"/>
  <c r="AH41" i="39"/>
  <c r="AG41" i="39"/>
  <c r="AF41" i="39"/>
  <c r="AE41" i="39"/>
  <c r="AD41" i="39"/>
  <c r="AC41" i="39"/>
  <c r="AB41" i="39"/>
  <c r="AA41" i="39"/>
  <c r="Z41" i="39"/>
  <c r="Y41" i="39"/>
  <c r="X41" i="39"/>
  <c r="W41" i="39"/>
  <c r="V41" i="39"/>
  <c r="U41" i="39"/>
  <c r="AI40" i="39"/>
  <c r="AH40" i="39"/>
  <c r="AG40" i="39"/>
  <c r="AF40" i="39"/>
  <c r="AE40" i="39"/>
  <c r="AD40" i="39"/>
  <c r="AC40" i="39"/>
  <c r="AB40" i="39"/>
  <c r="AA40" i="39"/>
  <c r="Z40" i="39"/>
  <c r="Y40" i="39"/>
  <c r="X40" i="39"/>
  <c r="W40" i="39"/>
  <c r="V40" i="39"/>
  <c r="U40" i="39"/>
  <c r="AI39" i="39"/>
  <c r="AH39" i="39"/>
  <c r="AG39" i="39"/>
  <c r="AF39" i="39"/>
  <c r="AE39" i="39"/>
  <c r="AD39" i="39"/>
  <c r="AC39" i="39"/>
  <c r="AB39" i="39"/>
  <c r="AA39" i="39"/>
  <c r="Z39" i="39"/>
  <c r="Y39" i="39"/>
  <c r="X39" i="39"/>
  <c r="W39" i="39"/>
  <c r="V39" i="39"/>
  <c r="U39" i="39"/>
  <c r="AI38" i="39"/>
  <c r="AH38" i="39"/>
  <c r="AG38" i="39"/>
  <c r="AF38" i="39"/>
  <c r="AE38" i="39"/>
  <c r="AD38" i="39"/>
  <c r="AC38" i="39"/>
  <c r="AB38" i="39"/>
  <c r="AA38" i="39"/>
  <c r="Z38" i="39"/>
  <c r="Y38" i="39"/>
  <c r="X38" i="39"/>
  <c r="W38" i="39"/>
  <c r="V38" i="39"/>
  <c r="U38" i="39"/>
  <c r="AI37" i="39"/>
  <c r="AH37" i="39"/>
  <c r="AG37" i="39"/>
  <c r="AF37" i="39"/>
  <c r="AE37" i="39"/>
  <c r="AD37" i="39"/>
  <c r="AC37" i="39"/>
  <c r="AB37" i="39"/>
  <c r="AA37" i="39"/>
  <c r="Z37" i="39"/>
  <c r="Y37" i="39"/>
  <c r="X37" i="39"/>
  <c r="W37" i="39"/>
  <c r="V37" i="39"/>
  <c r="U37" i="39"/>
  <c r="AI36" i="39"/>
  <c r="AH36" i="39"/>
  <c r="AG36" i="39"/>
  <c r="AF36" i="39"/>
  <c r="AE36" i="39"/>
  <c r="AD36" i="39"/>
  <c r="AC36" i="39"/>
  <c r="AB36" i="39"/>
  <c r="AA36" i="39"/>
  <c r="Z36" i="39"/>
  <c r="Y36" i="39"/>
  <c r="X36" i="39"/>
  <c r="W36" i="39"/>
  <c r="V36" i="39"/>
  <c r="U36" i="39"/>
  <c r="AI35" i="39"/>
  <c r="AH35" i="39"/>
  <c r="AG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AI34" i="39"/>
  <c r="AH34" i="39"/>
  <c r="AG34" i="39"/>
  <c r="AF34" i="39"/>
  <c r="AE34" i="39"/>
  <c r="AD34" i="39"/>
  <c r="AC34" i="39"/>
  <c r="AB34" i="39"/>
  <c r="AA34" i="39"/>
  <c r="Z34" i="39"/>
  <c r="Y34" i="39"/>
  <c r="X34" i="39"/>
  <c r="W34" i="39"/>
  <c r="V34" i="39"/>
  <c r="U34" i="39"/>
  <c r="AI33" i="39"/>
  <c r="AH33" i="39"/>
  <c r="AG33" i="39"/>
  <c r="AF33" i="39"/>
  <c r="AE33" i="39"/>
  <c r="AD33" i="39"/>
  <c r="AC33" i="39"/>
  <c r="AB33" i="39"/>
  <c r="AA33" i="39"/>
  <c r="Z33" i="39"/>
  <c r="Y33" i="39"/>
  <c r="X33" i="39"/>
  <c r="W33" i="39"/>
  <c r="V33" i="39"/>
  <c r="U33" i="39"/>
  <c r="AI32" i="39"/>
  <c r="AH32" i="39"/>
  <c r="AG32" i="39"/>
  <c r="AF32" i="39"/>
  <c r="AE32" i="39"/>
  <c r="AD32" i="39"/>
  <c r="AC32" i="39"/>
  <c r="AB32" i="39"/>
  <c r="AA32" i="39"/>
  <c r="Z32" i="39"/>
  <c r="Y32" i="39"/>
  <c r="X32" i="39"/>
  <c r="W32" i="39"/>
  <c r="V32" i="39"/>
  <c r="U32" i="39"/>
  <c r="AI31" i="39"/>
  <c r="AH31" i="39"/>
  <c r="AG31" i="39"/>
  <c r="AF31" i="39"/>
  <c r="AE31" i="39"/>
  <c r="AD31" i="39"/>
  <c r="AC31" i="39"/>
  <c r="AB31" i="39"/>
  <c r="AA31" i="39"/>
  <c r="Z31" i="39"/>
  <c r="Y31" i="39"/>
  <c r="X31" i="39"/>
  <c r="W31" i="39"/>
  <c r="V31" i="39"/>
  <c r="U31" i="39"/>
  <c r="AI30" i="39"/>
  <c r="AH30" i="39"/>
  <c r="AG30" i="39"/>
  <c r="AF30" i="39"/>
  <c r="AE30" i="39"/>
  <c r="AD30" i="39"/>
  <c r="AC30" i="39"/>
  <c r="AB30" i="39"/>
  <c r="AA30" i="39"/>
  <c r="Z30" i="39"/>
  <c r="Y30" i="39"/>
  <c r="X30" i="39"/>
  <c r="W30" i="39"/>
  <c r="V30" i="39"/>
  <c r="U30" i="39"/>
  <c r="AI29" i="39"/>
  <c r="AH29" i="39"/>
  <c r="AG29" i="39"/>
  <c r="AF29" i="39"/>
  <c r="AE29" i="39"/>
  <c r="AD29" i="39"/>
  <c r="AC29" i="39"/>
  <c r="AB29" i="39"/>
  <c r="AA29" i="39"/>
  <c r="Z29" i="39"/>
  <c r="Y29" i="39"/>
  <c r="X29" i="39"/>
  <c r="W29" i="39"/>
  <c r="V29" i="39"/>
  <c r="U29" i="39"/>
  <c r="AI28" i="39"/>
  <c r="AH28" i="39"/>
  <c r="AG28" i="39"/>
  <c r="AF28" i="39"/>
  <c r="AE28" i="39"/>
  <c r="AD28" i="39"/>
  <c r="AC28" i="39"/>
  <c r="AB28" i="39"/>
  <c r="AA28" i="39"/>
  <c r="Z28" i="39"/>
  <c r="Y28" i="39"/>
  <c r="X28" i="39"/>
  <c r="W28" i="39"/>
  <c r="V28" i="39"/>
  <c r="U28" i="39"/>
  <c r="AI27" i="39"/>
  <c r="AH27" i="39"/>
  <c r="AG27" i="39"/>
  <c r="AF27" i="39"/>
  <c r="AE27" i="39"/>
  <c r="AD27" i="39"/>
  <c r="AC27" i="39"/>
  <c r="AB27" i="39"/>
  <c r="AA27" i="39"/>
  <c r="Z27" i="39"/>
  <c r="Y27" i="39"/>
  <c r="X27" i="39"/>
  <c r="W27" i="39"/>
  <c r="V27" i="39"/>
  <c r="U27" i="39"/>
  <c r="AI26" i="39"/>
  <c r="AH26" i="39"/>
  <c r="AG26" i="39"/>
  <c r="AF26" i="39"/>
  <c r="AE26" i="39"/>
  <c r="AD26" i="39"/>
  <c r="AC26" i="39"/>
  <c r="AB26" i="39"/>
  <c r="AA26" i="39"/>
  <c r="Z26" i="39"/>
  <c r="Y26" i="39"/>
  <c r="X26" i="39"/>
  <c r="W26" i="39"/>
  <c r="V26" i="39"/>
  <c r="U26" i="39"/>
  <c r="AI25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V25" i="39"/>
  <c r="U25" i="39"/>
  <c r="AI24" i="39"/>
  <c r="AH24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AI23" i="39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AI22" i="39"/>
  <c r="AH22" i="39"/>
  <c r="AG22" i="39"/>
  <c r="AF22" i="39"/>
  <c r="AE22" i="39"/>
  <c r="AD22" i="39"/>
  <c r="AC22" i="39"/>
  <c r="AB22" i="39"/>
  <c r="AA22" i="39"/>
  <c r="Z22" i="39"/>
  <c r="Y22" i="39"/>
  <c r="X22" i="39"/>
  <c r="W22" i="39"/>
  <c r="V22" i="39"/>
  <c r="U22" i="39"/>
  <c r="AI21" i="39"/>
  <c r="AH21" i="39"/>
  <c r="AG21" i="39"/>
  <c r="AF21" i="39"/>
  <c r="AE21" i="39"/>
  <c r="AD21" i="39"/>
  <c r="AC21" i="39"/>
  <c r="AB21" i="39"/>
  <c r="AA21" i="39"/>
  <c r="Z21" i="39"/>
  <c r="Y21" i="39"/>
  <c r="X21" i="39"/>
  <c r="W21" i="39"/>
  <c r="V21" i="39"/>
  <c r="U21" i="39"/>
  <c r="AI20" i="39"/>
  <c r="AH20" i="39"/>
  <c r="AG20" i="39"/>
  <c r="AF20" i="39"/>
  <c r="AE20" i="39"/>
  <c r="AD20" i="39"/>
  <c r="AC20" i="39"/>
  <c r="AB20" i="39"/>
  <c r="AA20" i="39"/>
  <c r="Z20" i="39"/>
  <c r="Y20" i="39"/>
  <c r="X20" i="39"/>
  <c r="W20" i="39"/>
  <c r="V20" i="39"/>
  <c r="U20" i="39"/>
  <c r="AI19" i="39"/>
  <c r="AH19" i="39"/>
  <c r="AG19" i="39"/>
  <c r="AF19" i="39"/>
  <c r="AE19" i="39"/>
  <c r="AD19" i="39"/>
  <c r="AC19" i="39"/>
  <c r="AB19" i="39"/>
  <c r="AA19" i="39"/>
  <c r="Z19" i="39"/>
  <c r="Y19" i="39"/>
  <c r="X19" i="39"/>
  <c r="W19" i="39"/>
  <c r="V19" i="39"/>
  <c r="U19" i="39"/>
  <c r="AI18" i="39"/>
  <c r="AH18" i="39"/>
  <c r="AG18" i="39"/>
  <c r="AF18" i="39"/>
  <c r="AE18" i="39"/>
  <c r="AD18" i="39"/>
  <c r="AC18" i="39"/>
  <c r="AB18" i="39"/>
  <c r="AA18" i="39"/>
  <c r="Z18" i="39"/>
  <c r="Y18" i="39"/>
  <c r="X18" i="39"/>
  <c r="W18" i="39"/>
  <c r="V18" i="39"/>
  <c r="U18" i="39"/>
  <c r="AI17" i="39"/>
  <c r="AH17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AI16" i="39"/>
  <c r="AH16" i="39"/>
  <c r="AG16" i="39"/>
  <c r="AF16" i="39"/>
  <c r="AE16" i="39"/>
  <c r="AD16" i="39"/>
  <c r="AC16" i="39"/>
  <c r="AB16" i="39"/>
  <c r="AA16" i="39"/>
  <c r="Z16" i="39"/>
  <c r="Y16" i="39"/>
  <c r="X16" i="39"/>
  <c r="W16" i="39"/>
  <c r="V16" i="39"/>
  <c r="U16" i="39"/>
  <c r="AI15" i="39"/>
  <c r="AH15" i="39"/>
  <c r="AG15" i="39"/>
  <c r="AF15" i="39"/>
  <c r="AE15" i="39"/>
  <c r="AD15" i="39"/>
  <c r="AC15" i="39"/>
  <c r="AB15" i="39"/>
  <c r="AA15" i="39"/>
  <c r="Z15" i="39"/>
  <c r="Y15" i="39"/>
  <c r="X15" i="39"/>
  <c r="W15" i="39"/>
  <c r="V15" i="39"/>
  <c r="U15" i="39"/>
  <c r="AI14" i="39"/>
  <c r="AH14" i="39"/>
  <c r="AG14" i="39"/>
  <c r="AF14" i="39"/>
  <c r="AE14" i="39"/>
  <c r="AD14" i="39"/>
  <c r="AC14" i="39"/>
  <c r="AB14" i="39"/>
  <c r="AA14" i="39"/>
  <c r="Z14" i="39"/>
  <c r="Y14" i="39"/>
  <c r="X14" i="39"/>
  <c r="W14" i="39"/>
  <c r="V14" i="39"/>
  <c r="U14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AI12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AI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AI10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U239" i="39"/>
  <c r="L5" i="45" l="1"/>
  <c r="BN5" i="45"/>
  <c r="B8" i="36"/>
  <c r="P7" i="36"/>
  <c r="C4" i="42"/>
  <c r="C208" i="42" s="1"/>
  <c r="BE31" i="28"/>
  <c r="C9" i="42"/>
  <c r="C163" i="42" s="1"/>
  <c r="BE36" i="28"/>
  <c r="M9" i="42"/>
  <c r="M163" i="42" s="1"/>
  <c r="T4" i="42"/>
  <c r="T208" i="42" s="1"/>
  <c r="H8" i="42"/>
  <c r="H212" i="42" s="1"/>
  <c r="AF8" i="42"/>
  <c r="AF212" i="42" s="1"/>
  <c r="R10" i="42"/>
  <c r="R164" i="42" s="1"/>
  <c r="AH10" i="42"/>
  <c r="AH164" i="42" s="1"/>
  <c r="O5" i="42"/>
  <c r="O159" i="42" s="1"/>
  <c r="AE5" i="42"/>
  <c r="AE159" i="42" s="1"/>
  <c r="AK9" i="42"/>
  <c r="AK163" i="42" s="1"/>
  <c r="P8" i="42"/>
  <c r="P212" i="42" s="1"/>
  <c r="CM38" i="28"/>
  <c r="R4" i="42"/>
  <c r="R158" i="42" s="1"/>
  <c r="AH4" i="42"/>
  <c r="AH158" i="42" s="1"/>
  <c r="U9" i="42"/>
  <c r="U163" i="42" s="1"/>
  <c r="AJ4" i="42"/>
  <c r="AJ208" i="42" s="1"/>
  <c r="AN8" i="42"/>
  <c r="AN212" i="42" s="1"/>
  <c r="J10" i="42"/>
  <c r="J214" i="42" s="1"/>
  <c r="AH5" i="42"/>
  <c r="AH209" i="42" s="1"/>
  <c r="CO38" i="28"/>
  <c r="J4" i="42"/>
  <c r="J158" i="42" s="1"/>
  <c r="G5" i="42"/>
  <c r="G159" i="42" s="1"/>
  <c r="E9" i="42"/>
  <c r="E163" i="42" s="1"/>
  <c r="AS9" i="42"/>
  <c r="AS163" i="42" s="1"/>
  <c r="Z10" i="42"/>
  <c r="Z164" i="42" s="1"/>
  <c r="AP10" i="42"/>
  <c r="AP164" i="42" s="1"/>
  <c r="AP5" i="42"/>
  <c r="AP209" i="42" s="1"/>
  <c r="X8" i="42"/>
  <c r="X212" i="42" s="1"/>
  <c r="W5" i="42"/>
  <c r="W159" i="42" s="1"/>
  <c r="AM5" i="42"/>
  <c r="AM159" i="42" s="1"/>
  <c r="AC9" i="42"/>
  <c r="AC163" i="42" s="1"/>
  <c r="O4" i="42"/>
  <c r="O208" i="42" s="1"/>
  <c r="CC38" i="28"/>
  <c r="AX68" i="28"/>
  <c r="DA31" i="28"/>
  <c r="AV5" i="42"/>
  <c r="AV209" i="42" s="1"/>
  <c r="CX32" i="28"/>
  <c r="AV72" i="28"/>
  <c r="CY35" i="28"/>
  <c r="AS97" i="28"/>
  <c r="CV36" i="28"/>
  <c r="BA73" i="28"/>
  <c r="DD36" i="28"/>
  <c r="AX74" i="28"/>
  <c r="DA37" i="28"/>
  <c r="AJ5" i="42"/>
  <c r="AJ209" i="42" s="1"/>
  <c r="BB44" i="28"/>
  <c r="BF31" i="28"/>
  <c r="AR4" i="42"/>
  <c r="AR208" i="42" s="1"/>
  <c r="CT31" i="28"/>
  <c r="AY68" i="28"/>
  <c r="DB31" i="28"/>
  <c r="AW5" i="42"/>
  <c r="AW159" i="42" s="1"/>
  <c r="CY32" i="28"/>
  <c r="AX8" i="42"/>
  <c r="AX212" i="42" s="1"/>
  <c r="CZ35" i="28"/>
  <c r="AU9" i="42"/>
  <c r="AU163" i="42" s="1"/>
  <c r="CW36" i="28"/>
  <c r="BF37" i="28"/>
  <c r="BB50" i="28"/>
  <c r="AR10" i="42"/>
  <c r="AR164" i="42" s="1"/>
  <c r="CT37" i="28"/>
  <c r="AY74" i="28"/>
  <c r="DB37" i="28"/>
  <c r="W4" i="42"/>
  <c r="W208" i="42" s="1"/>
  <c r="L5" i="42"/>
  <c r="L209" i="42" s="1"/>
  <c r="AZ92" i="28"/>
  <c r="DC31" i="28"/>
  <c r="AW69" i="28"/>
  <c r="CZ32" i="28"/>
  <c r="AX72" i="28"/>
  <c r="DA35" i="28"/>
  <c r="AU61" i="28"/>
  <c r="AU85" i="28" s="1"/>
  <c r="CX36" i="28"/>
  <c r="AZ74" i="28"/>
  <c r="DC37" i="28"/>
  <c r="F4" i="42"/>
  <c r="F208" i="42" s="1"/>
  <c r="BH31" i="28"/>
  <c r="N4" i="42"/>
  <c r="N208" i="42" s="1"/>
  <c r="BP31" i="28"/>
  <c r="V4" i="42"/>
  <c r="V208" i="42" s="1"/>
  <c r="BX31" i="28"/>
  <c r="AD4" i="42"/>
  <c r="AD208" i="42" s="1"/>
  <c r="CF31" i="28"/>
  <c r="AL4" i="42"/>
  <c r="AL208" i="42" s="1"/>
  <c r="CN31" i="28"/>
  <c r="AS68" i="28"/>
  <c r="CV31" i="28"/>
  <c r="BA68" i="28"/>
  <c r="DD31" i="28"/>
  <c r="K5" i="42"/>
  <c r="K159" i="42" s="1"/>
  <c r="BM32" i="28"/>
  <c r="BM38" i="28" s="1"/>
  <c r="S5" i="42"/>
  <c r="S209" i="42" s="1"/>
  <c r="BU32" i="28"/>
  <c r="BU38" i="28" s="1"/>
  <c r="AI5" i="42"/>
  <c r="AI159" i="42" s="1"/>
  <c r="CK32" i="28"/>
  <c r="CK38" i="28" s="1"/>
  <c r="AQ5" i="42"/>
  <c r="AQ209" i="42" s="1"/>
  <c r="CS32" i="28"/>
  <c r="CS38" i="28" s="1"/>
  <c r="AX69" i="28"/>
  <c r="DA32" i="28"/>
  <c r="BF35" i="28"/>
  <c r="BB48" i="28"/>
  <c r="L8" i="42"/>
  <c r="L212" i="42" s="1"/>
  <c r="BN35" i="28"/>
  <c r="BN38" i="28" s="1"/>
  <c r="T8" i="42"/>
  <c r="T212" i="42" s="1"/>
  <c r="BV35" i="28"/>
  <c r="BV38" i="28" s="1"/>
  <c r="AB8" i="42"/>
  <c r="AB212" i="42" s="1"/>
  <c r="CD35" i="28"/>
  <c r="CD38" i="28" s="1"/>
  <c r="AJ8" i="42"/>
  <c r="AJ212" i="42" s="1"/>
  <c r="CL35" i="28"/>
  <c r="CL38" i="28" s="1"/>
  <c r="AR8" i="42"/>
  <c r="AR212" i="42" s="1"/>
  <c r="CT35" i="28"/>
  <c r="AY72" i="28"/>
  <c r="DB35" i="28"/>
  <c r="I9" i="42"/>
  <c r="I163" i="42" s="1"/>
  <c r="BK36" i="28"/>
  <c r="Q9" i="42"/>
  <c r="Q163" i="42" s="1"/>
  <c r="BS36" i="28"/>
  <c r="BS38" i="28" s="1"/>
  <c r="Y9" i="42"/>
  <c r="Y163" i="42" s="1"/>
  <c r="CA36" i="28"/>
  <c r="AG9" i="42"/>
  <c r="AG163" i="42" s="1"/>
  <c r="CI36" i="28"/>
  <c r="AO9" i="42"/>
  <c r="AO163" i="42" s="1"/>
  <c r="CQ36" i="28"/>
  <c r="AV97" i="28"/>
  <c r="CY36" i="28"/>
  <c r="F10" i="42"/>
  <c r="F164" i="42" s="1"/>
  <c r="BH37" i="28"/>
  <c r="N10" i="42"/>
  <c r="N164" i="42" s="1"/>
  <c r="BP37" i="28"/>
  <c r="V10" i="42"/>
  <c r="V164" i="42" s="1"/>
  <c r="BX37" i="28"/>
  <c r="AD10" i="42"/>
  <c r="AD164" i="42" s="1"/>
  <c r="CF37" i="28"/>
  <c r="AL10" i="42"/>
  <c r="AL164" i="42" s="1"/>
  <c r="CN37" i="28"/>
  <c r="AS98" i="28"/>
  <c r="CV37" i="28"/>
  <c r="BA74" i="28"/>
  <c r="DD37" i="28"/>
  <c r="AU4" i="42"/>
  <c r="AU208" i="42" s="1"/>
  <c r="CW31" i="28"/>
  <c r="BB45" i="28"/>
  <c r="BF32" i="28"/>
  <c r="AY69" i="28"/>
  <c r="DB32" i="28"/>
  <c r="E8" i="42"/>
  <c r="E162" i="42" s="1"/>
  <c r="BG35" i="28"/>
  <c r="BG38" i="28" s="1"/>
  <c r="M8" i="42"/>
  <c r="M162" i="42" s="1"/>
  <c r="BO35" i="28"/>
  <c r="BO38" i="28" s="1"/>
  <c r="U8" i="42"/>
  <c r="U162" i="42" s="1"/>
  <c r="BW35" i="28"/>
  <c r="BW38" i="28" s="1"/>
  <c r="AC8" i="42"/>
  <c r="AC162" i="42" s="1"/>
  <c r="CE35" i="28"/>
  <c r="CE38" i="28" s="1"/>
  <c r="AS8" i="42"/>
  <c r="AS162" i="42" s="1"/>
  <c r="CU35" i="28"/>
  <c r="CU38" i="28" s="1"/>
  <c r="BA8" i="42"/>
  <c r="BA162" i="42" s="1"/>
  <c r="DC35" i="28"/>
  <c r="J9" i="42"/>
  <c r="J163" i="42" s="1"/>
  <c r="BL36" i="28"/>
  <c r="R9" i="42"/>
  <c r="R163" i="42" s="1"/>
  <c r="BT36" i="28"/>
  <c r="Z9" i="42"/>
  <c r="Z163" i="42" s="1"/>
  <c r="CB36" i="28"/>
  <c r="CB38" i="28" s="1"/>
  <c r="AP9" i="42"/>
  <c r="AP163" i="42" s="1"/>
  <c r="CR36" i="28"/>
  <c r="CR38" i="28" s="1"/>
  <c r="AX9" i="42"/>
  <c r="AX163" i="42" s="1"/>
  <c r="CZ36" i="28"/>
  <c r="G10" i="42"/>
  <c r="G214" i="42" s="1"/>
  <c r="BI37" i="28"/>
  <c r="BI38" i="28" s="1"/>
  <c r="O10" i="42"/>
  <c r="O214" i="42" s="1"/>
  <c r="BQ37" i="28"/>
  <c r="BQ38" i="28" s="1"/>
  <c r="W10" i="42"/>
  <c r="W175" i="42" s="1"/>
  <c r="BY37" i="28"/>
  <c r="BY38" i="28" s="1"/>
  <c r="AE10" i="42"/>
  <c r="AE214" i="42" s="1"/>
  <c r="CG37" i="28"/>
  <c r="CG38" i="28" s="1"/>
  <c r="AU10" i="42"/>
  <c r="AU214" i="42" s="1"/>
  <c r="CW37" i="28"/>
  <c r="BB71" i="28"/>
  <c r="BB95" i="28"/>
  <c r="BC95" i="28" s="1"/>
  <c r="AZ5" i="42"/>
  <c r="AZ209" i="42" s="1"/>
  <c r="BJ38" i="28"/>
  <c r="BR38" i="28"/>
  <c r="BZ38" i="28"/>
  <c r="CH38" i="28"/>
  <c r="CP38" i="28"/>
  <c r="AU68" i="28"/>
  <c r="CX31" i="28"/>
  <c r="AZ69" i="28"/>
  <c r="DC32" i="28"/>
  <c r="AS96" i="28"/>
  <c r="CV35" i="28"/>
  <c r="BA72" i="28"/>
  <c r="DD35" i="28"/>
  <c r="AX73" i="28"/>
  <c r="DA36" i="28"/>
  <c r="AU98" i="28"/>
  <c r="CX37" i="28"/>
  <c r="AZ163" i="42"/>
  <c r="I4" i="42"/>
  <c r="I208" i="42" s="1"/>
  <c r="BK31" i="28"/>
  <c r="Y4" i="42"/>
  <c r="Y208" i="42" s="1"/>
  <c r="CA31" i="28"/>
  <c r="AG4" i="42"/>
  <c r="AG208" i="42" s="1"/>
  <c r="CI31" i="28"/>
  <c r="CI38" i="28" s="1"/>
  <c r="AO4" i="42"/>
  <c r="AO158" i="42" s="1"/>
  <c r="CQ31" i="28"/>
  <c r="AW4" i="42"/>
  <c r="AW158" i="42" s="1"/>
  <c r="CY31" i="28"/>
  <c r="F5" i="42"/>
  <c r="F209" i="42" s="1"/>
  <c r="BH32" i="28"/>
  <c r="V5" i="42"/>
  <c r="V209" i="42" s="1"/>
  <c r="BX32" i="28"/>
  <c r="AD5" i="42"/>
  <c r="AD209" i="42" s="1"/>
  <c r="CF32" i="28"/>
  <c r="AL5" i="42"/>
  <c r="AL209" i="42" s="1"/>
  <c r="CN32" i="28"/>
  <c r="AT5" i="42"/>
  <c r="AT209" i="42" s="1"/>
  <c r="CV32" i="28"/>
  <c r="BB5" i="42"/>
  <c r="BB209" i="42" s="1"/>
  <c r="DD32" i="28"/>
  <c r="AT60" i="28"/>
  <c r="AT84" i="28" s="1"/>
  <c r="CW35" i="28"/>
  <c r="BB49" i="28"/>
  <c r="BF36" i="28"/>
  <c r="AY73" i="28"/>
  <c r="DB36" i="28"/>
  <c r="AV98" i="28"/>
  <c r="CY37" i="28"/>
  <c r="BE38" i="28"/>
  <c r="BL38" i="28"/>
  <c r="BT38" i="28"/>
  <c r="AW68" i="28"/>
  <c r="CZ31" i="28"/>
  <c r="AT69" i="28"/>
  <c r="CW32" i="28"/>
  <c r="AU96" i="28"/>
  <c r="CX35" i="28"/>
  <c r="AZ73" i="28"/>
  <c r="DC36" i="28"/>
  <c r="AW98" i="28"/>
  <c r="CZ37" i="28"/>
  <c r="BB70" i="28"/>
  <c r="BB94" i="28"/>
  <c r="BC94" i="28" s="1"/>
  <c r="H214" i="42"/>
  <c r="S212" i="42"/>
  <c r="AZ68" i="28"/>
  <c r="AT96" i="28"/>
  <c r="AH208" i="42"/>
  <c r="K212" i="42"/>
  <c r="AZ8" i="42"/>
  <c r="AZ212" i="42" s="1"/>
  <c r="AY5" i="42"/>
  <c r="AY209" i="42" s="1"/>
  <c r="AZ56" i="28"/>
  <c r="AZ80" i="28" s="1"/>
  <c r="AT72" i="28"/>
  <c r="AX98" i="28"/>
  <c r="AA212" i="42"/>
  <c r="BB4" i="42"/>
  <c r="BB158" i="42" s="1"/>
  <c r="AW9" i="42"/>
  <c r="AW163" i="42" s="1"/>
  <c r="BA57" i="28"/>
  <c r="BA81" i="28" s="1"/>
  <c r="AU73" i="28"/>
  <c r="AI164" i="42"/>
  <c r="AI212" i="42"/>
  <c r="AV73" i="28"/>
  <c r="W158" i="42"/>
  <c r="X209" i="42"/>
  <c r="AQ212" i="42"/>
  <c r="BB10" i="42"/>
  <c r="BB164" i="42" s="1"/>
  <c r="S164" i="42"/>
  <c r="AY164" i="42"/>
  <c r="AV61" i="28"/>
  <c r="AV85" i="28" s="1"/>
  <c r="AV74" i="28"/>
  <c r="AW61" i="28"/>
  <c r="AW85" i="28" s="1"/>
  <c r="AW74" i="28"/>
  <c r="R208" i="42"/>
  <c r="AN209" i="42"/>
  <c r="AX62" i="28"/>
  <c r="AX86" i="28" s="1"/>
  <c r="BA92" i="28"/>
  <c r="Z208" i="42"/>
  <c r="C212" i="42"/>
  <c r="Z213" i="42"/>
  <c r="I164" i="42"/>
  <c r="AI208" i="42"/>
  <c r="AQ208" i="42"/>
  <c r="I209" i="42"/>
  <c r="Q209" i="42"/>
  <c r="Y209" i="42"/>
  <c r="AG209" i="42"/>
  <c r="AO209" i="42"/>
  <c r="C213" i="42"/>
  <c r="S213" i="42"/>
  <c r="AA213" i="42"/>
  <c r="AI213" i="42"/>
  <c r="AQ213" i="42"/>
  <c r="Q214" i="42"/>
  <c r="Y214" i="42"/>
  <c r="AG214" i="42"/>
  <c r="AO214" i="42"/>
  <c r="L208" i="42"/>
  <c r="R209" i="42"/>
  <c r="AK212" i="42"/>
  <c r="R214" i="42"/>
  <c r="AH214" i="42"/>
  <c r="K209" i="42"/>
  <c r="AA209" i="42"/>
  <c r="AI209" i="42"/>
  <c r="F212" i="42"/>
  <c r="N212" i="42"/>
  <c r="V212" i="42"/>
  <c r="AD212" i="42"/>
  <c r="AL212" i="42"/>
  <c r="E213" i="42"/>
  <c r="M213" i="42"/>
  <c r="U213" i="42"/>
  <c r="AC213" i="42"/>
  <c r="AK213" i="42"/>
  <c r="C214" i="42"/>
  <c r="K214" i="42"/>
  <c r="AA214" i="42"/>
  <c r="AQ214" i="42"/>
  <c r="AS209" i="42"/>
  <c r="W212" i="42"/>
  <c r="AE212" i="42"/>
  <c r="T214" i="42"/>
  <c r="AJ214" i="42"/>
  <c r="AX214" i="42"/>
  <c r="AG162" i="42"/>
  <c r="G208" i="42"/>
  <c r="E209" i="42"/>
  <c r="M209" i="42"/>
  <c r="U209" i="42"/>
  <c r="AC209" i="42"/>
  <c r="AK209" i="42"/>
  <c r="V210" i="42"/>
  <c r="G213" i="42"/>
  <c r="O213" i="42"/>
  <c r="W213" i="42"/>
  <c r="AE213" i="42"/>
  <c r="AM213" i="42"/>
  <c r="E214" i="42"/>
  <c r="M214" i="42"/>
  <c r="U214" i="42"/>
  <c r="AC214" i="42"/>
  <c r="AK214" i="42"/>
  <c r="AH213" i="42"/>
  <c r="AI173" i="42"/>
  <c r="H208" i="42"/>
  <c r="P208" i="42"/>
  <c r="X208" i="42"/>
  <c r="AF208" i="42"/>
  <c r="AN208" i="42"/>
  <c r="J211" i="42"/>
  <c r="I212" i="42"/>
  <c r="AO212" i="42"/>
  <c r="P213" i="42"/>
  <c r="AF213" i="42"/>
  <c r="F214" i="42"/>
  <c r="V214" i="42"/>
  <c r="AL214" i="42"/>
  <c r="O209" i="42"/>
  <c r="W209" i="42"/>
  <c r="Z211" i="42"/>
  <c r="I213" i="42"/>
  <c r="Y213" i="42"/>
  <c r="AO213" i="42"/>
  <c r="W214" i="42"/>
  <c r="AW209" i="42"/>
  <c r="BA56" i="28"/>
  <c r="AY62" i="28"/>
  <c r="AY86" i="28" s="1"/>
  <c r="AT93" i="28"/>
  <c r="AV96" i="28"/>
  <c r="AW97" i="28"/>
  <c r="AY98" i="28"/>
  <c r="AT57" i="28"/>
  <c r="AT81" i="28" s="1"/>
  <c r="AV60" i="28"/>
  <c r="AV84" i="28" s="1"/>
  <c r="AX61" i="28"/>
  <c r="AX85" i="28" s="1"/>
  <c r="AZ62" i="28"/>
  <c r="AZ86" i="28" s="1"/>
  <c r="AW73" i="28"/>
  <c r="AU92" i="28"/>
  <c r="AV93" i="28"/>
  <c r="AW96" i="28"/>
  <c r="AX97" i="28"/>
  <c r="AZ98" i="28"/>
  <c r="AY208" i="42"/>
  <c r="BB212" i="42"/>
  <c r="BA213" i="42"/>
  <c r="AZ10" i="42"/>
  <c r="AZ214" i="42" s="1"/>
  <c r="AU56" i="28"/>
  <c r="AU80" i="28" s="1"/>
  <c r="AV57" i="28"/>
  <c r="AV81" i="28" s="1"/>
  <c r="AW60" i="28"/>
  <c r="AW84" i="28" s="1"/>
  <c r="AY61" i="28"/>
  <c r="AY85" i="28" s="1"/>
  <c r="BA62" i="28"/>
  <c r="BA86" i="28" s="1"/>
  <c r="AV69" i="28"/>
  <c r="AW72" i="28"/>
  <c r="AV92" i="28"/>
  <c r="AW93" i="28"/>
  <c r="AX96" i="28"/>
  <c r="AY97" i="28"/>
  <c r="BA98" i="28"/>
  <c r="BA214" i="42"/>
  <c r="AV56" i="28"/>
  <c r="AW57" i="28"/>
  <c r="AW81" i="28" s="1"/>
  <c r="AX60" i="28"/>
  <c r="AX84" i="28" s="1"/>
  <c r="AZ61" i="28"/>
  <c r="AZ85" i="28" s="1"/>
  <c r="AV68" i="28"/>
  <c r="AW92" i="28"/>
  <c r="AX93" i="28"/>
  <c r="AY96" i="28"/>
  <c r="AZ97" i="28"/>
  <c r="AS212" i="42"/>
  <c r="AR213" i="42"/>
  <c r="AZ4" i="42"/>
  <c r="AZ208" i="42" s="1"/>
  <c r="AW56" i="28"/>
  <c r="AX57" i="28"/>
  <c r="AX81" i="28" s="1"/>
  <c r="AY60" i="28"/>
  <c r="AY84" i="28" s="1"/>
  <c r="BA61" i="28"/>
  <c r="BA85" i="28" s="1"/>
  <c r="AX92" i="28"/>
  <c r="AY93" i="28"/>
  <c r="AZ96" i="28"/>
  <c r="BA97" i="28"/>
  <c r="BA209" i="42"/>
  <c r="AW212" i="42"/>
  <c r="AS213" i="42"/>
  <c r="AX56" i="28"/>
  <c r="AY57" i="28"/>
  <c r="AY81" i="28" s="1"/>
  <c r="AZ60" i="28"/>
  <c r="AZ84" i="28" s="1"/>
  <c r="AV62" i="28"/>
  <c r="AV86" i="28" s="1"/>
  <c r="AZ72" i="28"/>
  <c r="AY92" i="28"/>
  <c r="AZ93" i="28"/>
  <c r="BA96" i="28"/>
  <c r="AS214" i="42"/>
  <c r="AY56" i="28"/>
  <c r="AZ57" i="28"/>
  <c r="AZ81" i="28" s="1"/>
  <c r="BA60" i="28"/>
  <c r="BA84" i="28" s="1"/>
  <c r="AW62" i="28"/>
  <c r="AW86" i="28" s="1"/>
  <c r="AU74" i="28"/>
  <c r="BA93" i="28"/>
  <c r="AU97" i="28"/>
  <c r="AY212" i="42"/>
  <c r="AX213" i="42"/>
  <c r="AW214" i="42"/>
  <c r="AU69" i="28"/>
  <c r="AU72" i="28"/>
  <c r="AV8" i="42"/>
  <c r="AV212" i="42" s="1"/>
  <c r="AU62" i="28"/>
  <c r="AU86" i="28" s="1"/>
  <c r="AU93" i="28"/>
  <c r="AV213" i="42"/>
  <c r="AU57" i="28"/>
  <c r="AU81" i="28" s="1"/>
  <c r="AU60" i="28"/>
  <c r="AU84" i="28" s="1"/>
  <c r="AV164" i="42"/>
  <c r="AT56" i="28"/>
  <c r="AT61" i="28"/>
  <c r="AT85" i="28" s="1"/>
  <c r="AT62" i="28"/>
  <c r="AT86" i="28" s="1"/>
  <c r="AT68" i="28"/>
  <c r="AT73" i="28"/>
  <c r="AT74" i="28"/>
  <c r="AT92" i="28"/>
  <c r="AT97" i="28"/>
  <c r="AT98" i="28"/>
  <c r="AU209" i="42"/>
  <c r="AU212" i="42"/>
  <c r="AD210" i="42"/>
  <c r="AP211" i="42"/>
  <c r="AK210" i="42"/>
  <c r="AY211" i="42"/>
  <c r="AC210" i="42"/>
  <c r="AS210" i="42"/>
  <c r="AH211" i="42"/>
  <c r="E210" i="42"/>
  <c r="BB210" i="42"/>
  <c r="F210" i="42"/>
  <c r="U210" i="42"/>
  <c r="R211" i="42"/>
  <c r="N210" i="42"/>
  <c r="AL210" i="42"/>
  <c r="AU210" i="42"/>
  <c r="K211" i="42"/>
  <c r="AA211" i="42"/>
  <c r="AQ211" i="42"/>
  <c r="G210" i="42"/>
  <c r="AE210" i="42"/>
  <c r="BA211" i="42"/>
  <c r="M210" i="42"/>
  <c r="AW210" i="42"/>
  <c r="E211" i="42"/>
  <c r="M211" i="42"/>
  <c r="U211" i="42"/>
  <c r="AC211" i="42"/>
  <c r="AK211" i="42"/>
  <c r="AS211" i="42"/>
  <c r="I210" i="42"/>
  <c r="Q210" i="42"/>
  <c r="AG210" i="42"/>
  <c r="AO210" i="42"/>
  <c r="AU211" i="42"/>
  <c r="AY210" i="42"/>
  <c r="G211" i="42"/>
  <c r="O211" i="42"/>
  <c r="W211" i="42"/>
  <c r="AE211" i="42"/>
  <c r="AM211" i="42"/>
  <c r="C210" i="42"/>
  <c r="K210" i="42"/>
  <c r="S210" i="42"/>
  <c r="AA210" i="42"/>
  <c r="AI210" i="42"/>
  <c r="AQ210" i="42"/>
  <c r="AW211" i="42"/>
  <c r="D210" i="42"/>
  <c r="BA210" i="42"/>
  <c r="I211" i="42"/>
  <c r="Q211" i="42"/>
  <c r="Y211" i="42"/>
  <c r="AG211" i="42"/>
  <c r="AO211" i="42"/>
  <c r="AX211" i="42"/>
  <c r="AT8" i="42"/>
  <c r="AT210" i="42"/>
  <c r="T183" i="42"/>
  <c r="L164" i="42"/>
  <c r="D183" i="42"/>
  <c r="AZ183" i="42"/>
  <c r="J175" i="42"/>
  <c r="J164" i="42"/>
  <c r="G183" i="42"/>
  <c r="O183" i="42"/>
  <c r="W183" i="42"/>
  <c r="AE183" i="42"/>
  <c r="AM183" i="42"/>
  <c r="BC184" i="42"/>
  <c r="H163" i="42"/>
  <c r="X163" i="42"/>
  <c r="AZ164" i="42"/>
  <c r="AB183" i="42"/>
  <c r="AP171" i="42"/>
  <c r="AP160" i="42"/>
  <c r="AN163" i="42"/>
  <c r="D164" i="42"/>
  <c r="AB164" i="42"/>
  <c r="L183" i="42"/>
  <c r="AR183" i="42"/>
  <c r="E169" i="42"/>
  <c r="E158" i="42"/>
  <c r="W164" i="42"/>
  <c r="C183" i="42"/>
  <c r="K183" i="42"/>
  <c r="S183" i="42"/>
  <c r="AA183" i="42"/>
  <c r="AI183" i="42"/>
  <c r="AQ183" i="42"/>
  <c r="AY183" i="42"/>
  <c r="C158" i="42"/>
  <c r="I169" i="42"/>
  <c r="Y169" i="42"/>
  <c r="Y158" i="42"/>
  <c r="AG158" i="42"/>
  <c r="F170" i="42"/>
  <c r="F159" i="42"/>
  <c r="AD170" i="42"/>
  <c r="AD159" i="42"/>
  <c r="AL170" i="42"/>
  <c r="AL159" i="42"/>
  <c r="AT170" i="42"/>
  <c r="AT159" i="42"/>
  <c r="H161" i="42"/>
  <c r="P161" i="42"/>
  <c r="X161" i="42"/>
  <c r="AF161" i="42"/>
  <c r="AN161" i="42"/>
  <c r="AV161" i="42"/>
  <c r="G164" i="42"/>
  <c r="O175" i="42"/>
  <c r="O164" i="42"/>
  <c r="AE175" i="42"/>
  <c r="AE164" i="42"/>
  <c r="AJ183" i="42"/>
  <c r="AX169" i="42"/>
  <c r="AX158" i="42"/>
  <c r="O169" i="42"/>
  <c r="O158" i="42"/>
  <c r="AL169" i="42"/>
  <c r="AL158" i="42"/>
  <c r="AJ170" i="42"/>
  <c r="AJ159" i="42"/>
  <c r="H171" i="42"/>
  <c r="H160" i="42"/>
  <c r="L172" i="42"/>
  <c r="L161" i="42"/>
  <c r="AI172" i="42"/>
  <c r="AI161" i="42"/>
  <c r="H173" i="42"/>
  <c r="H162" i="42"/>
  <c r="AF173" i="42"/>
  <c r="AF162" i="42"/>
  <c r="F174" i="42"/>
  <c r="F163" i="42"/>
  <c r="AB174" i="42"/>
  <c r="AB163" i="42"/>
  <c r="AY174" i="42"/>
  <c r="AY163" i="42"/>
  <c r="AF175" i="42"/>
  <c r="AF164" i="42"/>
  <c r="E183" i="42"/>
  <c r="M183" i="42"/>
  <c r="U183" i="42"/>
  <c r="AC183" i="42"/>
  <c r="AK183" i="42"/>
  <c r="AS183" i="42"/>
  <c r="BA183" i="42"/>
  <c r="S158" i="42"/>
  <c r="AR160" i="42"/>
  <c r="L162" i="42"/>
  <c r="AB162" i="42"/>
  <c r="AP173" i="42"/>
  <c r="AP162" i="42"/>
  <c r="T158" i="42"/>
  <c r="AM169" i="42"/>
  <c r="S170" i="42"/>
  <c r="AP159" i="42"/>
  <c r="O171" i="42"/>
  <c r="AM171" i="42"/>
  <c r="N172" i="42"/>
  <c r="N161" i="42"/>
  <c r="AJ172" i="42"/>
  <c r="AJ161" i="42"/>
  <c r="O173" i="42"/>
  <c r="K174" i="42"/>
  <c r="AD174" i="42"/>
  <c r="AD163" i="42"/>
  <c r="AZ174" i="42"/>
  <c r="AC175" i="42"/>
  <c r="AM160" i="42"/>
  <c r="F183" i="42"/>
  <c r="N183" i="42"/>
  <c r="V183" i="42"/>
  <c r="AD183" i="42"/>
  <c r="AL183" i="42"/>
  <c r="AT183" i="42"/>
  <c r="BB183" i="42"/>
  <c r="U169" i="42"/>
  <c r="U158" i="42"/>
  <c r="AK169" i="42"/>
  <c r="AK158" i="42"/>
  <c r="N170" i="42"/>
  <c r="N159" i="42"/>
  <c r="R171" i="42"/>
  <c r="R160" i="42"/>
  <c r="AH171" i="42"/>
  <c r="AH160" i="42"/>
  <c r="BB172" i="42"/>
  <c r="BB161" i="42"/>
  <c r="AU169" i="42"/>
  <c r="T170" i="42"/>
  <c r="T159" i="42"/>
  <c r="AQ170" i="42"/>
  <c r="P160" i="42"/>
  <c r="AN171" i="42"/>
  <c r="AN160" i="42"/>
  <c r="S172" i="42"/>
  <c r="AL172" i="42"/>
  <c r="AL161" i="42"/>
  <c r="P173" i="42"/>
  <c r="P162" i="42"/>
  <c r="AM173" i="42"/>
  <c r="L174" i="42"/>
  <c r="L163" i="42"/>
  <c r="AI174" i="42"/>
  <c r="BB174" i="42"/>
  <c r="BB163" i="42"/>
  <c r="AM175" i="42"/>
  <c r="C172" i="42"/>
  <c r="S159" i="42"/>
  <c r="K158" i="42"/>
  <c r="BA194" i="42"/>
  <c r="BA158" i="42"/>
  <c r="T160" i="42"/>
  <c r="R173" i="42"/>
  <c r="R162" i="42"/>
  <c r="AH173" i="42"/>
  <c r="AH162" i="42"/>
  <c r="AR162" i="42"/>
  <c r="AT169" i="42"/>
  <c r="AT158" i="42"/>
  <c r="AV169" i="42"/>
  <c r="AV158" i="42"/>
  <c r="Z159" i="42"/>
  <c r="AR170" i="42"/>
  <c r="AR159" i="42"/>
  <c r="W171" i="42"/>
  <c r="AU171" i="42"/>
  <c r="T172" i="42"/>
  <c r="T161" i="42"/>
  <c r="AQ172" i="42"/>
  <c r="Q162" i="42"/>
  <c r="N174" i="42"/>
  <c r="N163" i="42"/>
  <c r="AJ174" i="42"/>
  <c r="AJ163" i="42"/>
  <c r="H175" i="42"/>
  <c r="AN175" i="42"/>
  <c r="W160" i="42"/>
  <c r="H183" i="42"/>
  <c r="P183" i="42"/>
  <c r="X183" i="42"/>
  <c r="AF183" i="42"/>
  <c r="AN183" i="42"/>
  <c r="AV183" i="42"/>
  <c r="BC186" i="42"/>
  <c r="BC188" i="42"/>
  <c r="BC190" i="42"/>
  <c r="AP169" i="42"/>
  <c r="AP158" i="42"/>
  <c r="P159" i="42"/>
  <c r="AF159" i="42"/>
  <c r="AV159" i="42"/>
  <c r="J171" i="42"/>
  <c r="J160" i="42"/>
  <c r="AJ160" i="42"/>
  <c r="D162" i="42"/>
  <c r="D158" i="42"/>
  <c r="AB158" i="42"/>
  <c r="D170" i="42"/>
  <c r="D159" i="42"/>
  <c r="AA170" i="42"/>
  <c r="AX159" i="42"/>
  <c r="X171" i="42"/>
  <c r="X160" i="42"/>
  <c r="AV171" i="42"/>
  <c r="AV160" i="42"/>
  <c r="V172" i="42"/>
  <c r="V161" i="42"/>
  <c r="AR172" i="42"/>
  <c r="AR161" i="42"/>
  <c r="W173" i="42"/>
  <c r="AU173" i="42"/>
  <c r="S174" i="42"/>
  <c r="AL174" i="42"/>
  <c r="AL163" i="42"/>
  <c r="P175" i="42"/>
  <c r="AV175" i="42"/>
  <c r="P164" i="42"/>
  <c r="K163" i="42"/>
  <c r="O160" i="42"/>
  <c r="I183" i="42"/>
  <c r="Q183" i="42"/>
  <c r="Y183" i="42"/>
  <c r="AG183" i="42"/>
  <c r="AO183" i="42"/>
  <c r="AW183" i="42"/>
  <c r="M169" i="42"/>
  <c r="M158" i="42"/>
  <c r="AA158" i="42"/>
  <c r="AX171" i="42"/>
  <c r="AX160" i="42"/>
  <c r="AJ162" i="42"/>
  <c r="F169" i="42"/>
  <c r="F158" i="42"/>
  <c r="AD169" i="42"/>
  <c r="AD158" i="42"/>
  <c r="J159" i="42"/>
  <c r="AB159" i="42"/>
  <c r="Y160" i="42"/>
  <c r="D172" i="42"/>
  <c r="D161" i="42"/>
  <c r="AA172" i="42"/>
  <c r="AY172" i="42"/>
  <c r="X173" i="42"/>
  <c r="X162" i="42"/>
  <c r="AV173" i="42"/>
  <c r="T174" i="42"/>
  <c r="T163" i="42"/>
  <c r="AQ174" i="42"/>
  <c r="AN164" i="42"/>
  <c r="O162" i="42"/>
  <c r="S161" i="42"/>
  <c r="AU158" i="42"/>
  <c r="J183" i="42"/>
  <c r="R183" i="42"/>
  <c r="Z183" i="42"/>
  <c r="AH183" i="42"/>
  <c r="AP183" i="42"/>
  <c r="AX183" i="42"/>
  <c r="AC169" i="42"/>
  <c r="AC158" i="42"/>
  <c r="L160" i="42"/>
  <c r="Z171" i="42"/>
  <c r="Z160" i="42"/>
  <c r="AZ160" i="42"/>
  <c r="C147" i="42"/>
  <c r="K147" i="42"/>
  <c r="S147" i="42"/>
  <c r="AA147" i="42"/>
  <c r="G169" i="42"/>
  <c r="AE169" i="42"/>
  <c r="K170" i="42"/>
  <c r="AH159" i="42"/>
  <c r="AZ170" i="42"/>
  <c r="AZ159" i="42"/>
  <c r="AE171" i="42"/>
  <c r="F172" i="42"/>
  <c r="F161" i="42"/>
  <c r="AB172" i="42"/>
  <c r="AB161" i="42"/>
  <c r="AZ172" i="42"/>
  <c r="AZ161" i="42"/>
  <c r="Y162" i="42"/>
  <c r="V174" i="42"/>
  <c r="V163" i="42"/>
  <c r="AR174" i="42"/>
  <c r="X175" i="42"/>
  <c r="AB170" i="42"/>
  <c r="AM164" i="42"/>
  <c r="AM162" i="42"/>
  <c r="AM158" i="42"/>
  <c r="BC185" i="42"/>
  <c r="Q169" i="42"/>
  <c r="Q158" i="42"/>
  <c r="AS169" i="42"/>
  <c r="AS158" i="42"/>
  <c r="H159" i="42"/>
  <c r="AB160" i="42"/>
  <c r="J173" i="42"/>
  <c r="J162" i="42"/>
  <c r="Z173" i="42"/>
  <c r="Z162" i="42"/>
  <c r="AZ162" i="42"/>
  <c r="AJ147" i="42"/>
  <c r="AR147" i="42"/>
  <c r="AZ147" i="42"/>
  <c r="H148" i="42"/>
  <c r="P148" i="42"/>
  <c r="X148" i="42"/>
  <c r="AF148" i="42"/>
  <c r="AN148" i="42"/>
  <c r="AV148" i="42"/>
  <c r="D149" i="42"/>
  <c r="L149" i="42"/>
  <c r="T149" i="42"/>
  <c r="AB149" i="42"/>
  <c r="AJ149" i="42"/>
  <c r="AR149" i="42"/>
  <c r="AZ149" i="42"/>
  <c r="H150" i="42"/>
  <c r="P150" i="42"/>
  <c r="X150" i="42"/>
  <c r="AF150" i="42"/>
  <c r="AN150" i="42"/>
  <c r="AV150" i="42"/>
  <c r="D151" i="42"/>
  <c r="L151" i="42"/>
  <c r="T151" i="42"/>
  <c r="AB151" i="42"/>
  <c r="AJ151" i="42"/>
  <c r="AR151" i="42"/>
  <c r="AZ151" i="42"/>
  <c r="H152" i="42"/>
  <c r="P152" i="42"/>
  <c r="X152" i="42"/>
  <c r="AF152" i="42"/>
  <c r="AN152" i="42"/>
  <c r="AV152" i="42"/>
  <c r="D153" i="42"/>
  <c r="L153" i="42"/>
  <c r="T153" i="42"/>
  <c r="AB153" i="42"/>
  <c r="AJ153" i="42"/>
  <c r="AR153" i="42"/>
  <c r="AZ153" i="42"/>
  <c r="N169" i="42"/>
  <c r="N158" i="42"/>
  <c r="AJ158" i="42"/>
  <c r="L170" i="42"/>
  <c r="L159" i="42"/>
  <c r="AI170" i="42"/>
  <c r="G171" i="42"/>
  <c r="AF171" i="42"/>
  <c r="AF160" i="42"/>
  <c r="K172" i="42"/>
  <c r="AD172" i="42"/>
  <c r="AD161" i="42"/>
  <c r="G173" i="42"/>
  <c r="AE173" i="42"/>
  <c r="D174" i="42"/>
  <c r="D163" i="42"/>
  <c r="AA174" i="42"/>
  <c r="AT174" i="42"/>
  <c r="AT163" i="42"/>
  <c r="P171" i="42"/>
  <c r="C174" i="42"/>
  <c r="X164" i="42"/>
  <c r="G162" i="42"/>
  <c r="C161" i="42"/>
  <c r="AE158" i="42"/>
  <c r="AT10" i="42"/>
  <c r="AS56" i="28"/>
  <c r="AS80" i="28" s="1"/>
  <c r="AS58" i="28"/>
  <c r="AS82" i="28" s="1"/>
  <c r="AS70" i="28"/>
  <c r="AS71" i="28"/>
  <c r="AT7" i="42"/>
  <c r="AT211" i="42" s="1"/>
  <c r="AS92" i="28"/>
  <c r="AS69" i="28"/>
  <c r="AS57" i="28"/>
  <c r="AS81" i="28" s="1"/>
  <c r="AS93" i="28"/>
  <c r="AS59" i="28"/>
  <c r="AS83" i="28" s="1"/>
  <c r="AS72" i="28"/>
  <c r="AS60" i="28"/>
  <c r="AS84" i="28" s="1"/>
  <c r="AS73" i="28"/>
  <c r="AS61" i="28"/>
  <c r="AS85" i="28" s="1"/>
  <c r="AS74" i="28"/>
  <c r="AS62" i="28"/>
  <c r="AS86" i="28" s="1"/>
  <c r="H174" i="42"/>
  <c r="AK175" i="42"/>
  <c r="P174" i="42"/>
  <c r="X174" i="42"/>
  <c r="AF174" i="42"/>
  <c r="AN174" i="42"/>
  <c r="AV174" i="42"/>
  <c r="AA173" i="42"/>
  <c r="E175" i="42"/>
  <c r="B51" i="28"/>
  <c r="C5" i="42"/>
  <c r="C209" i="42" s="1"/>
  <c r="D169" i="42"/>
  <c r="T169" i="42"/>
  <c r="AB169" i="42"/>
  <c r="AJ169" i="42"/>
  <c r="J170" i="42"/>
  <c r="R170" i="42"/>
  <c r="Z170" i="42"/>
  <c r="AH170" i="42"/>
  <c r="AP170" i="42"/>
  <c r="AX170" i="42"/>
  <c r="Q173" i="42"/>
  <c r="Y173" i="42"/>
  <c r="AG173" i="42"/>
  <c r="AW173" i="42"/>
  <c r="S175" i="42"/>
  <c r="AA175" i="42"/>
  <c r="AI175" i="42"/>
  <c r="AY175" i="42"/>
  <c r="Y171" i="42"/>
  <c r="AG171" i="42"/>
  <c r="I171" i="42"/>
  <c r="Q171" i="42"/>
  <c r="AO171" i="42"/>
  <c r="AW171" i="42"/>
  <c r="K173" i="42"/>
  <c r="S173" i="42"/>
  <c r="AQ173" i="42"/>
  <c r="AY173" i="42"/>
  <c r="M175" i="42"/>
  <c r="U175" i="42"/>
  <c r="AS175" i="42"/>
  <c r="BA175" i="42"/>
  <c r="H169" i="42"/>
  <c r="P169" i="42"/>
  <c r="X169" i="42"/>
  <c r="AF169" i="42"/>
  <c r="AN169" i="42"/>
  <c r="E170" i="42"/>
  <c r="M170" i="42"/>
  <c r="U170" i="42"/>
  <c r="AC170" i="42"/>
  <c r="AK170" i="42"/>
  <c r="AS170" i="42"/>
  <c r="BA170" i="42"/>
  <c r="G172" i="42"/>
  <c r="O172" i="42"/>
  <c r="W172" i="42"/>
  <c r="AE172" i="42"/>
  <c r="AM172" i="42"/>
  <c r="AU172" i="42"/>
  <c r="D173" i="42"/>
  <c r="L173" i="42"/>
  <c r="AB173" i="42"/>
  <c r="AJ173" i="42"/>
  <c r="AR173" i="42"/>
  <c r="AZ173" i="42"/>
  <c r="I174" i="42"/>
  <c r="Q174" i="42"/>
  <c r="Y174" i="42"/>
  <c r="AO174" i="42"/>
  <c r="AW174" i="42"/>
  <c r="F175" i="42"/>
  <c r="V175" i="42"/>
  <c r="AD175" i="42"/>
  <c r="AL175" i="42"/>
  <c r="AT175" i="42"/>
  <c r="BB175" i="42"/>
  <c r="AO169" i="42"/>
  <c r="AW169" i="42"/>
  <c r="K171" i="42"/>
  <c r="S171" i="42"/>
  <c r="AA171" i="42"/>
  <c r="AI171" i="42"/>
  <c r="AQ171" i="42"/>
  <c r="AY171" i="42"/>
  <c r="H172" i="42"/>
  <c r="P172" i="42"/>
  <c r="X172" i="42"/>
  <c r="AF172" i="42"/>
  <c r="AN172" i="42"/>
  <c r="AV172" i="42"/>
  <c r="E173" i="42"/>
  <c r="M173" i="42"/>
  <c r="U173" i="42"/>
  <c r="AK173" i="42"/>
  <c r="AS173" i="42"/>
  <c r="BA173" i="42"/>
  <c r="J174" i="42"/>
  <c r="Z174" i="42"/>
  <c r="AH174" i="42"/>
  <c r="AP174" i="42"/>
  <c r="AX174" i="42"/>
  <c r="J169" i="42"/>
  <c r="R169" i="42"/>
  <c r="Z169" i="42"/>
  <c r="AH169" i="42"/>
  <c r="G170" i="42"/>
  <c r="O170" i="42"/>
  <c r="W170" i="42"/>
  <c r="AM170" i="42"/>
  <c r="AU170" i="42"/>
  <c r="D171" i="42"/>
  <c r="L171" i="42"/>
  <c r="T171" i="42"/>
  <c r="AB171" i="42"/>
  <c r="AJ171" i="42"/>
  <c r="AR171" i="42"/>
  <c r="AZ171" i="42"/>
  <c r="I172" i="42"/>
  <c r="Q172" i="42"/>
  <c r="Y172" i="42"/>
  <c r="AG172" i="42"/>
  <c r="AO172" i="42"/>
  <c r="AW172" i="42"/>
  <c r="F173" i="42"/>
  <c r="N173" i="42"/>
  <c r="V173" i="42"/>
  <c r="AD173" i="42"/>
  <c r="AL173" i="42"/>
  <c r="AT173" i="42"/>
  <c r="BB173" i="42"/>
  <c r="K169" i="42"/>
  <c r="S169" i="42"/>
  <c r="AA169" i="42"/>
  <c r="AI169" i="42"/>
  <c r="AQ169" i="42"/>
  <c r="AY169" i="42"/>
  <c r="H170" i="42"/>
  <c r="P170" i="42"/>
  <c r="X170" i="42"/>
  <c r="AF170" i="42"/>
  <c r="AN170" i="42"/>
  <c r="AV170" i="42"/>
  <c r="E171" i="42"/>
  <c r="M171" i="42"/>
  <c r="U171" i="42"/>
  <c r="AC171" i="42"/>
  <c r="AK171" i="42"/>
  <c r="AS171" i="42"/>
  <c r="BA171" i="42"/>
  <c r="J172" i="42"/>
  <c r="R172" i="42"/>
  <c r="Z172" i="42"/>
  <c r="AH172" i="42"/>
  <c r="AP172" i="42"/>
  <c r="AX172" i="42"/>
  <c r="I175" i="42"/>
  <c r="Q175" i="42"/>
  <c r="Y175" i="42"/>
  <c r="AG175" i="42"/>
  <c r="AO175" i="42"/>
  <c r="AW175" i="42"/>
  <c r="L169" i="42"/>
  <c r="I170" i="42"/>
  <c r="Q170" i="42"/>
  <c r="Y170" i="42"/>
  <c r="AG170" i="42"/>
  <c r="AO170" i="42"/>
  <c r="AW170" i="42"/>
  <c r="F171" i="42"/>
  <c r="N171" i="42"/>
  <c r="V171" i="42"/>
  <c r="AD171" i="42"/>
  <c r="AL171" i="42"/>
  <c r="AT171" i="42"/>
  <c r="BB171" i="42"/>
  <c r="E174" i="42"/>
  <c r="M174" i="42"/>
  <c r="U174" i="42"/>
  <c r="AC174" i="42"/>
  <c r="AK174" i="42"/>
  <c r="AS174" i="42"/>
  <c r="BA174" i="42"/>
  <c r="R175" i="42"/>
  <c r="Z175" i="42"/>
  <c r="AH175" i="42"/>
  <c r="AP175" i="42"/>
  <c r="AX175" i="42"/>
  <c r="BA169" i="42"/>
  <c r="I173" i="42"/>
  <c r="AO173" i="42"/>
  <c r="K175" i="42"/>
  <c r="AQ175" i="42"/>
  <c r="BB169" i="42"/>
  <c r="E172" i="42"/>
  <c r="M172" i="42"/>
  <c r="U172" i="42"/>
  <c r="AC172" i="42"/>
  <c r="AK172" i="42"/>
  <c r="AS172" i="42"/>
  <c r="BA172" i="42"/>
  <c r="G174" i="42"/>
  <c r="O174" i="42"/>
  <c r="W174" i="42"/>
  <c r="AE174" i="42"/>
  <c r="AM174" i="42"/>
  <c r="D175" i="42"/>
  <c r="L175" i="42"/>
  <c r="T175" i="42"/>
  <c r="AB175" i="42"/>
  <c r="AJ175" i="42"/>
  <c r="AR175" i="42"/>
  <c r="C171" i="42"/>
  <c r="C173" i="42"/>
  <c r="C175" i="42"/>
  <c r="C169" i="42"/>
  <c r="U132" i="42"/>
  <c r="U176" i="42" s="1"/>
  <c r="AS181" i="42"/>
  <c r="F181" i="42"/>
  <c r="N181" i="42"/>
  <c r="V181" i="42"/>
  <c r="AD181" i="42"/>
  <c r="AL181" i="42"/>
  <c r="AT181" i="42"/>
  <c r="BB181" i="42"/>
  <c r="M181" i="42"/>
  <c r="AK181" i="42"/>
  <c r="H181" i="42"/>
  <c r="P181" i="42"/>
  <c r="X181" i="42"/>
  <c r="AF181" i="42"/>
  <c r="AN181" i="42"/>
  <c r="AV181" i="42"/>
  <c r="I143" i="42"/>
  <c r="I165" i="42" s="1"/>
  <c r="Q143" i="42"/>
  <c r="Q165" i="42" s="1"/>
  <c r="Y143" i="42"/>
  <c r="Y165" i="42" s="1"/>
  <c r="AG143" i="42"/>
  <c r="AG165" i="42" s="1"/>
  <c r="AO143" i="42"/>
  <c r="AO165" i="42" s="1"/>
  <c r="AW143" i="42"/>
  <c r="E181" i="42"/>
  <c r="AC181" i="42"/>
  <c r="BA181" i="42"/>
  <c r="J181" i="42"/>
  <c r="R181" i="42"/>
  <c r="Z181" i="42"/>
  <c r="AH181" i="42"/>
  <c r="AP181" i="42"/>
  <c r="AX181" i="42"/>
  <c r="C181" i="42"/>
  <c r="K181" i="42"/>
  <c r="S181" i="42"/>
  <c r="AA181" i="42"/>
  <c r="AI181" i="42"/>
  <c r="AQ181" i="42"/>
  <c r="AY181" i="42"/>
  <c r="I147" i="42"/>
  <c r="Q147" i="42"/>
  <c r="Y147" i="42"/>
  <c r="AG147" i="42"/>
  <c r="D181" i="42"/>
  <c r="L181" i="42"/>
  <c r="T181" i="42"/>
  <c r="AB181" i="42"/>
  <c r="AJ181" i="42"/>
  <c r="AR181" i="42"/>
  <c r="AZ181" i="42"/>
  <c r="AP147" i="42"/>
  <c r="AX147" i="42"/>
  <c r="F148" i="42"/>
  <c r="N148" i="42"/>
  <c r="V148" i="42"/>
  <c r="AD148" i="42"/>
  <c r="AL148" i="42"/>
  <c r="AT148" i="42"/>
  <c r="BB148" i="42"/>
  <c r="J149" i="42"/>
  <c r="R149" i="42"/>
  <c r="Z149" i="42"/>
  <c r="AH149" i="42"/>
  <c r="AP149" i="42"/>
  <c r="AX149" i="42"/>
  <c r="F150" i="42"/>
  <c r="N150" i="42"/>
  <c r="V150" i="42"/>
  <c r="AD150" i="42"/>
  <c r="AL150" i="42"/>
  <c r="AT150" i="42"/>
  <c r="BB150" i="42"/>
  <c r="J151" i="42"/>
  <c r="R151" i="42"/>
  <c r="Z151" i="42"/>
  <c r="AH151" i="42"/>
  <c r="AP151" i="42"/>
  <c r="AX151" i="42"/>
  <c r="F152" i="42"/>
  <c r="N152" i="42"/>
  <c r="V152" i="42"/>
  <c r="AD152" i="42"/>
  <c r="AL152" i="42"/>
  <c r="AT152" i="42"/>
  <c r="BB152" i="42"/>
  <c r="J153" i="42"/>
  <c r="E194" i="42"/>
  <c r="M194" i="42"/>
  <c r="U194" i="42"/>
  <c r="AC194" i="42"/>
  <c r="AK194" i="42"/>
  <c r="AS194" i="42"/>
  <c r="J194" i="42"/>
  <c r="R194" i="42"/>
  <c r="Z194" i="42"/>
  <c r="AH194" i="42"/>
  <c r="AP194" i="42"/>
  <c r="AX194" i="42"/>
  <c r="I194" i="42"/>
  <c r="Q194" i="42"/>
  <c r="Y194" i="42"/>
  <c r="AG194" i="42"/>
  <c r="AO194" i="42"/>
  <c r="AW194" i="42"/>
  <c r="K194" i="42"/>
  <c r="S194" i="42"/>
  <c r="AA194" i="42"/>
  <c r="AI194" i="42"/>
  <c r="AY194" i="42"/>
  <c r="AU143" i="42"/>
  <c r="H143" i="42"/>
  <c r="H165" i="42" s="1"/>
  <c r="P143" i="42"/>
  <c r="P165" i="42" s="1"/>
  <c r="X143" i="42"/>
  <c r="X165" i="42" s="1"/>
  <c r="AF143" i="42"/>
  <c r="AF165" i="42" s="1"/>
  <c r="AN143" i="42"/>
  <c r="AN165" i="42" s="1"/>
  <c r="AV143" i="42"/>
  <c r="G143" i="42"/>
  <c r="G165" i="42" s="1"/>
  <c r="W143" i="42"/>
  <c r="W165" i="42" s="1"/>
  <c r="J143" i="42"/>
  <c r="J165" i="42" s="1"/>
  <c r="R143" i="42"/>
  <c r="R165" i="42" s="1"/>
  <c r="Z143" i="42"/>
  <c r="Z165" i="42" s="1"/>
  <c r="AH143" i="42"/>
  <c r="AH165" i="42" s="1"/>
  <c r="AP143" i="42"/>
  <c r="AP165" i="42" s="1"/>
  <c r="AX143" i="42"/>
  <c r="AM143" i="42"/>
  <c r="AM165" i="42" s="1"/>
  <c r="C143" i="42"/>
  <c r="C165" i="42" s="1"/>
  <c r="K143" i="42"/>
  <c r="K165" i="42" s="1"/>
  <c r="S143" i="42"/>
  <c r="S165" i="42" s="1"/>
  <c r="AA143" i="42"/>
  <c r="AA165" i="42" s="1"/>
  <c r="AI143" i="42"/>
  <c r="AI165" i="42" s="1"/>
  <c r="AQ143" i="42"/>
  <c r="AQ165" i="42" s="1"/>
  <c r="AY143" i="42"/>
  <c r="AH147" i="42"/>
  <c r="D143" i="42"/>
  <c r="D165" i="42" s="1"/>
  <c r="L143" i="42"/>
  <c r="L165" i="42" s="1"/>
  <c r="T143" i="42"/>
  <c r="T165" i="42" s="1"/>
  <c r="AB143" i="42"/>
  <c r="AB165" i="42" s="1"/>
  <c r="AJ143" i="42"/>
  <c r="AJ165" i="42" s="1"/>
  <c r="AR143" i="42"/>
  <c r="AR165" i="42" s="1"/>
  <c r="AZ143" i="42"/>
  <c r="AE143" i="42"/>
  <c r="AE165" i="42" s="1"/>
  <c r="E143" i="42"/>
  <c r="E165" i="42" s="1"/>
  <c r="M143" i="42"/>
  <c r="M165" i="42" s="1"/>
  <c r="U143" i="42"/>
  <c r="U165" i="42" s="1"/>
  <c r="AC143" i="42"/>
  <c r="AC165" i="42" s="1"/>
  <c r="AK143" i="42"/>
  <c r="AK165" i="42" s="1"/>
  <c r="AS143" i="42"/>
  <c r="AS165" i="42" s="1"/>
  <c r="BA143" i="42"/>
  <c r="O143" i="42"/>
  <c r="O165" i="42" s="1"/>
  <c r="F143" i="42"/>
  <c r="F165" i="42" s="1"/>
  <c r="N143" i="42"/>
  <c r="N165" i="42" s="1"/>
  <c r="V143" i="42"/>
  <c r="V165" i="42" s="1"/>
  <c r="AD143" i="42"/>
  <c r="AD165" i="42" s="1"/>
  <c r="AL143" i="42"/>
  <c r="AL165" i="42" s="1"/>
  <c r="AT143" i="42"/>
  <c r="BB143" i="42"/>
  <c r="J147" i="42"/>
  <c r="R147" i="42"/>
  <c r="Z147" i="42"/>
  <c r="AI147" i="42"/>
  <c r="AQ147" i="42"/>
  <c r="AY147" i="42"/>
  <c r="G148" i="42"/>
  <c r="O148" i="42"/>
  <c r="W148" i="42"/>
  <c r="AE148" i="42"/>
  <c r="AM148" i="42"/>
  <c r="AU148" i="42"/>
  <c r="C149" i="42"/>
  <c r="K149" i="42"/>
  <c r="S149" i="42"/>
  <c r="AA149" i="42"/>
  <c r="AI149" i="42"/>
  <c r="AQ149" i="42"/>
  <c r="AY149" i="42"/>
  <c r="G150" i="42"/>
  <c r="O150" i="42"/>
  <c r="W150" i="42"/>
  <c r="AE150" i="42"/>
  <c r="AM150" i="42"/>
  <c r="AU150" i="42"/>
  <c r="C151" i="42"/>
  <c r="K151" i="42"/>
  <c r="S151" i="42"/>
  <c r="AA151" i="42"/>
  <c r="AI151" i="42"/>
  <c r="AQ151" i="42"/>
  <c r="AY151" i="42"/>
  <c r="G152" i="42"/>
  <c r="O152" i="42"/>
  <c r="W152" i="42"/>
  <c r="AE152" i="42"/>
  <c r="AM152" i="42"/>
  <c r="AU152" i="42"/>
  <c r="C153" i="42"/>
  <c r="K153" i="42"/>
  <c r="S153" i="42"/>
  <c r="AA153" i="42"/>
  <c r="AI153" i="42"/>
  <c r="AQ153" i="42"/>
  <c r="AY153" i="42"/>
  <c r="G132" i="42"/>
  <c r="G176" i="42" s="1"/>
  <c r="O132" i="42"/>
  <c r="O176" i="42" s="1"/>
  <c r="F194" i="42"/>
  <c r="N194" i="42"/>
  <c r="AD194" i="42"/>
  <c r="AL194" i="42"/>
  <c r="W132" i="42"/>
  <c r="W176" i="42" s="1"/>
  <c r="G194" i="42"/>
  <c r="O194" i="42"/>
  <c r="AM194" i="42"/>
  <c r="AU194" i="42"/>
  <c r="AE132" i="42"/>
  <c r="AE176" i="42" s="1"/>
  <c r="H194" i="42"/>
  <c r="P194" i="42"/>
  <c r="X194" i="42"/>
  <c r="AF194" i="42"/>
  <c r="AN194" i="42"/>
  <c r="AV194" i="42"/>
  <c r="AM132" i="42"/>
  <c r="AM176" i="42" s="1"/>
  <c r="AU132" i="42"/>
  <c r="Y181" i="42"/>
  <c r="Y132" i="42"/>
  <c r="E182" i="42"/>
  <c r="BA182" i="42"/>
  <c r="AG181" i="42"/>
  <c r="AG132" i="42"/>
  <c r="M182" i="42"/>
  <c r="AC182" i="42"/>
  <c r="I181" i="42"/>
  <c r="I132" i="42"/>
  <c r="I176" i="42" s="1"/>
  <c r="AO181" i="42"/>
  <c r="AO132" i="42"/>
  <c r="AO176" i="42" s="1"/>
  <c r="U182" i="42"/>
  <c r="U154" i="42"/>
  <c r="AS182" i="42"/>
  <c r="Q181" i="42"/>
  <c r="Q132" i="42"/>
  <c r="Q176" i="42" s="1"/>
  <c r="AW181" i="42"/>
  <c r="AW132" i="42"/>
  <c r="AW154" i="42" s="1"/>
  <c r="AK182" i="42"/>
  <c r="F182" i="42"/>
  <c r="N182" i="42"/>
  <c r="V182" i="42"/>
  <c r="AD182" i="42"/>
  <c r="AL182" i="42"/>
  <c r="AT182" i="42"/>
  <c r="BB182" i="42"/>
  <c r="H132" i="42"/>
  <c r="P132" i="42"/>
  <c r="P176" i="42" s="1"/>
  <c r="X132" i="42"/>
  <c r="AF132" i="42"/>
  <c r="AF176" i="42" s="1"/>
  <c r="AN132" i="42"/>
  <c r="AV132" i="42"/>
  <c r="AV154" i="42" s="1"/>
  <c r="H182" i="42"/>
  <c r="P182" i="42"/>
  <c r="X182" i="42"/>
  <c r="AF182" i="42"/>
  <c r="AN182" i="42"/>
  <c r="AV182" i="42"/>
  <c r="J132" i="42"/>
  <c r="R132" i="42"/>
  <c r="R176" i="42" s="1"/>
  <c r="Z132" i="42"/>
  <c r="AH132" i="42"/>
  <c r="AP132" i="42"/>
  <c r="AP176" i="42" s="1"/>
  <c r="AX132" i="42"/>
  <c r="AX154" i="42" s="1"/>
  <c r="I182" i="42"/>
  <c r="Q182" i="42"/>
  <c r="Y182" i="42"/>
  <c r="AG182" i="42"/>
  <c r="AO182" i="42"/>
  <c r="AW182" i="42"/>
  <c r="D194" i="42"/>
  <c r="L194" i="42"/>
  <c r="T194" i="42"/>
  <c r="AB194" i="42"/>
  <c r="AJ194" i="42"/>
  <c r="C132" i="42"/>
  <c r="K132" i="42"/>
  <c r="S132" i="42"/>
  <c r="S176" i="42" s="1"/>
  <c r="AA132" i="42"/>
  <c r="AI132" i="42"/>
  <c r="AQ132" i="42"/>
  <c r="AY132" i="42"/>
  <c r="AY154" i="42" s="1"/>
  <c r="D132" i="42"/>
  <c r="L132" i="42"/>
  <c r="T132" i="42"/>
  <c r="T176" i="42" s="1"/>
  <c r="AB132" i="42"/>
  <c r="AJ132" i="42"/>
  <c r="AR132" i="42"/>
  <c r="AR176" i="42" s="1"/>
  <c r="AZ132" i="42"/>
  <c r="AZ154" i="42" s="1"/>
  <c r="U181" i="42"/>
  <c r="E132" i="42"/>
  <c r="M132" i="42"/>
  <c r="AC132" i="42"/>
  <c r="AK132" i="42"/>
  <c r="AS132" i="42"/>
  <c r="BA132" i="42"/>
  <c r="BA154" i="42" s="1"/>
  <c r="D182" i="42"/>
  <c r="BC182" i="42" s="1"/>
  <c r="L182" i="42"/>
  <c r="T182" i="42"/>
  <c r="AB182" i="42"/>
  <c r="AJ182" i="42"/>
  <c r="AR182" i="42"/>
  <c r="AZ182" i="42"/>
  <c r="F132" i="42"/>
  <c r="N132" i="42"/>
  <c r="V132" i="42"/>
  <c r="V176" i="42" s="1"/>
  <c r="AD132" i="42"/>
  <c r="AL132" i="42"/>
  <c r="AT132" i="42"/>
  <c r="AT154" i="42" s="1"/>
  <c r="BB132" i="42"/>
  <c r="BB154" i="42" s="1"/>
  <c r="AR92" i="28"/>
  <c r="AR93" i="28"/>
  <c r="AR94" i="28"/>
  <c r="AR95" i="28"/>
  <c r="AR96" i="28"/>
  <c r="AR97" i="28"/>
  <c r="AR98" i="28"/>
  <c r="AR68" i="28"/>
  <c r="AR69" i="28"/>
  <c r="AR70" i="28"/>
  <c r="AR71" i="28"/>
  <c r="AR72" i="28"/>
  <c r="AR73" i="28"/>
  <c r="AR74" i="28"/>
  <c r="AR56" i="28"/>
  <c r="AR57" i="28"/>
  <c r="AR81" i="28" s="1"/>
  <c r="AR58" i="28"/>
  <c r="AR82" i="28" s="1"/>
  <c r="AR59" i="28"/>
  <c r="AR83" i="28" s="1"/>
  <c r="AR60" i="28"/>
  <c r="AR84" i="28" s="1"/>
  <c r="AR61" i="28"/>
  <c r="AR85" i="28" s="1"/>
  <c r="AR62" i="28"/>
  <c r="AR86" i="28" s="1"/>
  <c r="M5" i="45" l="1"/>
  <c r="BO5" i="45"/>
  <c r="B9" i="36"/>
  <c r="P8" i="36"/>
  <c r="V159" i="42"/>
  <c r="I158" i="42"/>
  <c r="AW208" i="42"/>
  <c r="CA38" i="28"/>
  <c r="V170" i="42"/>
  <c r="AG169" i="42"/>
  <c r="AD214" i="42"/>
  <c r="AP213" i="42"/>
  <c r="Q213" i="42"/>
  <c r="J213" i="42"/>
  <c r="AR214" i="42"/>
  <c r="U212" i="42"/>
  <c r="J208" i="42"/>
  <c r="BK38" i="28"/>
  <c r="BA212" i="42"/>
  <c r="M212" i="42"/>
  <c r="V194" i="42"/>
  <c r="AR158" i="42"/>
  <c r="AV162" i="42"/>
  <c r="T162" i="42"/>
  <c r="G175" i="42"/>
  <c r="AM209" i="42"/>
  <c r="AP214" i="42"/>
  <c r="AE194" i="42"/>
  <c r="AU174" i="42"/>
  <c r="R174" i="42"/>
  <c r="AG174" i="42"/>
  <c r="T173" i="42"/>
  <c r="AU164" i="42"/>
  <c r="AE209" i="42"/>
  <c r="N214" i="42"/>
  <c r="R213" i="42"/>
  <c r="W169" i="42"/>
  <c r="AU175" i="42"/>
  <c r="Z214" i="42"/>
  <c r="W194" i="42"/>
  <c r="AQ159" i="42"/>
  <c r="V158" i="42"/>
  <c r="AG213" i="42"/>
  <c r="AZ194" i="42"/>
  <c r="V169" i="42"/>
  <c r="G209" i="42"/>
  <c r="AQ194" i="42"/>
  <c r="AR194" i="42"/>
  <c r="AZ169" i="42"/>
  <c r="AE170" i="42"/>
  <c r="N175" i="42"/>
  <c r="AN162" i="42"/>
  <c r="AU213" i="42"/>
  <c r="AO208" i="42"/>
  <c r="AC212" i="42"/>
  <c r="AR169" i="42"/>
  <c r="AC173" i="42"/>
  <c r="AN173" i="42"/>
  <c r="BB214" i="42"/>
  <c r="DE35" i="28"/>
  <c r="BC156" i="28" s="1"/>
  <c r="E212" i="42"/>
  <c r="AT194" i="42"/>
  <c r="AZ158" i="42"/>
  <c r="CQ38" i="28"/>
  <c r="BB194" i="42"/>
  <c r="BB159" i="42"/>
  <c r="DD38" i="28"/>
  <c r="BB170" i="42"/>
  <c r="BB208" i="42"/>
  <c r="AZ63" i="28"/>
  <c r="AZ87" i="28" s="1"/>
  <c r="DC38" i="28"/>
  <c r="DB38" i="28"/>
  <c r="AZ175" i="42"/>
  <c r="DA38" i="28"/>
  <c r="AX173" i="42"/>
  <c r="AX162" i="42"/>
  <c r="CZ38" i="28"/>
  <c r="CY38" i="28"/>
  <c r="DE37" i="28"/>
  <c r="BC158" i="28" s="1"/>
  <c r="CW38" i="28"/>
  <c r="CX38" i="28"/>
  <c r="BX38" i="28"/>
  <c r="DE36" i="28"/>
  <c r="BC157" i="28" s="1"/>
  <c r="BB97" i="28"/>
  <c r="BC97" i="28" s="1"/>
  <c r="CV38" i="28"/>
  <c r="BP38" i="28"/>
  <c r="BF38" i="28"/>
  <c r="DE38" i="28" s="1"/>
  <c r="BC159" i="28" s="1"/>
  <c r="DE31" i="28"/>
  <c r="BC152" i="28" s="1"/>
  <c r="BB98" i="28"/>
  <c r="BC98" i="28" s="1"/>
  <c r="BB92" i="28"/>
  <c r="BC92" i="28" s="1"/>
  <c r="BB96" i="28"/>
  <c r="BC96" i="28" s="1"/>
  <c r="CN38" i="28"/>
  <c r="BH38" i="28"/>
  <c r="DE32" i="28"/>
  <c r="BC153" i="28" s="1"/>
  <c r="CT38" i="28"/>
  <c r="BB93" i="28"/>
  <c r="BC93" i="28" s="1"/>
  <c r="CF38" i="28"/>
  <c r="AW213" i="42"/>
  <c r="AY170" i="42"/>
  <c r="AY159" i="42"/>
  <c r="AV63" i="28"/>
  <c r="AV87" i="28" s="1"/>
  <c r="AV80" i="28"/>
  <c r="AW63" i="28"/>
  <c r="AW87" i="28" s="1"/>
  <c r="AW80" i="28"/>
  <c r="BA63" i="28"/>
  <c r="BA87" i="28" s="1"/>
  <c r="BA80" i="28"/>
  <c r="AY80" i="28"/>
  <c r="AY63" i="28"/>
  <c r="AY87" i="28" s="1"/>
  <c r="AX80" i="28"/>
  <c r="AX63" i="28"/>
  <c r="AX87" i="28" s="1"/>
  <c r="AU63" i="28"/>
  <c r="AU87" i="28" s="1"/>
  <c r="AT80" i="28"/>
  <c r="AT63" i="28"/>
  <c r="AT87" i="28" s="1"/>
  <c r="AT164" i="42"/>
  <c r="AT214" i="42"/>
  <c r="AT162" i="42"/>
  <c r="AT212" i="42"/>
  <c r="H154" i="42"/>
  <c r="H176" i="42"/>
  <c r="C170" i="42"/>
  <c r="C159" i="42"/>
  <c r="BC183" i="42"/>
  <c r="AD154" i="42"/>
  <c r="AD176" i="42"/>
  <c r="E154" i="42"/>
  <c r="E176" i="42"/>
  <c r="D154" i="42"/>
  <c r="D176" i="42"/>
  <c r="AH154" i="42"/>
  <c r="AH176" i="42"/>
  <c r="L154" i="42"/>
  <c r="L176" i="42"/>
  <c r="Z154" i="42"/>
  <c r="Z176" i="42"/>
  <c r="Y154" i="42"/>
  <c r="Y176" i="42"/>
  <c r="N154" i="42"/>
  <c r="N176" i="42"/>
  <c r="AQ154" i="42"/>
  <c r="AQ176" i="42"/>
  <c r="AL154" i="42"/>
  <c r="AL176" i="42"/>
  <c r="F154" i="42"/>
  <c r="F176" i="42"/>
  <c r="AI154" i="42"/>
  <c r="AI176" i="42"/>
  <c r="Q154" i="42"/>
  <c r="J154" i="42"/>
  <c r="J176" i="42"/>
  <c r="AN154" i="42"/>
  <c r="AN176" i="42"/>
  <c r="AU154" i="42"/>
  <c r="M154" i="42"/>
  <c r="M176" i="42"/>
  <c r="AS154" i="42"/>
  <c r="AS176" i="42"/>
  <c r="AJ154" i="42"/>
  <c r="AJ176" i="42"/>
  <c r="AA154" i="42"/>
  <c r="AA176" i="42"/>
  <c r="AK154" i="42"/>
  <c r="AK176" i="42"/>
  <c r="AB154" i="42"/>
  <c r="AB176" i="42"/>
  <c r="X154" i="42"/>
  <c r="X176" i="42"/>
  <c r="AG154" i="42"/>
  <c r="AG176" i="42"/>
  <c r="AT172" i="42"/>
  <c r="AT161" i="42"/>
  <c r="C154" i="42"/>
  <c r="C176" i="42"/>
  <c r="AC154" i="42"/>
  <c r="AC176" i="42"/>
  <c r="K154" i="42"/>
  <c r="K176" i="42"/>
  <c r="C194" i="42"/>
  <c r="BC181" i="42"/>
  <c r="AS63" i="28"/>
  <c r="AS87" i="28" s="1"/>
  <c r="AR63" i="28"/>
  <c r="AR87" i="28" s="1"/>
  <c r="P154" i="42"/>
  <c r="V154" i="42"/>
  <c r="AO154" i="42"/>
  <c r="O154" i="42"/>
  <c r="AE154" i="42"/>
  <c r="AM154" i="42"/>
  <c r="R154" i="42"/>
  <c r="W154" i="42"/>
  <c r="AR154" i="42"/>
  <c r="S154" i="42"/>
  <c r="I154" i="42"/>
  <c r="AF154" i="42"/>
  <c r="T154" i="42"/>
  <c r="AR80" i="28"/>
  <c r="G154" i="42"/>
  <c r="AP154" i="42"/>
  <c r="B5" i="39"/>
  <c r="N5" i="45" l="1"/>
  <c r="BP5" i="45"/>
  <c r="B10" i="36"/>
  <c r="P9" i="36"/>
  <c r="BB72" i="28"/>
  <c r="BB68" i="28"/>
  <c r="BB73" i="28"/>
  <c r="BB74" i="28"/>
  <c r="BB69" i="28"/>
  <c r="B6" i="39"/>
  <c r="AQ92" i="28"/>
  <c r="AQ93" i="28"/>
  <c r="AQ94" i="28"/>
  <c r="AQ95" i="28"/>
  <c r="AQ96" i="28"/>
  <c r="AQ97" i="28"/>
  <c r="AQ98" i="28"/>
  <c r="AQ68" i="28"/>
  <c r="AQ69" i="28"/>
  <c r="AQ70" i="28"/>
  <c r="AQ71" i="28"/>
  <c r="AQ72" i="28"/>
  <c r="AQ73" i="28"/>
  <c r="AQ74" i="28"/>
  <c r="AQ56" i="28"/>
  <c r="AQ80" i="28" s="1"/>
  <c r="AQ57" i="28"/>
  <c r="AQ81" i="28" s="1"/>
  <c r="AQ58" i="28"/>
  <c r="AQ82" i="28" s="1"/>
  <c r="AQ59" i="28"/>
  <c r="AQ83" i="28" s="1"/>
  <c r="AQ60" i="28"/>
  <c r="AQ84" i="28" s="1"/>
  <c r="AQ61" i="28"/>
  <c r="AQ85" i="28" s="1"/>
  <c r="AQ62" i="28"/>
  <c r="AQ86" i="28" s="1"/>
  <c r="O5" i="45" l="1"/>
  <c r="BQ5" i="45"/>
  <c r="B11" i="36"/>
  <c r="P10" i="36"/>
  <c r="B7" i="39"/>
  <c r="AQ63" i="28"/>
  <c r="AQ87" i="28" s="1"/>
  <c r="AP92" i="28"/>
  <c r="AP93" i="28"/>
  <c r="AP94" i="28"/>
  <c r="AP95" i="28"/>
  <c r="AP96" i="28"/>
  <c r="AP97" i="28"/>
  <c r="AP98" i="28"/>
  <c r="AP68" i="28"/>
  <c r="AP69" i="28"/>
  <c r="AP70" i="28"/>
  <c r="AP71" i="28"/>
  <c r="AP72" i="28"/>
  <c r="AP73" i="28"/>
  <c r="AP74" i="28"/>
  <c r="AP56" i="28"/>
  <c r="AP80" i="28" s="1"/>
  <c r="AP57" i="28"/>
  <c r="AP81" i="28" s="1"/>
  <c r="AP58" i="28"/>
  <c r="AP82" i="28" s="1"/>
  <c r="AP59" i="28"/>
  <c r="AP83" i="28" s="1"/>
  <c r="AP60" i="28"/>
  <c r="AP84" i="28" s="1"/>
  <c r="AP61" i="28"/>
  <c r="AP85" i="28" s="1"/>
  <c r="AP62" i="28"/>
  <c r="AP86" i="28" s="1"/>
  <c r="P5" i="45" l="1"/>
  <c r="BR5" i="45"/>
  <c r="B12" i="36"/>
  <c r="P11" i="36"/>
  <c r="B8" i="39"/>
  <c r="AP63" i="28"/>
  <c r="AP87" i="28" s="1"/>
  <c r="AO92" i="28"/>
  <c r="AO93" i="28"/>
  <c r="AO94" i="28"/>
  <c r="AO95" i="28"/>
  <c r="AO96" i="28"/>
  <c r="AO97" i="28"/>
  <c r="AO98" i="28"/>
  <c r="AO68" i="28"/>
  <c r="AO69" i="28"/>
  <c r="AO70" i="28"/>
  <c r="AO71" i="28"/>
  <c r="AO72" i="28"/>
  <c r="AO73" i="28"/>
  <c r="AO74" i="28"/>
  <c r="AO56" i="28"/>
  <c r="AO80" i="28" s="1"/>
  <c r="AO57" i="28"/>
  <c r="AO81" i="28" s="1"/>
  <c r="AO58" i="28"/>
  <c r="AO82" i="28" s="1"/>
  <c r="AO59" i="28"/>
  <c r="AO83" i="28" s="1"/>
  <c r="AO60" i="28"/>
  <c r="AO84" i="28" s="1"/>
  <c r="AO61" i="28"/>
  <c r="AO85" i="28" s="1"/>
  <c r="AO62" i="28"/>
  <c r="AO86" i="28" s="1"/>
  <c r="Q5" i="45" l="1"/>
  <c r="BS5" i="45"/>
  <c r="B13" i="36"/>
  <c r="P12" i="36"/>
  <c r="B9" i="39"/>
  <c r="AO63" i="28"/>
  <c r="AO87" i="28" s="1"/>
  <c r="AN92" i="28"/>
  <c r="AN93" i="28"/>
  <c r="AN94" i="28"/>
  <c r="AN95" i="28"/>
  <c r="AN96" i="28"/>
  <c r="AN97" i="28"/>
  <c r="AN98" i="28"/>
  <c r="AN68" i="28"/>
  <c r="AN69" i="28"/>
  <c r="AN71" i="28"/>
  <c r="AN72" i="28"/>
  <c r="AN73" i="28"/>
  <c r="AN74" i="28"/>
  <c r="AN56" i="28"/>
  <c r="AN57" i="28"/>
  <c r="AN81" i="28" s="1"/>
  <c r="AN58" i="28"/>
  <c r="AN82" i="28" s="1"/>
  <c r="AN59" i="28"/>
  <c r="AN83" i="28" s="1"/>
  <c r="AN60" i="28"/>
  <c r="AN84" i="28" s="1"/>
  <c r="AN61" i="28"/>
  <c r="AN85" i="28" s="1"/>
  <c r="AN62" i="28"/>
  <c r="AN86" i="28" s="1"/>
  <c r="R5" i="45" l="1"/>
  <c r="BT5" i="45"/>
  <c r="B14" i="36"/>
  <c r="P13" i="36"/>
  <c r="B10" i="39"/>
  <c r="AN63" i="28"/>
  <c r="AN87" i="28" s="1"/>
  <c r="AN80" i="28"/>
  <c r="S5" i="45" l="1"/>
  <c r="BU5" i="45"/>
  <c r="B15" i="36"/>
  <c r="P14" i="36"/>
  <c r="B11" i="39"/>
  <c r="AM92" i="28"/>
  <c r="AM93" i="28"/>
  <c r="AM94" i="28"/>
  <c r="AM95" i="28"/>
  <c r="AM96" i="28"/>
  <c r="AM97" i="28"/>
  <c r="AM98" i="28"/>
  <c r="AM56" i="28"/>
  <c r="AM68" i="28" s="1"/>
  <c r="AM57" i="28"/>
  <c r="AM81" i="28" s="1"/>
  <c r="AM58" i="28"/>
  <c r="AM82" i="28" s="1"/>
  <c r="AM59" i="28"/>
  <c r="AM83" i="28" s="1"/>
  <c r="AM60" i="28"/>
  <c r="AM72" i="28" s="1"/>
  <c r="AM61" i="28"/>
  <c r="AM73" i="28" s="1"/>
  <c r="AM62" i="28"/>
  <c r="AM86" i="28" s="1"/>
  <c r="T5" i="45" l="1"/>
  <c r="BV5" i="45"/>
  <c r="B16" i="36"/>
  <c r="P15" i="36"/>
  <c r="AM74" i="28"/>
  <c r="AM80" i="28"/>
  <c r="B12" i="39"/>
  <c r="AM70" i="28"/>
  <c r="AM69" i="28"/>
  <c r="AM85" i="28"/>
  <c r="AM84" i="28"/>
  <c r="AM71" i="28"/>
  <c r="AM63" i="28"/>
  <c r="AM87" i="28" s="1"/>
  <c r="AL92" i="28"/>
  <c r="AL93" i="28"/>
  <c r="AL94" i="28"/>
  <c r="AL95" i="28"/>
  <c r="AL96" i="28"/>
  <c r="AL97" i="28"/>
  <c r="AL98" i="28"/>
  <c r="AL56" i="28"/>
  <c r="AL57" i="28"/>
  <c r="AL58" i="28"/>
  <c r="AL59" i="28"/>
  <c r="AL60" i="28"/>
  <c r="AL61" i="28"/>
  <c r="AL62" i="28"/>
  <c r="U5" i="45" l="1"/>
  <c r="BW5" i="45"/>
  <c r="B17" i="36"/>
  <c r="P16" i="36"/>
  <c r="B13" i="39"/>
  <c r="AL82" i="28"/>
  <c r="AL70" i="28"/>
  <c r="AL63" i="28"/>
  <c r="AL87" i="28" s="1"/>
  <c r="AL80" i="28"/>
  <c r="AL68" i="28"/>
  <c r="AL81" i="28"/>
  <c r="AL69" i="28"/>
  <c r="AL83" i="28"/>
  <c r="AL71" i="28"/>
  <c r="AL74" i="28"/>
  <c r="AL86" i="28"/>
  <c r="AL85" i="28"/>
  <c r="AL73" i="28"/>
  <c r="AL84" i="28"/>
  <c r="AL72" i="28"/>
  <c r="AK98" i="28"/>
  <c r="AK97" i="28"/>
  <c r="AK96" i="28"/>
  <c r="AK95" i="28"/>
  <c r="AK94" i="28"/>
  <c r="AK93" i="28"/>
  <c r="AK92" i="28"/>
  <c r="AK62" i="28"/>
  <c r="AK74" i="28" s="1"/>
  <c r="AK61" i="28"/>
  <c r="AK85" i="28" s="1"/>
  <c r="AK60" i="28"/>
  <c r="AK72" i="28" s="1"/>
  <c r="AK59" i="28"/>
  <c r="AK83" i="28" s="1"/>
  <c r="AK58" i="28"/>
  <c r="AK82" i="28" s="1"/>
  <c r="AK57" i="28"/>
  <c r="AK81" i="28" s="1"/>
  <c r="AK56" i="28"/>
  <c r="AK68" i="28" s="1"/>
  <c r="V5" i="45" l="1"/>
  <c r="BX5" i="45"/>
  <c r="B18" i="36"/>
  <c r="P17" i="36"/>
  <c r="N18" i="36"/>
  <c r="B14" i="39"/>
  <c r="AK69" i="28"/>
  <c r="AK71" i="28"/>
  <c r="AK84" i="28"/>
  <c r="AK73" i="28"/>
  <c r="AK70" i="28"/>
  <c r="AK86" i="28"/>
  <c r="AK63" i="28"/>
  <c r="AK87" i="28" s="1"/>
  <c r="AK80" i="28"/>
  <c r="AJ92" i="28"/>
  <c r="AJ93" i="28"/>
  <c r="AJ94" i="28"/>
  <c r="AJ95" i="28"/>
  <c r="AJ96" i="28"/>
  <c r="AJ97" i="28"/>
  <c r="AJ98" i="28"/>
  <c r="AJ56" i="28"/>
  <c r="AJ68" i="28" s="1"/>
  <c r="AJ57" i="28"/>
  <c r="AJ69" i="28" s="1"/>
  <c r="AJ58" i="28"/>
  <c r="AJ70" i="28" s="1"/>
  <c r="AJ59" i="28"/>
  <c r="AJ83" i="28" s="1"/>
  <c r="AJ60" i="28"/>
  <c r="AJ84" i="28" s="1"/>
  <c r="AJ61" i="28"/>
  <c r="AJ85" i="28" s="1"/>
  <c r="AJ62" i="28"/>
  <c r="AJ74" i="28" s="1"/>
  <c r="W5" i="45" l="1"/>
  <c r="BY5" i="45"/>
  <c r="B19" i="36"/>
  <c r="P18" i="36"/>
  <c r="M18" i="36"/>
  <c r="AJ73" i="28"/>
  <c r="AJ72" i="28"/>
  <c r="AJ71" i="28"/>
  <c r="B15" i="39"/>
  <c r="AJ82" i="28"/>
  <c r="AJ81" i="28"/>
  <c r="AJ80" i="28"/>
  <c r="AJ63" i="28"/>
  <c r="AJ87" i="28" s="1"/>
  <c r="AJ86" i="28"/>
  <c r="D158" i="28"/>
  <c r="C158" i="28"/>
  <c r="B158" i="28"/>
  <c r="D157" i="28"/>
  <c r="C157" i="28"/>
  <c r="B157" i="28"/>
  <c r="D156" i="28"/>
  <c r="C156" i="28"/>
  <c r="B156" i="28"/>
  <c r="D155" i="28"/>
  <c r="C155" i="28"/>
  <c r="B155" i="28"/>
  <c r="D154" i="28"/>
  <c r="C154" i="28"/>
  <c r="B154" i="28"/>
  <c r="D153" i="28"/>
  <c r="C153" i="28"/>
  <c r="B153" i="28"/>
  <c r="D152" i="28"/>
  <c r="C152" i="28"/>
  <c r="B152" i="28"/>
  <c r="X5" i="45" l="1"/>
  <c r="BZ5" i="45"/>
  <c r="B20" i="36"/>
  <c r="P19" i="36"/>
  <c r="B16" i="39"/>
  <c r="K51" i="28"/>
  <c r="Y5" i="45" l="1"/>
  <c r="CA5" i="45"/>
  <c r="B21" i="36"/>
  <c r="P20" i="36"/>
  <c r="B17" i="39"/>
  <c r="AI92" i="28"/>
  <c r="AI93" i="28"/>
  <c r="AI94" i="28"/>
  <c r="AI95" i="28"/>
  <c r="AI96" i="28"/>
  <c r="AI97" i="28"/>
  <c r="AI98" i="28"/>
  <c r="AI56" i="28"/>
  <c r="AI68" i="28" s="1"/>
  <c r="AI57" i="28"/>
  <c r="AI81" i="28" s="1"/>
  <c r="AI58" i="28"/>
  <c r="AI82" i="28" s="1"/>
  <c r="AI59" i="28"/>
  <c r="AI83" i="28" s="1"/>
  <c r="AI60" i="28"/>
  <c r="AI72" i="28" s="1"/>
  <c r="AI61" i="28"/>
  <c r="AI73" i="28" s="1"/>
  <c r="AI62" i="28"/>
  <c r="AI74" i="28" s="1"/>
  <c r="AG92" i="28"/>
  <c r="AH92" i="28"/>
  <c r="AG93" i="28"/>
  <c r="AH93" i="28"/>
  <c r="AG94" i="28"/>
  <c r="AH94" i="28"/>
  <c r="AG95" i="28"/>
  <c r="AH95" i="28"/>
  <c r="AG96" i="28"/>
  <c r="AH96" i="28"/>
  <c r="AG97" i="28"/>
  <c r="AH97" i="28"/>
  <c r="AG98" i="28"/>
  <c r="AH98" i="28"/>
  <c r="AG68" i="28"/>
  <c r="AH68" i="28"/>
  <c r="AG69" i="28"/>
  <c r="AH69" i="28"/>
  <c r="AG70" i="28"/>
  <c r="AH70" i="28"/>
  <c r="AG71" i="28"/>
  <c r="AH71" i="28"/>
  <c r="AG72" i="28"/>
  <c r="AH72" i="28"/>
  <c r="AG73" i="28"/>
  <c r="AH73" i="28"/>
  <c r="AG74" i="28"/>
  <c r="AH74" i="28"/>
  <c r="AG56" i="28"/>
  <c r="AH56" i="28"/>
  <c r="AG57" i="28"/>
  <c r="AG81" i="28" s="1"/>
  <c r="AH57" i="28"/>
  <c r="AH81" i="28" s="1"/>
  <c r="AG58" i="28"/>
  <c r="AG82" i="28" s="1"/>
  <c r="AH58" i="28"/>
  <c r="AH82" i="28" s="1"/>
  <c r="AG59" i="28"/>
  <c r="AG83" i="28" s="1"/>
  <c r="AH59" i="28"/>
  <c r="AH83" i="28" s="1"/>
  <c r="AG60" i="28"/>
  <c r="AG84" i="28" s="1"/>
  <c r="AH60" i="28"/>
  <c r="AH84" i="28" s="1"/>
  <c r="AG61" i="28"/>
  <c r="AG85" i="28" s="1"/>
  <c r="AH61" i="28"/>
  <c r="AH85" i="28" s="1"/>
  <c r="AG62" i="28"/>
  <c r="AG86" i="28" s="1"/>
  <c r="AH62" i="28"/>
  <c r="AH86" i="28" s="1"/>
  <c r="Z5" i="45" l="1"/>
  <c r="CB5" i="45"/>
  <c r="B22" i="36"/>
  <c r="P21" i="36"/>
  <c r="B18" i="39"/>
  <c r="AI70" i="28"/>
  <c r="AI69" i="28"/>
  <c r="AI86" i="28"/>
  <c r="AI85" i="28"/>
  <c r="AH63" i="28"/>
  <c r="AH87" i="28" s="1"/>
  <c r="AI71" i="28"/>
  <c r="AI63" i="28"/>
  <c r="AI87" i="28" s="1"/>
  <c r="AG63" i="28"/>
  <c r="AG87" i="28" s="1"/>
  <c r="AG80" i="28"/>
  <c r="AI84" i="28"/>
  <c r="AH80" i="28"/>
  <c r="AI80" i="28"/>
  <c r="AD92" i="28"/>
  <c r="AE92" i="28"/>
  <c r="AF92" i="28"/>
  <c r="AD93" i="28"/>
  <c r="AE93" i="28"/>
  <c r="AF93" i="28"/>
  <c r="AD94" i="28"/>
  <c r="AE94" i="28"/>
  <c r="AF94" i="28"/>
  <c r="AD95" i="28"/>
  <c r="AE95" i="28"/>
  <c r="AF95" i="28"/>
  <c r="AD96" i="28"/>
  <c r="AE96" i="28"/>
  <c r="AF96" i="28"/>
  <c r="AD97" i="28"/>
  <c r="AE97" i="28"/>
  <c r="AF97" i="28"/>
  <c r="AD98" i="28"/>
  <c r="AE98" i="28"/>
  <c r="AF98" i="28"/>
  <c r="AD68" i="28"/>
  <c r="AE68" i="28"/>
  <c r="AF68" i="28"/>
  <c r="AD69" i="28"/>
  <c r="AE69" i="28"/>
  <c r="AF69" i="28"/>
  <c r="AD70" i="28"/>
  <c r="AE70" i="28"/>
  <c r="AF70" i="28"/>
  <c r="AD71" i="28"/>
  <c r="AE71" i="28"/>
  <c r="AF71" i="28"/>
  <c r="AD72" i="28"/>
  <c r="AE72" i="28"/>
  <c r="AF72" i="28"/>
  <c r="AD73" i="28"/>
  <c r="AE73" i="28"/>
  <c r="AF73" i="28"/>
  <c r="AD74" i="28"/>
  <c r="AE74" i="28"/>
  <c r="AF74" i="28"/>
  <c r="AD56" i="28"/>
  <c r="AD80" i="28" s="1"/>
  <c r="AE56" i="28"/>
  <c r="AF56" i="28"/>
  <c r="AF80" i="28" s="1"/>
  <c r="AD57" i="28"/>
  <c r="AD81" i="28" s="1"/>
  <c r="AE57" i="28"/>
  <c r="AE81" i="28" s="1"/>
  <c r="AF57" i="28"/>
  <c r="AF81" i="28" s="1"/>
  <c r="AD58" i="28"/>
  <c r="AD82" i="28" s="1"/>
  <c r="AE58" i="28"/>
  <c r="AE82" i="28" s="1"/>
  <c r="AF58" i="28"/>
  <c r="AF82" i="28" s="1"/>
  <c r="AD59" i="28"/>
  <c r="AD83" i="28" s="1"/>
  <c r="AE59" i="28"/>
  <c r="AE83" i="28" s="1"/>
  <c r="AF59" i="28"/>
  <c r="AF83" i="28" s="1"/>
  <c r="AD60" i="28"/>
  <c r="AD84" i="28" s="1"/>
  <c r="AE60" i="28"/>
  <c r="AE84" i="28" s="1"/>
  <c r="AF60" i="28"/>
  <c r="AF84" i="28" s="1"/>
  <c r="AD61" i="28"/>
  <c r="AD85" i="28" s="1"/>
  <c r="AE61" i="28"/>
  <c r="AE85" i="28" s="1"/>
  <c r="AF61" i="28"/>
  <c r="AF85" i="28" s="1"/>
  <c r="AD62" i="28"/>
  <c r="AD86" i="28" s="1"/>
  <c r="AE62" i="28"/>
  <c r="AE86" i="28" s="1"/>
  <c r="AF62" i="28"/>
  <c r="AF86" i="28" s="1"/>
  <c r="AA5" i="45" l="1"/>
  <c r="CC5" i="45"/>
  <c r="B23" i="36"/>
  <c r="P22" i="36"/>
  <c r="B19" i="39"/>
  <c r="AE63" i="28"/>
  <c r="AE87" i="28" s="1"/>
  <c r="AF63" i="28"/>
  <c r="AF87" i="28" s="1"/>
  <c r="AE80" i="28"/>
  <c r="AD51" i="28"/>
  <c r="AD99" i="28" s="1"/>
  <c r="AC74" i="28"/>
  <c r="AC73" i="28"/>
  <c r="AC72" i="28"/>
  <c r="AC62" i="28"/>
  <c r="AC86" i="28" s="1"/>
  <c r="AC58" i="28"/>
  <c r="AC82" i="28" s="1"/>
  <c r="AC98" i="28"/>
  <c r="AC61" i="28"/>
  <c r="AC85" i="28" s="1"/>
  <c r="AC96" i="28"/>
  <c r="AC71" i="28"/>
  <c r="AC70" i="28"/>
  <c r="AC93" i="28"/>
  <c r="AC51" i="28"/>
  <c r="AB5" i="45" l="1"/>
  <c r="CD5" i="45"/>
  <c r="B24" i="36"/>
  <c r="P23" i="36"/>
  <c r="B20" i="39"/>
  <c r="AC99" i="28"/>
  <c r="AC92" i="28"/>
  <c r="AC56" i="28"/>
  <c r="AC94" i="28"/>
  <c r="AC57" i="28"/>
  <c r="AC81" i="28" s="1"/>
  <c r="AC95" i="28"/>
  <c r="AC59" i="28"/>
  <c r="AC83" i="28" s="1"/>
  <c r="AC69" i="28"/>
  <c r="AC97" i="28"/>
  <c r="AC60" i="28"/>
  <c r="AC84" i="28" s="1"/>
  <c r="AC68" i="28"/>
  <c r="AB88" i="32"/>
  <c r="AB87" i="32"/>
  <c r="AB76" i="32"/>
  <c r="AB75" i="32"/>
  <c r="AB52" i="32"/>
  <c r="AB51" i="32"/>
  <c r="AA88" i="32"/>
  <c r="AA87" i="32"/>
  <c r="AA76" i="32"/>
  <c r="AA75" i="32"/>
  <c r="AA52" i="32"/>
  <c r="AA51" i="32"/>
  <c r="AB72" i="28"/>
  <c r="AB69" i="32" s="1"/>
  <c r="AB71" i="28"/>
  <c r="AB68" i="32" s="1"/>
  <c r="AB62" i="28"/>
  <c r="AB86" i="28" s="1"/>
  <c r="AB83" i="32" s="1"/>
  <c r="AB61" i="28"/>
  <c r="AB85" i="28" s="1"/>
  <c r="AB82" i="32" s="1"/>
  <c r="AB57" i="28"/>
  <c r="AB81" i="28" s="1"/>
  <c r="AB78" i="32" s="1"/>
  <c r="AB51" i="28"/>
  <c r="AB99" i="28" s="1"/>
  <c r="AB96" i="32" s="1"/>
  <c r="AB98" i="28"/>
  <c r="AB95" i="32" s="1"/>
  <c r="AB97" i="28"/>
  <c r="AB94" i="32" s="1"/>
  <c r="AB60" i="28"/>
  <c r="AB84" i="28" s="1"/>
  <c r="AB81" i="32" s="1"/>
  <c r="AB59" i="28"/>
  <c r="AB83" i="28" s="1"/>
  <c r="AB80" i="32" s="1"/>
  <c r="AB70" i="28"/>
  <c r="AB67" i="32" s="1"/>
  <c r="AB69" i="28"/>
  <c r="AB66" i="32" s="1"/>
  <c r="AB68" i="28"/>
  <c r="AB65" i="32" s="1"/>
  <c r="AC5" i="45" l="1"/>
  <c r="CE5" i="45"/>
  <c r="B25" i="36"/>
  <c r="P24" i="36"/>
  <c r="B21" i="39"/>
  <c r="AB57" i="32"/>
  <c r="AB58" i="32"/>
  <c r="AB59" i="32"/>
  <c r="AB54" i="32"/>
  <c r="AB56" i="32"/>
  <c r="AD63" i="28"/>
  <c r="AD87" i="28" s="1"/>
  <c r="AC80" i="28"/>
  <c r="AC63" i="28"/>
  <c r="AC87" i="28" s="1"/>
  <c r="AB92" i="28"/>
  <c r="AB89" i="32" s="1"/>
  <c r="AB73" i="28"/>
  <c r="AB70" i="32" s="1"/>
  <c r="AB93" i="28"/>
  <c r="AB90" i="32" s="1"/>
  <c r="AB56" i="28"/>
  <c r="AB53" i="32" s="1"/>
  <c r="AB74" i="28"/>
  <c r="AB71" i="32" s="1"/>
  <c r="AB94" i="28"/>
  <c r="AB91" i="32" s="1"/>
  <c r="AB95" i="28"/>
  <c r="AB92" i="32" s="1"/>
  <c r="AB58" i="28"/>
  <c r="AB96" i="28"/>
  <c r="AB93" i="32" s="1"/>
  <c r="Z88" i="32"/>
  <c r="Z87" i="32"/>
  <c r="Z76" i="32"/>
  <c r="Z75" i="32"/>
  <c r="Z52" i="32"/>
  <c r="Z51" i="32"/>
  <c r="Z88" i="31"/>
  <c r="Z87" i="31"/>
  <c r="Z76" i="31"/>
  <c r="Z75" i="31"/>
  <c r="Z64" i="31"/>
  <c r="Z63" i="31"/>
  <c r="Z52" i="31"/>
  <c r="Z51" i="31"/>
  <c r="Z40" i="31"/>
  <c r="Z39" i="31"/>
  <c r="AA98" i="28"/>
  <c r="AA95" i="32" s="1"/>
  <c r="AA97" i="28"/>
  <c r="AA94" i="32" s="1"/>
  <c r="AA96" i="28"/>
  <c r="AA93" i="32" s="1"/>
  <c r="AA95" i="28"/>
  <c r="AA92" i="32" s="1"/>
  <c r="AA94" i="28"/>
  <c r="AA91" i="32" s="1"/>
  <c r="AA93" i="28"/>
  <c r="AA90" i="32" s="1"/>
  <c r="AA92" i="28"/>
  <c r="AA89" i="32" s="1"/>
  <c r="AA72" i="28"/>
  <c r="AA69" i="32" s="1"/>
  <c r="AA71" i="28"/>
  <c r="AA68" i="32" s="1"/>
  <c r="AA62" i="28"/>
  <c r="AA61" i="28"/>
  <c r="AA59" i="28"/>
  <c r="AA51" i="28"/>
  <c r="AA74" i="28"/>
  <c r="AA71" i="32" s="1"/>
  <c r="AA60" i="28"/>
  <c r="AA58" i="28"/>
  <c r="AA57" i="28"/>
  <c r="AA68" i="28"/>
  <c r="AA65" i="32" s="1"/>
  <c r="AD5" i="45" l="1"/>
  <c r="CF5" i="45"/>
  <c r="B26" i="36"/>
  <c r="P25" i="36"/>
  <c r="B22" i="39"/>
  <c r="AB82" i="28"/>
  <c r="AB79" i="32" s="1"/>
  <c r="AB55" i="32"/>
  <c r="AA83" i="28"/>
  <c r="AA80" i="32" s="1"/>
  <c r="AA56" i="32"/>
  <c r="AA85" i="28"/>
  <c r="AA82" i="32" s="1"/>
  <c r="AA58" i="32"/>
  <c r="AA81" i="28"/>
  <c r="AA78" i="32" s="1"/>
  <c r="AA54" i="32"/>
  <c r="AA82" i="28"/>
  <c r="AA79" i="32" s="1"/>
  <c r="AA55" i="32"/>
  <c r="AA86" i="28"/>
  <c r="AA83" i="32" s="1"/>
  <c r="AA59" i="32"/>
  <c r="AA99" i="28"/>
  <c r="AA96" i="32" s="1"/>
  <c r="AA84" i="28"/>
  <c r="AA81" i="32" s="1"/>
  <c r="AA57" i="32"/>
  <c r="AB80" i="28"/>
  <c r="AB77" i="32" s="1"/>
  <c r="AB63" i="28"/>
  <c r="Z94" i="31"/>
  <c r="AA69" i="28"/>
  <c r="AA66" i="32" s="1"/>
  <c r="AA70" i="28"/>
  <c r="AA67" i="32" s="1"/>
  <c r="AA73" i="28"/>
  <c r="AA70" i="32" s="1"/>
  <c r="AA56" i="28"/>
  <c r="AA53" i="32" s="1"/>
  <c r="Z73" i="28"/>
  <c r="Z70" i="32" s="1"/>
  <c r="Z72" i="28"/>
  <c r="Z71" i="28"/>
  <c r="Z62" i="28"/>
  <c r="Z86" i="28" s="1"/>
  <c r="Z61" i="28"/>
  <c r="Z85" i="28" s="1"/>
  <c r="Z58" i="28"/>
  <c r="Z82" i="28" s="1"/>
  <c r="Z51" i="28"/>
  <c r="Z99" i="28" s="1"/>
  <c r="Z98" i="28"/>
  <c r="Z97" i="28"/>
  <c r="Z60" i="28"/>
  <c r="Z84" i="28" s="1"/>
  <c r="Z59" i="28"/>
  <c r="Z83" i="28" s="1"/>
  <c r="Z70" i="28"/>
  <c r="Z92" i="28"/>
  <c r="Y98" i="28"/>
  <c r="Y95" i="32" s="1"/>
  <c r="Y61" i="28"/>
  <c r="Y85" i="28" s="1"/>
  <c r="Y82" i="32" s="1"/>
  <c r="Y60" i="28"/>
  <c r="Y84" i="28" s="1"/>
  <c r="Y81" i="32" s="1"/>
  <c r="Y71" i="28"/>
  <c r="Y68" i="32" s="1"/>
  <c r="Y94" i="28"/>
  <c r="Y91" i="32" s="1"/>
  <c r="Y69" i="28"/>
  <c r="Y66" i="32" s="1"/>
  <c r="X61" i="28"/>
  <c r="X85" i="28" s="1"/>
  <c r="X82" i="32" s="1"/>
  <c r="X60" i="28"/>
  <c r="X84" i="28" s="1"/>
  <c r="X81" i="32" s="1"/>
  <c r="X97" i="28"/>
  <c r="X94" i="32" s="1"/>
  <c r="X71" i="28"/>
  <c r="X68" i="32" s="1"/>
  <c r="X58" i="28"/>
  <c r="X82" i="28" s="1"/>
  <c r="X79" i="32" s="1"/>
  <c r="X69" i="28"/>
  <c r="X66" i="32" s="1"/>
  <c r="AE5" i="45" l="1"/>
  <c r="CG5" i="45"/>
  <c r="B27" i="36"/>
  <c r="P26" i="36"/>
  <c r="B23" i="39"/>
  <c r="X57" i="32"/>
  <c r="X58" i="32"/>
  <c r="AB87" i="28"/>
  <c r="AB84" i="32" s="1"/>
  <c r="AB60" i="32"/>
  <c r="Y57" i="32"/>
  <c r="Y58" i="32"/>
  <c r="X55" i="32"/>
  <c r="Z94" i="32"/>
  <c r="Z82" i="32"/>
  <c r="Z58" i="32"/>
  <c r="Z91" i="31"/>
  <c r="Z67" i="32"/>
  <c r="Z93" i="31"/>
  <c r="Z69" i="32"/>
  <c r="Z92" i="31"/>
  <c r="Z68" i="32"/>
  <c r="Z90" i="31"/>
  <c r="Z89" i="31"/>
  <c r="Z89" i="32" s="1"/>
  <c r="Z96" i="31"/>
  <c r="Z96" i="32" s="1"/>
  <c r="Z95" i="31"/>
  <c r="Z95" i="32" s="1"/>
  <c r="AA63" i="28"/>
  <c r="AA80" i="28"/>
  <c r="AA77" i="32" s="1"/>
  <c r="Z93" i="28"/>
  <c r="Z56" i="28"/>
  <c r="Z74" i="28"/>
  <c r="Z71" i="32" s="1"/>
  <c r="Z94" i="28"/>
  <c r="Z57" i="28"/>
  <c r="Z81" i="28" s="1"/>
  <c r="Z95" i="28"/>
  <c r="Z68" i="28"/>
  <c r="Z65" i="32" s="1"/>
  <c r="Z69" i="28"/>
  <c r="Z66" i="32" s="1"/>
  <c r="Z96" i="28"/>
  <c r="Y72" i="28"/>
  <c r="Y69" i="32" s="1"/>
  <c r="Y73" i="28"/>
  <c r="Y70" i="32" s="1"/>
  <c r="Y74" i="28"/>
  <c r="Y71" i="32" s="1"/>
  <c r="Y51" i="28"/>
  <c r="Y62" i="28"/>
  <c r="Y57" i="28"/>
  <c r="Y95" i="28"/>
  <c r="Y92" i="32" s="1"/>
  <c r="Y58" i="28"/>
  <c r="Y68" i="28"/>
  <c r="Y65" i="32" s="1"/>
  <c r="Y96" i="28"/>
  <c r="Y93" i="32" s="1"/>
  <c r="Y93" i="28"/>
  <c r="Y90" i="32" s="1"/>
  <c r="Y59" i="28"/>
  <c r="Y97" i="28"/>
  <c r="Y94" i="32" s="1"/>
  <c r="Y92" i="28"/>
  <c r="Y89" i="32" s="1"/>
  <c r="Y56" i="28"/>
  <c r="Y53" i="32" s="1"/>
  <c r="Y70" i="28"/>
  <c r="Y67" i="32" s="1"/>
  <c r="X70" i="28"/>
  <c r="X67" i="32" s="1"/>
  <c r="X51" i="28"/>
  <c r="X57" i="28"/>
  <c r="X62" i="28"/>
  <c r="X72" i="28"/>
  <c r="X69" i="32" s="1"/>
  <c r="X92" i="28"/>
  <c r="X89" i="32" s="1"/>
  <c r="X73" i="28"/>
  <c r="X70" i="32" s="1"/>
  <c r="X93" i="28"/>
  <c r="X90" i="32" s="1"/>
  <c r="X56" i="28"/>
  <c r="X53" i="32" s="1"/>
  <c r="X74" i="28"/>
  <c r="X71" i="32" s="1"/>
  <c r="X94" i="28"/>
  <c r="X91" i="32" s="1"/>
  <c r="X95" i="28"/>
  <c r="X92" i="32" s="1"/>
  <c r="X68" i="28"/>
  <c r="X65" i="32" s="1"/>
  <c r="X96" i="28"/>
  <c r="X93" i="32" s="1"/>
  <c r="X59" i="28"/>
  <c r="X98" i="28"/>
  <c r="X95" i="32" s="1"/>
  <c r="AF5" i="45" l="1"/>
  <c r="CH5" i="45"/>
  <c r="B28" i="36"/>
  <c r="P27" i="36"/>
  <c r="B24" i="39"/>
  <c r="Z90" i="32"/>
  <c r="Y86" i="28"/>
  <c r="Y83" i="32" s="1"/>
  <c r="Y59" i="32"/>
  <c r="AA87" i="28"/>
  <c r="AA84" i="32" s="1"/>
  <c r="AA60" i="32"/>
  <c r="Y81" i="28"/>
  <c r="Y78" i="32" s="1"/>
  <c r="Y54" i="32"/>
  <c r="Z92" i="32"/>
  <c r="X86" i="28"/>
  <c r="X83" i="32" s="1"/>
  <c r="X59" i="32"/>
  <c r="Y83" i="28"/>
  <c r="Y80" i="32" s="1"/>
  <c r="Y56" i="32"/>
  <c r="Z93" i="32"/>
  <c r="Y82" i="28"/>
  <c r="Y79" i="32" s="1"/>
  <c r="Y55" i="32"/>
  <c r="X81" i="28"/>
  <c r="X78" i="32" s="1"/>
  <c r="X54" i="32"/>
  <c r="X83" i="28"/>
  <c r="X80" i="32" s="1"/>
  <c r="X56" i="32"/>
  <c r="Z91" i="32"/>
  <c r="Z53" i="32"/>
  <c r="Z83" i="32"/>
  <c r="Z59" i="32"/>
  <c r="Z81" i="32"/>
  <c r="Z57" i="32"/>
  <c r="Z78" i="32"/>
  <c r="Z54" i="32"/>
  <c r="Z79" i="32"/>
  <c r="Z55" i="32"/>
  <c r="Z80" i="32"/>
  <c r="Z56" i="32"/>
  <c r="Z80" i="28"/>
  <c r="Z77" i="32" s="1"/>
  <c r="Z63" i="28"/>
  <c r="Z87" i="28" s="1"/>
  <c r="Z84" i="32" s="1"/>
  <c r="Y99" i="28"/>
  <c r="Y96" i="32" s="1"/>
  <c r="Y80" i="28"/>
  <c r="Y77" i="32" s="1"/>
  <c r="Y63" i="28"/>
  <c r="X99" i="28"/>
  <c r="X96" i="32" s="1"/>
  <c r="X80" i="28"/>
  <c r="X77" i="32" s="1"/>
  <c r="X63" i="28"/>
  <c r="W73" i="28"/>
  <c r="W72" i="28"/>
  <c r="W71" i="28"/>
  <c r="W62" i="28"/>
  <c r="W86" i="28" s="1"/>
  <c r="W61" i="28"/>
  <c r="W85" i="28" s="1"/>
  <c r="W51" i="28"/>
  <c r="W99" i="28" s="1"/>
  <c r="W98" i="28"/>
  <c r="W97" i="28"/>
  <c r="W60" i="28"/>
  <c r="W84" i="28" s="1"/>
  <c r="W59" i="28"/>
  <c r="W83" i="28" s="1"/>
  <c r="W70" i="28"/>
  <c r="W57" i="28"/>
  <c r="W81" i="28" s="1"/>
  <c r="W68" i="28"/>
  <c r="AG5" i="45" l="1"/>
  <c r="CI5" i="45"/>
  <c r="B29" i="36"/>
  <c r="P28" i="36"/>
  <c r="Z60" i="32"/>
  <c r="B25" i="39"/>
  <c r="Y87" i="28"/>
  <c r="Y84" i="32" s="1"/>
  <c r="Y60" i="32"/>
  <c r="X87" i="28"/>
  <c r="X84" i="32" s="1"/>
  <c r="X60" i="32"/>
  <c r="W93" i="28"/>
  <c r="W90" i="32" s="1"/>
  <c r="W56" i="28"/>
  <c r="W53" i="32" s="1"/>
  <c r="W74" i="28"/>
  <c r="W71" i="32" s="1"/>
  <c r="W94" i="28"/>
  <c r="W91" i="32" s="1"/>
  <c r="W92" i="28"/>
  <c r="W89" i="32" s="1"/>
  <c r="W95" i="28"/>
  <c r="W92" i="32" s="1"/>
  <c r="W58" i="28"/>
  <c r="W82" i="28" s="1"/>
  <c r="W79" i="32" s="1"/>
  <c r="W96" i="28"/>
  <c r="W93" i="32" s="1"/>
  <c r="W69" i="28"/>
  <c r="W66" i="32" s="1"/>
  <c r="Q88" i="32"/>
  <c r="R88" i="32" s="1"/>
  <c r="S88" i="32" s="1"/>
  <c r="T88" i="32" s="1"/>
  <c r="U88" i="32" s="1"/>
  <c r="V88" i="32" s="1"/>
  <c r="W88" i="32" s="1"/>
  <c r="Q76" i="32"/>
  <c r="R76" i="32" s="1"/>
  <c r="S76" i="32" s="1"/>
  <c r="T76" i="32" s="1"/>
  <c r="U76" i="32" s="1"/>
  <c r="V76" i="32" s="1"/>
  <c r="W76" i="32" s="1"/>
  <c r="W96" i="32"/>
  <c r="W95" i="32"/>
  <c r="W94" i="32"/>
  <c r="P87" i="32"/>
  <c r="Q87" i="32" s="1"/>
  <c r="R87" i="32" s="1"/>
  <c r="S87" i="32" s="1"/>
  <c r="T87" i="32" s="1"/>
  <c r="U87" i="32" s="1"/>
  <c r="V87" i="32" s="1"/>
  <c r="W87" i="32" s="1"/>
  <c r="X87" i="32" s="1"/>
  <c r="Y87" i="32" s="1"/>
  <c r="P75" i="32"/>
  <c r="Q75" i="32" s="1"/>
  <c r="R75" i="32" s="1"/>
  <c r="S75" i="32" s="1"/>
  <c r="T75" i="32" s="1"/>
  <c r="U75" i="32" s="1"/>
  <c r="V75" i="32" s="1"/>
  <c r="W75" i="32" s="1"/>
  <c r="X75" i="32" s="1"/>
  <c r="Y75" i="32" s="1"/>
  <c r="P63" i="32"/>
  <c r="Q63" i="32" s="1"/>
  <c r="R63" i="32" s="1"/>
  <c r="S63" i="32" s="1"/>
  <c r="T63" i="32" s="1"/>
  <c r="U63" i="32" s="1"/>
  <c r="P51" i="32"/>
  <c r="Q51" i="32" s="1"/>
  <c r="R51" i="32" s="1"/>
  <c r="S51" i="32" s="1"/>
  <c r="T51" i="32" s="1"/>
  <c r="U51" i="32" s="1"/>
  <c r="V51" i="32" s="1"/>
  <c r="W51" i="32" s="1"/>
  <c r="U52" i="32"/>
  <c r="V52" i="32" s="1"/>
  <c r="W52" i="32" s="1"/>
  <c r="W83" i="32"/>
  <c r="W82" i="32"/>
  <c r="W81" i="32"/>
  <c r="W80" i="32"/>
  <c r="W78" i="32"/>
  <c r="W70" i="32"/>
  <c r="W69" i="32"/>
  <c r="W68" i="32"/>
  <c r="W67" i="32"/>
  <c r="W65" i="32"/>
  <c r="W59" i="32"/>
  <c r="W58" i="32"/>
  <c r="W57" i="32"/>
  <c r="W56" i="32"/>
  <c r="W54" i="32"/>
  <c r="V108" i="32"/>
  <c r="V98" i="28"/>
  <c r="V95" i="32" s="1"/>
  <c r="V97" i="28"/>
  <c r="V94" i="32" s="1"/>
  <c r="V96" i="28"/>
  <c r="V93" i="32" s="1"/>
  <c r="V95" i="28"/>
  <c r="V92" i="32" s="1"/>
  <c r="V92" i="28"/>
  <c r="V89" i="32" s="1"/>
  <c r="V72" i="28"/>
  <c r="V69" i="32" s="1"/>
  <c r="V74" i="28"/>
  <c r="V71" i="32" s="1"/>
  <c r="V73" i="28"/>
  <c r="V70" i="32" s="1"/>
  <c r="V60" i="28"/>
  <c r="V84" i="28" s="1"/>
  <c r="V81" i="32" s="1"/>
  <c r="V71" i="28"/>
  <c r="V68" i="32" s="1"/>
  <c r="V58" i="28"/>
  <c r="V82" i="28" s="1"/>
  <c r="V79" i="32" s="1"/>
  <c r="V57" i="28"/>
  <c r="V81" i="28" s="1"/>
  <c r="V78" i="32" s="1"/>
  <c r="V68" i="28"/>
  <c r="V65" i="32" s="1"/>
  <c r="AH5" i="45" l="1"/>
  <c r="CJ5" i="45"/>
  <c r="B30" i="36"/>
  <c r="P29" i="36"/>
  <c r="B26" i="39"/>
  <c r="V55" i="32"/>
  <c r="V57" i="32"/>
  <c r="V54" i="32"/>
  <c r="X51" i="32"/>
  <c r="Y51" i="32" s="1"/>
  <c r="AC51" i="32" s="1"/>
  <c r="AD51" i="32" s="1"/>
  <c r="AE51" i="32" s="1"/>
  <c r="AF51" i="32" s="1"/>
  <c r="AG51" i="32" s="1"/>
  <c r="AH51" i="32" s="1"/>
  <c r="AI51" i="32" s="1"/>
  <c r="AJ51" i="32" s="1"/>
  <c r="AK51" i="32" s="1"/>
  <c r="AL51" i="32" s="1"/>
  <c r="AM51" i="32" s="1"/>
  <c r="AN51" i="32" s="1"/>
  <c r="AO51" i="32" s="1"/>
  <c r="AP51" i="32" s="1"/>
  <c r="AQ51" i="32" s="1"/>
  <c r="AR51" i="32" s="1"/>
  <c r="AS51" i="32" s="1"/>
  <c r="AT51" i="32" s="1"/>
  <c r="AU51" i="32" s="1"/>
  <c r="AV51" i="32" s="1"/>
  <c r="AW51" i="32" s="1"/>
  <c r="AX51" i="32" s="1"/>
  <c r="AY51" i="32" s="1"/>
  <c r="AZ51" i="32" s="1"/>
  <c r="BA51" i="32" s="1"/>
  <c r="AC76" i="32"/>
  <c r="AD76" i="32" s="1"/>
  <c r="AE76" i="32" s="1"/>
  <c r="AF76" i="32" s="1"/>
  <c r="AG76" i="32" s="1"/>
  <c r="AH76" i="32" s="1"/>
  <c r="AI76" i="32" s="1"/>
  <c r="AJ76" i="32" s="1"/>
  <c r="AK76" i="32" s="1"/>
  <c r="AL76" i="32" s="1"/>
  <c r="AM76" i="32" s="1"/>
  <c r="AN76" i="32" s="1"/>
  <c r="AO76" i="32" s="1"/>
  <c r="AP76" i="32" s="1"/>
  <c r="AQ76" i="32" s="1"/>
  <c r="AR76" i="32" s="1"/>
  <c r="AS76" i="32" s="1"/>
  <c r="AT76" i="32" s="1"/>
  <c r="AU76" i="32" s="1"/>
  <c r="AV76" i="32" s="1"/>
  <c r="AW76" i="32" s="1"/>
  <c r="AX76" i="32" s="1"/>
  <c r="AY76" i="32" s="1"/>
  <c r="AZ76" i="32" s="1"/>
  <c r="BA76" i="32" s="1"/>
  <c r="X76" i="32"/>
  <c r="Y76" i="32" s="1"/>
  <c r="AC88" i="32"/>
  <c r="AD88" i="32" s="1"/>
  <c r="AE88" i="32" s="1"/>
  <c r="AF88" i="32" s="1"/>
  <c r="AG88" i="32" s="1"/>
  <c r="AH88" i="32" s="1"/>
  <c r="AI88" i="32" s="1"/>
  <c r="AJ88" i="32" s="1"/>
  <c r="AK88" i="32" s="1"/>
  <c r="AL88" i="32" s="1"/>
  <c r="AM88" i="32" s="1"/>
  <c r="AN88" i="32" s="1"/>
  <c r="AO88" i="32" s="1"/>
  <c r="AP88" i="32" s="1"/>
  <c r="AQ88" i="32" s="1"/>
  <c r="AR88" i="32" s="1"/>
  <c r="AS88" i="32" s="1"/>
  <c r="AT88" i="32" s="1"/>
  <c r="AU88" i="32" s="1"/>
  <c r="AV88" i="32" s="1"/>
  <c r="AW88" i="32" s="1"/>
  <c r="AX88" i="32" s="1"/>
  <c r="AY88" i="32" s="1"/>
  <c r="AZ88" i="32" s="1"/>
  <c r="BA88" i="32" s="1"/>
  <c r="X88" i="32"/>
  <c r="Y88" i="32" s="1"/>
  <c r="AC52" i="32"/>
  <c r="AD52" i="32" s="1"/>
  <c r="AE52" i="32" s="1"/>
  <c r="AF52" i="32" s="1"/>
  <c r="AG52" i="32" s="1"/>
  <c r="AH52" i="32" s="1"/>
  <c r="AI52" i="32" s="1"/>
  <c r="AJ52" i="32" s="1"/>
  <c r="AK52" i="32" s="1"/>
  <c r="AL52" i="32" s="1"/>
  <c r="AM52" i="32" s="1"/>
  <c r="AN52" i="32" s="1"/>
  <c r="AO52" i="32" s="1"/>
  <c r="AP52" i="32" s="1"/>
  <c r="AQ52" i="32" s="1"/>
  <c r="AR52" i="32" s="1"/>
  <c r="AS52" i="32" s="1"/>
  <c r="AT52" i="32" s="1"/>
  <c r="AU52" i="32" s="1"/>
  <c r="AV52" i="32" s="1"/>
  <c r="AW52" i="32" s="1"/>
  <c r="AX52" i="32" s="1"/>
  <c r="AY52" i="32" s="1"/>
  <c r="AZ52" i="32" s="1"/>
  <c r="BA52" i="32" s="1"/>
  <c r="X52" i="32"/>
  <c r="Y52" i="32" s="1"/>
  <c r="W55" i="32"/>
  <c r="W80" i="28"/>
  <c r="W77" i="32" s="1"/>
  <c r="W63" i="28"/>
  <c r="V69" i="28"/>
  <c r="V66" i="32" s="1"/>
  <c r="V59" i="28"/>
  <c r="V70" i="28"/>
  <c r="V67" i="32" s="1"/>
  <c r="V93" i="28"/>
  <c r="V90" i="32" s="1"/>
  <c r="V94" i="28"/>
  <c r="V91" i="32" s="1"/>
  <c r="V51" i="28"/>
  <c r="V99" i="28" s="1"/>
  <c r="V96" i="32" s="1"/>
  <c r="V61" i="28"/>
  <c r="V62" i="28"/>
  <c r="V56" i="28"/>
  <c r="V53" i="32" s="1"/>
  <c r="U56" i="28"/>
  <c r="U72" i="28"/>
  <c r="U71" i="28"/>
  <c r="U70" i="28"/>
  <c r="U61" i="28"/>
  <c r="U85" i="28" s="1"/>
  <c r="U60" i="28"/>
  <c r="U84" i="28" s="1"/>
  <c r="U57" i="28"/>
  <c r="U81" i="28" s="1"/>
  <c r="U98" i="28"/>
  <c r="U97" i="28"/>
  <c r="U96" i="28"/>
  <c r="U59" i="28"/>
  <c r="U83" i="28" s="1"/>
  <c r="U94" i="28"/>
  <c r="U69" i="28"/>
  <c r="T91" i="28"/>
  <c r="U91" i="28" s="1"/>
  <c r="V91" i="28" s="1"/>
  <c r="W91" i="28" s="1"/>
  <c r="X91" i="28" s="1"/>
  <c r="Y91" i="28" s="1"/>
  <c r="Z91" i="28" s="1"/>
  <c r="AA91" i="28" s="1"/>
  <c r="AB91" i="28" s="1"/>
  <c r="AC91" i="28" s="1"/>
  <c r="AD91" i="28" s="1"/>
  <c r="T90" i="28"/>
  <c r="U90" i="28" s="1"/>
  <c r="V90" i="28" s="1"/>
  <c r="W90" i="28" s="1"/>
  <c r="X90" i="28" s="1"/>
  <c r="Y90" i="28" s="1"/>
  <c r="Z90" i="28" s="1"/>
  <c r="AA90" i="28" s="1"/>
  <c r="AB90" i="28" s="1"/>
  <c r="AC90" i="28" s="1"/>
  <c r="AD90" i="28" s="1"/>
  <c r="T79" i="28"/>
  <c r="U79" i="28" s="1"/>
  <c r="V79" i="28" s="1"/>
  <c r="W79" i="28" s="1"/>
  <c r="X79" i="28" s="1"/>
  <c r="Y79" i="28" s="1"/>
  <c r="Z79" i="28" s="1"/>
  <c r="AA79" i="28" s="1"/>
  <c r="AB79" i="28" s="1"/>
  <c r="AC79" i="28" s="1"/>
  <c r="AD79" i="28" s="1"/>
  <c r="T78" i="28"/>
  <c r="U78" i="28" s="1"/>
  <c r="V78" i="28" s="1"/>
  <c r="W78" i="28" s="1"/>
  <c r="X78" i="28" s="1"/>
  <c r="Y78" i="28" s="1"/>
  <c r="Z78" i="28" s="1"/>
  <c r="AA78" i="28" s="1"/>
  <c r="AB78" i="28" s="1"/>
  <c r="AC78" i="28" s="1"/>
  <c r="AD78" i="28" s="1"/>
  <c r="T67" i="28"/>
  <c r="U67" i="28" s="1"/>
  <c r="V67" i="28" s="1"/>
  <c r="W67" i="28" s="1"/>
  <c r="X67" i="28" s="1"/>
  <c r="Y67" i="28" s="1"/>
  <c r="Z67" i="28" s="1"/>
  <c r="AA67" i="28" s="1"/>
  <c r="AB67" i="28" s="1"/>
  <c r="AC67" i="28" s="1"/>
  <c r="AD67" i="28" s="1"/>
  <c r="T66" i="28"/>
  <c r="U66" i="28" s="1"/>
  <c r="V66" i="28" s="1"/>
  <c r="W66" i="28" s="1"/>
  <c r="X66" i="28" s="1"/>
  <c r="Y66" i="28" s="1"/>
  <c r="Z66" i="28" s="1"/>
  <c r="AA66" i="28" s="1"/>
  <c r="AB66" i="28" s="1"/>
  <c r="AC66" i="28" s="1"/>
  <c r="AD66" i="28" s="1"/>
  <c r="T55" i="28"/>
  <c r="U55" i="28" s="1"/>
  <c r="V55" i="28" s="1"/>
  <c r="W55" i="28" s="1"/>
  <c r="X55" i="28" s="1"/>
  <c r="Y55" i="28" s="1"/>
  <c r="Z55" i="28" s="1"/>
  <c r="AA55" i="28" s="1"/>
  <c r="AB55" i="28" s="1"/>
  <c r="AC55" i="28" s="1"/>
  <c r="AD55" i="28" s="1"/>
  <c r="T54" i="28"/>
  <c r="U54" i="28" s="1"/>
  <c r="V54" i="28" s="1"/>
  <c r="W54" i="28" s="1"/>
  <c r="X54" i="28" s="1"/>
  <c r="Y54" i="28" s="1"/>
  <c r="Z54" i="28" s="1"/>
  <c r="AA54" i="28" s="1"/>
  <c r="AB54" i="28" s="1"/>
  <c r="AC54" i="28" s="1"/>
  <c r="AD54" i="28" s="1"/>
  <c r="T43" i="28"/>
  <c r="U43" i="28" s="1"/>
  <c r="V43" i="28" s="1"/>
  <c r="W43" i="28" s="1"/>
  <c r="X43" i="28" s="1"/>
  <c r="Y43" i="28" s="1"/>
  <c r="Z43" i="28" s="1"/>
  <c r="AA43" i="28" s="1"/>
  <c r="AB43" i="28" s="1"/>
  <c r="AC43" i="28" s="1"/>
  <c r="AD43" i="28" s="1"/>
  <c r="T42" i="28"/>
  <c r="U42" i="28" s="1"/>
  <c r="V42" i="28" s="1"/>
  <c r="W42" i="28" s="1"/>
  <c r="X42" i="28" s="1"/>
  <c r="Y42" i="28" s="1"/>
  <c r="Z42" i="28" s="1"/>
  <c r="AA42" i="28" s="1"/>
  <c r="AB42" i="28" s="1"/>
  <c r="AC42" i="28" s="1"/>
  <c r="AD42" i="28" s="1"/>
  <c r="U96" i="31"/>
  <c r="U95" i="31"/>
  <c r="U94" i="31"/>
  <c r="U93" i="31"/>
  <c r="U92" i="31"/>
  <c r="U91" i="31"/>
  <c r="U90" i="31"/>
  <c r="U89" i="31"/>
  <c r="T98" i="28"/>
  <c r="T95" i="32" s="1"/>
  <c r="T97" i="28"/>
  <c r="T94" i="32" s="1"/>
  <c r="T96" i="28"/>
  <c r="T93" i="32" s="1"/>
  <c r="T59" i="28"/>
  <c r="T56" i="32" s="1"/>
  <c r="T94" i="28"/>
  <c r="T91" i="32" s="1"/>
  <c r="T93" i="28"/>
  <c r="T90" i="32" s="1"/>
  <c r="AI5" i="45" l="1"/>
  <c r="CK5" i="45"/>
  <c r="B31" i="36"/>
  <c r="P30" i="36"/>
  <c r="B27" i="39"/>
  <c r="V83" i="28"/>
  <c r="V80" i="32" s="1"/>
  <c r="V56" i="32"/>
  <c r="V86" i="28"/>
  <c r="V83" i="32" s="1"/>
  <c r="V59" i="32"/>
  <c r="V85" i="28"/>
  <c r="V82" i="32" s="1"/>
  <c r="V58" i="32"/>
  <c r="W87" i="28"/>
  <c r="W84" i="32" s="1"/>
  <c r="W60" i="32"/>
  <c r="V63" i="28"/>
  <c r="V80" i="28"/>
  <c r="V77" i="32" s="1"/>
  <c r="U80" i="28"/>
  <c r="U62" i="28"/>
  <c r="U86" i="28" s="1"/>
  <c r="U92" i="28"/>
  <c r="U73" i="28"/>
  <c r="U93" i="28"/>
  <c r="U58" i="28"/>
  <c r="U82" i="28" s="1"/>
  <c r="U68" i="28"/>
  <c r="U51" i="28"/>
  <c r="U74" i="28"/>
  <c r="U95" i="28"/>
  <c r="T83" i="28"/>
  <c r="T80" i="32" s="1"/>
  <c r="T56" i="28"/>
  <c r="T53" i="32" s="1"/>
  <c r="T68" i="28"/>
  <c r="T65" i="32" s="1"/>
  <c r="T92" i="28"/>
  <c r="T89" i="32" s="1"/>
  <c r="T57" i="28"/>
  <c r="T54" i="32" s="1"/>
  <c r="T69" i="28"/>
  <c r="T66" i="32" s="1"/>
  <c r="T58" i="28"/>
  <c r="T55" i="32" s="1"/>
  <c r="T70" i="28"/>
  <c r="T67" i="32" s="1"/>
  <c r="T95" i="28"/>
  <c r="T92" i="32" s="1"/>
  <c r="T60" i="28"/>
  <c r="T57" i="32" s="1"/>
  <c r="T72" i="28"/>
  <c r="T69" i="32" s="1"/>
  <c r="T71" i="28"/>
  <c r="T68" i="32" s="1"/>
  <c r="T61" i="28"/>
  <c r="T58" i="32" s="1"/>
  <c r="T73" i="28"/>
  <c r="T70" i="32" s="1"/>
  <c r="T51" i="28"/>
  <c r="T62" i="28"/>
  <c r="T59" i="32" s="1"/>
  <c r="T74" i="28"/>
  <c r="T71" i="32" s="1"/>
  <c r="S98" i="28"/>
  <c r="S95" i="32" s="1"/>
  <c r="S97" i="28"/>
  <c r="S94" i="32" s="1"/>
  <c r="S96" i="28"/>
  <c r="S93" i="32" s="1"/>
  <c r="S95" i="28"/>
  <c r="S92" i="32" s="1"/>
  <c r="S94" i="28"/>
  <c r="S91" i="32" s="1"/>
  <c r="S93" i="28"/>
  <c r="S90" i="32" s="1"/>
  <c r="S92" i="28"/>
  <c r="S89" i="32" s="1"/>
  <c r="S74" i="28"/>
  <c r="S71" i="32" s="1"/>
  <c r="S73" i="28"/>
  <c r="S70" i="32" s="1"/>
  <c r="S72" i="28"/>
  <c r="S69" i="32" s="1"/>
  <c r="S71" i="28"/>
  <c r="S68" i="32" s="1"/>
  <c r="S70" i="28"/>
  <c r="S67" i="32" s="1"/>
  <c r="S69" i="28"/>
  <c r="S66" i="32" s="1"/>
  <c r="S68" i="28"/>
  <c r="S65" i="32" s="1"/>
  <c r="S62" i="28"/>
  <c r="S59" i="32" s="1"/>
  <c r="S61" i="28"/>
  <c r="S58" i="32" s="1"/>
  <c r="S60" i="28"/>
  <c r="S57" i="32" s="1"/>
  <c r="S59" i="28"/>
  <c r="S56" i="32" s="1"/>
  <c r="S58" i="28"/>
  <c r="S55" i="32" s="1"/>
  <c r="S57" i="28"/>
  <c r="S54" i="32" s="1"/>
  <c r="S56" i="28"/>
  <c r="S80" i="28" s="1"/>
  <c r="S77" i="32" s="1"/>
  <c r="S51" i="28"/>
  <c r="S99" i="28" s="1"/>
  <c r="S96" i="32" s="1"/>
  <c r="AJ5" i="45" l="1"/>
  <c r="CL5" i="45"/>
  <c r="B32" i="36"/>
  <c r="M32" i="36" s="1"/>
  <c r="P31" i="36"/>
  <c r="B28" i="39"/>
  <c r="U63" i="28"/>
  <c r="U87" i="28" s="1"/>
  <c r="S83" i="28"/>
  <c r="S80" i="32" s="1"/>
  <c r="S84" i="28"/>
  <c r="S81" i="32" s="1"/>
  <c r="S63" i="28"/>
  <c r="S53" i="32"/>
  <c r="S81" i="28"/>
  <c r="S78" i="32" s="1"/>
  <c r="S82" i="28"/>
  <c r="S79" i="32" s="1"/>
  <c r="S85" i="28"/>
  <c r="S82" i="32" s="1"/>
  <c r="S86" i="28"/>
  <c r="S83" i="32" s="1"/>
  <c r="V87" i="28"/>
  <c r="V84" i="32" s="1"/>
  <c r="V60" i="32"/>
  <c r="U99" i="28"/>
  <c r="T86" i="28"/>
  <c r="T83" i="32" s="1"/>
  <c r="T82" i="28"/>
  <c r="T79" i="32" s="1"/>
  <c r="T85" i="28"/>
  <c r="T82" i="32" s="1"/>
  <c r="T81" i="28"/>
  <c r="T78" i="32" s="1"/>
  <c r="T99" i="28"/>
  <c r="T96" i="32" s="1"/>
  <c r="T84" i="28"/>
  <c r="T81" i="32" s="1"/>
  <c r="T63" i="28"/>
  <c r="T60" i="32" s="1"/>
  <c r="T80" i="28"/>
  <c r="T77" i="32" s="1"/>
  <c r="N32" i="36"/>
  <c r="N31" i="36"/>
  <c r="M31" i="36"/>
  <c r="N30" i="36"/>
  <c r="M30" i="36"/>
  <c r="N29" i="36"/>
  <c r="M29" i="36"/>
  <c r="N28" i="36"/>
  <c r="M28" i="36"/>
  <c r="N27" i="36"/>
  <c r="M27" i="36"/>
  <c r="N26" i="36"/>
  <c r="M26" i="36"/>
  <c r="N25" i="36"/>
  <c r="M25" i="36"/>
  <c r="N24" i="36"/>
  <c r="M24" i="36"/>
  <c r="N23" i="36"/>
  <c r="M23" i="36"/>
  <c r="N22" i="36"/>
  <c r="M22" i="36"/>
  <c r="N21" i="36"/>
  <c r="M21" i="36"/>
  <c r="N20" i="36"/>
  <c r="M20" i="36"/>
  <c r="N19" i="36"/>
  <c r="M19" i="36"/>
  <c r="N17" i="36"/>
  <c r="M17" i="36"/>
  <c r="N16" i="36"/>
  <c r="M16" i="36"/>
  <c r="N15" i="36"/>
  <c r="M15" i="36"/>
  <c r="N14" i="36"/>
  <c r="M14" i="36"/>
  <c r="N13" i="36"/>
  <c r="M13" i="36"/>
  <c r="N12" i="36"/>
  <c r="M12" i="36"/>
  <c r="N11" i="36"/>
  <c r="M11" i="36"/>
  <c r="N10" i="36"/>
  <c r="M10" i="36"/>
  <c r="N9" i="36"/>
  <c r="M9" i="36"/>
  <c r="N8" i="36"/>
  <c r="M8" i="36"/>
  <c r="N7" i="36"/>
  <c r="M7" i="36"/>
  <c r="N6" i="36"/>
  <c r="M6" i="36"/>
  <c r="N5" i="36"/>
  <c r="M5" i="36"/>
  <c r="M4" i="36"/>
  <c r="R94" i="28"/>
  <c r="R91" i="32" s="1"/>
  <c r="R62" i="28"/>
  <c r="R86" i="28" s="1"/>
  <c r="R97" i="28"/>
  <c r="R94" i="32" s="1"/>
  <c r="R96" i="28"/>
  <c r="R93" i="32" s="1"/>
  <c r="R71" i="28"/>
  <c r="R70" i="28"/>
  <c r="R69" i="28"/>
  <c r="R92" i="28"/>
  <c r="R89" i="32" s="1"/>
  <c r="E98" i="28"/>
  <c r="D98" i="28"/>
  <c r="C98" i="28"/>
  <c r="B98" i="28"/>
  <c r="E97" i="28"/>
  <c r="D97" i="28"/>
  <c r="C97" i="28"/>
  <c r="B97" i="28"/>
  <c r="E96" i="28"/>
  <c r="D96" i="28"/>
  <c r="C96" i="28"/>
  <c r="B96" i="28"/>
  <c r="E95" i="28"/>
  <c r="D95" i="28"/>
  <c r="C95" i="28"/>
  <c r="B95" i="28"/>
  <c r="E94" i="28"/>
  <c r="D94" i="28"/>
  <c r="C94" i="28"/>
  <c r="B94" i="28"/>
  <c r="E93" i="28"/>
  <c r="D93" i="28"/>
  <c r="C93" i="28"/>
  <c r="B93" i="28"/>
  <c r="D92" i="28"/>
  <c r="C92" i="28"/>
  <c r="B92" i="28"/>
  <c r="DX25" i="28"/>
  <c r="DX24" i="28"/>
  <c r="DX23" i="28"/>
  <c r="DX22" i="28"/>
  <c r="DX21" i="28"/>
  <c r="DX20" i="28"/>
  <c r="DX19" i="28"/>
  <c r="DX18" i="28"/>
  <c r="DX17" i="28"/>
  <c r="DX16" i="28"/>
  <c r="DX15" i="28"/>
  <c r="DX14" i="28"/>
  <c r="DX13" i="28"/>
  <c r="DX12" i="28"/>
  <c r="DX11" i="28"/>
  <c r="DX10" i="28"/>
  <c r="DX9" i="28"/>
  <c r="DX8" i="28"/>
  <c r="DX7" i="28"/>
  <c r="DX6" i="28"/>
  <c r="BE44" i="28"/>
  <c r="DD50" i="28"/>
  <c r="DC50" i="28"/>
  <c r="DB50" i="28"/>
  <c r="DA50" i="28"/>
  <c r="CZ50" i="28"/>
  <c r="CY50" i="28"/>
  <c r="CX50" i="28"/>
  <c r="CW50" i="28"/>
  <c r="CV50" i="28"/>
  <c r="CU50" i="28"/>
  <c r="CT50" i="28"/>
  <c r="CS50" i="28"/>
  <c r="CR50" i="28"/>
  <c r="CQ50" i="28"/>
  <c r="CP50" i="28"/>
  <c r="CO50" i="28"/>
  <c r="CN50" i="28"/>
  <c r="CM50" i="28"/>
  <c r="CL50" i="28"/>
  <c r="CK50" i="28"/>
  <c r="CJ50" i="28"/>
  <c r="CI50" i="28"/>
  <c r="CH50" i="28"/>
  <c r="CG50" i="28"/>
  <c r="CF50" i="28"/>
  <c r="CE50" i="28"/>
  <c r="CD50" i="28"/>
  <c r="CC50" i="28"/>
  <c r="CB50" i="28"/>
  <c r="CA50" i="28"/>
  <c r="BZ50" i="28"/>
  <c r="BY50" i="28"/>
  <c r="BX50" i="28"/>
  <c r="BW50" i="28"/>
  <c r="BV50" i="28"/>
  <c r="BU50" i="28"/>
  <c r="BT50" i="28"/>
  <c r="BS50" i="28"/>
  <c r="BR50" i="28"/>
  <c r="BQ50" i="28"/>
  <c r="BP50" i="28"/>
  <c r="BO50" i="28"/>
  <c r="BN50" i="28"/>
  <c r="BM50" i="28"/>
  <c r="BL50" i="28"/>
  <c r="BK50" i="28"/>
  <c r="BJ50" i="28"/>
  <c r="BI50" i="28"/>
  <c r="BH50" i="28"/>
  <c r="BG50" i="28"/>
  <c r="BF50" i="28"/>
  <c r="BE50" i="28"/>
  <c r="DD49" i="28"/>
  <c r="DC49" i="28"/>
  <c r="DB49" i="28"/>
  <c r="DA49" i="28"/>
  <c r="CZ49" i="28"/>
  <c r="CY49" i="28"/>
  <c r="CX49" i="28"/>
  <c r="CW49" i="28"/>
  <c r="CV49" i="28"/>
  <c r="CU49" i="28"/>
  <c r="CT49" i="28"/>
  <c r="CS49" i="28"/>
  <c r="CR49" i="28"/>
  <c r="CQ49" i="28"/>
  <c r="CP49" i="28"/>
  <c r="CO49" i="28"/>
  <c r="CN49" i="28"/>
  <c r="CM49" i="28"/>
  <c r="CL49" i="28"/>
  <c r="CK49" i="28"/>
  <c r="CJ49" i="28"/>
  <c r="CI49" i="28"/>
  <c r="CH49" i="28"/>
  <c r="CG49" i="28"/>
  <c r="CF49" i="28"/>
  <c r="CE49" i="28"/>
  <c r="CD49" i="28"/>
  <c r="CC49" i="28"/>
  <c r="CB49" i="28"/>
  <c r="CA49" i="28"/>
  <c r="BZ49" i="28"/>
  <c r="BY49" i="28"/>
  <c r="BX49" i="28"/>
  <c r="BW49" i="28"/>
  <c r="BV49" i="28"/>
  <c r="BU49" i="28"/>
  <c r="BT49" i="28"/>
  <c r="BS49" i="28"/>
  <c r="BR49" i="28"/>
  <c r="BQ49" i="28"/>
  <c r="BP49" i="28"/>
  <c r="BO49" i="28"/>
  <c r="BN49" i="28"/>
  <c r="BM49" i="28"/>
  <c r="BL49" i="28"/>
  <c r="BK49" i="28"/>
  <c r="BJ49" i="28"/>
  <c r="BI49" i="28"/>
  <c r="BH49" i="28"/>
  <c r="BG49" i="28"/>
  <c r="BF49" i="28"/>
  <c r="BE49" i="28"/>
  <c r="DD48" i="28"/>
  <c r="DC48" i="28"/>
  <c r="DB48" i="28"/>
  <c r="DA48" i="28"/>
  <c r="CZ48" i="28"/>
  <c r="CY48" i="28"/>
  <c r="CX48" i="28"/>
  <c r="CW48" i="28"/>
  <c r="CV48" i="28"/>
  <c r="CU48" i="28"/>
  <c r="CT48" i="28"/>
  <c r="CS48" i="28"/>
  <c r="CR48" i="28"/>
  <c r="CQ48" i="28"/>
  <c r="CP48" i="28"/>
  <c r="CO48" i="28"/>
  <c r="CN48" i="28"/>
  <c r="CM48" i="28"/>
  <c r="CL48" i="28"/>
  <c r="CK48" i="28"/>
  <c r="CJ48" i="28"/>
  <c r="CI48" i="28"/>
  <c r="CH48" i="28"/>
  <c r="CG48" i="28"/>
  <c r="CF48" i="28"/>
  <c r="CE48" i="28"/>
  <c r="CD48" i="28"/>
  <c r="CC48" i="28"/>
  <c r="CB48" i="28"/>
  <c r="CA48" i="28"/>
  <c r="BZ48" i="28"/>
  <c r="BY48" i="28"/>
  <c r="BX48" i="28"/>
  <c r="BW48" i="28"/>
  <c r="BV48" i="28"/>
  <c r="BU48" i="28"/>
  <c r="BT48" i="28"/>
  <c r="BS48" i="28"/>
  <c r="BR48" i="28"/>
  <c r="BQ48" i="28"/>
  <c r="BP48" i="28"/>
  <c r="BO48" i="28"/>
  <c r="BN48" i="28"/>
  <c r="BM48" i="28"/>
  <c r="BL48" i="28"/>
  <c r="BK48" i="28"/>
  <c r="BJ48" i="28"/>
  <c r="BI48" i="28"/>
  <c r="BH48" i="28"/>
  <c r="BG48" i="28"/>
  <c r="BF48" i="28"/>
  <c r="BE48" i="28"/>
  <c r="DD47" i="28"/>
  <c r="DC47" i="28"/>
  <c r="DB47" i="28"/>
  <c r="DA47" i="28"/>
  <c r="CZ47" i="28"/>
  <c r="CY47" i="28"/>
  <c r="CX47" i="28"/>
  <c r="CW47" i="28"/>
  <c r="CV47" i="28"/>
  <c r="CU47" i="28"/>
  <c r="CT47" i="28"/>
  <c r="CS47" i="28"/>
  <c r="CR47" i="28"/>
  <c r="CQ47" i="28"/>
  <c r="CP47" i="28"/>
  <c r="CO47" i="28"/>
  <c r="CN47" i="28"/>
  <c r="CM47" i="28"/>
  <c r="CL47" i="28"/>
  <c r="CK47" i="28"/>
  <c r="CJ47" i="28"/>
  <c r="CI47" i="28"/>
  <c r="CH47" i="28"/>
  <c r="CG47" i="28"/>
  <c r="CF47" i="28"/>
  <c r="CE47" i="28"/>
  <c r="CD47" i="28"/>
  <c r="CC47" i="28"/>
  <c r="CB47" i="28"/>
  <c r="CA47" i="28"/>
  <c r="BZ47" i="28"/>
  <c r="BY47" i="28"/>
  <c r="BX47" i="28"/>
  <c r="BW47" i="28"/>
  <c r="BV47" i="28"/>
  <c r="BU47" i="28"/>
  <c r="BT47" i="28"/>
  <c r="BS47" i="28"/>
  <c r="BR47" i="28"/>
  <c r="BQ47" i="28"/>
  <c r="BP47" i="28"/>
  <c r="BO47" i="28"/>
  <c r="BN47" i="28"/>
  <c r="BM47" i="28"/>
  <c r="BL47" i="28"/>
  <c r="BK47" i="28"/>
  <c r="BJ47" i="28"/>
  <c r="BI47" i="28"/>
  <c r="BH47" i="28"/>
  <c r="BG47" i="28"/>
  <c r="BF47" i="28"/>
  <c r="BE47" i="28"/>
  <c r="DD46" i="28"/>
  <c r="DC46" i="28"/>
  <c r="DB46" i="28"/>
  <c r="DA46" i="28"/>
  <c r="CZ46" i="28"/>
  <c r="CY46" i="28"/>
  <c r="CX46" i="28"/>
  <c r="CW46" i="28"/>
  <c r="CV46" i="28"/>
  <c r="CU46" i="28"/>
  <c r="CT46" i="28"/>
  <c r="CS46" i="28"/>
  <c r="CR46" i="28"/>
  <c r="CQ46" i="28"/>
  <c r="CP46" i="28"/>
  <c r="CO46" i="28"/>
  <c r="CN46" i="28"/>
  <c r="CM46" i="28"/>
  <c r="CL46" i="28"/>
  <c r="CK46" i="28"/>
  <c r="CJ46" i="28"/>
  <c r="CI46" i="28"/>
  <c r="CH46" i="28"/>
  <c r="CG46" i="28"/>
  <c r="CF46" i="28"/>
  <c r="CE46" i="28"/>
  <c r="CD46" i="28"/>
  <c r="CC46" i="28"/>
  <c r="CB46" i="28"/>
  <c r="CA46" i="28"/>
  <c r="BZ46" i="28"/>
  <c r="BY46" i="28"/>
  <c r="BX46" i="28"/>
  <c r="BW46" i="28"/>
  <c r="BV46" i="28"/>
  <c r="BU46" i="28"/>
  <c r="BT46" i="28"/>
  <c r="BS46" i="28"/>
  <c r="BR46" i="28"/>
  <c r="BQ46" i="28"/>
  <c r="BP46" i="28"/>
  <c r="BO46" i="28"/>
  <c r="BN46" i="28"/>
  <c r="BM46" i="28"/>
  <c r="BL46" i="28"/>
  <c r="BK46" i="28"/>
  <c r="BJ46" i="28"/>
  <c r="BI46" i="28"/>
  <c r="BH46" i="28"/>
  <c r="BG46" i="28"/>
  <c r="BF46" i="28"/>
  <c r="BE46" i="28"/>
  <c r="DD45" i="28"/>
  <c r="DC45" i="28"/>
  <c r="DB45" i="28"/>
  <c r="DA45" i="28"/>
  <c r="CZ45" i="28"/>
  <c r="CY45" i="28"/>
  <c r="CX45" i="28"/>
  <c r="CW45" i="28"/>
  <c r="CV45" i="28"/>
  <c r="CU45" i="28"/>
  <c r="CT45" i="28"/>
  <c r="CS45" i="28"/>
  <c r="CR45" i="28"/>
  <c r="CQ45" i="28"/>
  <c r="CP45" i="28"/>
  <c r="CO45" i="28"/>
  <c r="CN45" i="28"/>
  <c r="CM45" i="28"/>
  <c r="CL45" i="28"/>
  <c r="CK45" i="28"/>
  <c r="CJ45" i="28"/>
  <c r="CI45" i="28"/>
  <c r="CH45" i="28"/>
  <c r="CG45" i="28"/>
  <c r="CF45" i="28"/>
  <c r="CE45" i="28"/>
  <c r="CD45" i="28"/>
  <c r="CC45" i="28"/>
  <c r="CB45" i="28"/>
  <c r="CA45" i="28"/>
  <c r="BZ45" i="28"/>
  <c r="BY45" i="28"/>
  <c r="BX45" i="28"/>
  <c r="BW45" i="28"/>
  <c r="BV45" i="28"/>
  <c r="BU45" i="28"/>
  <c r="BT45" i="28"/>
  <c r="BS45" i="28"/>
  <c r="BR45" i="28"/>
  <c r="BQ45" i="28"/>
  <c r="BP45" i="28"/>
  <c r="BO45" i="28"/>
  <c r="BN45" i="28"/>
  <c r="BM45" i="28"/>
  <c r="BL45" i="28"/>
  <c r="BK45" i="28"/>
  <c r="BJ45" i="28"/>
  <c r="BI45" i="28"/>
  <c r="BH45" i="28"/>
  <c r="BG45" i="28"/>
  <c r="BF45" i="28"/>
  <c r="BE45" i="28"/>
  <c r="DD44" i="28"/>
  <c r="DC44" i="28"/>
  <c r="DB44" i="28"/>
  <c r="DA44" i="28"/>
  <c r="CZ44" i="28"/>
  <c r="CY44" i="28"/>
  <c r="CX44" i="28"/>
  <c r="CW44" i="28"/>
  <c r="CV44" i="28"/>
  <c r="CU44" i="28"/>
  <c r="CT44" i="28"/>
  <c r="CS44" i="28"/>
  <c r="CR44" i="28"/>
  <c r="CQ44" i="28"/>
  <c r="CP44" i="28"/>
  <c r="CO44" i="28"/>
  <c r="CN44" i="28"/>
  <c r="CM44" i="28"/>
  <c r="CL44" i="28"/>
  <c r="CK44" i="28"/>
  <c r="CJ44" i="28"/>
  <c r="CI44" i="28"/>
  <c r="CH44" i="28"/>
  <c r="CG44" i="28"/>
  <c r="CF44" i="28"/>
  <c r="CE44" i="28"/>
  <c r="CD44" i="28"/>
  <c r="CC44" i="28"/>
  <c r="CB44" i="28"/>
  <c r="CA44" i="28"/>
  <c r="BZ44" i="28"/>
  <c r="BY44" i="28"/>
  <c r="BX44" i="28"/>
  <c r="BW44" i="28"/>
  <c r="BV44" i="28"/>
  <c r="BU44" i="28"/>
  <c r="BT44" i="28"/>
  <c r="BS44" i="28"/>
  <c r="BR44" i="28"/>
  <c r="BQ44" i="28"/>
  <c r="BP44" i="28"/>
  <c r="BO44" i="28"/>
  <c r="BN44" i="28"/>
  <c r="BM44" i="28"/>
  <c r="BL44" i="28"/>
  <c r="BK44" i="28"/>
  <c r="BJ44" i="28"/>
  <c r="BI44" i="28"/>
  <c r="BH44" i="28"/>
  <c r="BG44" i="28"/>
  <c r="BF44" i="28"/>
  <c r="FH50" i="28"/>
  <c r="FG50" i="28"/>
  <c r="FF50" i="28"/>
  <c r="FE50" i="28"/>
  <c r="FD50" i="28"/>
  <c r="FC50" i="28"/>
  <c r="FC62" i="28" s="1"/>
  <c r="FB50" i="28"/>
  <c r="FB62" i="28" s="1"/>
  <c r="FA50" i="28"/>
  <c r="FA62" i="28" s="1"/>
  <c r="EZ50" i="28"/>
  <c r="EZ62" i="28" s="1"/>
  <c r="EY50" i="28"/>
  <c r="EY62" i="28" s="1"/>
  <c r="EX50" i="28"/>
  <c r="EX62" i="28" s="1"/>
  <c r="EW50" i="28"/>
  <c r="EW62" i="28" s="1"/>
  <c r="EV50" i="28"/>
  <c r="EV62" i="28" s="1"/>
  <c r="EU50" i="28"/>
  <c r="EU62" i="28" s="1"/>
  <c r="ET50" i="28"/>
  <c r="ET62" i="28" s="1"/>
  <c r="ES50" i="28"/>
  <c r="ES62" i="28" s="1"/>
  <c r="ER50" i="28"/>
  <c r="ER62" i="28" s="1"/>
  <c r="EQ50" i="28"/>
  <c r="EQ62" i="28" s="1"/>
  <c r="EP50" i="28"/>
  <c r="EP62" i="28" s="1"/>
  <c r="EO50" i="28"/>
  <c r="EO62" i="28" s="1"/>
  <c r="EN50" i="28"/>
  <c r="EN62" i="28" s="1"/>
  <c r="EM50" i="28"/>
  <c r="EM62" i="28" s="1"/>
  <c r="EL50" i="28"/>
  <c r="EL62" i="28" s="1"/>
  <c r="EK50" i="28"/>
  <c r="EK62" i="28" s="1"/>
  <c r="EJ50" i="28"/>
  <c r="EJ62" i="28" s="1"/>
  <c r="EI50" i="28"/>
  <c r="EI62" i="28" s="1"/>
  <c r="EH50" i="28"/>
  <c r="EH62" i="28" s="1"/>
  <c r="EG50" i="28"/>
  <c r="EG62" i="28" s="1"/>
  <c r="EF50" i="28"/>
  <c r="EF62" i="28" s="1"/>
  <c r="EE50" i="28"/>
  <c r="EE62" i="28" s="1"/>
  <c r="ED50" i="28"/>
  <c r="ED62" i="28" s="1"/>
  <c r="EC50" i="28"/>
  <c r="EC62" i="28" s="1"/>
  <c r="EB50" i="28"/>
  <c r="EB62" i="28" s="1"/>
  <c r="EA50" i="28"/>
  <c r="EA62" i="28" s="1"/>
  <c r="DZ50" i="28"/>
  <c r="DZ62" i="28" s="1"/>
  <c r="DY50" i="28"/>
  <c r="DY62" i="28" s="1"/>
  <c r="FH49" i="28"/>
  <c r="FG49" i="28"/>
  <c r="FF49" i="28"/>
  <c r="FE49" i="28"/>
  <c r="FD49" i="28"/>
  <c r="FC49" i="28"/>
  <c r="FC61" i="28" s="1"/>
  <c r="FB49" i="28"/>
  <c r="FB61" i="28" s="1"/>
  <c r="FA49" i="28"/>
  <c r="FA61" i="28" s="1"/>
  <c r="EZ49" i="28"/>
  <c r="EZ61" i="28" s="1"/>
  <c r="EY49" i="28"/>
  <c r="EY61" i="28" s="1"/>
  <c r="EX49" i="28"/>
  <c r="EW49" i="28"/>
  <c r="EW61" i="28" s="1"/>
  <c r="EV49" i="28"/>
  <c r="EV61" i="28" s="1"/>
  <c r="EU49" i="28"/>
  <c r="EU61" i="28" s="1"/>
  <c r="ET49" i="28"/>
  <c r="ET61" i="28" s="1"/>
  <c r="ES49" i="28"/>
  <c r="ES61" i="28" s="1"/>
  <c r="ER49" i="28"/>
  <c r="ER61" i="28" s="1"/>
  <c r="EQ49" i="28"/>
  <c r="EQ61" i="28" s="1"/>
  <c r="EP49" i="28"/>
  <c r="EP61" i="28" s="1"/>
  <c r="EO49" i="28"/>
  <c r="EO61" i="28" s="1"/>
  <c r="EN49" i="28"/>
  <c r="EN61" i="28" s="1"/>
  <c r="EM49" i="28"/>
  <c r="EM61" i="28" s="1"/>
  <c r="EL49" i="28"/>
  <c r="EL61" i="28" s="1"/>
  <c r="EK49" i="28"/>
  <c r="EK61" i="28" s="1"/>
  <c r="EJ49" i="28"/>
  <c r="EJ61" i="28" s="1"/>
  <c r="EI49" i="28"/>
  <c r="EI61" i="28" s="1"/>
  <c r="EH49" i="28"/>
  <c r="EG49" i="28"/>
  <c r="EG61" i="28" s="1"/>
  <c r="EF49" i="28"/>
  <c r="EF61" i="28" s="1"/>
  <c r="EE49" i="28"/>
  <c r="EE61" i="28" s="1"/>
  <c r="ED49" i="28"/>
  <c r="ED61" i="28" s="1"/>
  <c r="EC49" i="28"/>
  <c r="EC61" i="28" s="1"/>
  <c r="EB49" i="28"/>
  <c r="EB61" i="28" s="1"/>
  <c r="EA49" i="28"/>
  <c r="EA61" i="28" s="1"/>
  <c r="DZ49" i="28"/>
  <c r="DY49" i="28"/>
  <c r="DY61" i="28" s="1"/>
  <c r="FH48" i="28"/>
  <c r="FG48" i="28"/>
  <c r="FF48" i="28"/>
  <c r="FE48" i="28"/>
  <c r="FD48" i="28"/>
  <c r="FC48" i="28"/>
  <c r="FC60" i="28" s="1"/>
  <c r="FB48" i="28"/>
  <c r="FB60" i="28" s="1"/>
  <c r="FA48" i="28"/>
  <c r="FA60" i="28" s="1"/>
  <c r="EZ48" i="28"/>
  <c r="EZ60" i="28" s="1"/>
  <c r="EY48" i="28"/>
  <c r="EY60" i="28" s="1"/>
  <c r="EX48" i="28"/>
  <c r="EX60" i="28" s="1"/>
  <c r="EW48" i="28"/>
  <c r="EW60" i="28" s="1"/>
  <c r="EV48" i="28"/>
  <c r="EV60" i="28" s="1"/>
  <c r="EU48" i="28"/>
  <c r="EU60" i="28" s="1"/>
  <c r="ET48" i="28"/>
  <c r="ET60" i="28" s="1"/>
  <c r="ES48" i="28"/>
  <c r="ES60" i="28" s="1"/>
  <c r="ER48" i="28"/>
  <c r="ER60" i="28" s="1"/>
  <c r="EQ48" i="28"/>
  <c r="EQ60" i="28" s="1"/>
  <c r="EP48" i="28"/>
  <c r="EP60" i="28" s="1"/>
  <c r="EO48" i="28"/>
  <c r="EO60" i="28" s="1"/>
  <c r="EN48" i="28"/>
  <c r="EN60" i="28" s="1"/>
  <c r="EM48" i="28"/>
  <c r="EM60" i="28" s="1"/>
  <c r="EL48" i="28"/>
  <c r="EL60" i="28" s="1"/>
  <c r="EK48" i="28"/>
  <c r="EK60" i="28" s="1"/>
  <c r="EJ48" i="28"/>
  <c r="EJ60" i="28" s="1"/>
  <c r="EI48" i="28"/>
  <c r="EI60" i="28" s="1"/>
  <c r="EH48" i="28"/>
  <c r="EH60" i="28" s="1"/>
  <c r="EG48" i="28"/>
  <c r="EG60" i="28" s="1"/>
  <c r="EF48" i="28"/>
  <c r="EF60" i="28" s="1"/>
  <c r="EE48" i="28"/>
  <c r="EE60" i="28" s="1"/>
  <c r="ED48" i="28"/>
  <c r="ED60" i="28" s="1"/>
  <c r="EC48" i="28"/>
  <c r="EC60" i="28" s="1"/>
  <c r="EB48" i="28"/>
  <c r="EB60" i="28" s="1"/>
  <c r="EA48" i="28"/>
  <c r="EA60" i="28" s="1"/>
  <c r="DZ48" i="28"/>
  <c r="DZ60" i="28" s="1"/>
  <c r="DY48" i="28"/>
  <c r="DY60" i="28" s="1"/>
  <c r="DX48" i="28"/>
  <c r="DX60" i="28" s="1"/>
  <c r="FH47" i="28"/>
  <c r="FG47" i="28"/>
  <c r="FF47" i="28"/>
  <c r="FE47" i="28"/>
  <c r="FD47" i="28"/>
  <c r="FC47" i="28"/>
  <c r="FC59" i="28" s="1"/>
  <c r="FB47" i="28"/>
  <c r="FB59" i="28" s="1"/>
  <c r="FA47" i="28"/>
  <c r="FA59" i="28" s="1"/>
  <c r="EZ47" i="28"/>
  <c r="EZ59" i="28" s="1"/>
  <c r="EY47" i="28"/>
  <c r="EY59" i="28" s="1"/>
  <c r="EX47" i="28"/>
  <c r="EX59" i="28" s="1"/>
  <c r="EW47" i="28"/>
  <c r="EW59" i="28" s="1"/>
  <c r="EV47" i="28"/>
  <c r="EV59" i="28" s="1"/>
  <c r="EU47" i="28"/>
  <c r="EU59" i="28" s="1"/>
  <c r="ET47" i="28"/>
  <c r="ET59" i="28" s="1"/>
  <c r="ES47" i="28"/>
  <c r="ES59" i="28" s="1"/>
  <c r="ER47" i="28"/>
  <c r="ER59" i="28" s="1"/>
  <c r="EQ47" i="28"/>
  <c r="EQ59" i="28" s="1"/>
  <c r="EP47" i="28"/>
  <c r="EP59" i="28" s="1"/>
  <c r="EO47" i="28"/>
  <c r="EO59" i="28" s="1"/>
  <c r="EN47" i="28"/>
  <c r="EN59" i="28" s="1"/>
  <c r="EM47" i="28"/>
  <c r="EM59" i="28" s="1"/>
  <c r="EL47" i="28"/>
  <c r="EL59" i="28" s="1"/>
  <c r="EK47" i="28"/>
  <c r="EK59" i="28" s="1"/>
  <c r="EJ47" i="28"/>
  <c r="EJ59" i="28" s="1"/>
  <c r="EI47" i="28"/>
  <c r="EI59" i="28" s="1"/>
  <c r="EH47" i="28"/>
  <c r="EH59" i="28" s="1"/>
  <c r="EG47" i="28"/>
  <c r="EG59" i="28" s="1"/>
  <c r="EF47" i="28"/>
  <c r="EF59" i="28" s="1"/>
  <c r="EE47" i="28"/>
  <c r="EE59" i="28" s="1"/>
  <c r="ED47" i="28"/>
  <c r="ED59" i="28" s="1"/>
  <c r="EC47" i="28"/>
  <c r="EC59" i="28" s="1"/>
  <c r="EB47" i="28"/>
  <c r="EB59" i="28" s="1"/>
  <c r="EA47" i="28"/>
  <c r="EA59" i="28" s="1"/>
  <c r="DZ47" i="28"/>
  <c r="DZ59" i="28" s="1"/>
  <c r="DY47" i="28"/>
  <c r="DY59" i="28" s="1"/>
  <c r="FH46" i="28"/>
  <c r="FG46" i="28"/>
  <c r="FF46" i="28"/>
  <c r="FE46" i="28"/>
  <c r="FD46" i="28"/>
  <c r="FC46" i="28"/>
  <c r="FC58" i="28" s="1"/>
  <c r="FB46" i="28"/>
  <c r="FB58" i="28" s="1"/>
  <c r="FA46" i="28"/>
  <c r="FA58" i="28" s="1"/>
  <c r="EZ46" i="28"/>
  <c r="EZ58" i="28" s="1"/>
  <c r="EY46" i="28"/>
  <c r="EY58" i="28" s="1"/>
  <c r="EX46" i="28"/>
  <c r="EX58" i="28" s="1"/>
  <c r="EW46" i="28"/>
  <c r="EW58" i="28" s="1"/>
  <c r="EV46" i="28"/>
  <c r="EV58" i="28" s="1"/>
  <c r="EU46" i="28"/>
  <c r="EU58" i="28" s="1"/>
  <c r="ET46" i="28"/>
  <c r="ET58" i="28" s="1"/>
  <c r="ES46" i="28"/>
  <c r="ES58" i="28" s="1"/>
  <c r="ER46" i="28"/>
  <c r="ER58" i="28" s="1"/>
  <c r="EQ46" i="28"/>
  <c r="EQ58" i="28" s="1"/>
  <c r="EP46" i="28"/>
  <c r="EP58" i="28" s="1"/>
  <c r="EO46" i="28"/>
  <c r="EO58" i="28" s="1"/>
  <c r="EN46" i="28"/>
  <c r="EN58" i="28" s="1"/>
  <c r="EM46" i="28"/>
  <c r="EM58" i="28" s="1"/>
  <c r="EL46" i="28"/>
  <c r="EL58" i="28" s="1"/>
  <c r="EK46" i="28"/>
  <c r="EK58" i="28" s="1"/>
  <c r="EJ46" i="28"/>
  <c r="EJ58" i="28" s="1"/>
  <c r="EI46" i="28"/>
  <c r="EI58" i="28" s="1"/>
  <c r="EH46" i="28"/>
  <c r="EH58" i="28" s="1"/>
  <c r="EG46" i="28"/>
  <c r="EG58" i="28" s="1"/>
  <c r="EF46" i="28"/>
  <c r="EF58" i="28" s="1"/>
  <c r="EE46" i="28"/>
  <c r="EE58" i="28" s="1"/>
  <c r="ED46" i="28"/>
  <c r="ED58" i="28" s="1"/>
  <c r="EC46" i="28"/>
  <c r="EC58" i="28" s="1"/>
  <c r="EB46" i="28"/>
  <c r="EB58" i="28" s="1"/>
  <c r="EA46" i="28"/>
  <c r="EA58" i="28" s="1"/>
  <c r="DZ46" i="28"/>
  <c r="DZ58" i="28" s="1"/>
  <c r="DY46" i="28"/>
  <c r="DY58" i="28" s="1"/>
  <c r="FH45" i="28"/>
  <c r="FG45" i="28"/>
  <c r="FF45" i="28"/>
  <c r="FE45" i="28"/>
  <c r="FD45" i="28"/>
  <c r="FC45" i="28"/>
  <c r="FC57" i="28" s="1"/>
  <c r="FB45" i="28"/>
  <c r="FB57" i="28" s="1"/>
  <c r="FA45" i="28"/>
  <c r="FA57" i="28" s="1"/>
  <c r="EZ45" i="28"/>
  <c r="EZ57" i="28" s="1"/>
  <c r="EY45" i="28"/>
  <c r="EY57" i="28" s="1"/>
  <c r="EX45" i="28"/>
  <c r="EX57" i="28" s="1"/>
  <c r="EW45" i="28"/>
  <c r="EW57" i="28" s="1"/>
  <c r="EV45" i="28"/>
  <c r="EV57" i="28" s="1"/>
  <c r="EU45" i="28"/>
  <c r="EU57" i="28" s="1"/>
  <c r="ET45" i="28"/>
  <c r="ET57" i="28" s="1"/>
  <c r="ES45" i="28"/>
  <c r="ES57" i="28" s="1"/>
  <c r="ER45" i="28"/>
  <c r="ER57" i="28" s="1"/>
  <c r="EQ45" i="28"/>
  <c r="EQ57" i="28" s="1"/>
  <c r="EP45" i="28"/>
  <c r="EP57" i="28" s="1"/>
  <c r="EO45" i="28"/>
  <c r="EO57" i="28" s="1"/>
  <c r="EN45" i="28"/>
  <c r="EN57" i="28" s="1"/>
  <c r="EM45" i="28"/>
  <c r="EM57" i="28" s="1"/>
  <c r="EL45" i="28"/>
  <c r="EL57" i="28" s="1"/>
  <c r="EK45" i="28"/>
  <c r="EK57" i="28" s="1"/>
  <c r="EJ45" i="28"/>
  <c r="EJ57" i="28" s="1"/>
  <c r="EI45" i="28"/>
  <c r="EI57" i="28" s="1"/>
  <c r="EH45" i="28"/>
  <c r="EH57" i="28" s="1"/>
  <c r="EG45" i="28"/>
  <c r="EG57" i="28" s="1"/>
  <c r="EF45" i="28"/>
  <c r="EF57" i="28" s="1"/>
  <c r="EE45" i="28"/>
  <c r="EE57" i="28" s="1"/>
  <c r="ED45" i="28"/>
  <c r="ED57" i="28" s="1"/>
  <c r="EC45" i="28"/>
  <c r="EC57" i="28" s="1"/>
  <c r="EB45" i="28"/>
  <c r="EB57" i="28" s="1"/>
  <c r="EA45" i="28"/>
  <c r="EA57" i="28" s="1"/>
  <c r="DZ45" i="28"/>
  <c r="DZ57" i="28" s="1"/>
  <c r="DY45" i="28"/>
  <c r="DY57" i="28" s="1"/>
  <c r="FH44" i="28"/>
  <c r="FG44" i="28"/>
  <c r="FF44" i="28"/>
  <c r="FE44" i="28"/>
  <c r="FD44" i="28"/>
  <c r="FC44" i="28"/>
  <c r="FC56" i="28" s="1"/>
  <c r="FB44" i="28"/>
  <c r="FB56" i="28" s="1"/>
  <c r="FA44" i="28"/>
  <c r="EZ44" i="28"/>
  <c r="EZ56" i="28" s="1"/>
  <c r="EY44" i="28"/>
  <c r="EY56" i="28" s="1"/>
  <c r="EX44" i="28"/>
  <c r="EX56" i="28" s="1"/>
  <c r="EW44" i="28"/>
  <c r="EW56" i="28" s="1"/>
  <c r="EV44" i="28"/>
  <c r="EV56" i="28" s="1"/>
  <c r="EU44" i="28"/>
  <c r="EU56" i="28" s="1"/>
  <c r="ET44" i="28"/>
  <c r="ET56" i="28" s="1"/>
  <c r="ES44" i="28"/>
  <c r="ER44" i="28"/>
  <c r="ER56" i="28" s="1"/>
  <c r="EQ44" i="28"/>
  <c r="EQ56" i="28" s="1"/>
  <c r="EP44" i="28"/>
  <c r="EP56" i="28" s="1"/>
  <c r="EO44" i="28"/>
  <c r="EO56" i="28" s="1"/>
  <c r="EN44" i="28"/>
  <c r="EN56" i="28" s="1"/>
  <c r="EM44" i="28"/>
  <c r="EM56" i="28" s="1"/>
  <c r="EL44" i="28"/>
  <c r="EL56" i="28" s="1"/>
  <c r="EK44" i="28"/>
  <c r="EK56" i="28" s="1"/>
  <c r="EJ44" i="28"/>
  <c r="EJ56" i="28" s="1"/>
  <c r="EI44" i="28"/>
  <c r="EI56" i="28" s="1"/>
  <c r="EH44" i="28"/>
  <c r="EH56" i="28" s="1"/>
  <c r="EG44" i="28"/>
  <c r="EG56" i="28" s="1"/>
  <c r="EF44" i="28"/>
  <c r="EF56" i="28" s="1"/>
  <c r="EE44" i="28"/>
  <c r="EE56" i="28" s="1"/>
  <c r="ED44" i="28"/>
  <c r="ED56" i="28" s="1"/>
  <c r="EC44" i="28"/>
  <c r="EB44" i="28"/>
  <c r="EB56" i="28" s="1"/>
  <c r="EA44" i="28"/>
  <c r="EA56" i="28" s="1"/>
  <c r="DZ44" i="28"/>
  <c r="DZ56" i="28" s="1"/>
  <c r="DX44" i="28"/>
  <c r="DX56" i="28" s="1"/>
  <c r="DW25" i="28"/>
  <c r="DV25" i="28"/>
  <c r="DU25" i="28"/>
  <c r="DT25" i="28"/>
  <c r="DS25" i="28"/>
  <c r="DR25" i="28"/>
  <c r="DQ25" i="28"/>
  <c r="DP25" i="28"/>
  <c r="DO25" i="28"/>
  <c r="DN25" i="28"/>
  <c r="DM25" i="28"/>
  <c r="DL25" i="28"/>
  <c r="DK25" i="28"/>
  <c r="DJ25" i="28"/>
  <c r="DI25" i="28"/>
  <c r="DW24" i="28"/>
  <c r="DV24" i="28"/>
  <c r="DU24" i="28"/>
  <c r="DT24" i="28"/>
  <c r="DT50" i="28" s="1"/>
  <c r="DT62" i="28" s="1"/>
  <c r="DS24" i="28"/>
  <c r="DR24" i="28"/>
  <c r="DQ24" i="28"/>
  <c r="DP24" i="28"/>
  <c r="DO24" i="28"/>
  <c r="DN24" i="28"/>
  <c r="DM24" i="28"/>
  <c r="DL24" i="28"/>
  <c r="DL50" i="28" s="1"/>
  <c r="DL62" i="28" s="1"/>
  <c r="DK24" i="28"/>
  <c r="DJ24" i="28"/>
  <c r="DJ50" i="28" s="1"/>
  <c r="DJ62" i="28" s="1"/>
  <c r="DI24" i="28"/>
  <c r="DW23" i="28"/>
  <c r="DV23" i="28"/>
  <c r="DU23" i="28"/>
  <c r="DT23" i="28"/>
  <c r="DS23" i="28"/>
  <c r="DR23" i="28"/>
  <c r="DQ23" i="28"/>
  <c r="DP23" i="28"/>
  <c r="DO23" i="28"/>
  <c r="DN23" i="28"/>
  <c r="DM23" i="28"/>
  <c r="DL23" i="28"/>
  <c r="DK23" i="28"/>
  <c r="DJ23" i="28"/>
  <c r="DI23" i="28"/>
  <c r="DW22" i="28"/>
  <c r="DV22" i="28"/>
  <c r="DU22" i="28"/>
  <c r="DT22" i="28"/>
  <c r="DS22" i="28"/>
  <c r="DR22" i="28"/>
  <c r="DR49" i="28" s="1"/>
  <c r="DR61" i="28" s="1"/>
  <c r="DQ22" i="28"/>
  <c r="DP22" i="28"/>
  <c r="DO22" i="28"/>
  <c r="DN22" i="28"/>
  <c r="DM22" i="28"/>
  <c r="DL22" i="28"/>
  <c r="DK22" i="28"/>
  <c r="DJ22" i="28"/>
  <c r="DJ49" i="28" s="1"/>
  <c r="DJ61" i="28" s="1"/>
  <c r="DI22" i="28"/>
  <c r="DW21" i="28"/>
  <c r="DV21" i="28"/>
  <c r="DU21" i="28"/>
  <c r="DT21" i="28"/>
  <c r="DS21" i="28"/>
  <c r="DR21" i="28"/>
  <c r="DQ21" i="28"/>
  <c r="DP21" i="28"/>
  <c r="DO21" i="28"/>
  <c r="DN21" i="28"/>
  <c r="DM21" i="28"/>
  <c r="DL21" i="28"/>
  <c r="DK21" i="28"/>
  <c r="DJ21" i="28"/>
  <c r="DI21" i="28"/>
  <c r="DW20" i="28"/>
  <c r="DV20" i="28"/>
  <c r="DU20" i="28"/>
  <c r="DT20" i="28"/>
  <c r="DS20" i="28"/>
  <c r="DR20" i="28"/>
  <c r="DQ20" i="28"/>
  <c r="DP20" i="28"/>
  <c r="DP48" i="28" s="1"/>
  <c r="DP60" i="28" s="1"/>
  <c r="DO20" i="28"/>
  <c r="DN20" i="28"/>
  <c r="DM20" i="28"/>
  <c r="DL20" i="28"/>
  <c r="DK20" i="28"/>
  <c r="DJ20" i="28"/>
  <c r="DI20" i="28"/>
  <c r="DW19" i="28"/>
  <c r="DV19" i="28"/>
  <c r="DU19" i="28"/>
  <c r="DT19" i="28"/>
  <c r="DS19" i="28"/>
  <c r="DR19" i="28"/>
  <c r="DQ19" i="28"/>
  <c r="DP19" i="28"/>
  <c r="DO19" i="28"/>
  <c r="DN19" i="28"/>
  <c r="DM19" i="28"/>
  <c r="DL19" i="28"/>
  <c r="DK19" i="28"/>
  <c r="DJ19" i="28"/>
  <c r="DI19" i="28"/>
  <c r="DW18" i="28"/>
  <c r="DV18" i="28"/>
  <c r="DU18" i="28"/>
  <c r="DT18" i="28"/>
  <c r="DS18" i="28"/>
  <c r="DR18" i="28"/>
  <c r="DQ18" i="28"/>
  <c r="DP18" i="28"/>
  <c r="DO18" i="28"/>
  <c r="DN18" i="28"/>
  <c r="DM18" i="28"/>
  <c r="DL18" i="28"/>
  <c r="DK18" i="28"/>
  <c r="DJ18" i="28"/>
  <c r="DI18" i="28"/>
  <c r="DW17" i="28"/>
  <c r="DV17" i="28"/>
  <c r="DU17" i="28"/>
  <c r="DT17" i="28"/>
  <c r="DS17" i="28"/>
  <c r="DR17" i="28"/>
  <c r="DQ17" i="28"/>
  <c r="DP17" i="28"/>
  <c r="DO17" i="28"/>
  <c r="DN17" i="28"/>
  <c r="DM17" i="28"/>
  <c r="DL17" i="28"/>
  <c r="DK17" i="28"/>
  <c r="DJ17" i="28"/>
  <c r="DI17" i="28"/>
  <c r="DW16" i="28"/>
  <c r="DV16" i="28"/>
  <c r="DU16" i="28"/>
  <c r="DT16" i="28"/>
  <c r="DT47" i="28" s="1"/>
  <c r="DT59" i="28" s="1"/>
  <c r="DS16" i="28"/>
  <c r="DR16" i="28"/>
  <c r="DQ16" i="28"/>
  <c r="DP16" i="28"/>
  <c r="DO16" i="28"/>
  <c r="DN16" i="28"/>
  <c r="DM16" i="28"/>
  <c r="DL16" i="28"/>
  <c r="DL47" i="28" s="1"/>
  <c r="DL59" i="28" s="1"/>
  <c r="DK16" i="28"/>
  <c r="DJ16" i="28"/>
  <c r="DI16" i="28"/>
  <c r="DW15" i="28"/>
  <c r="DV15" i="28"/>
  <c r="DU15" i="28"/>
  <c r="DT15" i="28"/>
  <c r="DS15" i="28"/>
  <c r="DR15" i="28"/>
  <c r="DQ15" i="28"/>
  <c r="DP15" i="28"/>
  <c r="DO15" i="28"/>
  <c r="DN15" i="28"/>
  <c r="DM15" i="28"/>
  <c r="DL15" i="28"/>
  <c r="DK15" i="28"/>
  <c r="DJ15" i="28"/>
  <c r="DI15" i="28"/>
  <c r="DW14" i="28"/>
  <c r="DV14" i="28"/>
  <c r="DU14" i="28"/>
  <c r="DT14" i="28"/>
  <c r="DS14" i="28"/>
  <c r="DR14" i="28"/>
  <c r="DQ14" i="28"/>
  <c r="DP14" i="28"/>
  <c r="DO14" i="28"/>
  <c r="DN14" i="28"/>
  <c r="DM14" i="28"/>
  <c r="DL14" i="28"/>
  <c r="DK14" i="28"/>
  <c r="DJ14" i="28"/>
  <c r="DI14" i="28"/>
  <c r="DW13" i="28"/>
  <c r="DV13" i="28"/>
  <c r="DU13" i="28"/>
  <c r="DT13" i="28"/>
  <c r="DS13" i="28"/>
  <c r="DR13" i="28"/>
  <c r="DQ13" i="28"/>
  <c r="DP13" i="28"/>
  <c r="DO13" i="28"/>
  <c r="DN13" i="28"/>
  <c r="DM13" i="28"/>
  <c r="DL13" i="28"/>
  <c r="DK13" i="28"/>
  <c r="DJ13" i="28"/>
  <c r="DI13" i="28"/>
  <c r="DW12" i="28"/>
  <c r="DV12" i="28"/>
  <c r="DU12" i="28"/>
  <c r="DT12" i="28"/>
  <c r="DS12" i="28"/>
  <c r="DR12" i="28"/>
  <c r="DQ12" i="28"/>
  <c r="DP12" i="28"/>
  <c r="DO12" i="28"/>
  <c r="DN12" i="28"/>
  <c r="DM12" i="28"/>
  <c r="DL12" i="28"/>
  <c r="DK12" i="28"/>
  <c r="DJ12" i="28"/>
  <c r="DI12" i="28"/>
  <c r="DW11" i="28"/>
  <c r="DV11" i="28"/>
  <c r="DU11" i="28"/>
  <c r="DT11" i="28"/>
  <c r="DS11" i="28"/>
  <c r="DR11" i="28"/>
  <c r="DQ11" i="28"/>
  <c r="DP11" i="28"/>
  <c r="DO11" i="28"/>
  <c r="DN11" i="28"/>
  <c r="DM11" i="28"/>
  <c r="DL11" i="28"/>
  <c r="DK11" i="28"/>
  <c r="DJ11" i="28"/>
  <c r="DI11" i="28"/>
  <c r="DW10" i="28"/>
  <c r="DV10" i="28"/>
  <c r="DV46" i="28" s="1"/>
  <c r="DV58" i="28" s="1"/>
  <c r="DU10" i="28"/>
  <c r="DT10" i="28"/>
  <c r="DS10" i="28"/>
  <c r="DR10" i="28"/>
  <c r="DQ10" i="28"/>
  <c r="DP10" i="28"/>
  <c r="DO10" i="28"/>
  <c r="DN10" i="28"/>
  <c r="DN46" i="28" s="1"/>
  <c r="DN58" i="28" s="1"/>
  <c r="DM10" i="28"/>
  <c r="DL10" i="28"/>
  <c r="DK10" i="28"/>
  <c r="DJ10" i="28"/>
  <c r="DI10" i="28"/>
  <c r="DW9" i="28"/>
  <c r="DV9" i="28"/>
  <c r="DU9" i="28"/>
  <c r="DT9" i="28"/>
  <c r="DS9" i="28"/>
  <c r="DR9" i="28"/>
  <c r="DQ9" i="28"/>
  <c r="DP9" i="28"/>
  <c r="DO9" i="28"/>
  <c r="DN9" i="28"/>
  <c r="DM9" i="28"/>
  <c r="DL9" i="28"/>
  <c r="DK9" i="28"/>
  <c r="DJ9" i="28"/>
  <c r="DI9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W7" i="28"/>
  <c r="DV7" i="28"/>
  <c r="DU7" i="28"/>
  <c r="DT7" i="28"/>
  <c r="DS7" i="28"/>
  <c r="DS45" i="28" s="1"/>
  <c r="DS57" i="28" s="1"/>
  <c r="DR7" i="28"/>
  <c r="DQ7" i="28"/>
  <c r="DP7" i="28"/>
  <c r="DO7" i="28"/>
  <c r="DN7" i="28"/>
  <c r="DM7" i="28"/>
  <c r="DL7" i="28"/>
  <c r="DK7" i="28"/>
  <c r="DK45" i="28" s="1"/>
  <c r="DK57" i="28" s="1"/>
  <c r="DJ7" i="28"/>
  <c r="DI7" i="28"/>
  <c r="DW6" i="28"/>
  <c r="DW44" i="28" s="1"/>
  <c r="DW56" i="28" s="1"/>
  <c r="DV6" i="28"/>
  <c r="DV44" i="28" s="1"/>
  <c r="DV56" i="28" s="1"/>
  <c r="DU6" i="28"/>
  <c r="DU44" i="28" s="1"/>
  <c r="DU56" i="28" s="1"/>
  <c r="DT6" i="28"/>
  <c r="DT44" i="28" s="1"/>
  <c r="DT56" i="28" s="1"/>
  <c r="DS6" i="28"/>
  <c r="DS44" i="28" s="1"/>
  <c r="DS56" i="28" s="1"/>
  <c r="DR6" i="28"/>
  <c r="DR44" i="28" s="1"/>
  <c r="DQ6" i="28"/>
  <c r="DQ44" i="28" s="1"/>
  <c r="DQ56" i="28" s="1"/>
  <c r="DP6" i="28"/>
  <c r="DP44" i="28" s="1"/>
  <c r="DP56" i="28" s="1"/>
  <c r="DO6" i="28"/>
  <c r="DO44" i="28" s="1"/>
  <c r="DO56" i="28" s="1"/>
  <c r="DN6" i="28"/>
  <c r="DN44" i="28" s="1"/>
  <c r="DN56" i="28" s="1"/>
  <c r="DM6" i="28"/>
  <c r="DM44" i="28" s="1"/>
  <c r="DM56" i="28" s="1"/>
  <c r="DL6" i="28"/>
  <c r="DL44" i="28" s="1"/>
  <c r="DL56" i="28" s="1"/>
  <c r="DK6" i="28"/>
  <c r="DK44" i="28" s="1"/>
  <c r="DK56" i="28" s="1"/>
  <c r="DJ6" i="28"/>
  <c r="DJ44" i="28" s="1"/>
  <c r="DI6" i="28"/>
  <c r="DI44" i="28" s="1"/>
  <c r="DI56" i="28" s="1"/>
  <c r="B56" i="34"/>
  <c r="B55" i="34"/>
  <c r="B54" i="34"/>
  <c r="B53" i="34"/>
  <c r="B52" i="34"/>
  <c r="B51" i="34"/>
  <c r="B50" i="34"/>
  <c r="B49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J50" i="34"/>
  <c r="J49" i="34"/>
  <c r="J48" i="34"/>
  <c r="J47" i="34"/>
  <c r="J46" i="34"/>
  <c r="J45" i="34"/>
  <c r="J44" i="34"/>
  <c r="J43" i="34"/>
  <c r="J42" i="34"/>
  <c r="F42" i="34" s="1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F26" i="34" s="1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F13" i="34" s="1"/>
  <c r="J12" i="34"/>
  <c r="J11" i="34"/>
  <c r="J10" i="34"/>
  <c r="J9" i="34"/>
  <c r="J8" i="34"/>
  <c r="J7" i="34"/>
  <c r="J6" i="34"/>
  <c r="J5" i="34"/>
  <c r="J4" i="34"/>
  <c r="K50" i="34"/>
  <c r="K49" i="34"/>
  <c r="K48" i="34"/>
  <c r="K47" i="34"/>
  <c r="K46" i="34"/>
  <c r="K45" i="34"/>
  <c r="K44" i="34"/>
  <c r="K43" i="34"/>
  <c r="K42" i="34"/>
  <c r="K41" i="34"/>
  <c r="F41" i="34" s="1"/>
  <c r="K40" i="34"/>
  <c r="F40" i="34" s="1"/>
  <c r="K39" i="34"/>
  <c r="K38" i="34"/>
  <c r="F38" i="34"/>
  <c r="K37" i="34"/>
  <c r="K36" i="34"/>
  <c r="K35" i="34"/>
  <c r="K34" i="34"/>
  <c r="K33" i="34"/>
  <c r="F33" i="34" s="1"/>
  <c r="K32" i="34"/>
  <c r="K31" i="34"/>
  <c r="K30" i="34"/>
  <c r="K29" i="34"/>
  <c r="K28" i="34"/>
  <c r="K27" i="34"/>
  <c r="K26" i="34"/>
  <c r="K25" i="34"/>
  <c r="F25" i="34" s="1"/>
  <c r="K24" i="34"/>
  <c r="K23" i="34"/>
  <c r="K22" i="34"/>
  <c r="F22" i="34" s="1"/>
  <c r="K21" i="34"/>
  <c r="F21" i="34" s="1"/>
  <c r="K20" i="34"/>
  <c r="K19" i="34"/>
  <c r="K18" i="34"/>
  <c r="K17" i="34"/>
  <c r="F17" i="34"/>
  <c r="K16" i="34"/>
  <c r="F16" i="34" s="1"/>
  <c r="K15" i="34"/>
  <c r="K14" i="34"/>
  <c r="K13" i="34"/>
  <c r="K12" i="34"/>
  <c r="K11" i="34"/>
  <c r="K10" i="34"/>
  <c r="K9" i="34"/>
  <c r="K8" i="34"/>
  <c r="K7" i="34"/>
  <c r="K6" i="34"/>
  <c r="K5" i="34"/>
  <c r="F4" i="34"/>
  <c r="I4" i="34" s="1"/>
  <c r="R108" i="31"/>
  <c r="AK5" i="45" l="1"/>
  <c r="CM5" i="45"/>
  <c r="DK48" i="28"/>
  <c r="DK60" i="28" s="1"/>
  <c r="DS48" i="28"/>
  <c r="DS60" i="28" s="1"/>
  <c r="DM49" i="28"/>
  <c r="DM61" i="28" s="1"/>
  <c r="DU49" i="28"/>
  <c r="DU61" i="28" s="1"/>
  <c r="DO50" i="28"/>
  <c r="DO62" i="28" s="1"/>
  <c r="EB63" i="28"/>
  <c r="EJ63" i="28"/>
  <c r="ER63" i="28"/>
  <c r="EZ63" i="28"/>
  <c r="CB51" i="28"/>
  <c r="CJ51" i="28"/>
  <c r="CR51" i="28"/>
  <c r="CZ51" i="28"/>
  <c r="EG63" i="28"/>
  <c r="EO63" i="28"/>
  <c r="EW63" i="28"/>
  <c r="BJ51" i="28"/>
  <c r="BR51" i="28"/>
  <c r="BZ51" i="28"/>
  <c r="CH51" i="28"/>
  <c r="CP51" i="28"/>
  <c r="CX51" i="28"/>
  <c r="DM48" i="28"/>
  <c r="DM60" i="28" s="1"/>
  <c r="DU48" i="28"/>
  <c r="DU60" i="28" s="1"/>
  <c r="DO49" i="28"/>
  <c r="DO61" i="28" s="1"/>
  <c r="DI50" i="28"/>
  <c r="DI62" i="28" s="1"/>
  <c r="DQ50" i="28"/>
  <c r="DQ62" i="28" s="1"/>
  <c r="EA63" i="28"/>
  <c r="EI63" i="28"/>
  <c r="EQ63" i="28"/>
  <c r="EY63" i="28"/>
  <c r="BK51" i="28"/>
  <c r="BS51" i="28"/>
  <c r="CA51" i="28"/>
  <c r="CI51" i="28"/>
  <c r="CQ51" i="28"/>
  <c r="CY51" i="28"/>
  <c r="EK63" i="28"/>
  <c r="DY63" i="28"/>
  <c r="N33" i="36"/>
  <c r="B33" i="36"/>
  <c r="P32" i="36"/>
  <c r="K49" i="36"/>
  <c r="L49" i="36" s="1"/>
  <c r="DL48" i="28"/>
  <c r="DL60" i="28" s="1"/>
  <c r="DT48" i="28"/>
  <c r="DT60" i="28" s="1"/>
  <c r="DR50" i="28"/>
  <c r="DR62" i="28" s="1"/>
  <c r="DR45" i="28"/>
  <c r="DR57" i="28" s="1"/>
  <c r="BF51" i="28"/>
  <c r="BN51" i="28"/>
  <c r="BV51" i="28"/>
  <c r="CD51" i="28"/>
  <c r="CL51" i="28"/>
  <c r="CT51" i="28"/>
  <c r="BG51" i="28"/>
  <c r="DJ45" i="28"/>
  <c r="DJ57" i="28" s="1"/>
  <c r="BE51" i="28"/>
  <c r="DM46" i="28"/>
  <c r="DM58" i="28" s="1"/>
  <c r="DU46" i="28"/>
  <c r="DU58" i="28" s="1"/>
  <c r="DO48" i="28"/>
  <c r="DO60" i="28" s="1"/>
  <c r="DI49" i="28"/>
  <c r="DI61" i="28" s="1"/>
  <c r="DQ49" i="28"/>
  <c r="DQ61" i="28" s="1"/>
  <c r="DK50" i="28"/>
  <c r="DK62" i="28" s="1"/>
  <c r="DS50" i="28"/>
  <c r="DS62" i="28" s="1"/>
  <c r="DB51" i="28"/>
  <c r="FC63" i="28"/>
  <c r="BO51" i="28"/>
  <c r="BW51" i="28"/>
  <c r="CE51" i="28"/>
  <c r="CM51" i="28"/>
  <c r="CU51" i="28"/>
  <c r="DC51" i="28"/>
  <c r="EF63" i="28"/>
  <c r="EN63" i="28"/>
  <c r="EV63" i="28"/>
  <c r="BX51" i="28"/>
  <c r="CF51" i="28"/>
  <c r="CN51" i="28"/>
  <c r="CV51" i="28"/>
  <c r="DD51" i="28"/>
  <c r="EP63" i="28"/>
  <c r="EC51" i="28"/>
  <c r="EC56" i="28"/>
  <c r="EC63" i="28" s="1"/>
  <c r="ES51" i="28"/>
  <c r="ES56" i="28"/>
  <c r="ES63" i="28" s="1"/>
  <c r="FA51" i="28"/>
  <c r="FA56" i="28"/>
  <c r="FA63" i="28" s="1"/>
  <c r="ET63" i="28"/>
  <c r="ED63" i="28"/>
  <c r="EL63" i="28"/>
  <c r="FB63" i="28"/>
  <c r="EE63" i="28"/>
  <c r="EM63" i="28"/>
  <c r="EU63" i="28"/>
  <c r="DZ51" i="28"/>
  <c r="DZ61" i="28"/>
  <c r="DZ63" i="28" s="1"/>
  <c r="EH51" i="28"/>
  <c r="EH61" i="28"/>
  <c r="EH63" i="28" s="1"/>
  <c r="EX51" i="28"/>
  <c r="EX61" i="28"/>
  <c r="EX63" i="28" s="1"/>
  <c r="FF51" i="28"/>
  <c r="EP51" i="28"/>
  <c r="DX47" i="28"/>
  <c r="DX59" i="28" s="1"/>
  <c r="B29" i="39"/>
  <c r="DJ48" i="28"/>
  <c r="DJ60" i="28" s="1"/>
  <c r="DR48" i="28"/>
  <c r="DR60" i="28" s="1"/>
  <c r="DN50" i="28"/>
  <c r="DN62" i="28" s="1"/>
  <c r="DN45" i="28"/>
  <c r="DN57" i="28" s="1"/>
  <c r="DV45" i="28"/>
  <c r="DV57" i="28" s="1"/>
  <c r="DX45" i="28"/>
  <c r="DX57" i="28" s="1"/>
  <c r="DX49" i="28"/>
  <c r="DX61" i="28" s="1"/>
  <c r="S60" i="32"/>
  <c r="S87" i="28"/>
  <c r="S84" i="32" s="1"/>
  <c r="T87" i="28"/>
  <c r="T84" i="32" s="1"/>
  <c r="DW49" i="28"/>
  <c r="DW61" i="28" s="1"/>
  <c r="DX46" i="28"/>
  <c r="DX58" i="28" s="1"/>
  <c r="R93" i="28"/>
  <c r="R90" i="32" s="1"/>
  <c r="R59" i="32"/>
  <c r="R83" i="32"/>
  <c r="DW48" i="28"/>
  <c r="DW60" i="28" s="1"/>
  <c r="Q51" i="28"/>
  <c r="DW45" i="28"/>
  <c r="DW57" i="28" s="1"/>
  <c r="P51" i="28"/>
  <c r="R66" i="32"/>
  <c r="R67" i="32"/>
  <c r="R68" i="32"/>
  <c r="DW50" i="28"/>
  <c r="DW62" i="28" s="1"/>
  <c r="DX50" i="28"/>
  <c r="DX62" i="28" s="1"/>
  <c r="R73" i="28"/>
  <c r="R72" i="28"/>
  <c r="R74" i="28"/>
  <c r="R95" i="28"/>
  <c r="R92" i="32" s="1"/>
  <c r="R51" i="28"/>
  <c r="R68" i="28"/>
  <c r="R98" i="28"/>
  <c r="R95" i="32" s="1"/>
  <c r="DW46" i="28"/>
  <c r="DW58" i="28" s="1"/>
  <c r="EK51" i="28"/>
  <c r="DM45" i="28"/>
  <c r="DM57" i="28" s="1"/>
  <c r="DU45" i="28"/>
  <c r="DU57" i="28" s="1"/>
  <c r="DV47" i="28"/>
  <c r="DV59" i="28" s="1"/>
  <c r="DL49" i="28"/>
  <c r="DL61" i="28" s="1"/>
  <c r="DT49" i="28"/>
  <c r="DT61" i="28" s="1"/>
  <c r="DV50" i="28"/>
  <c r="DV62" i="28" s="1"/>
  <c r="ED51" i="28"/>
  <c r="EL51" i="28"/>
  <c r="ET51" i="28"/>
  <c r="FB51" i="28"/>
  <c r="DW47" i="28"/>
  <c r="DW59" i="28" s="1"/>
  <c r="DV49" i="28"/>
  <c r="DV61" i="28" s="1"/>
  <c r="BM51" i="28"/>
  <c r="BU51" i="28"/>
  <c r="CC51" i="28"/>
  <c r="CK51" i="28"/>
  <c r="CS51" i="28"/>
  <c r="DA51" i="28"/>
  <c r="BY51" i="28"/>
  <c r="CG51" i="28"/>
  <c r="CO51" i="28"/>
  <c r="CW51" i="28"/>
  <c r="DI45" i="28"/>
  <c r="DI57" i="28" s="1"/>
  <c r="DQ45" i="28"/>
  <c r="DQ57" i="28" s="1"/>
  <c r="DN48" i="28"/>
  <c r="DN60" i="28" s="1"/>
  <c r="DV48" i="28"/>
  <c r="DV60" i="28" s="1"/>
  <c r="DP49" i="28"/>
  <c r="DP61" i="28" s="1"/>
  <c r="DK47" i="28"/>
  <c r="DK59" i="28" s="1"/>
  <c r="DS47" i="28"/>
  <c r="DS59" i="28" s="1"/>
  <c r="DL45" i="28"/>
  <c r="DL57" i="28" s="1"/>
  <c r="DT45" i="28"/>
  <c r="DT57" i="28" s="1"/>
  <c r="DO46" i="28"/>
  <c r="DO58" i="28" s="1"/>
  <c r="DM47" i="28"/>
  <c r="DM59" i="28" s="1"/>
  <c r="DU47" i="28"/>
  <c r="DU59" i="28" s="1"/>
  <c r="DI48" i="28"/>
  <c r="DI60" i="28" s="1"/>
  <c r="DQ48" i="28"/>
  <c r="DQ60" i="28" s="1"/>
  <c r="DK49" i="28"/>
  <c r="DK61" i="28" s="1"/>
  <c r="DS49" i="28"/>
  <c r="DS61" i="28" s="1"/>
  <c r="DM50" i="28"/>
  <c r="DU50" i="28"/>
  <c r="DU62" i="28" s="1"/>
  <c r="DP46" i="28"/>
  <c r="DP58" i="28" s="1"/>
  <c r="DN47" i="28"/>
  <c r="DN59" i="28" s="1"/>
  <c r="DI46" i="28"/>
  <c r="DI58" i="28" s="1"/>
  <c r="DQ46" i="28"/>
  <c r="DQ58" i="28" s="1"/>
  <c r="DJ46" i="28"/>
  <c r="DJ58" i="28" s="1"/>
  <c r="DR46" i="28"/>
  <c r="DR58" i="28" s="1"/>
  <c r="DO47" i="28"/>
  <c r="DO59" i="28" s="1"/>
  <c r="DO45" i="28"/>
  <c r="DO57" i="28" s="1"/>
  <c r="DP47" i="28"/>
  <c r="DP59" i="28" s="1"/>
  <c r="DN49" i="28"/>
  <c r="DN61" i="28" s="1"/>
  <c r="DP50" i="28"/>
  <c r="DP62" i="28" s="1"/>
  <c r="BL51" i="28"/>
  <c r="BT51" i="28"/>
  <c r="DP45" i="28"/>
  <c r="DP57" i="28" s="1"/>
  <c r="DK46" i="28"/>
  <c r="DK58" i="28" s="1"/>
  <c r="DS46" i="28"/>
  <c r="DS58" i="28" s="1"/>
  <c r="DI47" i="28"/>
  <c r="DI59" i="28" s="1"/>
  <c r="DQ47" i="28"/>
  <c r="DQ59" i="28" s="1"/>
  <c r="DL46" i="28"/>
  <c r="DL58" i="28" s="1"/>
  <c r="DT46" i="28"/>
  <c r="DT58" i="28" s="1"/>
  <c r="DJ47" i="28"/>
  <c r="DJ59" i="28" s="1"/>
  <c r="DR47" i="28"/>
  <c r="DR59" i="28" s="1"/>
  <c r="DJ56" i="28"/>
  <c r="DR56" i="28"/>
  <c r="BI51" i="28"/>
  <c r="BQ51" i="28"/>
  <c r="BH51" i="28"/>
  <c r="BP51" i="28"/>
  <c r="EE51" i="28"/>
  <c r="EM51" i="28"/>
  <c r="EU51" i="28"/>
  <c r="FC51" i="28"/>
  <c r="EF51" i="28"/>
  <c r="EN51" i="28"/>
  <c r="EV51" i="28"/>
  <c r="FD51" i="28"/>
  <c r="DY51" i="28"/>
  <c r="EG51" i="28"/>
  <c r="EO51" i="28"/>
  <c r="FE51" i="28"/>
  <c r="EW51" i="28"/>
  <c r="EA51" i="28"/>
  <c r="EI51" i="28"/>
  <c r="EQ51" i="28"/>
  <c r="EY51" i="28"/>
  <c r="FG51" i="28"/>
  <c r="EB51" i="28"/>
  <c r="EJ51" i="28"/>
  <c r="ER51" i="28"/>
  <c r="EZ51" i="28"/>
  <c r="FH51" i="28"/>
  <c r="F14" i="34"/>
  <c r="F30" i="34"/>
  <c r="F46" i="34"/>
  <c r="F39" i="34"/>
  <c r="F24" i="34"/>
  <c r="F32" i="34"/>
  <c r="G4" i="34"/>
  <c r="F10" i="34"/>
  <c r="F31" i="34"/>
  <c r="F18" i="34"/>
  <c r="F34" i="34"/>
  <c r="F27" i="34"/>
  <c r="F35" i="34"/>
  <c r="F43" i="34"/>
  <c r="F15" i="34"/>
  <c r="F19" i="34"/>
  <c r="F7" i="34"/>
  <c r="F6" i="34"/>
  <c r="F11" i="34"/>
  <c r="F8" i="34"/>
  <c r="F9" i="34"/>
  <c r="F5" i="34"/>
  <c r="F12" i="34"/>
  <c r="F20" i="34"/>
  <c r="F28" i="34"/>
  <c r="F36" i="34"/>
  <c r="F44" i="34"/>
  <c r="F29" i="34"/>
  <c r="F37" i="34"/>
  <c r="F45" i="34"/>
  <c r="F23" i="34"/>
  <c r="Q152" i="28"/>
  <c r="Q153" i="28"/>
  <c r="Q154" i="28"/>
  <c r="Q155" i="28"/>
  <c r="Q156" i="28"/>
  <c r="Q157" i="28"/>
  <c r="Q158" i="28"/>
  <c r="BA158" i="28"/>
  <c r="AZ158" i="28"/>
  <c r="AY158" i="28"/>
  <c r="AX158" i="28"/>
  <c r="AW158" i="28"/>
  <c r="AV158" i="28"/>
  <c r="AU158" i="28"/>
  <c r="AT158" i="28"/>
  <c r="AS158" i="28"/>
  <c r="AR158" i="28"/>
  <c r="AQ158" i="28"/>
  <c r="AP158" i="28"/>
  <c r="AO158" i="28"/>
  <c r="AN158" i="28"/>
  <c r="AM158" i="28"/>
  <c r="AL158" i="28"/>
  <c r="AK158" i="28"/>
  <c r="AJ158" i="28"/>
  <c r="AI158" i="28"/>
  <c r="AH158" i="28"/>
  <c r="AG158" i="28"/>
  <c r="AF158" i="28"/>
  <c r="AE158" i="28"/>
  <c r="AD158" i="28"/>
  <c r="AC158" i="28"/>
  <c r="AB158" i="28"/>
  <c r="AA158" i="28"/>
  <c r="Z158" i="28"/>
  <c r="Y158" i="28"/>
  <c r="X158" i="28"/>
  <c r="W158" i="28"/>
  <c r="V158" i="28"/>
  <c r="U158" i="28"/>
  <c r="T158" i="28"/>
  <c r="S158" i="28"/>
  <c r="R158" i="28"/>
  <c r="P158" i="28"/>
  <c r="O158" i="28"/>
  <c r="N158" i="28"/>
  <c r="M158" i="28"/>
  <c r="L158" i="28"/>
  <c r="K158" i="28"/>
  <c r="J158" i="28"/>
  <c r="I158" i="28"/>
  <c r="H158" i="28"/>
  <c r="G158" i="28"/>
  <c r="F158" i="28"/>
  <c r="E158" i="28"/>
  <c r="BA157" i="28"/>
  <c r="AZ157" i="28"/>
  <c r="AY157" i="28"/>
  <c r="AX157" i="28"/>
  <c r="AW157" i="28"/>
  <c r="AV157" i="28"/>
  <c r="AU157" i="28"/>
  <c r="AT157" i="28"/>
  <c r="AS157" i="28"/>
  <c r="AR157" i="28"/>
  <c r="AQ157" i="28"/>
  <c r="AP157" i="28"/>
  <c r="AO157" i="28"/>
  <c r="AN157" i="28"/>
  <c r="AM157" i="28"/>
  <c r="AL157" i="28"/>
  <c r="AK157" i="28"/>
  <c r="AJ157" i="28"/>
  <c r="AI157" i="28"/>
  <c r="AH157" i="28"/>
  <c r="AG157" i="28"/>
  <c r="AF157" i="28"/>
  <c r="AE157" i="28"/>
  <c r="AD157" i="28"/>
  <c r="AC157" i="28"/>
  <c r="AB157" i="28"/>
  <c r="AA157" i="28"/>
  <c r="Z157" i="28"/>
  <c r="Y157" i="28"/>
  <c r="X157" i="28"/>
  <c r="W157" i="28"/>
  <c r="V157" i="28"/>
  <c r="U157" i="28"/>
  <c r="T157" i="28"/>
  <c r="S157" i="28"/>
  <c r="R157" i="28"/>
  <c r="P157" i="28"/>
  <c r="O157" i="28"/>
  <c r="N157" i="28"/>
  <c r="M157" i="28"/>
  <c r="L157" i="28"/>
  <c r="K157" i="28"/>
  <c r="J157" i="28"/>
  <c r="I157" i="28"/>
  <c r="H157" i="28"/>
  <c r="G157" i="28"/>
  <c r="F157" i="28"/>
  <c r="E157" i="28"/>
  <c r="BA156" i="28"/>
  <c r="AZ156" i="28"/>
  <c r="AY156" i="28"/>
  <c r="AX156" i="28"/>
  <c r="AW156" i="28"/>
  <c r="AV156" i="28"/>
  <c r="AU156" i="28"/>
  <c r="AT156" i="28"/>
  <c r="AS156" i="28"/>
  <c r="AR156" i="28"/>
  <c r="AQ156" i="28"/>
  <c r="AP156" i="28"/>
  <c r="AO156" i="28"/>
  <c r="AN156" i="28"/>
  <c r="AM156" i="28"/>
  <c r="AL156" i="28"/>
  <c r="AK156" i="28"/>
  <c r="AJ156" i="28"/>
  <c r="AI156" i="28"/>
  <c r="AH156" i="28"/>
  <c r="AG156" i="28"/>
  <c r="AF156" i="28"/>
  <c r="AE156" i="28"/>
  <c r="AD156" i="28"/>
  <c r="AC156" i="28"/>
  <c r="AB156" i="28"/>
  <c r="AA156" i="28"/>
  <c r="Z156" i="28"/>
  <c r="Y156" i="28"/>
  <c r="X156" i="28"/>
  <c r="W156" i="28"/>
  <c r="V156" i="28"/>
  <c r="U156" i="28"/>
  <c r="T156" i="28"/>
  <c r="S156" i="28"/>
  <c r="R156" i="28"/>
  <c r="P156" i="28"/>
  <c r="O156" i="28"/>
  <c r="N156" i="28"/>
  <c r="M156" i="28"/>
  <c r="L156" i="28"/>
  <c r="K156" i="28"/>
  <c r="J156" i="28"/>
  <c r="I156" i="28"/>
  <c r="H156" i="28"/>
  <c r="G156" i="28"/>
  <c r="F156" i="28"/>
  <c r="E156" i="28"/>
  <c r="BA155" i="28"/>
  <c r="AZ155" i="28"/>
  <c r="AY155" i="28"/>
  <c r="AX155" i="28"/>
  <c r="AW155" i="28"/>
  <c r="AV155" i="28"/>
  <c r="AU155" i="28"/>
  <c r="AT155" i="28"/>
  <c r="AS155" i="28"/>
  <c r="AR155" i="28"/>
  <c r="AQ155" i="28"/>
  <c r="AP155" i="28"/>
  <c r="AO155" i="28"/>
  <c r="AN155" i="28"/>
  <c r="AM155" i="28"/>
  <c r="AL155" i="28"/>
  <c r="AK155" i="28"/>
  <c r="AJ155" i="28"/>
  <c r="AI155" i="28"/>
  <c r="AH155" i="28"/>
  <c r="AG155" i="28"/>
  <c r="AF155" i="28"/>
  <c r="AE155" i="28"/>
  <c r="AD155" i="28"/>
  <c r="AC155" i="28"/>
  <c r="AB155" i="28"/>
  <c r="AA155" i="28"/>
  <c r="Z155" i="28"/>
  <c r="Y155" i="28"/>
  <c r="X155" i="28"/>
  <c r="W155" i="28"/>
  <c r="V155" i="28"/>
  <c r="U155" i="28"/>
  <c r="T155" i="28"/>
  <c r="S155" i="28"/>
  <c r="R155" i="28"/>
  <c r="P155" i="28"/>
  <c r="O155" i="28"/>
  <c r="N155" i="28"/>
  <c r="M155" i="28"/>
  <c r="L155" i="28"/>
  <c r="K155" i="28"/>
  <c r="J155" i="28"/>
  <c r="I155" i="28"/>
  <c r="H155" i="28"/>
  <c r="G155" i="28"/>
  <c r="F155" i="28"/>
  <c r="E155" i="28"/>
  <c r="BA154" i="28"/>
  <c r="AZ154" i="28"/>
  <c r="AY154" i="28"/>
  <c r="AX154" i="28"/>
  <c r="AW154" i="28"/>
  <c r="AV154" i="28"/>
  <c r="AU154" i="28"/>
  <c r="AT154" i="28"/>
  <c r="AS154" i="28"/>
  <c r="AR154" i="28"/>
  <c r="AQ154" i="28"/>
  <c r="AP154" i="28"/>
  <c r="AO154" i="28"/>
  <c r="AN154" i="28"/>
  <c r="AM154" i="28"/>
  <c r="AL154" i="28"/>
  <c r="AK154" i="28"/>
  <c r="AJ154" i="28"/>
  <c r="AI154" i="28"/>
  <c r="AH154" i="28"/>
  <c r="AG154" i="28"/>
  <c r="AF154" i="28"/>
  <c r="AE154" i="28"/>
  <c r="AD154" i="28"/>
  <c r="AC154" i="28"/>
  <c r="AB154" i="28"/>
  <c r="AA154" i="28"/>
  <c r="Z154" i="28"/>
  <c r="Y154" i="28"/>
  <c r="X154" i="28"/>
  <c r="W154" i="28"/>
  <c r="V154" i="28"/>
  <c r="U154" i="28"/>
  <c r="T154" i="28"/>
  <c r="S154" i="28"/>
  <c r="R154" i="28"/>
  <c r="P154" i="28"/>
  <c r="O154" i="28"/>
  <c r="N154" i="28"/>
  <c r="M154" i="28"/>
  <c r="L154" i="28"/>
  <c r="K154" i="28"/>
  <c r="J154" i="28"/>
  <c r="I154" i="28"/>
  <c r="H154" i="28"/>
  <c r="G154" i="28"/>
  <c r="F154" i="28"/>
  <c r="E154" i="28"/>
  <c r="BA153" i="28"/>
  <c r="AZ153" i="28"/>
  <c r="AY153" i="28"/>
  <c r="AX153" i="28"/>
  <c r="AW153" i="28"/>
  <c r="AV153" i="28"/>
  <c r="AU153" i="28"/>
  <c r="AT153" i="28"/>
  <c r="AS153" i="28"/>
  <c r="AR153" i="28"/>
  <c r="AQ153" i="28"/>
  <c r="AP153" i="28"/>
  <c r="AO153" i="28"/>
  <c r="AN153" i="28"/>
  <c r="AM153" i="28"/>
  <c r="AL153" i="28"/>
  <c r="AK153" i="28"/>
  <c r="AJ153" i="28"/>
  <c r="AI153" i="28"/>
  <c r="AH153" i="28"/>
  <c r="AG153" i="28"/>
  <c r="AF153" i="28"/>
  <c r="AE153" i="28"/>
  <c r="AD153" i="28"/>
  <c r="AC153" i="28"/>
  <c r="AB153" i="28"/>
  <c r="AA153" i="28"/>
  <c r="Z153" i="28"/>
  <c r="Y153" i="28"/>
  <c r="X153" i="28"/>
  <c r="W153" i="28"/>
  <c r="V153" i="28"/>
  <c r="U153" i="28"/>
  <c r="T153" i="28"/>
  <c r="S153" i="28"/>
  <c r="R153" i="28"/>
  <c r="P153" i="28"/>
  <c r="O153" i="28"/>
  <c r="N153" i="28"/>
  <c r="M153" i="28"/>
  <c r="L153" i="28"/>
  <c r="K153" i="28"/>
  <c r="J153" i="28"/>
  <c r="I153" i="28"/>
  <c r="H153" i="28"/>
  <c r="G153" i="28"/>
  <c r="F153" i="28"/>
  <c r="E153" i="28"/>
  <c r="BA152" i="28"/>
  <c r="AZ152" i="28"/>
  <c r="AY152" i="28"/>
  <c r="AX152" i="28"/>
  <c r="AW152" i="28"/>
  <c r="AV152" i="28"/>
  <c r="AU152" i="28"/>
  <c r="AT152" i="28"/>
  <c r="AS152" i="28"/>
  <c r="AR152" i="28"/>
  <c r="AQ152" i="28"/>
  <c r="AP152" i="28"/>
  <c r="AO152" i="28"/>
  <c r="AN152" i="28"/>
  <c r="AM152" i="28"/>
  <c r="AL152" i="28"/>
  <c r="AK152" i="28"/>
  <c r="AJ152" i="28"/>
  <c r="AI152" i="28"/>
  <c r="AH152" i="28"/>
  <c r="AG152" i="28"/>
  <c r="AF152" i="28"/>
  <c r="AE152" i="28"/>
  <c r="AD152" i="28"/>
  <c r="AC152" i="28"/>
  <c r="AB152" i="28"/>
  <c r="AA152" i="28"/>
  <c r="Z152" i="28"/>
  <c r="Y152" i="28"/>
  <c r="X152" i="28"/>
  <c r="W152" i="28"/>
  <c r="V152" i="28"/>
  <c r="U152" i="28"/>
  <c r="T152" i="28"/>
  <c r="S152" i="28"/>
  <c r="R152" i="28"/>
  <c r="P152" i="28"/>
  <c r="O152" i="28"/>
  <c r="N152" i="28"/>
  <c r="M152" i="28"/>
  <c r="L152" i="28"/>
  <c r="K152" i="28"/>
  <c r="J152" i="28"/>
  <c r="I152" i="28"/>
  <c r="H152" i="28"/>
  <c r="G152" i="28"/>
  <c r="F152" i="28"/>
  <c r="E152" i="28"/>
  <c r="AL5" i="45" l="1"/>
  <c r="CN5" i="45"/>
  <c r="B34" i="36"/>
  <c r="P33" i="36"/>
  <c r="M33" i="36"/>
  <c r="N34" i="36"/>
  <c r="DS63" i="28"/>
  <c r="DJ51" i="28"/>
  <c r="DM51" i="28"/>
  <c r="DV63" i="28"/>
  <c r="DX63" i="28"/>
  <c r="DW63" i="28"/>
  <c r="DK63" i="28"/>
  <c r="DT63" i="28"/>
  <c r="B30" i="39"/>
  <c r="DI63" i="28"/>
  <c r="DP63" i="28"/>
  <c r="DL63" i="28"/>
  <c r="DX51" i="28"/>
  <c r="R70" i="32"/>
  <c r="R65" i="32"/>
  <c r="R71" i="32"/>
  <c r="R69" i="32"/>
  <c r="R99" i="28"/>
  <c r="R96" i="32" s="1"/>
  <c r="DN51" i="28"/>
  <c r="DW51" i="28"/>
  <c r="DP51" i="28"/>
  <c r="DQ63" i="28"/>
  <c r="DN63" i="28"/>
  <c r="DV51" i="28"/>
  <c r="DI51" i="28"/>
  <c r="DQ51" i="28"/>
  <c r="DJ63" i="28"/>
  <c r="DO63" i="28"/>
  <c r="DU63" i="28"/>
  <c r="DS51" i="28"/>
  <c r="DR63" i="28"/>
  <c r="DT51" i="28"/>
  <c r="DR51" i="28"/>
  <c r="DL51" i="28"/>
  <c r="DK51" i="28"/>
  <c r="DU51" i="28"/>
  <c r="DO51" i="28"/>
  <c r="DM62" i="28"/>
  <c r="DM63" i="28" s="1"/>
  <c r="I5" i="34"/>
  <c r="G5" i="34"/>
  <c r="I8" i="34"/>
  <c r="G8" i="34"/>
  <c r="I9" i="34"/>
  <c r="G9" i="34"/>
  <c r="I6" i="34"/>
  <c r="G6" i="34"/>
  <c r="I7" i="34"/>
  <c r="G7" i="34"/>
  <c r="I10" i="34"/>
  <c r="G10" i="34"/>
  <c r="H139" i="32"/>
  <c r="D137" i="32"/>
  <c r="C137" i="32"/>
  <c r="B137" i="32"/>
  <c r="AW130" i="32"/>
  <c r="AC128" i="32"/>
  <c r="H127" i="32"/>
  <c r="AV125" i="32"/>
  <c r="D125" i="32"/>
  <c r="C125" i="32"/>
  <c r="B125" i="32"/>
  <c r="BA119" i="32"/>
  <c r="AZ119" i="32"/>
  <c r="AZ143" i="32" s="1"/>
  <c r="AY119" i="32"/>
  <c r="AX119" i="32"/>
  <c r="AX143" i="32" s="1"/>
  <c r="AW119" i="32"/>
  <c r="AW143" i="32" s="1"/>
  <c r="AV119" i="32"/>
  <c r="AV131" i="32" s="1"/>
  <c r="AU119" i="32"/>
  <c r="AT119" i="32"/>
  <c r="AS119" i="32"/>
  <c r="AS143" i="32" s="1"/>
  <c r="AR119" i="32"/>
  <c r="AR131" i="32" s="1"/>
  <c r="AQ119" i="32"/>
  <c r="AP119" i="32"/>
  <c r="AP143" i="32" s="1"/>
  <c r="AO119" i="32"/>
  <c r="AO143" i="32" s="1"/>
  <c r="AN119" i="32"/>
  <c r="AN131" i="32" s="1"/>
  <c r="AM119" i="32"/>
  <c r="AL119" i="32"/>
  <c r="AK119" i="32"/>
  <c r="AJ119" i="32"/>
  <c r="AJ131" i="32" s="1"/>
  <c r="AI119" i="32"/>
  <c r="AH119" i="32"/>
  <c r="AH143" i="32" s="1"/>
  <c r="AG119" i="32"/>
  <c r="AG143" i="32" s="1"/>
  <c r="AF119" i="32"/>
  <c r="AF131" i="32" s="1"/>
  <c r="AE119" i="32"/>
  <c r="AD119" i="32"/>
  <c r="AC119" i="32"/>
  <c r="AC143" i="32" s="1"/>
  <c r="AB119" i="32"/>
  <c r="AB131" i="32" s="1"/>
  <c r="AA119" i="32"/>
  <c r="Z119" i="32"/>
  <c r="Z143" i="32" s="1"/>
  <c r="Y119" i="32"/>
  <c r="Y143" i="32" s="1"/>
  <c r="X119" i="32"/>
  <c r="X131" i="32" s="1"/>
  <c r="W119" i="32"/>
  <c r="V119" i="32"/>
  <c r="U119" i="32"/>
  <c r="T119" i="32"/>
  <c r="T131" i="32" s="1"/>
  <c r="S119" i="32"/>
  <c r="R119" i="32"/>
  <c r="R143" i="32" s="1"/>
  <c r="Q119" i="32"/>
  <c r="Q143" i="32" s="1"/>
  <c r="P119" i="32"/>
  <c r="P131" i="32" s="1"/>
  <c r="O119" i="32"/>
  <c r="N119" i="32"/>
  <c r="M119" i="32"/>
  <c r="M143" i="32" s="1"/>
  <c r="L119" i="32"/>
  <c r="L143" i="32" s="1"/>
  <c r="K119" i="32"/>
  <c r="J119" i="32"/>
  <c r="J143" i="32" s="1"/>
  <c r="I119" i="32"/>
  <c r="I143" i="32" s="1"/>
  <c r="H119" i="32"/>
  <c r="H131" i="32" s="1"/>
  <c r="G119" i="32"/>
  <c r="F119" i="32"/>
  <c r="E119" i="32"/>
  <c r="D119" i="32"/>
  <c r="D143" i="32" s="1"/>
  <c r="C119" i="32"/>
  <c r="B119" i="32"/>
  <c r="B143" i="32" s="1"/>
  <c r="BA118" i="32"/>
  <c r="BA142" i="32" s="1"/>
  <c r="AZ118" i="32"/>
  <c r="AZ130" i="32" s="1"/>
  <c r="AY118" i="32"/>
  <c r="AX118" i="32"/>
  <c r="AW118" i="32"/>
  <c r="AW142" i="32" s="1"/>
  <c r="AV118" i="32"/>
  <c r="AV130" i="32" s="1"/>
  <c r="AU118" i="32"/>
  <c r="AT118" i="32"/>
  <c r="AT142" i="32" s="1"/>
  <c r="AS118" i="32"/>
  <c r="AS142" i="32" s="1"/>
  <c r="AR118" i="32"/>
  <c r="AR130" i="32" s="1"/>
  <c r="AQ118" i="32"/>
  <c r="AP118" i="32"/>
  <c r="AO118" i="32"/>
  <c r="AN118" i="32"/>
  <c r="AN142" i="32" s="1"/>
  <c r="AM118" i="32"/>
  <c r="AL118" i="32"/>
  <c r="AL142" i="32" s="1"/>
  <c r="AK118" i="32"/>
  <c r="AK142" i="32" s="1"/>
  <c r="AJ118" i="32"/>
  <c r="AJ130" i="32" s="1"/>
  <c r="AI118" i="32"/>
  <c r="AH118" i="32"/>
  <c r="AG118" i="32"/>
  <c r="AG142" i="32" s="1"/>
  <c r="AF118" i="32"/>
  <c r="AF130" i="32" s="1"/>
  <c r="AE118" i="32"/>
  <c r="AD118" i="32"/>
  <c r="AD142" i="32" s="1"/>
  <c r="AC118" i="32"/>
  <c r="AC142" i="32" s="1"/>
  <c r="AB118" i="32"/>
  <c r="AB130" i="32" s="1"/>
  <c r="AA118" i="32"/>
  <c r="Z118" i="32"/>
  <c r="Y118" i="32"/>
  <c r="X118" i="32"/>
  <c r="X130" i="32" s="1"/>
  <c r="W118" i="32"/>
  <c r="V118" i="32"/>
  <c r="V142" i="32" s="1"/>
  <c r="U118" i="32"/>
  <c r="U142" i="32" s="1"/>
  <c r="T118" i="32"/>
  <c r="T130" i="32" s="1"/>
  <c r="S118" i="32"/>
  <c r="R118" i="32"/>
  <c r="Q118" i="32"/>
  <c r="Q142" i="32" s="1"/>
  <c r="P118" i="32"/>
  <c r="P130" i="32" s="1"/>
  <c r="O118" i="32"/>
  <c r="N118" i="32"/>
  <c r="N142" i="32" s="1"/>
  <c r="M118" i="32"/>
  <c r="M142" i="32" s="1"/>
  <c r="L118" i="32"/>
  <c r="L130" i="32" s="1"/>
  <c r="K118" i="32"/>
  <c r="J118" i="32"/>
  <c r="I118" i="32"/>
  <c r="H118" i="32"/>
  <c r="H130" i="32" s="1"/>
  <c r="G118" i="32"/>
  <c r="F118" i="32"/>
  <c r="F142" i="32" s="1"/>
  <c r="E118" i="32"/>
  <c r="E142" i="32" s="1"/>
  <c r="D118" i="32"/>
  <c r="D130" i="32" s="1"/>
  <c r="C118" i="32"/>
  <c r="B118" i="32"/>
  <c r="BA117" i="32"/>
  <c r="BA129" i="32" s="1"/>
  <c r="AZ117" i="32"/>
  <c r="AZ141" i="32" s="1"/>
  <c r="AY117" i="32"/>
  <c r="AX117" i="32"/>
  <c r="AX141" i="32" s="1"/>
  <c r="AW117" i="32"/>
  <c r="AW141" i="32" s="1"/>
  <c r="AV117" i="32"/>
  <c r="AV141" i="32" s="1"/>
  <c r="AU117" i="32"/>
  <c r="AT117" i="32"/>
  <c r="AS117" i="32"/>
  <c r="AR117" i="32"/>
  <c r="AR141" i="32" s="1"/>
  <c r="AQ117" i="32"/>
  <c r="AP117" i="32"/>
  <c r="AP141" i="32" s="1"/>
  <c r="AO117" i="32"/>
  <c r="AO141" i="32" s="1"/>
  <c r="AN117" i="32"/>
  <c r="AN129" i="32" s="1"/>
  <c r="AM117" i="32"/>
  <c r="AM141" i="32" s="1"/>
  <c r="AL117" i="32"/>
  <c r="AK117" i="32"/>
  <c r="AJ117" i="32"/>
  <c r="AJ129" i="32" s="1"/>
  <c r="AI117" i="32"/>
  <c r="AH117" i="32"/>
  <c r="AH141" i="32" s="1"/>
  <c r="AG117" i="32"/>
  <c r="AG141" i="32" s="1"/>
  <c r="AF117" i="32"/>
  <c r="AF129" i="32" s="1"/>
  <c r="AE117" i="32"/>
  <c r="AE141" i="32" s="1"/>
  <c r="AD117" i="32"/>
  <c r="AC117" i="32"/>
  <c r="AB117" i="32"/>
  <c r="AB141" i="32" s="1"/>
  <c r="AA117" i="32"/>
  <c r="Z117" i="32"/>
  <c r="Z141" i="32" s="1"/>
  <c r="Y117" i="32"/>
  <c r="Y141" i="32" s="1"/>
  <c r="X117" i="32"/>
  <c r="X141" i="32" s="1"/>
  <c r="W117" i="32"/>
  <c r="W141" i="32" s="1"/>
  <c r="V117" i="32"/>
  <c r="U117" i="32"/>
  <c r="T117" i="32"/>
  <c r="T141" i="32" s="1"/>
  <c r="S117" i="32"/>
  <c r="R117" i="32"/>
  <c r="R141" i="32" s="1"/>
  <c r="Q117" i="32"/>
  <c r="Q141" i="32" s="1"/>
  <c r="P117" i="32"/>
  <c r="P129" i="32" s="1"/>
  <c r="O117" i="32"/>
  <c r="O141" i="32" s="1"/>
  <c r="N117" i="32"/>
  <c r="M117" i="32"/>
  <c r="L117" i="32"/>
  <c r="L129" i="32" s="1"/>
  <c r="K117" i="32"/>
  <c r="J117" i="32"/>
  <c r="J141" i="32" s="1"/>
  <c r="I117" i="32"/>
  <c r="I141" i="32" s="1"/>
  <c r="H117" i="32"/>
  <c r="H141" i="32" s="1"/>
  <c r="G117" i="32"/>
  <c r="G141" i="32" s="1"/>
  <c r="F117" i="32"/>
  <c r="E117" i="32"/>
  <c r="D117" i="32"/>
  <c r="D141" i="32" s="1"/>
  <c r="C117" i="32"/>
  <c r="B117" i="32"/>
  <c r="B141" i="32" s="1"/>
  <c r="BA116" i="32"/>
  <c r="BA140" i="32" s="1"/>
  <c r="AZ116" i="32"/>
  <c r="AZ140" i="32" s="1"/>
  <c r="AY116" i="32"/>
  <c r="AY140" i="32" s="1"/>
  <c r="AX116" i="32"/>
  <c r="AW116" i="32"/>
  <c r="AV116" i="32"/>
  <c r="AV128" i="32" s="1"/>
  <c r="AU116" i="32"/>
  <c r="AT116" i="32"/>
  <c r="AT140" i="32" s="1"/>
  <c r="AS116" i="32"/>
  <c r="AS140" i="32" s="1"/>
  <c r="AR116" i="32"/>
  <c r="AR128" i="32" s="1"/>
  <c r="AQ116" i="32"/>
  <c r="AQ140" i="32" s="1"/>
  <c r="AP116" i="32"/>
  <c r="AO116" i="32"/>
  <c r="AO128" i="32" s="1"/>
  <c r="AN116" i="32"/>
  <c r="AN140" i="32" s="1"/>
  <c r="AM116" i="32"/>
  <c r="AL116" i="32"/>
  <c r="AL140" i="32" s="1"/>
  <c r="AK116" i="32"/>
  <c r="AK140" i="32" s="1"/>
  <c r="AJ116" i="32"/>
  <c r="AJ140" i="32" s="1"/>
  <c r="AI116" i="32"/>
  <c r="AI140" i="32" s="1"/>
  <c r="AH116" i="32"/>
  <c r="AG116" i="32"/>
  <c r="AF116" i="32"/>
  <c r="AF140" i="32" s="1"/>
  <c r="AE116" i="32"/>
  <c r="AD116" i="32"/>
  <c r="AD140" i="32" s="1"/>
  <c r="AC116" i="32"/>
  <c r="AC140" i="32" s="1"/>
  <c r="AB116" i="32"/>
  <c r="AB128" i="32" s="1"/>
  <c r="AA116" i="32"/>
  <c r="AA140" i="32" s="1"/>
  <c r="Z116" i="32"/>
  <c r="Y116" i="32"/>
  <c r="X116" i="32"/>
  <c r="X128" i="32" s="1"/>
  <c r="W116" i="32"/>
  <c r="V116" i="32"/>
  <c r="V140" i="32" s="1"/>
  <c r="U116" i="32"/>
  <c r="U140" i="32" s="1"/>
  <c r="T116" i="32"/>
  <c r="T128" i="32" s="1"/>
  <c r="S116" i="32"/>
  <c r="S140" i="32" s="1"/>
  <c r="R116" i="32"/>
  <c r="Q116" i="32"/>
  <c r="P116" i="32"/>
  <c r="P140" i="32" s="1"/>
  <c r="O116" i="32"/>
  <c r="N116" i="32"/>
  <c r="N140" i="32" s="1"/>
  <c r="M116" i="32"/>
  <c r="M140" i="32" s="1"/>
  <c r="L116" i="32"/>
  <c r="L140" i="32" s="1"/>
  <c r="K116" i="32"/>
  <c r="K140" i="32" s="1"/>
  <c r="J116" i="32"/>
  <c r="I116" i="32"/>
  <c r="H116" i="32"/>
  <c r="H140" i="32" s="1"/>
  <c r="G116" i="32"/>
  <c r="F116" i="32"/>
  <c r="F140" i="32" s="1"/>
  <c r="E116" i="32"/>
  <c r="E140" i="32" s="1"/>
  <c r="D116" i="32"/>
  <c r="D128" i="32" s="1"/>
  <c r="C116" i="32"/>
  <c r="C140" i="32" s="1"/>
  <c r="B116" i="32"/>
  <c r="BA115" i="32"/>
  <c r="AZ115" i="32"/>
  <c r="AZ127" i="32" s="1"/>
  <c r="AY115" i="32"/>
  <c r="AX115" i="32"/>
  <c r="AX139" i="32" s="1"/>
  <c r="AW115" i="32"/>
  <c r="AW139" i="32" s="1"/>
  <c r="AV115" i="32"/>
  <c r="AV139" i="32" s="1"/>
  <c r="AU115" i="32"/>
  <c r="AU139" i="32" s="1"/>
  <c r="AT115" i="32"/>
  <c r="AS115" i="32"/>
  <c r="AR115" i="32"/>
  <c r="AR139" i="32" s="1"/>
  <c r="AQ115" i="32"/>
  <c r="AQ139" i="32" s="1"/>
  <c r="AP115" i="32"/>
  <c r="AP139" i="32" s="1"/>
  <c r="AO115" i="32"/>
  <c r="AO139" i="32" s="1"/>
  <c r="AN115" i="32"/>
  <c r="AN139" i="32" s="1"/>
  <c r="AM115" i="32"/>
  <c r="AM139" i="32" s="1"/>
  <c r="AL115" i="32"/>
  <c r="AL139" i="32" s="1"/>
  <c r="AK115" i="32"/>
  <c r="AJ115" i="32"/>
  <c r="AJ127" i="32" s="1"/>
  <c r="AI115" i="32"/>
  <c r="AI139" i="32" s="1"/>
  <c r="AH115" i="32"/>
  <c r="AH139" i="32" s="1"/>
  <c r="AG115" i="32"/>
  <c r="AG139" i="32" s="1"/>
  <c r="AF115" i="32"/>
  <c r="AF139" i="32" s="1"/>
  <c r="AE115" i="32"/>
  <c r="AE139" i="32" s="1"/>
  <c r="AD115" i="32"/>
  <c r="AD139" i="32" s="1"/>
  <c r="AC115" i="32"/>
  <c r="AC127" i="32" s="1"/>
  <c r="AB115" i="32"/>
  <c r="AB139" i="32" s="1"/>
  <c r="AA115" i="32"/>
  <c r="AA139" i="32" s="1"/>
  <c r="Z115" i="32"/>
  <c r="Z139" i="32" s="1"/>
  <c r="Y115" i="32"/>
  <c r="Y139" i="32" s="1"/>
  <c r="X115" i="32"/>
  <c r="X139" i="32" s="1"/>
  <c r="W115" i="32"/>
  <c r="W139" i="32" s="1"/>
  <c r="V115" i="32"/>
  <c r="V139" i="32" s="1"/>
  <c r="U115" i="32"/>
  <c r="T115" i="32"/>
  <c r="T139" i="32" s="1"/>
  <c r="S115" i="32"/>
  <c r="S139" i="32" s="1"/>
  <c r="R115" i="32"/>
  <c r="R139" i="32" s="1"/>
  <c r="Q115" i="32"/>
  <c r="Q139" i="32" s="1"/>
  <c r="P115" i="32"/>
  <c r="P139" i="32" s="1"/>
  <c r="O115" i="32"/>
  <c r="O139" i="32" s="1"/>
  <c r="N115" i="32"/>
  <c r="N139" i="32" s="1"/>
  <c r="M115" i="32"/>
  <c r="L115" i="32"/>
  <c r="L127" i="32" s="1"/>
  <c r="K115" i="32"/>
  <c r="K139" i="32" s="1"/>
  <c r="J115" i="32"/>
  <c r="J139" i="32" s="1"/>
  <c r="I115" i="32"/>
  <c r="I139" i="32" s="1"/>
  <c r="H115" i="32"/>
  <c r="G115" i="32"/>
  <c r="G139" i="32" s="1"/>
  <c r="F115" i="32"/>
  <c r="F139" i="32" s="1"/>
  <c r="E115" i="32"/>
  <c r="D115" i="32"/>
  <c r="D139" i="32" s="1"/>
  <c r="C115" i="32"/>
  <c r="C139" i="32" s="1"/>
  <c r="B115" i="32"/>
  <c r="B139" i="32" s="1"/>
  <c r="BA114" i="32"/>
  <c r="BA138" i="32" s="1"/>
  <c r="AZ114" i="32"/>
  <c r="AZ138" i="32" s="1"/>
  <c r="AY114" i="32"/>
  <c r="AY138" i="32" s="1"/>
  <c r="AX114" i="32"/>
  <c r="AX138" i="32" s="1"/>
  <c r="AW114" i="32"/>
  <c r="AV114" i="32"/>
  <c r="AV126" i="32" s="1"/>
  <c r="AU114" i="32"/>
  <c r="AU138" i="32" s="1"/>
  <c r="AT114" i="32"/>
  <c r="AT138" i="32" s="1"/>
  <c r="AS114" i="32"/>
  <c r="AS138" i="32" s="1"/>
  <c r="AR114" i="32"/>
  <c r="AR138" i="32" s="1"/>
  <c r="AQ114" i="32"/>
  <c r="AQ138" i="32" s="1"/>
  <c r="AP114" i="32"/>
  <c r="AP138" i="32" s="1"/>
  <c r="AO114" i="32"/>
  <c r="AN114" i="32"/>
  <c r="AN126" i="32" s="1"/>
  <c r="AM114" i="32"/>
  <c r="AM138" i="32" s="1"/>
  <c r="AL114" i="32"/>
  <c r="AL138" i="32" s="1"/>
  <c r="AK114" i="32"/>
  <c r="AK138" i="32" s="1"/>
  <c r="AJ114" i="32"/>
  <c r="AJ138" i="32" s="1"/>
  <c r="AI114" i="32"/>
  <c r="AI138" i="32" s="1"/>
  <c r="AH114" i="32"/>
  <c r="AH138" i="32" s="1"/>
  <c r="AG114" i="32"/>
  <c r="AF114" i="32"/>
  <c r="AF138" i="32" s="1"/>
  <c r="AE114" i="32"/>
  <c r="AE138" i="32" s="1"/>
  <c r="AD114" i="32"/>
  <c r="AD138" i="32" s="1"/>
  <c r="AC114" i="32"/>
  <c r="AC138" i="32" s="1"/>
  <c r="AB114" i="32"/>
  <c r="AB138" i="32" s="1"/>
  <c r="AA114" i="32"/>
  <c r="AA138" i="32" s="1"/>
  <c r="Z114" i="32"/>
  <c r="Z138" i="32" s="1"/>
  <c r="Y114" i="32"/>
  <c r="X114" i="32"/>
  <c r="X126" i="32" s="1"/>
  <c r="W114" i="32"/>
  <c r="W138" i="32" s="1"/>
  <c r="V114" i="32"/>
  <c r="V138" i="32" s="1"/>
  <c r="U114" i="32"/>
  <c r="U138" i="32" s="1"/>
  <c r="T114" i="32"/>
  <c r="T138" i="32" s="1"/>
  <c r="S114" i="32"/>
  <c r="S138" i="32" s="1"/>
  <c r="R114" i="32"/>
  <c r="R138" i="32" s="1"/>
  <c r="Q114" i="32"/>
  <c r="Q126" i="32" s="1"/>
  <c r="P114" i="32"/>
  <c r="P138" i="32" s="1"/>
  <c r="O114" i="32"/>
  <c r="O138" i="32" s="1"/>
  <c r="N114" i="32"/>
  <c r="N138" i="32" s="1"/>
  <c r="M114" i="32"/>
  <c r="M138" i="32" s="1"/>
  <c r="L114" i="32"/>
  <c r="L138" i="32" s="1"/>
  <c r="K114" i="32"/>
  <c r="K138" i="32" s="1"/>
  <c r="J114" i="32"/>
  <c r="J138" i="32" s="1"/>
  <c r="I114" i="32"/>
  <c r="H114" i="32"/>
  <c r="H138" i="32" s="1"/>
  <c r="G114" i="32"/>
  <c r="G138" i="32" s="1"/>
  <c r="F114" i="32"/>
  <c r="F138" i="32" s="1"/>
  <c r="E114" i="32"/>
  <c r="E138" i="32" s="1"/>
  <c r="D114" i="32"/>
  <c r="D138" i="32" s="1"/>
  <c r="C114" i="32"/>
  <c r="B114" i="32"/>
  <c r="B138" i="32" s="1"/>
  <c r="BA113" i="32"/>
  <c r="AZ113" i="32"/>
  <c r="AZ125" i="32" s="1"/>
  <c r="AY113" i="32"/>
  <c r="AY137" i="32" s="1"/>
  <c r="AX113" i="32"/>
  <c r="AX137" i="32" s="1"/>
  <c r="AW113" i="32"/>
  <c r="AW137" i="32" s="1"/>
  <c r="AV113" i="32"/>
  <c r="AU113" i="32"/>
  <c r="AT113" i="32"/>
  <c r="AT137" i="32" s="1"/>
  <c r="AS113" i="32"/>
  <c r="AR113" i="32"/>
  <c r="AR137" i="32" s="1"/>
  <c r="AQ113" i="32"/>
  <c r="AQ137" i="32" s="1"/>
  <c r="AP113" i="32"/>
  <c r="AP137" i="32" s="1"/>
  <c r="AO113" i="32"/>
  <c r="AO137" i="32" s="1"/>
  <c r="AN113" i="32"/>
  <c r="AN137" i="32" s="1"/>
  <c r="AM113" i="32"/>
  <c r="AL113" i="32"/>
  <c r="AL137" i="32" s="1"/>
  <c r="AK113" i="32"/>
  <c r="AJ113" i="32"/>
  <c r="AJ125" i="32" s="1"/>
  <c r="AI113" i="32"/>
  <c r="AI137" i="32" s="1"/>
  <c r="AH113" i="32"/>
  <c r="AH137" i="32" s="1"/>
  <c r="AG113" i="32"/>
  <c r="AG137" i="32" s="1"/>
  <c r="AF113" i="32"/>
  <c r="AE113" i="32"/>
  <c r="AD113" i="32"/>
  <c r="AD137" i="32" s="1"/>
  <c r="AC113" i="32"/>
  <c r="AB113" i="32"/>
  <c r="AB125" i="32" s="1"/>
  <c r="AA113" i="32"/>
  <c r="AA137" i="32" s="1"/>
  <c r="Z113" i="32"/>
  <c r="Z137" i="32" s="1"/>
  <c r="Y113" i="32"/>
  <c r="Y137" i="32" s="1"/>
  <c r="X113" i="32"/>
  <c r="X137" i="32" s="1"/>
  <c r="W113" i="32"/>
  <c r="V113" i="32"/>
  <c r="V137" i="32" s="1"/>
  <c r="U113" i="32"/>
  <c r="T113" i="32"/>
  <c r="T137" i="32" s="1"/>
  <c r="S113" i="32"/>
  <c r="R113" i="32"/>
  <c r="Q113" i="32"/>
  <c r="P113" i="32"/>
  <c r="P137" i="32" s="1"/>
  <c r="O113" i="32"/>
  <c r="N113" i="32"/>
  <c r="N137" i="32" s="1"/>
  <c r="M113" i="32"/>
  <c r="L113" i="32"/>
  <c r="L125" i="32" s="1"/>
  <c r="K113" i="32"/>
  <c r="J113" i="32"/>
  <c r="I113" i="32"/>
  <c r="H113" i="32"/>
  <c r="H125" i="32" s="1"/>
  <c r="G113" i="32"/>
  <c r="F113" i="32"/>
  <c r="F137" i="32" s="1"/>
  <c r="E113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H93" i="32"/>
  <c r="E91" i="32"/>
  <c r="I90" i="32"/>
  <c r="D54" i="32"/>
  <c r="D66" i="32" s="1"/>
  <c r="D90" i="32" s="1"/>
  <c r="O47" i="32"/>
  <c r="O95" i="32" s="1"/>
  <c r="N47" i="32"/>
  <c r="N95" i="32" s="1"/>
  <c r="M47" i="32"/>
  <c r="M95" i="32" s="1"/>
  <c r="L47" i="32"/>
  <c r="L95" i="32" s="1"/>
  <c r="K47" i="32"/>
  <c r="K95" i="32" s="1"/>
  <c r="J47" i="32"/>
  <c r="J95" i="32" s="1"/>
  <c r="I47" i="32"/>
  <c r="I95" i="32" s="1"/>
  <c r="H47" i="32"/>
  <c r="H95" i="32" s="1"/>
  <c r="G47" i="32"/>
  <c r="G95" i="32" s="1"/>
  <c r="F47" i="32"/>
  <c r="F95" i="32" s="1"/>
  <c r="E47" i="32"/>
  <c r="E95" i="32" s="1"/>
  <c r="D47" i="32"/>
  <c r="D59" i="32" s="1"/>
  <c r="C47" i="32"/>
  <c r="C59" i="32" s="1"/>
  <c r="B47" i="32"/>
  <c r="B59" i="32" s="1"/>
  <c r="O46" i="32"/>
  <c r="O94" i="32" s="1"/>
  <c r="N46" i="32"/>
  <c r="N94" i="32" s="1"/>
  <c r="M46" i="32"/>
  <c r="M94" i="32" s="1"/>
  <c r="L46" i="32"/>
  <c r="L94" i="32" s="1"/>
  <c r="K46" i="32"/>
  <c r="K94" i="32" s="1"/>
  <c r="J46" i="32"/>
  <c r="J94" i="32" s="1"/>
  <c r="I46" i="32"/>
  <c r="I94" i="32" s="1"/>
  <c r="H46" i="32"/>
  <c r="H94" i="32" s="1"/>
  <c r="G46" i="32"/>
  <c r="G94" i="32" s="1"/>
  <c r="F46" i="32"/>
  <c r="F94" i="32" s="1"/>
  <c r="E46" i="32"/>
  <c r="E94" i="32" s="1"/>
  <c r="D46" i="32"/>
  <c r="D58" i="32" s="1"/>
  <c r="C46" i="32"/>
  <c r="C58" i="32" s="1"/>
  <c r="B46" i="32"/>
  <c r="B58" i="32" s="1"/>
  <c r="O45" i="32"/>
  <c r="O93" i="32" s="1"/>
  <c r="N45" i="32"/>
  <c r="N93" i="32" s="1"/>
  <c r="M45" i="32"/>
  <c r="M93" i="32" s="1"/>
  <c r="L45" i="32"/>
  <c r="L93" i="32" s="1"/>
  <c r="K45" i="32"/>
  <c r="K93" i="32" s="1"/>
  <c r="J45" i="32"/>
  <c r="J93" i="32" s="1"/>
  <c r="I45" i="32"/>
  <c r="I93" i="32" s="1"/>
  <c r="H45" i="32"/>
  <c r="G45" i="32"/>
  <c r="G93" i="32" s="1"/>
  <c r="F45" i="32"/>
  <c r="F93" i="32" s="1"/>
  <c r="E45" i="32"/>
  <c r="E93" i="32" s="1"/>
  <c r="D45" i="32"/>
  <c r="D57" i="32" s="1"/>
  <c r="C45" i="32"/>
  <c r="C57" i="32" s="1"/>
  <c r="C69" i="32" s="1"/>
  <c r="C93" i="32" s="1"/>
  <c r="B45" i="32"/>
  <c r="B57" i="32" s="1"/>
  <c r="O44" i="32"/>
  <c r="O92" i="32" s="1"/>
  <c r="N44" i="32"/>
  <c r="N92" i="32" s="1"/>
  <c r="M44" i="32"/>
  <c r="M92" i="32" s="1"/>
  <c r="L44" i="32"/>
  <c r="L92" i="32" s="1"/>
  <c r="K44" i="32"/>
  <c r="K92" i="32" s="1"/>
  <c r="J44" i="32"/>
  <c r="J92" i="32" s="1"/>
  <c r="I44" i="32"/>
  <c r="I92" i="32" s="1"/>
  <c r="H44" i="32"/>
  <c r="H92" i="32" s="1"/>
  <c r="G44" i="32"/>
  <c r="G92" i="32" s="1"/>
  <c r="F44" i="32"/>
  <c r="F92" i="32" s="1"/>
  <c r="E44" i="32"/>
  <c r="E92" i="32" s="1"/>
  <c r="D44" i="32"/>
  <c r="D56" i="32" s="1"/>
  <c r="C44" i="32"/>
  <c r="C56" i="32" s="1"/>
  <c r="B44" i="32"/>
  <c r="B56" i="32" s="1"/>
  <c r="O43" i="32"/>
  <c r="O91" i="32" s="1"/>
  <c r="N43" i="32"/>
  <c r="M43" i="32"/>
  <c r="M91" i="32" s="1"/>
  <c r="L43" i="32"/>
  <c r="L91" i="32" s="1"/>
  <c r="K43" i="32"/>
  <c r="K91" i="32" s="1"/>
  <c r="J43" i="32"/>
  <c r="J91" i="32" s="1"/>
  <c r="I43" i="32"/>
  <c r="I91" i="32" s="1"/>
  <c r="H43" i="32"/>
  <c r="H91" i="32" s="1"/>
  <c r="G43" i="32"/>
  <c r="G91" i="32" s="1"/>
  <c r="F43" i="32"/>
  <c r="F91" i="32" s="1"/>
  <c r="E43" i="32"/>
  <c r="D43" i="32"/>
  <c r="D55" i="32" s="1"/>
  <c r="C43" i="32"/>
  <c r="C55" i="32" s="1"/>
  <c r="B43" i="32"/>
  <c r="B55" i="32" s="1"/>
  <c r="O42" i="32"/>
  <c r="O90" i="32" s="1"/>
  <c r="N42" i="32"/>
  <c r="N90" i="32" s="1"/>
  <c r="M42" i="32"/>
  <c r="M90" i="32" s="1"/>
  <c r="L42" i="32"/>
  <c r="L90" i="32" s="1"/>
  <c r="K42" i="32"/>
  <c r="K90" i="32" s="1"/>
  <c r="J42" i="32"/>
  <c r="J90" i="32" s="1"/>
  <c r="I42" i="32"/>
  <c r="H42" i="32"/>
  <c r="H90" i="32" s="1"/>
  <c r="G42" i="32"/>
  <c r="G90" i="32" s="1"/>
  <c r="F42" i="32"/>
  <c r="F90" i="32" s="1"/>
  <c r="E42" i="32"/>
  <c r="E90" i="32" s="1"/>
  <c r="D42" i="32"/>
  <c r="C42" i="32"/>
  <c r="C54" i="32" s="1"/>
  <c r="B42" i="32"/>
  <c r="B54" i="32" s="1"/>
  <c r="O41" i="32"/>
  <c r="N41" i="32"/>
  <c r="N89" i="32" s="1"/>
  <c r="M41" i="32"/>
  <c r="M89" i="32" s="1"/>
  <c r="L41" i="32"/>
  <c r="L89" i="32" s="1"/>
  <c r="K41" i="32"/>
  <c r="K89" i="32" s="1"/>
  <c r="J41" i="32"/>
  <c r="J89" i="32" s="1"/>
  <c r="I41" i="32"/>
  <c r="H41" i="32"/>
  <c r="G41" i="32"/>
  <c r="F41" i="32"/>
  <c r="F89" i="32" s="1"/>
  <c r="E41" i="32"/>
  <c r="E89" i="32" s="1"/>
  <c r="D41" i="32"/>
  <c r="D53" i="32" s="1"/>
  <c r="C41" i="32"/>
  <c r="C53" i="32" s="1"/>
  <c r="B41" i="32"/>
  <c r="B53" i="32" s="1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AO141" i="31"/>
  <c r="AC140" i="31"/>
  <c r="Q139" i="31"/>
  <c r="D137" i="31"/>
  <c r="C137" i="31"/>
  <c r="B137" i="31"/>
  <c r="BA131" i="31"/>
  <c r="AS131" i="31"/>
  <c r="AO131" i="31"/>
  <c r="AK131" i="31"/>
  <c r="Y131" i="31"/>
  <c r="M131" i="31"/>
  <c r="I131" i="31"/>
  <c r="E131" i="31"/>
  <c r="AW130" i="31"/>
  <c r="AO130" i="31"/>
  <c r="AG130" i="31"/>
  <c r="AC130" i="31"/>
  <c r="Y130" i="31"/>
  <c r="M130" i="31"/>
  <c r="L130" i="31"/>
  <c r="I130" i="31"/>
  <c r="E130" i="31"/>
  <c r="BA129" i="31"/>
  <c r="AO129" i="31"/>
  <c r="AK129" i="31"/>
  <c r="AG129" i="31"/>
  <c r="AC129" i="31"/>
  <c r="U129" i="31"/>
  <c r="I129" i="31"/>
  <c r="E129" i="31"/>
  <c r="AW128" i="31"/>
  <c r="AS128" i="31"/>
  <c r="Y128" i="31"/>
  <c r="U128" i="31"/>
  <c r="M128" i="31"/>
  <c r="I128" i="31"/>
  <c r="AW127" i="31"/>
  <c r="AO127" i="31"/>
  <c r="AK127" i="31"/>
  <c r="Y127" i="31"/>
  <c r="U127" i="31"/>
  <c r="I127" i="31"/>
  <c r="E127" i="31"/>
  <c r="AS126" i="31"/>
  <c r="AO126" i="31"/>
  <c r="AC126" i="31"/>
  <c r="Y126" i="31"/>
  <c r="M126" i="31"/>
  <c r="I126" i="31"/>
  <c r="AS125" i="31"/>
  <c r="D125" i="31"/>
  <c r="C125" i="31"/>
  <c r="B125" i="31"/>
  <c r="AS120" i="31"/>
  <c r="AC120" i="31"/>
  <c r="M120" i="31"/>
  <c r="BA119" i="31"/>
  <c r="BA143" i="31" s="1"/>
  <c r="AZ119" i="31"/>
  <c r="AY119" i="31"/>
  <c r="AY143" i="31" s="1"/>
  <c r="AX119" i="31"/>
  <c r="AX143" i="31" s="1"/>
  <c r="AW119" i="31"/>
  <c r="AV119" i="31"/>
  <c r="AU119" i="31"/>
  <c r="AU143" i="31" s="1"/>
  <c r="AT119" i="31"/>
  <c r="AT143" i="31" s="1"/>
  <c r="AS119" i="31"/>
  <c r="AS143" i="31" s="1"/>
  <c r="AR119" i="31"/>
  <c r="AQ119" i="31"/>
  <c r="AP119" i="31"/>
  <c r="AP143" i="31" s="1"/>
  <c r="AO119" i="31"/>
  <c r="AO143" i="31" s="1"/>
  <c r="AN119" i="31"/>
  <c r="AM119" i="31"/>
  <c r="AM143" i="31" s="1"/>
  <c r="AL119" i="31"/>
  <c r="AK119" i="31"/>
  <c r="AK143" i="31" s="1"/>
  <c r="AJ119" i="31"/>
  <c r="AI119" i="31"/>
  <c r="AI143" i="31" s="1"/>
  <c r="AH119" i="31"/>
  <c r="AH143" i="31" s="1"/>
  <c r="AG119" i="31"/>
  <c r="AF119" i="31"/>
  <c r="AE119" i="31"/>
  <c r="AE143" i="31" s="1"/>
  <c r="AD119" i="31"/>
  <c r="AD143" i="31" s="1"/>
  <c r="AC119" i="31"/>
  <c r="AC143" i="31" s="1"/>
  <c r="AB119" i="31"/>
  <c r="AA119" i="31"/>
  <c r="Z119" i="31"/>
  <c r="Z143" i="31" s="1"/>
  <c r="Y119" i="31"/>
  <c r="Y143" i="31" s="1"/>
  <c r="X119" i="31"/>
  <c r="W119" i="31"/>
  <c r="W143" i="31" s="1"/>
  <c r="V119" i="31"/>
  <c r="U119" i="31"/>
  <c r="U143" i="31" s="1"/>
  <c r="T119" i="31"/>
  <c r="S119" i="31"/>
  <c r="S143" i="31" s="1"/>
  <c r="R119" i="31"/>
  <c r="R143" i="31" s="1"/>
  <c r="Q119" i="31"/>
  <c r="P119" i="31"/>
  <c r="O119" i="31"/>
  <c r="O143" i="31" s="1"/>
  <c r="N119" i="31"/>
  <c r="N143" i="31" s="1"/>
  <c r="M119" i="31"/>
  <c r="M143" i="31" s="1"/>
  <c r="L119" i="31"/>
  <c r="K119" i="31"/>
  <c r="J119" i="31"/>
  <c r="J143" i="31" s="1"/>
  <c r="I119" i="31"/>
  <c r="I143" i="31" s="1"/>
  <c r="H119" i="31"/>
  <c r="G119" i="31"/>
  <c r="G143" i="31" s="1"/>
  <c r="F119" i="31"/>
  <c r="E119" i="31"/>
  <c r="E143" i="31" s="1"/>
  <c r="D119" i="31"/>
  <c r="C119" i="31"/>
  <c r="C143" i="31" s="1"/>
  <c r="B119" i="31"/>
  <c r="B143" i="31" s="1"/>
  <c r="BA118" i="31"/>
  <c r="AZ118" i="31"/>
  <c r="AY118" i="31"/>
  <c r="AY142" i="31" s="1"/>
  <c r="AX118" i="31"/>
  <c r="AX142" i="31" s="1"/>
  <c r="AW118" i="31"/>
  <c r="AW142" i="31" s="1"/>
  <c r="AV118" i="31"/>
  <c r="AU118" i="31"/>
  <c r="AT118" i="31"/>
  <c r="AT142" i="31" s="1"/>
  <c r="AS118" i="31"/>
  <c r="AS142" i="31" s="1"/>
  <c r="AR118" i="31"/>
  <c r="AQ118" i="31"/>
  <c r="AQ142" i="31" s="1"/>
  <c r="AP118" i="31"/>
  <c r="AO118" i="31"/>
  <c r="AO142" i="31" s="1"/>
  <c r="AN118" i="31"/>
  <c r="AM118" i="31"/>
  <c r="AM142" i="31" s="1"/>
  <c r="AL118" i="31"/>
  <c r="AL142" i="31" s="1"/>
  <c r="AK118" i="31"/>
  <c r="AJ118" i="31"/>
  <c r="AI118" i="31"/>
  <c r="AI142" i="31" s="1"/>
  <c r="AH118" i="31"/>
  <c r="AH142" i="31" s="1"/>
  <c r="AG118" i="31"/>
  <c r="AG142" i="31" s="1"/>
  <c r="AF118" i="31"/>
  <c r="AE118" i="31"/>
  <c r="AD118" i="31"/>
  <c r="AD142" i="31" s="1"/>
  <c r="AC118" i="31"/>
  <c r="AC142" i="31" s="1"/>
  <c r="AB118" i="31"/>
  <c r="AA118" i="31"/>
  <c r="AA142" i="31" s="1"/>
  <c r="Z118" i="31"/>
  <c r="Y118" i="31"/>
  <c r="Y142" i="31" s="1"/>
  <c r="X118" i="31"/>
  <c r="W118" i="31"/>
  <c r="W142" i="31" s="1"/>
  <c r="V118" i="31"/>
  <c r="V142" i="31" s="1"/>
  <c r="U118" i="31"/>
  <c r="T118" i="31"/>
  <c r="S118" i="31"/>
  <c r="S142" i="31" s="1"/>
  <c r="R118" i="31"/>
  <c r="R142" i="31" s="1"/>
  <c r="Q118" i="31"/>
  <c r="Q142" i="31" s="1"/>
  <c r="P118" i="31"/>
  <c r="O118" i="31"/>
  <c r="N118" i="31"/>
  <c r="N142" i="31" s="1"/>
  <c r="M118" i="31"/>
  <c r="M142" i="31" s="1"/>
  <c r="L118" i="31"/>
  <c r="L142" i="31" s="1"/>
  <c r="K118" i="31"/>
  <c r="J118" i="31"/>
  <c r="J142" i="31" s="1"/>
  <c r="I118" i="31"/>
  <c r="I142" i="31" s="1"/>
  <c r="H118" i="31"/>
  <c r="G118" i="31"/>
  <c r="G142" i="31" s="1"/>
  <c r="F118" i="31"/>
  <c r="E118" i="31"/>
  <c r="E142" i="31" s="1"/>
  <c r="D118" i="31"/>
  <c r="D142" i="31" s="1"/>
  <c r="C118" i="31"/>
  <c r="C142" i="31" s="1"/>
  <c r="B118" i="31"/>
  <c r="B130" i="31" s="1"/>
  <c r="BA117" i="31"/>
  <c r="BA141" i="31" s="1"/>
  <c r="AZ117" i="31"/>
  <c r="AY117" i="31"/>
  <c r="AY141" i="31" s="1"/>
  <c r="AX117" i="31"/>
  <c r="AX141" i="31" s="1"/>
  <c r="AW117" i="31"/>
  <c r="AV117" i="31"/>
  <c r="AV141" i="31" s="1"/>
  <c r="AU117" i="31"/>
  <c r="AU141" i="31" s="1"/>
  <c r="AT117" i="31"/>
  <c r="AT141" i="31" s="1"/>
  <c r="AS117" i="31"/>
  <c r="AR117" i="31"/>
  <c r="AQ117" i="31"/>
  <c r="AQ141" i="31" s="1"/>
  <c r="AP117" i="31"/>
  <c r="AP141" i="31" s="1"/>
  <c r="AO117" i="31"/>
  <c r="AN117" i="31"/>
  <c r="AM117" i="31"/>
  <c r="AM141" i="31" s="1"/>
  <c r="AL117" i="31"/>
  <c r="AL141" i="31" s="1"/>
  <c r="AK117" i="31"/>
  <c r="AK141" i="31" s="1"/>
  <c r="AJ117" i="31"/>
  <c r="AJ129" i="31" s="1"/>
  <c r="AI117" i="31"/>
  <c r="AH117" i="31"/>
  <c r="AH141" i="31" s="1"/>
  <c r="AG117" i="31"/>
  <c r="AG141" i="31" s="1"/>
  <c r="AF117" i="31"/>
  <c r="AF141" i="31" s="1"/>
  <c r="AE117" i="31"/>
  <c r="AD117" i="31"/>
  <c r="AD129" i="31" s="1"/>
  <c r="AC117" i="31"/>
  <c r="AC141" i="31" s="1"/>
  <c r="AB117" i="31"/>
  <c r="AA117" i="31"/>
  <c r="AA141" i="31" s="1"/>
  <c r="Z117" i="31"/>
  <c r="Y117" i="31"/>
  <c r="Y129" i="31" s="1"/>
  <c r="X117" i="31"/>
  <c r="X141" i="31" s="1"/>
  <c r="W117" i="31"/>
  <c r="W141" i="31" s="1"/>
  <c r="V117" i="31"/>
  <c r="U117" i="31"/>
  <c r="U141" i="31" s="1"/>
  <c r="T117" i="31"/>
  <c r="T129" i="31" s="1"/>
  <c r="S117" i="31"/>
  <c r="S141" i="31" s="1"/>
  <c r="R117" i="31"/>
  <c r="R141" i="31" s="1"/>
  <c r="Q117" i="31"/>
  <c r="P117" i="31"/>
  <c r="P141" i="31" s="1"/>
  <c r="O117" i="31"/>
  <c r="O141" i="31" s="1"/>
  <c r="N117" i="31"/>
  <c r="N141" i="31" s="1"/>
  <c r="M117" i="31"/>
  <c r="L117" i="31"/>
  <c r="K117" i="31"/>
  <c r="K141" i="31" s="1"/>
  <c r="J117" i="31"/>
  <c r="J141" i="31" s="1"/>
  <c r="I117" i="31"/>
  <c r="I141" i="31" s="1"/>
  <c r="H117" i="31"/>
  <c r="G117" i="31"/>
  <c r="G141" i="31" s="1"/>
  <c r="F117" i="31"/>
  <c r="F141" i="31" s="1"/>
  <c r="E117" i="31"/>
  <c r="E141" i="31" s="1"/>
  <c r="D117" i="31"/>
  <c r="D129" i="31" s="1"/>
  <c r="C117" i="31"/>
  <c r="B117" i="31"/>
  <c r="B141" i="31" s="1"/>
  <c r="BA116" i="31"/>
  <c r="BA140" i="31" s="1"/>
  <c r="AZ116" i="31"/>
  <c r="AZ140" i="31" s="1"/>
  <c r="AY116" i="31"/>
  <c r="AX116" i="31"/>
  <c r="AX140" i="31" s="1"/>
  <c r="AW116" i="31"/>
  <c r="AW140" i="31" s="1"/>
  <c r="AV116" i="31"/>
  <c r="AU116" i="31"/>
  <c r="AU140" i="31" s="1"/>
  <c r="AT116" i="31"/>
  <c r="AS116" i="31"/>
  <c r="AS140" i="31" s="1"/>
  <c r="AR116" i="31"/>
  <c r="AR140" i="31" s="1"/>
  <c r="AQ116" i="31"/>
  <c r="AQ140" i="31" s="1"/>
  <c r="AP116" i="31"/>
  <c r="AO116" i="31"/>
  <c r="AO140" i="31" s="1"/>
  <c r="AN116" i="31"/>
  <c r="AN128" i="31" s="1"/>
  <c r="AM116" i="31"/>
  <c r="AM140" i="31" s="1"/>
  <c r="AL116" i="31"/>
  <c r="AL140" i="31" s="1"/>
  <c r="AK116" i="31"/>
  <c r="AJ116" i="31"/>
  <c r="AJ140" i="31" s="1"/>
  <c r="AI116" i="31"/>
  <c r="AI140" i="31" s="1"/>
  <c r="AH116" i="31"/>
  <c r="AH128" i="31" s="1"/>
  <c r="AG116" i="31"/>
  <c r="AF116" i="31"/>
  <c r="AE116" i="31"/>
  <c r="AE140" i="31" s="1"/>
  <c r="AD116" i="31"/>
  <c r="AD140" i="31" s="1"/>
  <c r="AC116" i="31"/>
  <c r="AC128" i="31" s="1"/>
  <c r="AB116" i="31"/>
  <c r="AA116" i="31"/>
  <c r="AA140" i="31" s="1"/>
  <c r="Z116" i="31"/>
  <c r="Z140" i="31" s="1"/>
  <c r="Y116" i="31"/>
  <c r="Y140" i="31" s="1"/>
  <c r="X116" i="31"/>
  <c r="X128" i="31" s="1"/>
  <c r="W116" i="31"/>
  <c r="V116" i="31"/>
  <c r="V140" i="31" s="1"/>
  <c r="U116" i="31"/>
  <c r="U140" i="31" s="1"/>
  <c r="T116" i="31"/>
  <c r="T140" i="31" s="1"/>
  <c r="S116" i="31"/>
  <c r="R116" i="31"/>
  <c r="R140" i="31" s="1"/>
  <c r="Q116" i="31"/>
  <c r="Q140" i="31" s="1"/>
  <c r="P116" i="31"/>
  <c r="O116" i="31"/>
  <c r="O140" i="31" s="1"/>
  <c r="N116" i="31"/>
  <c r="M116" i="31"/>
  <c r="M140" i="31" s="1"/>
  <c r="L116" i="31"/>
  <c r="L140" i="31" s="1"/>
  <c r="K116" i="31"/>
  <c r="K140" i="31" s="1"/>
  <c r="J116" i="31"/>
  <c r="I116" i="31"/>
  <c r="I140" i="31" s="1"/>
  <c r="H116" i="31"/>
  <c r="H128" i="31" s="1"/>
  <c r="G116" i="31"/>
  <c r="G140" i="31" s="1"/>
  <c r="F116" i="31"/>
  <c r="F140" i="31" s="1"/>
  <c r="E116" i="31"/>
  <c r="D116" i="31"/>
  <c r="D140" i="31" s="1"/>
  <c r="C116" i="31"/>
  <c r="C140" i="31" s="1"/>
  <c r="B116" i="31"/>
  <c r="B140" i="31" s="1"/>
  <c r="BA115" i="31"/>
  <c r="AZ115" i="31"/>
  <c r="AY115" i="31"/>
  <c r="AY139" i="31" s="1"/>
  <c r="AX115" i="31"/>
  <c r="AX139" i="31" s="1"/>
  <c r="AW115" i="31"/>
  <c r="AW139" i="31" s="1"/>
  <c r="AV115" i="31"/>
  <c r="AU115" i="31"/>
  <c r="AU139" i="31" s="1"/>
  <c r="AT115" i="31"/>
  <c r="AT139" i="31" s="1"/>
  <c r="AS115" i="31"/>
  <c r="AS139" i="31" s="1"/>
  <c r="AR115" i="31"/>
  <c r="AR127" i="31" s="1"/>
  <c r="AQ115" i="31"/>
  <c r="AP115" i="31"/>
  <c r="AP139" i="31" s="1"/>
  <c r="AO115" i="31"/>
  <c r="AO139" i="31" s="1"/>
  <c r="AN115" i="31"/>
  <c r="AN139" i="31" s="1"/>
  <c r="AM115" i="31"/>
  <c r="AL115" i="31"/>
  <c r="AL139" i="31" s="1"/>
  <c r="AK115" i="31"/>
  <c r="AK139" i="31" s="1"/>
  <c r="AJ115" i="31"/>
  <c r="AJ139" i="31" s="1"/>
  <c r="AI115" i="31"/>
  <c r="AH115" i="31"/>
  <c r="AH139" i="31" s="1"/>
  <c r="AG115" i="31"/>
  <c r="AG139" i="31" s="1"/>
  <c r="AF115" i="31"/>
  <c r="AF139" i="31" s="1"/>
  <c r="AE115" i="31"/>
  <c r="AD115" i="31"/>
  <c r="AD139" i="31" s="1"/>
  <c r="AC115" i="31"/>
  <c r="AC139" i="31" s="1"/>
  <c r="AB115" i="31"/>
  <c r="AB139" i="31" s="1"/>
  <c r="AA115" i="31"/>
  <c r="Z115" i="31"/>
  <c r="Z139" i="31" s="1"/>
  <c r="Y115" i="31"/>
  <c r="Y139" i="31" s="1"/>
  <c r="X115" i="31"/>
  <c r="X139" i="31" s="1"/>
  <c r="W115" i="31"/>
  <c r="V115" i="31"/>
  <c r="V139" i="31" s="1"/>
  <c r="U115" i="31"/>
  <c r="U139" i="31" s="1"/>
  <c r="T115" i="31"/>
  <c r="T139" i="31" s="1"/>
  <c r="S115" i="31"/>
  <c r="R115" i="31"/>
  <c r="R139" i="31" s="1"/>
  <c r="Q115" i="31"/>
  <c r="Q127" i="31" s="1"/>
  <c r="P115" i="31"/>
  <c r="P139" i="31" s="1"/>
  <c r="O115" i="31"/>
  <c r="N115" i="31"/>
  <c r="N139" i="31" s="1"/>
  <c r="M115" i="31"/>
  <c r="M139" i="31" s="1"/>
  <c r="L115" i="31"/>
  <c r="L127" i="31" s="1"/>
  <c r="K115" i="31"/>
  <c r="J115" i="31"/>
  <c r="J139" i="31" s="1"/>
  <c r="I115" i="31"/>
  <c r="I139" i="31" s="1"/>
  <c r="H115" i="31"/>
  <c r="H139" i="31" s="1"/>
  <c r="G115" i="31"/>
  <c r="F115" i="31"/>
  <c r="F139" i="31" s="1"/>
  <c r="E115" i="31"/>
  <c r="E139" i="31" s="1"/>
  <c r="D115" i="31"/>
  <c r="D139" i="31" s="1"/>
  <c r="C115" i="31"/>
  <c r="B115" i="31"/>
  <c r="B139" i="31" s="1"/>
  <c r="BA114" i="31"/>
  <c r="BA126" i="31" s="1"/>
  <c r="AZ114" i="31"/>
  <c r="AZ138" i="31" s="1"/>
  <c r="AY114" i="31"/>
  <c r="AX114" i="31"/>
  <c r="AX138" i="31" s="1"/>
  <c r="AW114" i="31"/>
  <c r="AW138" i="31" s="1"/>
  <c r="AV114" i="31"/>
  <c r="AV138" i="31" s="1"/>
  <c r="AU114" i="31"/>
  <c r="AT114" i="31"/>
  <c r="AT138" i="31" s="1"/>
  <c r="AS114" i="31"/>
  <c r="AS138" i="31" s="1"/>
  <c r="AR114" i="31"/>
  <c r="AR138" i="31" s="1"/>
  <c r="AQ114" i="31"/>
  <c r="AP114" i="31"/>
  <c r="AP138" i="31" s="1"/>
  <c r="AO114" i="31"/>
  <c r="AO138" i="31" s="1"/>
  <c r="AN114" i="31"/>
  <c r="AN138" i="31" s="1"/>
  <c r="AM114" i="31"/>
  <c r="AL114" i="31"/>
  <c r="AL138" i="31" s="1"/>
  <c r="AK114" i="31"/>
  <c r="AK138" i="31" s="1"/>
  <c r="AJ114" i="31"/>
  <c r="AJ138" i="31" s="1"/>
  <c r="AI114" i="31"/>
  <c r="AH114" i="31"/>
  <c r="AH138" i="31" s="1"/>
  <c r="AG114" i="31"/>
  <c r="AG138" i="31" s="1"/>
  <c r="AF114" i="31"/>
  <c r="AF138" i="31" s="1"/>
  <c r="AE114" i="31"/>
  <c r="AD114" i="31"/>
  <c r="AD138" i="31" s="1"/>
  <c r="AC114" i="31"/>
  <c r="AC138" i="31" s="1"/>
  <c r="AB114" i="31"/>
  <c r="AB138" i="31" s="1"/>
  <c r="AA114" i="31"/>
  <c r="Z114" i="31"/>
  <c r="Z138" i="31" s="1"/>
  <c r="Y114" i="31"/>
  <c r="Y138" i="31" s="1"/>
  <c r="X114" i="31"/>
  <c r="X138" i="31" s="1"/>
  <c r="W114" i="31"/>
  <c r="V114" i="31"/>
  <c r="V138" i="31" s="1"/>
  <c r="U114" i="31"/>
  <c r="U126" i="31" s="1"/>
  <c r="T114" i="31"/>
  <c r="T138" i="31" s="1"/>
  <c r="S114" i="31"/>
  <c r="R114" i="31"/>
  <c r="R138" i="31" s="1"/>
  <c r="Q114" i="31"/>
  <c r="Q138" i="31" s="1"/>
  <c r="P114" i="31"/>
  <c r="P138" i="31" s="1"/>
  <c r="O114" i="31"/>
  <c r="N114" i="31"/>
  <c r="N138" i="31" s="1"/>
  <c r="M114" i="31"/>
  <c r="M138" i="31" s="1"/>
  <c r="L114" i="31"/>
  <c r="L138" i="31" s="1"/>
  <c r="K114" i="31"/>
  <c r="J114" i="31"/>
  <c r="J126" i="31" s="1"/>
  <c r="I114" i="31"/>
  <c r="I138" i="31" s="1"/>
  <c r="H114" i="31"/>
  <c r="H138" i="31" s="1"/>
  <c r="G114" i="31"/>
  <c r="F114" i="31"/>
  <c r="F138" i="31" s="1"/>
  <c r="E114" i="31"/>
  <c r="E138" i="31" s="1"/>
  <c r="D114" i="31"/>
  <c r="D138" i="31" s="1"/>
  <c r="C114" i="31"/>
  <c r="B114" i="31"/>
  <c r="B138" i="31" s="1"/>
  <c r="BA113" i="31"/>
  <c r="BA137" i="31" s="1"/>
  <c r="AZ113" i="31"/>
  <c r="AZ137" i="31" s="1"/>
  <c r="AY113" i="31"/>
  <c r="AX113" i="31"/>
  <c r="AX137" i="31" s="1"/>
  <c r="AW113" i="31"/>
  <c r="AW137" i="31" s="1"/>
  <c r="AV113" i="31"/>
  <c r="AV137" i="31" s="1"/>
  <c r="AU113" i="31"/>
  <c r="AT113" i="31"/>
  <c r="AT137" i="31" s="1"/>
  <c r="AS113" i="31"/>
  <c r="AS137" i="31" s="1"/>
  <c r="AR113" i="31"/>
  <c r="AR137" i="31" s="1"/>
  <c r="AQ113" i="31"/>
  <c r="AP113" i="31"/>
  <c r="AP137" i="31" s="1"/>
  <c r="AO113" i="31"/>
  <c r="AO137" i="31" s="1"/>
  <c r="AN113" i="31"/>
  <c r="AN137" i="31" s="1"/>
  <c r="AM113" i="31"/>
  <c r="AL113" i="31"/>
  <c r="AL137" i="31" s="1"/>
  <c r="AK113" i="31"/>
  <c r="AK137" i="31" s="1"/>
  <c r="AJ113" i="31"/>
  <c r="AJ137" i="31" s="1"/>
  <c r="AI113" i="31"/>
  <c r="AH113" i="31"/>
  <c r="AH137" i="31" s="1"/>
  <c r="AG113" i="31"/>
  <c r="AG137" i="31" s="1"/>
  <c r="AF113" i="31"/>
  <c r="AF137" i="31" s="1"/>
  <c r="AE113" i="31"/>
  <c r="AD113" i="31"/>
  <c r="AD125" i="31" s="1"/>
  <c r="AC113" i="31"/>
  <c r="AC137" i="31" s="1"/>
  <c r="AB113" i="31"/>
  <c r="AB137" i="31" s="1"/>
  <c r="AA113" i="31"/>
  <c r="Z113" i="31"/>
  <c r="Z137" i="31" s="1"/>
  <c r="Y113" i="31"/>
  <c r="Y137" i="31" s="1"/>
  <c r="X113" i="31"/>
  <c r="X137" i="31" s="1"/>
  <c r="W113" i="31"/>
  <c r="V113" i="31"/>
  <c r="V137" i="31" s="1"/>
  <c r="U113" i="31"/>
  <c r="U137" i="31" s="1"/>
  <c r="T113" i="31"/>
  <c r="T125" i="31" s="1"/>
  <c r="S113" i="31"/>
  <c r="R113" i="31"/>
  <c r="R137" i="31" s="1"/>
  <c r="Q113" i="31"/>
  <c r="Q137" i="31" s="1"/>
  <c r="P113" i="31"/>
  <c r="P137" i="31" s="1"/>
  <c r="O113" i="31"/>
  <c r="N113" i="31"/>
  <c r="N137" i="31" s="1"/>
  <c r="M113" i="31"/>
  <c r="M137" i="31" s="1"/>
  <c r="L113" i="31"/>
  <c r="L137" i="31" s="1"/>
  <c r="K113" i="31"/>
  <c r="J113" i="31"/>
  <c r="J137" i="31" s="1"/>
  <c r="I113" i="31"/>
  <c r="I137" i="31" s="1"/>
  <c r="H113" i="31"/>
  <c r="H137" i="31" s="1"/>
  <c r="G113" i="31"/>
  <c r="F113" i="31"/>
  <c r="F137" i="31" s="1"/>
  <c r="E113" i="31"/>
  <c r="E137" i="31" s="1"/>
  <c r="BA108" i="31"/>
  <c r="AZ108" i="31"/>
  <c r="AY108" i="31"/>
  <c r="AX108" i="31"/>
  <c r="AW108" i="31"/>
  <c r="AV108" i="31"/>
  <c r="AU108" i="31"/>
  <c r="AT108" i="31"/>
  <c r="AS108" i="31"/>
  <c r="AR108" i="31"/>
  <c r="AQ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E108" i="31"/>
  <c r="AD108" i="31"/>
  <c r="AC108" i="31"/>
  <c r="AB108" i="31"/>
  <c r="AA108" i="31"/>
  <c r="Z108" i="31"/>
  <c r="Y108" i="31"/>
  <c r="X108" i="31"/>
  <c r="W108" i="31"/>
  <c r="V108" i="31"/>
  <c r="U108" i="31"/>
  <c r="T108" i="31"/>
  <c r="S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59" i="31"/>
  <c r="C59" i="31"/>
  <c r="C83" i="31" s="1"/>
  <c r="B59" i="31"/>
  <c r="D57" i="31"/>
  <c r="D69" i="31" s="1"/>
  <c r="D93" i="31" s="1"/>
  <c r="D56" i="31"/>
  <c r="D80" i="31" s="1"/>
  <c r="C56" i="31"/>
  <c r="C68" i="31" s="1"/>
  <c r="C92" i="31" s="1"/>
  <c r="D55" i="31"/>
  <c r="D67" i="31" s="1"/>
  <c r="D91" i="31" s="1"/>
  <c r="B54" i="31"/>
  <c r="B78" i="31" s="1"/>
  <c r="D58" i="31"/>
  <c r="D82" i="31" s="1"/>
  <c r="C58" i="31"/>
  <c r="B58" i="31"/>
  <c r="C57" i="31"/>
  <c r="C81" i="31" s="1"/>
  <c r="B57" i="31"/>
  <c r="B56" i="31"/>
  <c r="B80" i="31" s="1"/>
  <c r="C55" i="31"/>
  <c r="B55" i="31"/>
  <c r="D54" i="31"/>
  <c r="C54" i="31"/>
  <c r="D53" i="31"/>
  <c r="C53" i="31"/>
  <c r="B53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AM5" i="45" l="1"/>
  <c r="CO5" i="45"/>
  <c r="B35" i="36"/>
  <c r="P34" i="36"/>
  <c r="M34" i="36"/>
  <c r="N35" i="36"/>
  <c r="B31" i="39"/>
  <c r="C71" i="32"/>
  <c r="C95" i="32" s="1"/>
  <c r="C83" i="32"/>
  <c r="AJ143" i="32"/>
  <c r="D126" i="32"/>
  <c r="P127" i="32"/>
  <c r="AN128" i="32"/>
  <c r="AZ139" i="32"/>
  <c r="G48" i="32"/>
  <c r="G96" i="32" s="1"/>
  <c r="O48" i="32"/>
  <c r="O96" i="32" s="1"/>
  <c r="L120" i="32"/>
  <c r="L144" i="32" s="1"/>
  <c r="L126" i="32"/>
  <c r="X127" i="32"/>
  <c r="AY128" i="32"/>
  <c r="T140" i="32"/>
  <c r="H48" i="32"/>
  <c r="H96" i="32" s="1"/>
  <c r="T120" i="32"/>
  <c r="T126" i="32"/>
  <c r="AF127" i="32"/>
  <c r="I129" i="32"/>
  <c r="L141" i="32"/>
  <c r="I48" i="32"/>
  <c r="I96" i="32" s="1"/>
  <c r="H89" i="32"/>
  <c r="H120" i="32"/>
  <c r="H144" i="32" s="1"/>
  <c r="AF120" i="32"/>
  <c r="AV120" i="32"/>
  <c r="AB120" i="32"/>
  <c r="AB144" i="32" s="1"/>
  <c r="P125" i="32"/>
  <c r="AB126" i="32"/>
  <c r="AN127" i="32"/>
  <c r="T129" i="32"/>
  <c r="AF141" i="32"/>
  <c r="I89" i="32"/>
  <c r="AJ120" i="32"/>
  <c r="X125" i="32"/>
  <c r="AJ126" i="32"/>
  <c r="AW127" i="32"/>
  <c r="AE129" i="32"/>
  <c r="AB137" i="32"/>
  <c r="BA141" i="32"/>
  <c r="AR120" i="32"/>
  <c r="AF125" i="32"/>
  <c r="AR126" i="32"/>
  <c r="H128" i="32"/>
  <c r="AO129" i="32"/>
  <c r="AV137" i="32"/>
  <c r="X142" i="32"/>
  <c r="K48" i="32"/>
  <c r="K96" i="32" s="1"/>
  <c r="AB132" i="32"/>
  <c r="AZ120" i="32"/>
  <c r="AN125" i="32"/>
  <c r="AZ126" i="32"/>
  <c r="S128" i="32"/>
  <c r="Q130" i="32"/>
  <c r="AN138" i="32"/>
  <c r="AR142" i="32"/>
  <c r="D79" i="31"/>
  <c r="C71" i="31"/>
  <c r="C95" i="31" s="1"/>
  <c r="C77" i="32"/>
  <c r="C65" i="32"/>
  <c r="C89" i="32" s="1"/>
  <c r="D79" i="32"/>
  <c r="D67" i="32"/>
  <c r="D91" i="32" s="1"/>
  <c r="B82" i="32"/>
  <c r="B70" i="32"/>
  <c r="B94" i="32" s="1"/>
  <c r="D65" i="32"/>
  <c r="D89" i="32" s="1"/>
  <c r="D77" i="32"/>
  <c r="B80" i="32"/>
  <c r="B68" i="32"/>
  <c r="B92" i="32" s="1"/>
  <c r="C82" i="32"/>
  <c r="C70" i="32"/>
  <c r="C94" i="32" s="1"/>
  <c r="B78" i="32"/>
  <c r="B66" i="32"/>
  <c r="B90" i="32" s="1"/>
  <c r="C68" i="32"/>
  <c r="C92" i="32" s="1"/>
  <c r="C80" i="32"/>
  <c r="D82" i="32"/>
  <c r="D70" i="32"/>
  <c r="D94" i="32" s="1"/>
  <c r="C66" i="32"/>
  <c r="C90" i="32" s="1"/>
  <c r="C78" i="32"/>
  <c r="D68" i="32"/>
  <c r="D92" i="32" s="1"/>
  <c r="D80" i="32"/>
  <c r="B71" i="32"/>
  <c r="B95" i="32" s="1"/>
  <c r="B83" i="32"/>
  <c r="B69" i="32"/>
  <c r="B93" i="32" s="1"/>
  <c r="B81" i="32"/>
  <c r="B67" i="32"/>
  <c r="B91" i="32" s="1"/>
  <c r="B79" i="32"/>
  <c r="D71" i="32"/>
  <c r="D95" i="32" s="1"/>
  <c r="D83" i="32"/>
  <c r="B65" i="32"/>
  <c r="B89" i="32" s="1"/>
  <c r="B77" i="32"/>
  <c r="C79" i="32"/>
  <c r="C67" i="32"/>
  <c r="C91" i="32" s="1"/>
  <c r="D69" i="32"/>
  <c r="D93" i="32" s="1"/>
  <c r="D81" i="32"/>
  <c r="J48" i="32"/>
  <c r="J96" i="32" s="1"/>
  <c r="G89" i="32"/>
  <c r="O89" i="32"/>
  <c r="N91" i="32"/>
  <c r="K137" i="32"/>
  <c r="K120" i="32"/>
  <c r="K125" i="32"/>
  <c r="S137" i="32"/>
  <c r="S120" i="32"/>
  <c r="S125" i="32"/>
  <c r="AZ144" i="32"/>
  <c r="AZ132" i="32"/>
  <c r="Q138" i="32"/>
  <c r="L48" i="32"/>
  <c r="L96" i="32" s="1"/>
  <c r="E125" i="32"/>
  <c r="E120" i="32"/>
  <c r="M125" i="32"/>
  <c r="M137" i="32"/>
  <c r="M120" i="32"/>
  <c r="U137" i="32"/>
  <c r="U125" i="32"/>
  <c r="U120" i="32"/>
  <c r="AC125" i="32"/>
  <c r="AC137" i="32"/>
  <c r="AC120" i="32"/>
  <c r="AK125" i="32"/>
  <c r="AK137" i="32"/>
  <c r="AK120" i="32"/>
  <c r="AS137" i="32"/>
  <c r="AS125" i="32"/>
  <c r="AS120" i="32"/>
  <c r="BA125" i="32"/>
  <c r="BA137" i="32"/>
  <c r="BA120" i="32"/>
  <c r="I138" i="32"/>
  <c r="I126" i="32"/>
  <c r="Y126" i="32"/>
  <c r="Y138" i="32"/>
  <c r="AG138" i="32"/>
  <c r="AG126" i="32"/>
  <c r="AO126" i="32"/>
  <c r="AO138" i="32"/>
  <c r="AW126" i="32"/>
  <c r="AW138" i="32"/>
  <c r="E139" i="32"/>
  <c r="E127" i="32"/>
  <c r="M127" i="32"/>
  <c r="M139" i="32"/>
  <c r="U139" i="32"/>
  <c r="U127" i="32"/>
  <c r="AK127" i="32"/>
  <c r="AK139" i="32"/>
  <c r="AS139" i="32"/>
  <c r="AS127" i="32"/>
  <c r="BA127" i="32"/>
  <c r="BA139" i="32"/>
  <c r="I140" i="32"/>
  <c r="I128" i="32"/>
  <c r="Q140" i="32"/>
  <c r="Q128" i="32"/>
  <c r="Y128" i="32"/>
  <c r="Y140" i="32"/>
  <c r="AG140" i="32"/>
  <c r="AG128" i="32"/>
  <c r="AW128" i="32"/>
  <c r="AW140" i="32"/>
  <c r="E141" i="32"/>
  <c r="E129" i="32"/>
  <c r="M129" i="32"/>
  <c r="M141" i="32"/>
  <c r="U141" i="32"/>
  <c r="U129" i="32"/>
  <c r="AC141" i="32"/>
  <c r="AC129" i="32"/>
  <c r="AK129" i="32"/>
  <c r="AK141" i="32"/>
  <c r="AS141" i="32"/>
  <c r="AS129" i="32"/>
  <c r="I130" i="32"/>
  <c r="I142" i="32"/>
  <c r="Y130" i="32"/>
  <c r="Y142" i="32"/>
  <c r="AO142" i="32"/>
  <c r="AO130" i="32"/>
  <c r="E143" i="32"/>
  <c r="E131" i="32"/>
  <c r="U131" i="32"/>
  <c r="U143" i="32"/>
  <c r="AK131" i="32"/>
  <c r="AK143" i="32"/>
  <c r="BA143" i="32"/>
  <c r="BA131" i="32"/>
  <c r="AG130" i="32"/>
  <c r="E48" i="32"/>
  <c r="E96" i="32" s="1"/>
  <c r="M48" i="32"/>
  <c r="M96" i="32" s="1"/>
  <c r="D78" i="32"/>
  <c r="C81" i="32"/>
  <c r="AC139" i="32"/>
  <c r="F48" i="32"/>
  <c r="F96" i="32" s="1"/>
  <c r="N48" i="32"/>
  <c r="N96" i="32" s="1"/>
  <c r="G137" i="32"/>
  <c r="G125" i="32"/>
  <c r="G120" i="32"/>
  <c r="O137" i="32"/>
  <c r="O125" i="32"/>
  <c r="O120" i="32"/>
  <c r="W137" i="32"/>
  <c r="W125" i="32"/>
  <c r="W120" i="32"/>
  <c r="AE137" i="32"/>
  <c r="AE125" i="32"/>
  <c r="AE120" i="32"/>
  <c r="AM137" i="32"/>
  <c r="AM125" i="32"/>
  <c r="AM120" i="32"/>
  <c r="AU137" i="32"/>
  <c r="AU125" i="32"/>
  <c r="AU120" i="32"/>
  <c r="C138" i="32"/>
  <c r="C126" i="32"/>
  <c r="T144" i="32"/>
  <c r="T132" i="32"/>
  <c r="M131" i="32"/>
  <c r="AF144" i="32"/>
  <c r="AF132" i="32"/>
  <c r="AV144" i="32"/>
  <c r="AV132" i="32"/>
  <c r="AC131" i="32"/>
  <c r="E137" i="32"/>
  <c r="I137" i="32"/>
  <c r="I120" i="32"/>
  <c r="I125" i="32"/>
  <c r="Q137" i="32"/>
  <c r="Q120" i="32"/>
  <c r="Q125" i="32"/>
  <c r="AJ132" i="32"/>
  <c r="AJ144" i="32"/>
  <c r="AS131" i="32"/>
  <c r="AO140" i="32"/>
  <c r="J137" i="32"/>
  <c r="J120" i="32"/>
  <c r="J125" i="32"/>
  <c r="R137" i="32"/>
  <c r="R120" i="32"/>
  <c r="R125" i="32"/>
  <c r="L132" i="32"/>
  <c r="AT139" i="32"/>
  <c r="AT127" i="32"/>
  <c r="B140" i="32"/>
  <c r="B128" i="32"/>
  <c r="J140" i="32"/>
  <c r="J128" i="32"/>
  <c r="R140" i="32"/>
  <c r="R128" i="32"/>
  <c r="Z140" i="32"/>
  <c r="Z128" i="32"/>
  <c r="AH140" i="32"/>
  <c r="AH128" i="32"/>
  <c r="AP140" i="32"/>
  <c r="AP128" i="32"/>
  <c r="AX140" i="32"/>
  <c r="AX128" i="32"/>
  <c r="F141" i="32"/>
  <c r="F129" i="32"/>
  <c r="N141" i="32"/>
  <c r="N129" i="32"/>
  <c r="V141" i="32"/>
  <c r="V129" i="32"/>
  <c r="AD141" i="32"/>
  <c r="AD129" i="32"/>
  <c r="AL141" i="32"/>
  <c r="AL129" i="32"/>
  <c r="AT141" i="32"/>
  <c r="AT129" i="32"/>
  <c r="B142" i="32"/>
  <c r="B130" i="32"/>
  <c r="J142" i="32"/>
  <c r="J130" i="32"/>
  <c r="R142" i="32"/>
  <c r="R130" i="32"/>
  <c r="Z142" i="32"/>
  <c r="Z130" i="32"/>
  <c r="AH142" i="32"/>
  <c r="AH130" i="32"/>
  <c r="AP142" i="32"/>
  <c r="AP130" i="32"/>
  <c r="AX142" i="32"/>
  <c r="AX130" i="32"/>
  <c r="F143" i="32"/>
  <c r="F131" i="32"/>
  <c r="N143" i="32"/>
  <c r="N131" i="32"/>
  <c r="V143" i="32"/>
  <c r="V131" i="32"/>
  <c r="AD143" i="32"/>
  <c r="AD131" i="32"/>
  <c r="AL143" i="32"/>
  <c r="AL131" i="32"/>
  <c r="AT143" i="32"/>
  <c r="AT131" i="32"/>
  <c r="Y125" i="32"/>
  <c r="AG125" i="32"/>
  <c r="AO125" i="32"/>
  <c r="AW125" i="32"/>
  <c r="E126" i="32"/>
  <c r="M126" i="32"/>
  <c r="U126" i="32"/>
  <c r="AC126" i="32"/>
  <c r="AK126" i="32"/>
  <c r="AS126" i="32"/>
  <c r="BA126" i="32"/>
  <c r="I127" i="32"/>
  <c r="Q127" i="32"/>
  <c r="Y127" i="32"/>
  <c r="AG127" i="32"/>
  <c r="AO127" i="32"/>
  <c r="AX127" i="32"/>
  <c r="AD128" i="32"/>
  <c r="AZ128" i="32"/>
  <c r="J129" i="32"/>
  <c r="AP129" i="32"/>
  <c r="E130" i="32"/>
  <c r="U130" i="32"/>
  <c r="AK130" i="32"/>
  <c r="BA130" i="32"/>
  <c r="Q131" i="32"/>
  <c r="AG131" i="32"/>
  <c r="AW131" i="32"/>
  <c r="H137" i="32"/>
  <c r="AZ137" i="32"/>
  <c r="L139" i="32"/>
  <c r="X140" i="32"/>
  <c r="AR140" i="32"/>
  <c r="AJ141" i="32"/>
  <c r="D142" i="32"/>
  <c r="AV142" i="32"/>
  <c r="P143" i="32"/>
  <c r="AU129" i="32"/>
  <c r="AU141" i="32"/>
  <c r="C130" i="32"/>
  <c r="C142" i="32"/>
  <c r="K130" i="32"/>
  <c r="K142" i="32"/>
  <c r="S130" i="32"/>
  <c r="S142" i="32"/>
  <c r="AA130" i="32"/>
  <c r="AA142" i="32"/>
  <c r="AI130" i="32"/>
  <c r="AI142" i="32"/>
  <c r="AQ130" i="32"/>
  <c r="AQ142" i="32"/>
  <c r="AY130" i="32"/>
  <c r="AY142" i="32"/>
  <c r="G131" i="32"/>
  <c r="G143" i="32"/>
  <c r="O131" i="32"/>
  <c r="O143" i="32"/>
  <c r="W131" i="32"/>
  <c r="W143" i="32"/>
  <c r="AE131" i="32"/>
  <c r="AE143" i="32"/>
  <c r="AM131" i="32"/>
  <c r="AM143" i="32"/>
  <c r="AU131" i="32"/>
  <c r="AU143" i="32"/>
  <c r="F120" i="32"/>
  <c r="N120" i="32"/>
  <c r="V120" i="32"/>
  <c r="AD120" i="32"/>
  <c r="AL120" i="32"/>
  <c r="AT120" i="32"/>
  <c r="Z125" i="32"/>
  <c r="AH125" i="32"/>
  <c r="AP125" i="32"/>
  <c r="AX125" i="32"/>
  <c r="F126" i="32"/>
  <c r="N126" i="32"/>
  <c r="V126" i="32"/>
  <c r="AD126" i="32"/>
  <c r="AL126" i="32"/>
  <c r="AT126" i="32"/>
  <c r="B127" i="32"/>
  <c r="J127" i="32"/>
  <c r="R127" i="32"/>
  <c r="Z127" i="32"/>
  <c r="AH127" i="32"/>
  <c r="AP127" i="32"/>
  <c r="K128" i="32"/>
  <c r="U128" i="32"/>
  <c r="AF128" i="32"/>
  <c r="AQ128" i="32"/>
  <c r="BA128" i="32"/>
  <c r="W129" i="32"/>
  <c r="AG129" i="32"/>
  <c r="AR129" i="32"/>
  <c r="F130" i="32"/>
  <c r="V130" i="32"/>
  <c r="AL130" i="32"/>
  <c r="B131" i="32"/>
  <c r="R131" i="32"/>
  <c r="AH131" i="32"/>
  <c r="AX131" i="32"/>
  <c r="L137" i="32"/>
  <c r="AF137" i="32"/>
  <c r="X138" i="32"/>
  <c r="AJ139" i="32"/>
  <c r="D140" i="32"/>
  <c r="AV140" i="32"/>
  <c r="P141" i="32"/>
  <c r="H142" i="32"/>
  <c r="AB142" i="32"/>
  <c r="T143" i="32"/>
  <c r="AN143" i="32"/>
  <c r="AA125" i="32"/>
  <c r="AI125" i="32"/>
  <c r="AQ125" i="32"/>
  <c r="AY125" i="32"/>
  <c r="G126" i="32"/>
  <c r="O126" i="32"/>
  <c r="W126" i="32"/>
  <c r="AE126" i="32"/>
  <c r="AM126" i="32"/>
  <c r="AU126" i="32"/>
  <c r="C127" i="32"/>
  <c r="K127" i="32"/>
  <c r="S127" i="32"/>
  <c r="AA127" i="32"/>
  <c r="AI127" i="32"/>
  <c r="AQ127" i="32"/>
  <c r="L128" i="32"/>
  <c r="V128" i="32"/>
  <c r="B129" i="32"/>
  <c r="X129" i="32"/>
  <c r="AH129" i="32"/>
  <c r="AN130" i="32"/>
  <c r="D131" i="32"/>
  <c r="AZ131" i="32"/>
  <c r="AJ137" i="32"/>
  <c r="AV138" i="32"/>
  <c r="AB140" i="32"/>
  <c r="AN141" i="32"/>
  <c r="AF142" i="32"/>
  <c r="AZ142" i="32"/>
  <c r="AR143" i="32"/>
  <c r="P120" i="32"/>
  <c r="X120" i="32"/>
  <c r="AN120" i="32"/>
  <c r="T125" i="32"/>
  <c r="AR125" i="32"/>
  <c r="H126" i="32"/>
  <c r="P126" i="32"/>
  <c r="AF126" i="32"/>
  <c r="D127" i="32"/>
  <c r="T127" i="32"/>
  <c r="AB127" i="32"/>
  <c r="AR127" i="32"/>
  <c r="C128" i="32"/>
  <c r="M128" i="32"/>
  <c r="AI128" i="32"/>
  <c r="AS128" i="32"/>
  <c r="D129" i="32"/>
  <c r="O129" i="32"/>
  <c r="Y129" i="32"/>
  <c r="AV129" i="32"/>
  <c r="L142" i="32"/>
  <c r="X143" i="32"/>
  <c r="Y120" i="32"/>
  <c r="AG120" i="32"/>
  <c r="AO120" i="32"/>
  <c r="AW120" i="32"/>
  <c r="N128" i="32"/>
  <c r="AJ128" i="32"/>
  <c r="AT128" i="32"/>
  <c r="Z129" i="32"/>
  <c r="AW129" i="32"/>
  <c r="M130" i="32"/>
  <c r="AC130" i="32"/>
  <c r="AS130" i="32"/>
  <c r="I131" i="32"/>
  <c r="Y131" i="32"/>
  <c r="AO131" i="32"/>
  <c r="P142" i="32"/>
  <c r="AJ142" i="32"/>
  <c r="AB143" i="32"/>
  <c r="AV143" i="32"/>
  <c r="AY127" i="32"/>
  <c r="AY139" i="32"/>
  <c r="G128" i="32"/>
  <c r="G140" i="32"/>
  <c r="O128" i="32"/>
  <c r="O140" i="32"/>
  <c r="W128" i="32"/>
  <c r="W140" i="32"/>
  <c r="AE128" i="32"/>
  <c r="AE140" i="32"/>
  <c r="AM128" i="32"/>
  <c r="AM140" i="32"/>
  <c r="AU128" i="32"/>
  <c r="AU140" i="32"/>
  <c r="C129" i="32"/>
  <c r="C141" i="32"/>
  <c r="K129" i="32"/>
  <c r="K141" i="32"/>
  <c r="S129" i="32"/>
  <c r="S141" i="32"/>
  <c r="AA129" i="32"/>
  <c r="AA141" i="32"/>
  <c r="AI129" i="32"/>
  <c r="AI141" i="32"/>
  <c r="AQ129" i="32"/>
  <c r="AQ141" i="32"/>
  <c r="AY129" i="32"/>
  <c r="AY141" i="32"/>
  <c r="G130" i="32"/>
  <c r="G142" i="32"/>
  <c r="O130" i="32"/>
  <c r="O142" i="32"/>
  <c r="W130" i="32"/>
  <c r="W142" i="32"/>
  <c r="AE130" i="32"/>
  <c r="AE142" i="32"/>
  <c r="AM130" i="32"/>
  <c r="AM142" i="32"/>
  <c r="AU130" i="32"/>
  <c r="AU142" i="32"/>
  <c r="C131" i="32"/>
  <c r="C143" i="32"/>
  <c r="K131" i="32"/>
  <c r="K143" i="32"/>
  <c r="S131" i="32"/>
  <c r="S143" i="32"/>
  <c r="AA131" i="32"/>
  <c r="AA143" i="32"/>
  <c r="AI131" i="32"/>
  <c r="AI143" i="32"/>
  <c r="AQ131" i="32"/>
  <c r="AQ143" i="32"/>
  <c r="AY131" i="32"/>
  <c r="AY143" i="32"/>
  <c r="Z120" i="32"/>
  <c r="AH120" i="32"/>
  <c r="AP120" i="32"/>
  <c r="AX120" i="32"/>
  <c r="F125" i="32"/>
  <c r="N125" i="32"/>
  <c r="V125" i="32"/>
  <c r="AD125" i="32"/>
  <c r="AL125" i="32"/>
  <c r="AT125" i="32"/>
  <c r="B126" i="32"/>
  <c r="J126" i="32"/>
  <c r="R126" i="32"/>
  <c r="Z126" i="32"/>
  <c r="AH126" i="32"/>
  <c r="AP126" i="32"/>
  <c r="AX126" i="32"/>
  <c r="F127" i="32"/>
  <c r="N127" i="32"/>
  <c r="V127" i="32"/>
  <c r="AD127" i="32"/>
  <c r="AL127" i="32"/>
  <c r="AU127" i="32"/>
  <c r="E128" i="32"/>
  <c r="P128" i="32"/>
  <c r="AA128" i="32"/>
  <c r="AK128" i="32"/>
  <c r="G129" i="32"/>
  <c r="Q129" i="32"/>
  <c r="AB129" i="32"/>
  <c r="AM129" i="32"/>
  <c r="AX129" i="32"/>
  <c r="N130" i="32"/>
  <c r="AD130" i="32"/>
  <c r="AT130" i="32"/>
  <c r="J131" i="32"/>
  <c r="Z131" i="32"/>
  <c r="AP131" i="32"/>
  <c r="H143" i="32"/>
  <c r="AA120" i="32"/>
  <c r="AI120" i="32"/>
  <c r="AQ120" i="32"/>
  <c r="AY120" i="32"/>
  <c r="K126" i="32"/>
  <c r="S126" i="32"/>
  <c r="AA126" i="32"/>
  <c r="AI126" i="32"/>
  <c r="AQ126" i="32"/>
  <c r="AY126" i="32"/>
  <c r="G127" i="32"/>
  <c r="O127" i="32"/>
  <c r="W127" i="32"/>
  <c r="AE127" i="32"/>
  <c r="AM127" i="32"/>
  <c r="AV127" i="32"/>
  <c r="F128" i="32"/>
  <c r="AL128" i="32"/>
  <c r="H129" i="32"/>
  <c r="R129" i="32"/>
  <c r="AZ129" i="32"/>
  <c r="L131" i="32"/>
  <c r="T142" i="32"/>
  <c r="AF143" i="32"/>
  <c r="D77" i="31"/>
  <c r="D65" i="31"/>
  <c r="D89" i="31" s="1"/>
  <c r="C66" i="31"/>
  <c r="C90" i="31" s="1"/>
  <c r="C78" i="31"/>
  <c r="B69" i="31"/>
  <c r="B93" i="31" s="1"/>
  <c r="B81" i="31"/>
  <c r="C79" i="31"/>
  <c r="C67" i="31"/>
  <c r="C91" i="31" s="1"/>
  <c r="B67" i="31"/>
  <c r="B91" i="31" s="1"/>
  <c r="B79" i="31"/>
  <c r="B82" i="31"/>
  <c r="B70" i="31"/>
  <c r="B94" i="31" s="1"/>
  <c r="B65" i="31"/>
  <c r="B89" i="31" s="1"/>
  <c r="B77" i="31"/>
  <c r="C70" i="31"/>
  <c r="C94" i="31" s="1"/>
  <c r="C82" i="31"/>
  <c r="D70" i="31"/>
  <c r="D94" i="31" s="1"/>
  <c r="C80" i="31"/>
  <c r="C69" i="31"/>
  <c r="C93" i="31" s="1"/>
  <c r="B83" i="31"/>
  <c r="B71" i="31"/>
  <c r="B95" i="31" s="1"/>
  <c r="B68" i="31"/>
  <c r="B92" i="31" s="1"/>
  <c r="D81" i="31"/>
  <c r="D71" i="31"/>
  <c r="D95" i="31" s="1"/>
  <c r="D83" i="31"/>
  <c r="D68" i="31"/>
  <c r="D92" i="31" s="1"/>
  <c r="C77" i="31"/>
  <c r="C65" i="31"/>
  <c r="C89" i="31" s="1"/>
  <c r="B66" i="31"/>
  <c r="B90" i="31" s="1"/>
  <c r="D78" i="31"/>
  <c r="D66" i="31"/>
  <c r="D90" i="31" s="1"/>
  <c r="BA139" i="31"/>
  <c r="BA127" i="31"/>
  <c r="AG140" i="31"/>
  <c r="AG128" i="31"/>
  <c r="M141" i="31"/>
  <c r="M129" i="31"/>
  <c r="AS141" i="31"/>
  <c r="AS129" i="31"/>
  <c r="N120" i="31"/>
  <c r="Y120" i="31"/>
  <c r="AJ120" i="31"/>
  <c r="AT120" i="31"/>
  <c r="N125" i="31"/>
  <c r="Y125" i="31"/>
  <c r="AJ125" i="31"/>
  <c r="AT125" i="31"/>
  <c r="E126" i="31"/>
  <c r="P126" i="31"/>
  <c r="Z126" i="31"/>
  <c r="AK126" i="31"/>
  <c r="AV126" i="31"/>
  <c r="F127" i="31"/>
  <c r="AB127" i="31"/>
  <c r="AL127" i="31"/>
  <c r="AX127" i="31"/>
  <c r="K128" i="31"/>
  <c r="V128" i="31"/>
  <c r="AI128" i="31"/>
  <c r="AU128" i="31"/>
  <c r="G129" i="31"/>
  <c r="S129" i="31"/>
  <c r="AF129" i="31"/>
  <c r="AQ129" i="31"/>
  <c r="D130" i="31"/>
  <c r="Q130" i="31"/>
  <c r="AD130" i="31"/>
  <c r="AS130" i="31"/>
  <c r="G131" i="31"/>
  <c r="U131" i="31"/>
  <c r="AI131" i="31"/>
  <c r="AX131" i="31"/>
  <c r="T137" i="31"/>
  <c r="J138" i="31"/>
  <c r="BA138" i="31"/>
  <c r="AR139" i="31"/>
  <c r="AH140" i="31"/>
  <c r="Y141" i="31"/>
  <c r="J140" i="31"/>
  <c r="J128" i="31"/>
  <c r="AP140" i="31"/>
  <c r="AP128" i="31"/>
  <c r="V141" i="31"/>
  <c r="V129" i="31"/>
  <c r="Z142" i="31"/>
  <c r="Z130" i="31"/>
  <c r="AP142" i="31"/>
  <c r="AP130" i="31"/>
  <c r="F143" i="31"/>
  <c r="F131" i="31"/>
  <c r="V143" i="31"/>
  <c r="V131" i="31"/>
  <c r="AL143" i="31"/>
  <c r="AL131" i="31"/>
  <c r="E120" i="31"/>
  <c r="P120" i="31"/>
  <c r="Z120" i="31"/>
  <c r="AK120" i="31"/>
  <c r="AV120" i="31"/>
  <c r="E125" i="31"/>
  <c r="P125" i="31"/>
  <c r="Z125" i="31"/>
  <c r="AK125" i="31"/>
  <c r="AV125" i="31"/>
  <c r="F126" i="31"/>
  <c r="Q126" i="31"/>
  <c r="AB126" i="31"/>
  <c r="AL126" i="31"/>
  <c r="AW126" i="31"/>
  <c r="H127" i="31"/>
  <c r="R127" i="31"/>
  <c r="AC127" i="31"/>
  <c r="AN127" i="31"/>
  <c r="AY127" i="31"/>
  <c r="L128" i="31"/>
  <c r="AJ128" i="31"/>
  <c r="AT129" i="31"/>
  <c r="R130" i="31"/>
  <c r="AT130" i="31"/>
  <c r="W131" i="31"/>
  <c r="AY131" i="31"/>
  <c r="AN140" i="31"/>
  <c r="AD141" i="31"/>
  <c r="G137" i="31"/>
  <c r="G125" i="31"/>
  <c r="G120" i="31"/>
  <c r="O137" i="31"/>
  <c r="O125" i="31"/>
  <c r="O120" i="31"/>
  <c r="W137" i="31"/>
  <c r="W125" i="31"/>
  <c r="W120" i="31"/>
  <c r="AE137" i="31"/>
  <c r="AE125" i="31"/>
  <c r="AE120" i="31"/>
  <c r="AM137" i="31"/>
  <c r="AM125" i="31"/>
  <c r="AM120" i="31"/>
  <c r="AU137" i="31"/>
  <c r="AU125" i="31"/>
  <c r="AU120" i="31"/>
  <c r="C138" i="31"/>
  <c r="C126" i="31"/>
  <c r="K138" i="31"/>
  <c r="K126" i="31"/>
  <c r="S138" i="31"/>
  <c r="S126" i="31"/>
  <c r="AA138" i="31"/>
  <c r="AA126" i="31"/>
  <c r="AI138" i="31"/>
  <c r="AI126" i="31"/>
  <c r="AQ138" i="31"/>
  <c r="AQ126" i="31"/>
  <c r="AY138" i="31"/>
  <c r="AY126" i="31"/>
  <c r="G139" i="31"/>
  <c r="G127" i="31"/>
  <c r="O139" i="31"/>
  <c r="O127" i="31"/>
  <c r="W139" i="31"/>
  <c r="W127" i="31"/>
  <c r="AE139" i="31"/>
  <c r="AE127" i="31"/>
  <c r="AM139" i="31"/>
  <c r="AM127" i="31"/>
  <c r="S140" i="31"/>
  <c r="S128" i="31"/>
  <c r="AY140" i="31"/>
  <c r="AY128" i="31"/>
  <c r="AE141" i="31"/>
  <c r="AE129" i="31"/>
  <c r="K142" i="31"/>
  <c r="K130" i="31"/>
  <c r="F120" i="31"/>
  <c r="Q120" i="31"/>
  <c r="AB120" i="31"/>
  <c r="AL120" i="31"/>
  <c r="AW120" i="31"/>
  <c r="F125" i="31"/>
  <c r="Q125" i="31"/>
  <c r="AB125" i="31"/>
  <c r="AL125" i="31"/>
  <c r="AW125" i="31"/>
  <c r="H126" i="31"/>
  <c r="R126" i="31"/>
  <c r="AN126" i="31"/>
  <c r="AX126" i="31"/>
  <c r="T127" i="31"/>
  <c r="AD127" i="31"/>
  <c r="B128" i="31"/>
  <c r="Z128" i="31"/>
  <c r="AL128" i="31"/>
  <c r="AX128" i="31"/>
  <c r="J129" i="31"/>
  <c r="W129" i="31"/>
  <c r="AH129" i="31"/>
  <c r="AU129" i="31"/>
  <c r="G130" i="31"/>
  <c r="S130" i="31"/>
  <c r="AH130" i="31"/>
  <c r="J131" i="31"/>
  <c r="AM131" i="31"/>
  <c r="AD137" i="31"/>
  <c r="U138" i="31"/>
  <c r="L139" i="31"/>
  <c r="AJ141" i="31"/>
  <c r="AV127" i="31"/>
  <c r="AV139" i="31"/>
  <c r="AB140" i="31"/>
  <c r="AB128" i="31"/>
  <c r="H129" i="31"/>
  <c r="H141" i="31"/>
  <c r="AN141" i="31"/>
  <c r="AN129" i="31"/>
  <c r="H120" i="31"/>
  <c r="R120" i="31"/>
  <c r="AC132" i="31"/>
  <c r="AC144" i="31"/>
  <c r="AN120" i="31"/>
  <c r="AX120" i="31"/>
  <c r="H125" i="31"/>
  <c r="R125" i="31"/>
  <c r="AC125" i="31"/>
  <c r="AN125" i="31"/>
  <c r="AX125" i="31"/>
  <c r="T126" i="31"/>
  <c r="AD126" i="31"/>
  <c r="AZ126" i="31"/>
  <c r="J127" i="31"/>
  <c r="AF127" i="31"/>
  <c r="AP127" i="31"/>
  <c r="C128" i="31"/>
  <c r="O128" i="31"/>
  <c r="AA128" i="31"/>
  <c r="AM128" i="31"/>
  <c r="AZ128" i="31"/>
  <c r="K129" i="31"/>
  <c r="X129" i="31"/>
  <c r="AV129" i="31"/>
  <c r="V130" i="31"/>
  <c r="AI130" i="31"/>
  <c r="AX130" i="31"/>
  <c r="Z131" i="31"/>
  <c r="H140" i="31"/>
  <c r="E128" i="31"/>
  <c r="E140" i="31"/>
  <c r="AK140" i="31"/>
  <c r="AK128" i="31"/>
  <c r="Q129" i="31"/>
  <c r="Q141" i="31"/>
  <c r="AW141" i="31"/>
  <c r="AW129" i="31"/>
  <c r="U142" i="31"/>
  <c r="U130" i="31"/>
  <c r="AK142" i="31"/>
  <c r="AK130" i="31"/>
  <c r="BA142" i="31"/>
  <c r="BA130" i="31"/>
  <c r="Q143" i="31"/>
  <c r="Q131" i="31"/>
  <c r="AG143" i="31"/>
  <c r="AG131" i="31"/>
  <c r="AW143" i="31"/>
  <c r="AW131" i="31"/>
  <c r="I120" i="31"/>
  <c r="T120" i="31"/>
  <c r="AD120" i="31"/>
  <c r="AO120" i="31"/>
  <c r="AZ120" i="31"/>
  <c r="I125" i="31"/>
  <c r="AO125" i="31"/>
  <c r="AZ125" i="31"/>
  <c r="AF126" i="31"/>
  <c r="AP126" i="31"/>
  <c r="V127" i="31"/>
  <c r="AG127" i="31"/>
  <c r="AS127" i="31"/>
  <c r="D128" i="31"/>
  <c r="Q128" i="31"/>
  <c r="AO128" i="31"/>
  <c r="BA128" i="31"/>
  <c r="N129" i="31"/>
  <c r="AL129" i="31"/>
  <c r="AX129" i="31"/>
  <c r="J130" i="31"/>
  <c r="W130" i="31"/>
  <c r="AL130" i="31"/>
  <c r="AY130" i="31"/>
  <c r="N131" i="31"/>
  <c r="AC131" i="31"/>
  <c r="AP131" i="31"/>
  <c r="D141" i="31"/>
  <c r="N128" i="31"/>
  <c r="N140" i="31"/>
  <c r="AT140" i="31"/>
  <c r="AT128" i="31"/>
  <c r="Z129" i="31"/>
  <c r="Z141" i="31"/>
  <c r="F142" i="31"/>
  <c r="F130" i="31"/>
  <c r="J120" i="31"/>
  <c r="U120" i="31"/>
  <c r="AF120" i="31"/>
  <c r="AP120" i="31"/>
  <c r="BA120" i="31"/>
  <c r="J125" i="31"/>
  <c r="U125" i="31"/>
  <c r="AF125" i="31"/>
  <c r="AP125" i="31"/>
  <c r="BA125" i="31"/>
  <c r="L126" i="31"/>
  <c r="V126" i="31"/>
  <c r="AG126" i="31"/>
  <c r="AR126" i="31"/>
  <c r="B127" i="31"/>
  <c r="M127" i="31"/>
  <c r="X127" i="31"/>
  <c r="AH127" i="31"/>
  <c r="AT127" i="31"/>
  <c r="F128" i="31"/>
  <c r="R128" i="31"/>
  <c r="AD128" i="31"/>
  <c r="AQ128" i="31"/>
  <c r="B129" i="31"/>
  <c r="O129" i="31"/>
  <c r="AA129" i="31"/>
  <c r="AM129" i="31"/>
  <c r="AY129" i="31"/>
  <c r="AM130" i="31"/>
  <c r="B131" i="31"/>
  <c r="O131" i="31"/>
  <c r="AD131" i="31"/>
  <c r="B142" i="31"/>
  <c r="K137" i="31"/>
  <c r="K120" i="31"/>
  <c r="K125" i="31"/>
  <c r="S137" i="31"/>
  <c r="S120" i="31"/>
  <c r="S125" i="31"/>
  <c r="AA137" i="31"/>
  <c r="AA120" i="31"/>
  <c r="AA125" i="31"/>
  <c r="AI137" i="31"/>
  <c r="AI120" i="31"/>
  <c r="AI125" i="31"/>
  <c r="AQ137" i="31"/>
  <c r="AQ120" i="31"/>
  <c r="AQ125" i="31"/>
  <c r="AY137" i="31"/>
  <c r="AY120" i="31"/>
  <c r="AY125" i="31"/>
  <c r="G138" i="31"/>
  <c r="G126" i="31"/>
  <c r="O138" i="31"/>
  <c r="O126" i="31"/>
  <c r="W138" i="31"/>
  <c r="W126" i="31"/>
  <c r="AE138" i="31"/>
  <c r="AE126" i="31"/>
  <c r="AM138" i="31"/>
  <c r="AM126" i="31"/>
  <c r="AU138" i="31"/>
  <c r="AU126" i="31"/>
  <c r="C139" i="31"/>
  <c r="C127" i="31"/>
  <c r="K139" i="31"/>
  <c r="K127" i="31"/>
  <c r="S139" i="31"/>
  <c r="S127" i="31"/>
  <c r="AA139" i="31"/>
  <c r="AA127" i="31"/>
  <c r="AI139" i="31"/>
  <c r="AI127" i="31"/>
  <c r="AQ139" i="31"/>
  <c r="AQ127" i="31"/>
  <c r="W140" i="31"/>
  <c r="W128" i="31"/>
  <c r="C141" i="31"/>
  <c r="C129" i="31"/>
  <c r="AI141" i="31"/>
  <c r="AI129" i="31"/>
  <c r="O142" i="31"/>
  <c r="O130" i="31"/>
  <c r="AE142" i="31"/>
  <c r="AE130" i="31"/>
  <c r="AU142" i="31"/>
  <c r="AU130" i="31"/>
  <c r="K143" i="31"/>
  <c r="K131" i="31"/>
  <c r="AA143" i="31"/>
  <c r="AA131" i="31"/>
  <c r="AQ143" i="31"/>
  <c r="AQ131" i="31"/>
  <c r="L120" i="31"/>
  <c r="V120" i="31"/>
  <c r="AG120" i="31"/>
  <c r="AR120" i="31"/>
  <c r="L125" i="31"/>
  <c r="V125" i="31"/>
  <c r="AG125" i="31"/>
  <c r="AR125" i="31"/>
  <c r="B126" i="31"/>
  <c r="X126" i="31"/>
  <c r="AH126" i="31"/>
  <c r="D127" i="31"/>
  <c r="N127" i="31"/>
  <c r="AJ127" i="31"/>
  <c r="AU127" i="31"/>
  <c r="G128" i="31"/>
  <c r="T128" i="31"/>
  <c r="AE128" i="31"/>
  <c r="AR128" i="31"/>
  <c r="P129" i="31"/>
  <c r="AA130" i="31"/>
  <c r="C131" i="31"/>
  <c r="R131" i="31"/>
  <c r="AE131" i="31"/>
  <c r="AT131" i="31"/>
  <c r="X140" i="31"/>
  <c r="AZ127" i="31"/>
  <c r="AZ139" i="31"/>
  <c r="P128" i="31"/>
  <c r="P140" i="31"/>
  <c r="AF128" i="31"/>
  <c r="AF140" i="31"/>
  <c r="AV128" i="31"/>
  <c r="AV140" i="31"/>
  <c r="L129" i="31"/>
  <c r="L141" i="31"/>
  <c r="AB129" i="31"/>
  <c r="AB141" i="31"/>
  <c r="AR129" i="31"/>
  <c r="AR141" i="31"/>
  <c r="M144" i="31"/>
  <c r="M132" i="31"/>
  <c r="X120" i="31"/>
  <c r="AH120" i="31"/>
  <c r="AS144" i="31"/>
  <c r="AS132" i="31"/>
  <c r="M125" i="31"/>
  <c r="X125" i="31"/>
  <c r="AH125" i="31"/>
  <c r="D126" i="31"/>
  <c r="N126" i="31"/>
  <c r="AJ126" i="31"/>
  <c r="AT126" i="31"/>
  <c r="P127" i="31"/>
  <c r="Z127" i="31"/>
  <c r="F129" i="31"/>
  <c r="R129" i="31"/>
  <c r="AP129" i="31"/>
  <c r="C130" i="31"/>
  <c r="N130" i="31"/>
  <c r="AQ130" i="31"/>
  <c r="S131" i="31"/>
  <c r="AH131" i="31"/>
  <c r="AU131" i="31"/>
  <c r="T141" i="31"/>
  <c r="T130" i="31"/>
  <c r="T142" i="31"/>
  <c r="AB130" i="31"/>
  <c r="AB142" i="31"/>
  <c r="AJ130" i="31"/>
  <c r="AJ142" i="31"/>
  <c r="AR130" i="31"/>
  <c r="AR142" i="31"/>
  <c r="AZ130" i="31"/>
  <c r="AZ142" i="31"/>
  <c r="H131" i="31"/>
  <c r="H143" i="31"/>
  <c r="P131" i="31"/>
  <c r="P143" i="31"/>
  <c r="X131" i="31"/>
  <c r="X143" i="31"/>
  <c r="AF131" i="31"/>
  <c r="AF143" i="31"/>
  <c r="AN131" i="31"/>
  <c r="AN143" i="31"/>
  <c r="AV131" i="31"/>
  <c r="AV143" i="31"/>
  <c r="AZ141" i="31"/>
  <c r="AZ129" i="31"/>
  <c r="H142" i="31"/>
  <c r="H130" i="31"/>
  <c r="P142" i="31"/>
  <c r="P130" i="31"/>
  <c r="X142" i="31"/>
  <c r="X130" i="31"/>
  <c r="AF142" i="31"/>
  <c r="AF130" i="31"/>
  <c r="AN142" i="31"/>
  <c r="AN130" i="31"/>
  <c r="AV142" i="31"/>
  <c r="AV130" i="31"/>
  <c r="D143" i="31"/>
  <c r="D131" i="31"/>
  <c r="L143" i="31"/>
  <c r="L131" i="31"/>
  <c r="T143" i="31"/>
  <c r="T131" i="31"/>
  <c r="AB143" i="31"/>
  <c r="AB131" i="31"/>
  <c r="AJ143" i="31"/>
  <c r="AJ131" i="31"/>
  <c r="AR143" i="31"/>
  <c r="AR131" i="31"/>
  <c r="AZ143" i="31"/>
  <c r="AZ131" i="31"/>
  <c r="BA111" i="28"/>
  <c r="AZ111" i="28"/>
  <c r="AY111" i="28"/>
  <c r="AX111" i="28"/>
  <c r="AW111" i="28"/>
  <c r="AV111" i="28"/>
  <c r="AU111" i="28"/>
  <c r="AT111" i="28"/>
  <c r="AS111" i="28"/>
  <c r="AR111" i="28"/>
  <c r="AQ111" i="28"/>
  <c r="AP111" i="28"/>
  <c r="AO111" i="28"/>
  <c r="AN111" i="28"/>
  <c r="AM111" i="28"/>
  <c r="AL111" i="28"/>
  <c r="AK111" i="28"/>
  <c r="AJ111" i="28"/>
  <c r="AI111" i="28"/>
  <c r="AH111" i="28"/>
  <c r="AG111" i="28"/>
  <c r="AF111" i="28"/>
  <c r="AE111" i="28"/>
  <c r="AD111" i="28"/>
  <c r="AC111" i="28"/>
  <c r="AB111" i="28"/>
  <c r="AA111" i="28"/>
  <c r="Z111" i="28"/>
  <c r="Y111" i="28"/>
  <c r="X111" i="28"/>
  <c r="W111" i="28"/>
  <c r="V111" i="28"/>
  <c r="U111" i="28"/>
  <c r="T111" i="28"/>
  <c r="S111" i="28"/>
  <c r="R111" i="28"/>
  <c r="Q111" i="28"/>
  <c r="P111" i="28"/>
  <c r="O111" i="28"/>
  <c r="N111" i="28"/>
  <c r="M111" i="28"/>
  <c r="L111" i="28"/>
  <c r="K111" i="28"/>
  <c r="J111" i="28"/>
  <c r="I111" i="28"/>
  <c r="H111" i="28"/>
  <c r="G111" i="28"/>
  <c r="F111" i="28"/>
  <c r="E111" i="28"/>
  <c r="E116" i="28"/>
  <c r="E128" i="28" s="1"/>
  <c r="E117" i="28"/>
  <c r="BA116" i="28"/>
  <c r="BA128" i="28" s="1"/>
  <c r="AZ116" i="28"/>
  <c r="AZ128" i="28" s="1"/>
  <c r="AY116" i="28"/>
  <c r="AX116" i="28"/>
  <c r="AX128" i="28" s="1"/>
  <c r="AW116" i="28"/>
  <c r="AW128" i="28" s="1"/>
  <c r="AV116" i="28"/>
  <c r="AU116" i="28"/>
  <c r="AT116" i="28"/>
  <c r="AT128" i="28" s="1"/>
  <c r="AS116" i="28"/>
  <c r="AS128" i="28" s="1"/>
  <c r="AR116" i="28"/>
  <c r="AR128" i="28" s="1"/>
  <c r="AQ116" i="28"/>
  <c r="AQ128" i="28" s="1"/>
  <c r="AP116" i="28"/>
  <c r="AP128" i="28" s="1"/>
  <c r="AO116" i="28"/>
  <c r="AO140" i="28" s="1"/>
  <c r="AN116" i="28"/>
  <c r="AM116" i="28"/>
  <c r="AM128" i="28" s="1"/>
  <c r="AL116" i="28"/>
  <c r="AL128" i="28" s="1"/>
  <c r="AK116" i="28"/>
  <c r="AK128" i="28" s="1"/>
  <c r="AJ116" i="28"/>
  <c r="AJ128" i="28" s="1"/>
  <c r="AI116" i="28"/>
  <c r="AH116" i="28"/>
  <c r="AH128" i="28" s="1"/>
  <c r="AG116" i="28"/>
  <c r="AG128" i="28" s="1"/>
  <c r="AF116" i="28"/>
  <c r="AE116" i="28"/>
  <c r="AE128" i="28" s="1"/>
  <c r="AD116" i="28"/>
  <c r="AD128" i="28" s="1"/>
  <c r="AC116" i="28"/>
  <c r="AB116" i="28"/>
  <c r="AB128" i="28" s="1"/>
  <c r="AA116" i="28"/>
  <c r="AA128" i="28" s="1"/>
  <c r="Z116" i="28"/>
  <c r="Z128" i="28" s="1"/>
  <c r="Y116" i="28"/>
  <c r="Y128" i="28" s="1"/>
  <c r="X116" i="28"/>
  <c r="W116" i="28"/>
  <c r="W128" i="28" s="1"/>
  <c r="V116" i="28"/>
  <c r="V128" i="28" s="1"/>
  <c r="U116" i="28"/>
  <c r="T116" i="28"/>
  <c r="T128" i="28" s="1"/>
  <c r="S116" i="28"/>
  <c r="S128" i="28" s="1"/>
  <c r="R116" i="28"/>
  <c r="R128" i="28" s="1"/>
  <c r="Q116" i="28"/>
  <c r="Q128" i="28" s="1"/>
  <c r="P116" i="28"/>
  <c r="P128" i="28" s="1"/>
  <c r="O116" i="28"/>
  <c r="N116" i="28"/>
  <c r="N128" i="28" s="1"/>
  <c r="M116" i="28"/>
  <c r="M128" i="28" s="1"/>
  <c r="L116" i="28"/>
  <c r="L128" i="28" s="1"/>
  <c r="K116" i="28"/>
  <c r="J116" i="28"/>
  <c r="J128" i="28" s="1"/>
  <c r="I116" i="28"/>
  <c r="I140" i="28" s="1"/>
  <c r="H116" i="28"/>
  <c r="G116" i="28"/>
  <c r="G128" i="28" s="1"/>
  <c r="F116" i="28"/>
  <c r="F128" i="28" s="1"/>
  <c r="G12" i="30"/>
  <c r="BA38" i="28"/>
  <c r="BA159" i="28" s="1"/>
  <c r="AZ38" i="28"/>
  <c r="AZ159" i="28" s="1"/>
  <c r="AY38" i="28"/>
  <c r="AY159" i="28" s="1"/>
  <c r="AX38" i="28"/>
  <c r="AX159" i="28" s="1"/>
  <c r="AW38" i="28"/>
  <c r="AW159" i="28" s="1"/>
  <c r="AV38" i="28"/>
  <c r="AV159" i="28" s="1"/>
  <c r="AU38" i="28"/>
  <c r="AU159" i="28" s="1"/>
  <c r="AT38" i="28"/>
  <c r="AT159" i="28" s="1"/>
  <c r="AS38" i="28"/>
  <c r="AS159" i="28" s="1"/>
  <c r="AR38" i="28"/>
  <c r="AR159" i="28" s="1"/>
  <c r="AQ38" i="28"/>
  <c r="AQ159" i="28" s="1"/>
  <c r="AP38" i="28"/>
  <c r="AP159" i="28" s="1"/>
  <c r="AO38" i="28"/>
  <c r="AO159" i="28" s="1"/>
  <c r="AN38" i="28"/>
  <c r="AN159" i="28" s="1"/>
  <c r="AM38" i="28"/>
  <c r="AM159" i="28" s="1"/>
  <c r="AL38" i="28"/>
  <c r="AL159" i="28" s="1"/>
  <c r="AK38" i="28"/>
  <c r="AK159" i="28" s="1"/>
  <c r="AJ38" i="28"/>
  <c r="AJ159" i="28" s="1"/>
  <c r="AI38" i="28"/>
  <c r="AI159" i="28" s="1"/>
  <c r="AH38" i="28"/>
  <c r="AH159" i="28" s="1"/>
  <c r="AG38" i="28"/>
  <c r="AG159" i="28" s="1"/>
  <c r="AF38" i="28"/>
  <c r="AF159" i="28" s="1"/>
  <c r="AE38" i="28"/>
  <c r="AE159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Q159" i="28" s="1"/>
  <c r="P38" i="28"/>
  <c r="P159" i="28" s="1"/>
  <c r="O38" i="28"/>
  <c r="O159" i="28" s="1"/>
  <c r="N38" i="28"/>
  <c r="N159" i="28" s="1"/>
  <c r="M38" i="28"/>
  <c r="M159" i="28" s="1"/>
  <c r="L38" i="28"/>
  <c r="L159" i="28" s="1"/>
  <c r="K38" i="28"/>
  <c r="K159" i="28" s="1"/>
  <c r="J38" i="28"/>
  <c r="J159" i="28" s="1"/>
  <c r="I38" i="28"/>
  <c r="I159" i="28" s="1"/>
  <c r="H38" i="28"/>
  <c r="H159" i="28" s="1"/>
  <c r="G38" i="28"/>
  <c r="G159" i="28" s="1"/>
  <c r="F38" i="28"/>
  <c r="E38" i="28"/>
  <c r="E159" i="28" s="1"/>
  <c r="K5" i="30"/>
  <c r="G11" i="30"/>
  <c r="G10" i="30"/>
  <c r="G9" i="30"/>
  <c r="G8" i="30"/>
  <c r="G7" i="30"/>
  <c r="G6" i="30"/>
  <c r="G5" i="30"/>
  <c r="B128" i="28"/>
  <c r="AW122" i="28"/>
  <c r="AW134" i="28" s="1"/>
  <c r="BA122" i="28"/>
  <c r="BA134" i="28" s="1"/>
  <c r="AZ122" i="28"/>
  <c r="AZ134" i="28" s="1"/>
  <c r="AY122" i="28"/>
  <c r="AY134" i="28" s="1"/>
  <c r="AX122" i="28"/>
  <c r="AX134" i="28" s="1"/>
  <c r="AV122" i="28"/>
  <c r="AV134" i="28" s="1"/>
  <c r="AU122" i="28"/>
  <c r="AT122" i="28"/>
  <c r="AT134" i="28" s="1"/>
  <c r="AS122" i="28"/>
  <c r="AS134" i="28" s="1"/>
  <c r="AR122" i="28"/>
  <c r="AR134" i="28" s="1"/>
  <c r="AQ122" i="28"/>
  <c r="AQ146" i="28" s="1"/>
  <c r="AP122" i="28"/>
  <c r="AP134" i="28" s="1"/>
  <c r="AO122" i="28"/>
  <c r="AO146" i="28" s="1"/>
  <c r="AN122" i="28"/>
  <c r="AN134" i="28" s="1"/>
  <c r="AM122" i="28"/>
  <c r="AL122" i="28"/>
  <c r="AL134" i="28" s="1"/>
  <c r="AK122" i="28"/>
  <c r="AK134" i="28" s="1"/>
  <c r="AJ122" i="28"/>
  <c r="AJ134" i="28" s="1"/>
  <c r="AI122" i="28"/>
  <c r="AI134" i="28" s="1"/>
  <c r="AH122" i="28"/>
  <c r="AH134" i="28" s="1"/>
  <c r="AG122" i="28"/>
  <c r="AG134" i="28" s="1"/>
  <c r="AF122" i="28"/>
  <c r="AF134" i="28" s="1"/>
  <c r="AE122" i="28"/>
  <c r="AD122" i="28"/>
  <c r="AD134" i="28" s="1"/>
  <c r="AC122" i="28"/>
  <c r="AC134" i="28" s="1"/>
  <c r="AB122" i="28"/>
  <c r="AB134" i="28" s="1"/>
  <c r="AA122" i="28"/>
  <c r="AA146" i="28" s="1"/>
  <c r="Z122" i="28"/>
  <c r="Z134" i="28" s="1"/>
  <c r="Y122" i="28"/>
  <c r="Y134" i="28" s="1"/>
  <c r="X122" i="28"/>
  <c r="X134" i="28" s="1"/>
  <c r="W122" i="28"/>
  <c r="V122" i="28"/>
  <c r="V134" i="28" s="1"/>
  <c r="U122" i="28"/>
  <c r="U134" i="28" s="1"/>
  <c r="T122" i="28"/>
  <c r="T134" i="28" s="1"/>
  <c r="S122" i="28"/>
  <c r="S134" i="28" s="1"/>
  <c r="R122" i="28"/>
  <c r="R134" i="28" s="1"/>
  <c r="Q122" i="28"/>
  <c r="Q134" i="28" s="1"/>
  <c r="P122" i="28"/>
  <c r="P134" i="28" s="1"/>
  <c r="O122" i="28"/>
  <c r="N122" i="28"/>
  <c r="N134" i="28" s="1"/>
  <c r="M122" i="28"/>
  <c r="M134" i="28" s="1"/>
  <c r="L122" i="28"/>
  <c r="L134" i="28" s="1"/>
  <c r="K122" i="28"/>
  <c r="K146" i="28" s="1"/>
  <c r="J122" i="28"/>
  <c r="J134" i="28" s="1"/>
  <c r="I122" i="28"/>
  <c r="I134" i="28" s="1"/>
  <c r="H122" i="28"/>
  <c r="H134" i="28" s="1"/>
  <c r="G122" i="28"/>
  <c r="F122" i="28"/>
  <c r="F134" i="28" s="1"/>
  <c r="E122" i="28"/>
  <c r="E134" i="28" s="1"/>
  <c r="D122" i="28"/>
  <c r="D134" i="28" s="1"/>
  <c r="C122" i="28"/>
  <c r="C134" i="28" s="1"/>
  <c r="B122" i="28"/>
  <c r="B134" i="28" s="1"/>
  <c r="BA121" i="28"/>
  <c r="BA133" i="28" s="1"/>
  <c r="AZ121" i="28"/>
  <c r="AZ133" i="28" s="1"/>
  <c r="AY121" i="28"/>
  <c r="AX121" i="28"/>
  <c r="AX133" i="28" s="1"/>
  <c r="AW121" i="28"/>
  <c r="AW133" i="28" s="1"/>
  <c r="AV121" i="28"/>
  <c r="AV133" i="28" s="1"/>
  <c r="AU121" i="28"/>
  <c r="AU145" i="28" s="1"/>
  <c r="AT121" i="28"/>
  <c r="AT133" i="28" s="1"/>
  <c r="AS121" i="28"/>
  <c r="AS133" i="28" s="1"/>
  <c r="AR121" i="28"/>
  <c r="AR133" i="28" s="1"/>
  <c r="AQ121" i="28"/>
  <c r="AP121" i="28"/>
  <c r="AP133" i="28" s="1"/>
  <c r="AO121" i="28"/>
  <c r="AO133" i="28" s="1"/>
  <c r="AN121" i="28"/>
  <c r="AN133" i="28" s="1"/>
  <c r="AM121" i="28"/>
  <c r="AM133" i="28" s="1"/>
  <c r="AL121" i="28"/>
  <c r="AL133" i="28" s="1"/>
  <c r="AK121" i="28"/>
  <c r="AK133" i="28" s="1"/>
  <c r="AJ121" i="28"/>
  <c r="AJ133" i="28" s="1"/>
  <c r="AI121" i="28"/>
  <c r="AH121" i="28"/>
  <c r="AH133" i="28" s="1"/>
  <c r="AG121" i="28"/>
  <c r="AG133" i="28" s="1"/>
  <c r="AF121" i="28"/>
  <c r="AF133" i="28" s="1"/>
  <c r="AE121" i="28"/>
  <c r="AE145" i="28" s="1"/>
  <c r="AD121" i="28"/>
  <c r="AD133" i="28" s="1"/>
  <c r="AC121" i="28"/>
  <c r="AC145" i="28" s="1"/>
  <c r="AB121" i="28"/>
  <c r="AB133" i="28" s="1"/>
  <c r="AA121" i="28"/>
  <c r="Z121" i="28"/>
  <c r="Z133" i="28" s="1"/>
  <c r="Y121" i="28"/>
  <c r="Y133" i="28" s="1"/>
  <c r="X121" i="28"/>
  <c r="X133" i="28" s="1"/>
  <c r="W121" i="28"/>
  <c r="W133" i="28" s="1"/>
  <c r="V121" i="28"/>
  <c r="V133" i="28" s="1"/>
  <c r="U121" i="28"/>
  <c r="U133" i="28" s="1"/>
  <c r="T121" i="28"/>
  <c r="T133" i="28" s="1"/>
  <c r="S121" i="28"/>
  <c r="R121" i="28"/>
  <c r="R133" i="28" s="1"/>
  <c r="Q121" i="28"/>
  <c r="Q133" i="28" s="1"/>
  <c r="P121" i="28"/>
  <c r="P133" i="28" s="1"/>
  <c r="O121" i="28"/>
  <c r="O133" i="28" s="1"/>
  <c r="N121" i="28"/>
  <c r="N133" i="28" s="1"/>
  <c r="M121" i="28"/>
  <c r="M133" i="28" s="1"/>
  <c r="L121" i="28"/>
  <c r="L133" i="28" s="1"/>
  <c r="K121" i="28"/>
  <c r="J121" i="28"/>
  <c r="J133" i="28" s="1"/>
  <c r="I121" i="28"/>
  <c r="I133" i="28" s="1"/>
  <c r="H121" i="28"/>
  <c r="H133" i="28" s="1"/>
  <c r="G121" i="28"/>
  <c r="G133" i="28" s="1"/>
  <c r="F121" i="28"/>
  <c r="F133" i="28" s="1"/>
  <c r="E121" i="28"/>
  <c r="E133" i="28" s="1"/>
  <c r="D121" i="28"/>
  <c r="D133" i="28" s="1"/>
  <c r="C121" i="28"/>
  <c r="B121" i="28"/>
  <c r="B133" i="28" s="1"/>
  <c r="BA120" i="28"/>
  <c r="BA132" i="28" s="1"/>
  <c r="AZ120" i="28"/>
  <c r="AZ132" i="28" s="1"/>
  <c r="AY120" i="28"/>
  <c r="AY132" i="28" s="1"/>
  <c r="AX120" i="28"/>
  <c r="AX132" i="28" s="1"/>
  <c r="AW120" i="28"/>
  <c r="AW144" i="28" s="1"/>
  <c r="AV120" i="28"/>
  <c r="AV132" i="28" s="1"/>
  <c r="AU120" i="28"/>
  <c r="AT120" i="28"/>
  <c r="AT132" i="28" s="1"/>
  <c r="AS120" i="28"/>
  <c r="AS132" i="28" s="1"/>
  <c r="AR120" i="28"/>
  <c r="AR132" i="28" s="1"/>
  <c r="AQ120" i="28"/>
  <c r="AQ132" i="28" s="1"/>
  <c r="AP120" i="28"/>
  <c r="AP132" i="28" s="1"/>
  <c r="AO120" i="28"/>
  <c r="AO132" i="28" s="1"/>
  <c r="AN120" i="28"/>
  <c r="AN132" i="28" s="1"/>
  <c r="AM120" i="28"/>
  <c r="AL120" i="28"/>
  <c r="AL132" i="28" s="1"/>
  <c r="AK120" i="28"/>
  <c r="AK132" i="28" s="1"/>
  <c r="AJ120" i="28"/>
  <c r="AJ132" i="28" s="1"/>
  <c r="AI120" i="28"/>
  <c r="AI132" i="28" s="1"/>
  <c r="AH120" i="28"/>
  <c r="AH132" i="28" s="1"/>
  <c r="AG120" i="28"/>
  <c r="AG132" i="28" s="1"/>
  <c r="AF120" i="28"/>
  <c r="AF132" i="28" s="1"/>
  <c r="AE120" i="28"/>
  <c r="AD120" i="28"/>
  <c r="AD132" i="28" s="1"/>
  <c r="AC120" i="28"/>
  <c r="AC132" i="28" s="1"/>
  <c r="AB120" i="28"/>
  <c r="AB132" i="28" s="1"/>
  <c r="AA120" i="28"/>
  <c r="AA132" i="28" s="1"/>
  <c r="Z120" i="28"/>
  <c r="Z132" i="28" s="1"/>
  <c r="Y120" i="28"/>
  <c r="Y132" i="28" s="1"/>
  <c r="X120" i="28"/>
  <c r="X132" i="28" s="1"/>
  <c r="W120" i="28"/>
  <c r="V120" i="28"/>
  <c r="V132" i="28" s="1"/>
  <c r="U120" i="28"/>
  <c r="U132" i="28" s="1"/>
  <c r="T120" i="28"/>
  <c r="T132" i="28" s="1"/>
  <c r="S120" i="28"/>
  <c r="S144" i="28" s="1"/>
  <c r="R120" i="28"/>
  <c r="R132" i="28" s="1"/>
  <c r="Q120" i="28"/>
  <c r="Q132" i="28" s="1"/>
  <c r="P120" i="28"/>
  <c r="P132" i="28" s="1"/>
  <c r="O120" i="28"/>
  <c r="N120" i="28"/>
  <c r="N132" i="28" s="1"/>
  <c r="M120" i="28"/>
  <c r="M132" i="28" s="1"/>
  <c r="L120" i="28"/>
  <c r="L132" i="28" s="1"/>
  <c r="K120" i="28"/>
  <c r="K132" i="28" s="1"/>
  <c r="J120" i="28"/>
  <c r="J132" i="28" s="1"/>
  <c r="I120" i="28"/>
  <c r="I132" i="28" s="1"/>
  <c r="H120" i="28"/>
  <c r="H132" i="28" s="1"/>
  <c r="G120" i="28"/>
  <c r="F120" i="28"/>
  <c r="F132" i="28" s="1"/>
  <c r="E120" i="28"/>
  <c r="E132" i="28" s="1"/>
  <c r="D120" i="28"/>
  <c r="D132" i="28" s="1"/>
  <c r="C120" i="28"/>
  <c r="C132" i="28" s="1"/>
  <c r="B120" i="28"/>
  <c r="B132" i="28" s="1"/>
  <c r="BA119" i="28"/>
  <c r="BA131" i="28" s="1"/>
  <c r="AZ119" i="28"/>
  <c r="AZ131" i="28" s="1"/>
  <c r="AY119" i="28"/>
  <c r="AX119" i="28"/>
  <c r="AX131" i="28" s="1"/>
  <c r="AW119" i="28"/>
  <c r="AW143" i="28" s="1"/>
  <c r="AV119" i="28"/>
  <c r="AV131" i="28" s="1"/>
  <c r="AU119" i="28"/>
  <c r="AU131" i="28" s="1"/>
  <c r="AT119" i="28"/>
  <c r="AT131" i="28" s="1"/>
  <c r="AS119" i="28"/>
  <c r="AS131" i="28" s="1"/>
  <c r="AR119" i="28"/>
  <c r="AR131" i="28" s="1"/>
  <c r="AQ119" i="28"/>
  <c r="AP119" i="28"/>
  <c r="AP131" i="28" s="1"/>
  <c r="AO119" i="28"/>
  <c r="AO131" i="28" s="1"/>
  <c r="AN119" i="28"/>
  <c r="AN131" i="28" s="1"/>
  <c r="AM119" i="28"/>
  <c r="AM131" i="28" s="1"/>
  <c r="AL119" i="28"/>
  <c r="AL131" i="28" s="1"/>
  <c r="AK119" i="28"/>
  <c r="AK131" i="28" s="1"/>
  <c r="AJ119" i="28"/>
  <c r="AJ131" i="28" s="1"/>
  <c r="AI119" i="28"/>
  <c r="AH119" i="28"/>
  <c r="AH131" i="28" s="1"/>
  <c r="AG119" i="28"/>
  <c r="AG131" i="28" s="1"/>
  <c r="AF119" i="28"/>
  <c r="AF131" i="28" s="1"/>
  <c r="AE119" i="28"/>
  <c r="AE131" i="28" s="1"/>
  <c r="AD119" i="28"/>
  <c r="AD131" i="28" s="1"/>
  <c r="AC119" i="28"/>
  <c r="AC131" i="28" s="1"/>
  <c r="AB119" i="28"/>
  <c r="AB131" i="28" s="1"/>
  <c r="AA119" i="28"/>
  <c r="Z119" i="28"/>
  <c r="Z131" i="28" s="1"/>
  <c r="Y119" i="28"/>
  <c r="Y131" i="28" s="1"/>
  <c r="X119" i="28"/>
  <c r="X131" i="28" s="1"/>
  <c r="W119" i="28"/>
  <c r="W131" i="28" s="1"/>
  <c r="V119" i="28"/>
  <c r="V131" i="28" s="1"/>
  <c r="U119" i="28"/>
  <c r="U131" i="28" s="1"/>
  <c r="T119" i="28"/>
  <c r="T131" i="28" s="1"/>
  <c r="S119" i="28"/>
  <c r="R119" i="28"/>
  <c r="R131" i="28" s="1"/>
  <c r="Q119" i="28"/>
  <c r="Q131" i="28" s="1"/>
  <c r="P119" i="28"/>
  <c r="P131" i="28" s="1"/>
  <c r="O119" i="28"/>
  <c r="O131" i="28" s="1"/>
  <c r="N119" i="28"/>
  <c r="N131" i="28" s="1"/>
  <c r="M119" i="28"/>
  <c r="M131" i="28" s="1"/>
  <c r="L119" i="28"/>
  <c r="L131" i="28" s="1"/>
  <c r="K119" i="28"/>
  <c r="J119" i="28"/>
  <c r="J131" i="28" s="1"/>
  <c r="I119" i="28"/>
  <c r="I131" i="28" s="1"/>
  <c r="H119" i="28"/>
  <c r="H131" i="28" s="1"/>
  <c r="G119" i="28"/>
  <c r="G131" i="28" s="1"/>
  <c r="F119" i="28"/>
  <c r="F131" i="28" s="1"/>
  <c r="E119" i="28"/>
  <c r="E131" i="28" s="1"/>
  <c r="D119" i="28"/>
  <c r="D131" i="28" s="1"/>
  <c r="C119" i="28"/>
  <c r="B119" i="28"/>
  <c r="B131" i="28" s="1"/>
  <c r="BA118" i="28"/>
  <c r="BA130" i="28" s="1"/>
  <c r="AZ118" i="28"/>
  <c r="AZ130" i="28" s="1"/>
  <c r="AY118" i="28"/>
  <c r="AY130" i="28" s="1"/>
  <c r="AX118" i="28"/>
  <c r="AX130" i="28" s="1"/>
  <c r="AW118" i="28"/>
  <c r="AW130" i="28" s="1"/>
  <c r="AV118" i="28"/>
  <c r="AV130" i="28" s="1"/>
  <c r="AU118" i="28"/>
  <c r="AT118" i="28"/>
  <c r="AT130" i="28" s="1"/>
  <c r="AS118" i="28"/>
  <c r="AS130" i="28" s="1"/>
  <c r="AR118" i="28"/>
  <c r="AR130" i="28" s="1"/>
  <c r="AQ118" i="28"/>
  <c r="AQ130" i="28" s="1"/>
  <c r="AP118" i="28"/>
  <c r="AP130" i="28" s="1"/>
  <c r="AO118" i="28"/>
  <c r="AO130" i="28" s="1"/>
  <c r="AN118" i="28"/>
  <c r="AN130" i="28" s="1"/>
  <c r="AM118" i="28"/>
  <c r="AL118" i="28"/>
  <c r="AL130" i="28" s="1"/>
  <c r="AK118" i="28"/>
  <c r="AK142" i="28" s="1"/>
  <c r="AJ118" i="28"/>
  <c r="AJ130" i="28" s="1"/>
  <c r="AI118" i="28"/>
  <c r="AI130" i="28" s="1"/>
  <c r="AH118" i="28"/>
  <c r="AH130" i="28" s="1"/>
  <c r="AG118" i="28"/>
  <c r="AG130" i="28" s="1"/>
  <c r="AF118" i="28"/>
  <c r="AF130" i="28" s="1"/>
  <c r="AE118" i="28"/>
  <c r="AD118" i="28"/>
  <c r="AD130" i="28" s="1"/>
  <c r="AC118" i="28"/>
  <c r="AC130" i="28" s="1"/>
  <c r="AB118" i="28"/>
  <c r="AB130" i="28" s="1"/>
  <c r="AA118" i="28"/>
  <c r="AA130" i="28" s="1"/>
  <c r="Z118" i="28"/>
  <c r="Z130" i="28" s="1"/>
  <c r="Y118" i="28"/>
  <c r="Y130" i="28" s="1"/>
  <c r="X118" i="28"/>
  <c r="X130" i="28" s="1"/>
  <c r="W118" i="28"/>
  <c r="V118" i="28"/>
  <c r="V130" i="28" s="1"/>
  <c r="U118" i="28"/>
  <c r="U130" i="28" s="1"/>
  <c r="T118" i="28"/>
  <c r="T130" i="28" s="1"/>
  <c r="S118" i="28"/>
  <c r="S130" i="28" s="1"/>
  <c r="R118" i="28"/>
  <c r="R130" i="28" s="1"/>
  <c r="Q118" i="28"/>
  <c r="Q130" i="28" s="1"/>
  <c r="P118" i="28"/>
  <c r="P130" i="28" s="1"/>
  <c r="O118" i="28"/>
  <c r="N118" i="28"/>
  <c r="N130" i="28" s="1"/>
  <c r="M118" i="28"/>
  <c r="M130" i="28" s="1"/>
  <c r="L118" i="28"/>
  <c r="L130" i="28" s="1"/>
  <c r="K118" i="28"/>
  <c r="K130" i="28" s="1"/>
  <c r="J118" i="28"/>
  <c r="J130" i="28" s="1"/>
  <c r="I118" i="28"/>
  <c r="I130" i="28" s="1"/>
  <c r="H118" i="28"/>
  <c r="H130" i="28" s="1"/>
  <c r="G118" i="28"/>
  <c r="F118" i="28"/>
  <c r="F130" i="28" s="1"/>
  <c r="E118" i="28"/>
  <c r="E130" i="28" s="1"/>
  <c r="D118" i="28"/>
  <c r="D130" i="28" s="1"/>
  <c r="C118" i="28"/>
  <c r="C130" i="28" s="1"/>
  <c r="B118" i="28"/>
  <c r="B130" i="28" s="1"/>
  <c r="BA117" i="28"/>
  <c r="BA129" i="28" s="1"/>
  <c r="AZ117" i="28"/>
  <c r="AZ129" i="28" s="1"/>
  <c r="AY117" i="28"/>
  <c r="AX117" i="28"/>
  <c r="AX129" i="28" s="1"/>
  <c r="AW117" i="28"/>
  <c r="AW129" i="28" s="1"/>
  <c r="AV117" i="28"/>
  <c r="AV129" i="28" s="1"/>
  <c r="AU117" i="28"/>
  <c r="AU129" i="28" s="1"/>
  <c r="AT117" i="28"/>
  <c r="AT129" i="28" s="1"/>
  <c r="AS117" i="28"/>
  <c r="AS129" i="28" s="1"/>
  <c r="AR117" i="28"/>
  <c r="AR129" i="28" s="1"/>
  <c r="AQ117" i="28"/>
  <c r="AP117" i="28"/>
  <c r="AP129" i="28" s="1"/>
  <c r="AO117" i="28"/>
  <c r="AO129" i="28" s="1"/>
  <c r="AN117" i="28"/>
  <c r="AN129" i="28" s="1"/>
  <c r="AM117" i="28"/>
  <c r="AM129" i="28" s="1"/>
  <c r="AL117" i="28"/>
  <c r="AL141" i="28" s="1"/>
  <c r="AK117" i="28"/>
  <c r="AK129" i="28" s="1"/>
  <c r="AJ117" i="28"/>
  <c r="AJ129" i="28" s="1"/>
  <c r="AI117" i="28"/>
  <c r="AH117" i="28"/>
  <c r="AH129" i="28" s="1"/>
  <c r="AG117" i="28"/>
  <c r="AG129" i="28" s="1"/>
  <c r="AF117" i="28"/>
  <c r="AF129" i="28" s="1"/>
  <c r="AE117" i="28"/>
  <c r="AE129" i="28" s="1"/>
  <c r="AD117" i="28"/>
  <c r="AD129" i="28" s="1"/>
  <c r="AC117" i="28"/>
  <c r="AC129" i="28" s="1"/>
  <c r="AB117" i="28"/>
  <c r="AB129" i="28" s="1"/>
  <c r="AA117" i="28"/>
  <c r="Z117" i="28"/>
  <c r="Z129" i="28" s="1"/>
  <c r="Y117" i="28"/>
  <c r="Y129" i="28" s="1"/>
  <c r="X117" i="28"/>
  <c r="X129" i="28" s="1"/>
  <c r="W117" i="28"/>
  <c r="W129" i="28" s="1"/>
  <c r="V117" i="28"/>
  <c r="V129" i="28" s="1"/>
  <c r="U117" i="28"/>
  <c r="U129" i="28" s="1"/>
  <c r="T117" i="28"/>
  <c r="T129" i="28" s="1"/>
  <c r="S117" i="28"/>
  <c r="R117" i="28"/>
  <c r="R129" i="28" s="1"/>
  <c r="Q117" i="28"/>
  <c r="Q129" i="28" s="1"/>
  <c r="P117" i="28"/>
  <c r="P129" i="28" s="1"/>
  <c r="O117" i="28"/>
  <c r="O129" i="28" s="1"/>
  <c r="N117" i="28"/>
  <c r="N129" i="28" s="1"/>
  <c r="M117" i="28"/>
  <c r="M129" i="28" s="1"/>
  <c r="L117" i="28"/>
  <c r="L129" i="28" s="1"/>
  <c r="K117" i="28"/>
  <c r="K129" i="28" s="1"/>
  <c r="J117" i="28"/>
  <c r="J129" i="28" s="1"/>
  <c r="I117" i="28"/>
  <c r="I129" i="28" s="1"/>
  <c r="H117" i="28"/>
  <c r="H129" i="28" s="1"/>
  <c r="G117" i="28"/>
  <c r="G129" i="28" s="1"/>
  <c r="F117" i="28"/>
  <c r="F129" i="28" s="1"/>
  <c r="E129" i="28"/>
  <c r="D117" i="28"/>
  <c r="D129" i="28" s="1"/>
  <c r="C117" i="28"/>
  <c r="C129" i="28" s="1"/>
  <c r="B117" i="28"/>
  <c r="B129" i="28" s="1"/>
  <c r="AU128" i="28"/>
  <c r="AC128" i="28"/>
  <c r="U128" i="28"/>
  <c r="O128" i="28"/>
  <c r="D128" i="28"/>
  <c r="C128" i="28"/>
  <c r="BA47" i="32"/>
  <c r="AZ47" i="32"/>
  <c r="AY47" i="32"/>
  <c r="AX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D62" i="28"/>
  <c r="D86" i="28" s="1"/>
  <c r="C62" i="28"/>
  <c r="C74" i="28" s="1"/>
  <c r="BA46" i="32"/>
  <c r="AZ46" i="32"/>
  <c r="AY46" i="32"/>
  <c r="AX46" i="32"/>
  <c r="AW46" i="32"/>
  <c r="AV46" i="32"/>
  <c r="AU46" i="32"/>
  <c r="AT46" i="32"/>
  <c r="AS46" i="32"/>
  <c r="AR46" i="32"/>
  <c r="AQ46" i="32"/>
  <c r="AP46" i="32"/>
  <c r="AO46" i="32"/>
  <c r="AN46" i="32"/>
  <c r="AM46" i="32"/>
  <c r="AL46" i="32"/>
  <c r="AK46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D61" i="28"/>
  <c r="D85" i="28" s="1"/>
  <c r="C61" i="28"/>
  <c r="C85" i="28" s="1"/>
  <c r="BA45" i="32"/>
  <c r="AZ45" i="32"/>
  <c r="AY45" i="32"/>
  <c r="AX45" i="32"/>
  <c r="AW45" i="32"/>
  <c r="AV45" i="32"/>
  <c r="AU45" i="32"/>
  <c r="AT45" i="32"/>
  <c r="AS45" i="32"/>
  <c r="AR45" i="32"/>
  <c r="AQ45" i="32"/>
  <c r="AP45" i="32"/>
  <c r="AO45" i="32"/>
  <c r="AN45" i="32"/>
  <c r="AM45" i="32"/>
  <c r="AL45" i="32"/>
  <c r="AK45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D60" i="28"/>
  <c r="D72" i="28" s="1"/>
  <c r="C60" i="28"/>
  <c r="C84" i="28" s="1"/>
  <c r="BA44" i="32"/>
  <c r="AZ44" i="32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D59" i="28"/>
  <c r="D83" i="28" s="1"/>
  <c r="C59" i="28"/>
  <c r="C71" i="28" s="1"/>
  <c r="BA43" i="32"/>
  <c r="AZ43" i="32"/>
  <c r="AY43" i="32"/>
  <c r="AX43" i="32"/>
  <c r="AW43" i="32"/>
  <c r="AV43" i="32"/>
  <c r="AU43" i="32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D58" i="28"/>
  <c r="D82" i="28" s="1"/>
  <c r="C58" i="28"/>
  <c r="BA42" i="32"/>
  <c r="AZ42" i="32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D57" i="28"/>
  <c r="D81" i="28" s="1"/>
  <c r="C57" i="28"/>
  <c r="C81" i="28" s="1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E92" i="28"/>
  <c r="B62" i="28"/>
  <c r="B61" i="28"/>
  <c r="B60" i="28"/>
  <c r="B59" i="28"/>
  <c r="B58" i="28"/>
  <c r="B57" i="28"/>
  <c r="AN5" i="45" l="1"/>
  <c r="CP5" i="45"/>
  <c r="B36" i="36"/>
  <c r="P35" i="36"/>
  <c r="N36" i="36"/>
  <c r="M35" i="36"/>
  <c r="F159" i="28"/>
  <c r="BB38" i="28"/>
  <c r="BB159" i="28" s="1"/>
  <c r="T159" i="28"/>
  <c r="T75" i="28"/>
  <c r="T72" i="32" s="1"/>
  <c r="AB159" i="28"/>
  <c r="AB75" i="28"/>
  <c r="AB72" i="32" s="1"/>
  <c r="U159" i="28"/>
  <c r="U75" i="28"/>
  <c r="AC159" i="28"/>
  <c r="AC75" i="28"/>
  <c r="V159" i="28"/>
  <c r="V75" i="28"/>
  <c r="V72" i="32" s="1"/>
  <c r="AD159" i="28"/>
  <c r="AD75" i="28"/>
  <c r="W159" i="28"/>
  <c r="W75" i="28"/>
  <c r="W72" i="32" s="1"/>
  <c r="B82" i="28"/>
  <c r="B84" i="28"/>
  <c r="X159" i="28"/>
  <c r="X75" i="28"/>
  <c r="X72" i="32" s="1"/>
  <c r="B86" i="28"/>
  <c r="B71" i="28"/>
  <c r="B85" i="28"/>
  <c r="Y159" i="28"/>
  <c r="Y75" i="28"/>
  <c r="Y72" i="32" s="1"/>
  <c r="R159" i="28"/>
  <c r="R75" i="28"/>
  <c r="R72" i="32" s="1"/>
  <c r="Z159" i="28"/>
  <c r="Z75" i="28"/>
  <c r="Z72" i="32" s="1"/>
  <c r="S159" i="28"/>
  <c r="S75" i="28"/>
  <c r="S72" i="32" s="1"/>
  <c r="AA159" i="28"/>
  <c r="AA75" i="28"/>
  <c r="AA72" i="32" s="1"/>
  <c r="B32" i="39"/>
  <c r="AR144" i="32"/>
  <c r="AR132" i="32"/>
  <c r="H132" i="32"/>
  <c r="C56" i="28"/>
  <c r="C68" i="28" s="1"/>
  <c r="C51" i="28"/>
  <c r="D56" i="28"/>
  <c r="D51" i="28"/>
  <c r="B56" i="28"/>
  <c r="B80" i="28" s="1"/>
  <c r="B81" i="28"/>
  <c r="K58" i="28"/>
  <c r="K82" i="28" s="1"/>
  <c r="K70" i="28"/>
  <c r="K94" i="28"/>
  <c r="I60" i="28"/>
  <c r="I84" i="28" s="1"/>
  <c r="I96" i="28"/>
  <c r="I72" i="28"/>
  <c r="H61" i="28"/>
  <c r="H85" i="28" s="1"/>
  <c r="H73" i="28"/>
  <c r="H97" i="28"/>
  <c r="G62" i="28"/>
  <c r="G86" i="28" s="1"/>
  <c r="G74" i="28"/>
  <c r="G98" i="28"/>
  <c r="O74" i="28"/>
  <c r="O62" i="28"/>
  <c r="O86" i="28" s="1"/>
  <c r="O98" i="28"/>
  <c r="E57" i="28"/>
  <c r="E81" i="28" s="1"/>
  <c r="E69" i="28"/>
  <c r="L58" i="28"/>
  <c r="L82" i="28" s="1"/>
  <c r="L70" i="28"/>
  <c r="L94" i="28"/>
  <c r="K59" i="28"/>
  <c r="K83" i="28" s="1"/>
  <c r="K71" i="28"/>
  <c r="K95" i="28"/>
  <c r="J60" i="28"/>
  <c r="J84" i="28" s="1"/>
  <c r="J96" i="28"/>
  <c r="J72" i="28"/>
  <c r="I61" i="28"/>
  <c r="I85" i="28" s="1"/>
  <c r="I73" i="28"/>
  <c r="I97" i="28"/>
  <c r="H62" i="28"/>
  <c r="H86" i="28" s="1"/>
  <c r="H74" i="28"/>
  <c r="H98" i="28"/>
  <c r="L57" i="28"/>
  <c r="L81" i="28" s="1"/>
  <c r="L69" i="28"/>
  <c r="L93" i="28"/>
  <c r="J59" i="28"/>
  <c r="J83" i="28" s="1"/>
  <c r="J71" i="28"/>
  <c r="J95" i="28"/>
  <c r="M57" i="28"/>
  <c r="M81" i="28" s="1"/>
  <c r="M93" i="28"/>
  <c r="M69" i="28"/>
  <c r="F57" i="28"/>
  <c r="F81" i="28" s="1"/>
  <c r="F93" i="28"/>
  <c r="F69" i="28"/>
  <c r="N57" i="28"/>
  <c r="N81" i="28" s="1"/>
  <c r="N93" i="28"/>
  <c r="N69" i="28"/>
  <c r="E58" i="28"/>
  <c r="E82" i="28" s="1"/>
  <c r="E70" i="28"/>
  <c r="M58" i="28"/>
  <c r="M82" i="28" s="1"/>
  <c r="M70" i="28"/>
  <c r="M94" i="28"/>
  <c r="L59" i="28"/>
  <c r="L83" i="28" s="1"/>
  <c r="L71" i="28"/>
  <c r="L95" i="28"/>
  <c r="K60" i="28"/>
  <c r="K84" i="28" s="1"/>
  <c r="K72" i="28"/>
  <c r="K96" i="28"/>
  <c r="J61" i="28"/>
  <c r="J85" i="28" s="1"/>
  <c r="J73" i="28"/>
  <c r="J97" i="28"/>
  <c r="I62" i="28"/>
  <c r="I86" i="28" s="1"/>
  <c r="I98" i="28"/>
  <c r="I74" i="28"/>
  <c r="G57" i="28"/>
  <c r="G81" i="28" s="1"/>
  <c r="G69" i="28"/>
  <c r="G93" i="28"/>
  <c r="O57" i="28"/>
  <c r="O81" i="28" s="1"/>
  <c r="O93" i="28"/>
  <c r="O69" i="28"/>
  <c r="F58" i="28"/>
  <c r="F82" i="28" s="1"/>
  <c r="F70" i="28"/>
  <c r="F94" i="28"/>
  <c r="N58" i="28"/>
  <c r="N82" i="28" s="1"/>
  <c r="N70" i="28"/>
  <c r="N94" i="28"/>
  <c r="E59" i="28"/>
  <c r="E83" i="28" s="1"/>
  <c r="E71" i="28"/>
  <c r="M59" i="28"/>
  <c r="M83" i="28" s="1"/>
  <c r="M95" i="28"/>
  <c r="M71" i="28"/>
  <c r="L60" i="28"/>
  <c r="L84" i="28" s="1"/>
  <c r="L72" i="28"/>
  <c r="L96" i="28"/>
  <c r="K61" i="28"/>
  <c r="K85" i="28" s="1"/>
  <c r="K73" i="28"/>
  <c r="K97" i="28"/>
  <c r="J62" i="28"/>
  <c r="J86" i="28" s="1"/>
  <c r="J98" i="28"/>
  <c r="J74" i="28"/>
  <c r="G58" i="28"/>
  <c r="G82" i="28" s="1"/>
  <c r="G70" i="28"/>
  <c r="G94" i="28"/>
  <c r="O70" i="28"/>
  <c r="O94" i="28"/>
  <c r="O58" i="28"/>
  <c r="O82" i="28" s="1"/>
  <c r="F59" i="28"/>
  <c r="F83" i="28" s="1"/>
  <c r="F71" i="28"/>
  <c r="F95" i="28"/>
  <c r="N59" i="28"/>
  <c r="N83" i="28" s="1"/>
  <c r="N95" i="28"/>
  <c r="N71" i="28"/>
  <c r="E60" i="28"/>
  <c r="E84" i="28" s="1"/>
  <c r="E72" i="28"/>
  <c r="M60" i="28"/>
  <c r="M84" i="28" s="1"/>
  <c r="M72" i="28"/>
  <c r="M96" i="28"/>
  <c r="L61" i="28"/>
  <c r="L85" i="28" s="1"/>
  <c r="L73" i="28"/>
  <c r="L97" i="28"/>
  <c r="K62" i="28"/>
  <c r="K86" i="28" s="1"/>
  <c r="K74" i="28"/>
  <c r="K98" i="28"/>
  <c r="H57" i="28"/>
  <c r="H81" i="28" s="1"/>
  <c r="H69" i="28"/>
  <c r="H93" i="28"/>
  <c r="I57" i="28"/>
  <c r="I81" i="28" s="1"/>
  <c r="I69" i="28"/>
  <c r="I93" i="28"/>
  <c r="H58" i="28"/>
  <c r="H82" i="28" s="1"/>
  <c r="H70" i="28"/>
  <c r="H94" i="28"/>
  <c r="G59" i="28"/>
  <c r="G83" i="28" s="1"/>
  <c r="G71" i="28"/>
  <c r="G95" i="28"/>
  <c r="O59" i="28"/>
  <c r="O83" i="28" s="1"/>
  <c r="O71" i="28"/>
  <c r="O95" i="28"/>
  <c r="F60" i="28"/>
  <c r="F84" i="28" s="1"/>
  <c r="F72" i="28"/>
  <c r="F96" i="28"/>
  <c r="N60" i="28"/>
  <c r="N84" i="28" s="1"/>
  <c r="N72" i="28"/>
  <c r="N96" i="28"/>
  <c r="E61" i="28"/>
  <c r="E85" i="28" s="1"/>
  <c r="E73" i="28"/>
  <c r="M61" i="28"/>
  <c r="M85" i="28" s="1"/>
  <c r="M97" i="28"/>
  <c r="M73" i="28"/>
  <c r="L62" i="28"/>
  <c r="L86" i="28" s="1"/>
  <c r="L74" i="28"/>
  <c r="L98" i="28"/>
  <c r="J57" i="28"/>
  <c r="J81" i="28" s="1"/>
  <c r="J69" i="28"/>
  <c r="J93" i="28"/>
  <c r="I58" i="28"/>
  <c r="I82" i="28" s="1"/>
  <c r="I94" i="28"/>
  <c r="I70" i="28"/>
  <c r="H59" i="28"/>
  <c r="H83" i="28" s="1"/>
  <c r="H71" i="28"/>
  <c r="H95" i="28"/>
  <c r="G60" i="28"/>
  <c r="G84" i="28" s="1"/>
  <c r="G72" i="28"/>
  <c r="G96" i="28"/>
  <c r="O72" i="28"/>
  <c r="O96" i="28"/>
  <c r="O60" i="28"/>
  <c r="O84" i="28" s="1"/>
  <c r="F61" i="28"/>
  <c r="F85" i="28" s="1"/>
  <c r="F97" i="28"/>
  <c r="F73" i="28"/>
  <c r="N61" i="28"/>
  <c r="N85" i="28" s="1"/>
  <c r="N97" i="28"/>
  <c r="N73" i="28"/>
  <c r="E62" i="28"/>
  <c r="E86" i="28" s="1"/>
  <c r="E74" i="28"/>
  <c r="M62" i="28"/>
  <c r="M86" i="28" s="1"/>
  <c r="M74" i="28"/>
  <c r="M98" i="28"/>
  <c r="K57" i="28"/>
  <c r="K81" i="28" s="1"/>
  <c r="K69" i="28"/>
  <c r="K93" i="28"/>
  <c r="J58" i="28"/>
  <c r="J82" i="28" s="1"/>
  <c r="J94" i="28"/>
  <c r="J70" i="28"/>
  <c r="I59" i="28"/>
  <c r="I83" i="28" s="1"/>
  <c r="I71" i="28"/>
  <c r="I95" i="28"/>
  <c r="H60" i="28"/>
  <c r="H84" i="28" s="1"/>
  <c r="H72" i="28"/>
  <c r="H96" i="28"/>
  <c r="G61" i="28"/>
  <c r="G85" i="28" s="1"/>
  <c r="G73" i="28"/>
  <c r="G97" i="28"/>
  <c r="O61" i="28"/>
  <c r="O85" i="28" s="1"/>
  <c r="O73" i="28"/>
  <c r="O97" i="28"/>
  <c r="F62" i="28"/>
  <c r="F86" i="28" s="1"/>
  <c r="F74" i="28"/>
  <c r="F98" i="28"/>
  <c r="N62" i="28"/>
  <c r="N86" i="28" s="1"/>
  <c r="N74" i="28"/>
  <c r="N98" i="28"/>
  <c r="M56" i="28"/>
  <c r="M80" i="28" s="1"/>
  <c r="M92" i="28"/>
  <c r="M68" i="28"/>
  <c r="O56" i="28"/>
  <c r="O80" i="28" s="1"/>
  <c r="O92" i="28"/>
  <c r="O68" i="28"/>
  <c r="AA48" i="32"/>
  <c r="AI51" i="28"/>
  <c r="G56" i="28"/>
  <c r="G80" i="28" s="1"/>
  <c r="G92" i="28"/>
  <c r="G68" i="28"/>
  <c r="I56" i="28"/>
  <c r="I80" i="28" s="1"/>
  <c r="I92" i="28"/>
  <c r="I68" i="28"/>
  <c r="J56" i="28"/>
  <c r="J80" i="28" s="1"/>
  <c r="J92" i="28"/>
  <c r="J68" i="28"/>
  <c r="E56" i="28"/>
  <c r="E80" i="28" s="1"/>
  <c r="E68" i="28"/>
  <c r="F56" i="28"/>
  <c r="F80" i="28" s="1"/>
  <c r="F92" i="28"/>
  <c r="F68" i="28"/>
  <c r="H56" i="28"/>
  <c r="H80" i="28" s="1"/>
  <c r="H92" i="28"/>
  <c r="H68" i="28"/>
  <c r="K56" i="28"/>
  <c r="K80" i="28" s="1"/>
  <c r="K68" i="28"/>
  <c r="K92" i="28"/>
  <c r="N56" i="28"/>
  <c r="N80" i="28" s="1"/>
  <c r="N92" i="28"/>
  <c r="N68" i="28"/>
  <c r="L56" i="28"/>
  <c r="L80" i="28" s="1"/>
  <c r="L92" i="28"/>
  <c r="L68" i="28"/>
  <c r="M144" i="32"/>
  <c r="M132" i="32"/>
  <c r="AA144" i="32"/>
  <c r="AA132" i="32"/>
  <c r="Y144" i="32"/>
  <c r="Y132" i="32"/>
  <c r="AT132" i="32"/>
  <c r="AT144" i="32"/>
  <c r="AK144" i="32"/>
  <c r="AK132" i="32"/>
  <c r="AD132" i="32"/>
  <c r="AD144" i="32"/>
  <c r="J132" i="32"/>
  <c r="J144" i="32"/>
  <c r="O132" i="32"/>
  <c r="O144" i="32"/>
  <c r="BA144" i="32"/>
  <c r="BA132" i="32"/>
  <c r="AL132" i="32"/>
  <c r="AL144" i="32"/>
  <c r="V132" i="32"/>
  <c r="V144" i="32"/>
  <c r="AC144" i="32"/>
  <c r="AC132" i="32"/>
  <c r="S144" i="32"/>
  <c r="S132" i="32"/>
  <c r="AX132" i="32"/>
  <c r="AX144" i="32"/>
  <c r="AN144" i="32"/>
  <c r="AN132" i="32"/>
  <c r="N132" i="32"/>
  <c r="N144" i="32"/>
  <c r="I144" i="32"/>
  <c r="I132" i="32"/>
  <c r="AE132" i="32"/>
  <c r="AE144" i="32"/>
  <c r="E144" i="32"/>
  <c r="E132" i="32"/>
  <c r="AY144" i="32"/>
  <c r="AY132" i="32"/>
  <c r="AP132" i="32"/>
  <c r="AP144" i="32"/>
  <c r="AW144" i="32"/>
  <c r="AW132" i="32"/>
  <c r="X144" i="32"/>
  <c r="X132" i="32"/>
  <c r="F132" i="32"/>
  <c r="F144" i="32"/>
  <c r="G132" i="32"/>
  <c r="G144" i="32"/>
  <c r="AS144" i="32"/>
  <c r="AS132" i="32"/>
  <c r="Q144" i="32"/>
  <c r="Q132" i="32"/>
  <c r="AM132" i="32"/>
  <c r="AM144" i="32"/>
  <c r="AQ132" i="32"/>
  <c r="AQ144" i="32"/>
  <c r="AH132" i="32"/>
  <c r="AH144" i="32"/>
  <c r="AO144" i="32"/>
  <c r="AO132" i="32"/>
  <c r="P144" i="32"/>
  <c r="P132" i="32"/>
  <c r="AU132" i="32"/>
  <c r="AU144" i="32"/>
  <c r="U144" i="32"/>
  <c r="U132" i="32"/>
  <c r="K132" i="32"/>
  <c r="K144" i="32"/>
  <c r="AI132" i="32"/>
  <c r="AI144" i="32"/>
  <c r="Z132" i="32"/>
  <c r="Z144" i="32"/>
  <c r="AG144" i="32"/>
  <c r="AG132" i="32"/>
  <c r="R132" i="32"/>
  <c r="R144" i="32"/>
  <c r="W132" i="32"/>
  <c r="W144" i="32"/>
  <c r="AG144" i="31"/>
  <c r="AG132" i="31"/>
  <c r="V144" i="31"/>
  <c r="V132" i="31"/>
  <c r="AQ144" i="31"/>
  <c r="AQ132" i="31"/>
  <c r="AD144" i="31"/>
  <c r="AD132" i="31"/>
  <c r="AN144" i="31"/>
  <c r="AN132" i="31"/>
  <c r="AV144" i="31"/>
  <c r="AV132" i="31"/>
  <c r="AT144" i="31"/>
  <c r="AT132" i="31"/>
  <c r="L144" i="31"/>
  <c r="L132" i="31"/>
  <c r="S144" i="31"/>
  <c r="S132" i="31"/>
  <c r="T144" i="31"/>
  <c r="T132" i="31"/>
  <c r="AW144" i="31"/>
  <c r="AW132" i="31"/>
  <c r="AM132" i="31"/>
  <c r="AM144" i="31"/>
  <c r="AK144" i="31"/>
  <c r="AK132" i="31"/>
  <c r="AJ144" i="31"/>
  <c r="AJ132" i="31"/>
  <c r="BA144" i="31"/>
  <c r="BA132" i="31"/>
  <c r="I144" i="31"/>
  <c r="I132" i="31"/>
  <c r="AL144" i="31"/>
  <c r="AL132" i="31"/>
  <c r="O132" i="31"/>
  <c r="O144" i="31"/>
  <c r="Z144" i="31"/>
  <c r="Z132" i="31"/>
  <c r="Y144" i="31"/>
  <c r="Y132" i="31"/>
  <c r="AI144" i="31"/>
  <c r="AI132" i="31"/>
  <c r="AP144" i="31"/>
  <c r="AP132" i="31"/>
  <c r="R144" i="31"/>
  <c r="R132" i="31"/>
  <c r="AB144" i="31"/>
  <c r="AB132" i="31"/>
  <c r="P144" i="31"/>
  <c r="P132" i="31"/>
  <c r="N144" i="31"/>
  <c r="N132" i="31"/>
  <c r="K144" i="31"/>
  <c r="K132" i="31"/>
  <c r="AF144" i="31"/>
  <c r="AF132" i="31"/>
  <c r="H144" i="31"/>
  <c r="H132" i="31"/>
  <c r="Q144" i="31"/>
  <c r="Q132" i="31"/>
  <c r="AE132" i="31"/>
  <c r="AE144" i="31"/>
  <c r="E144" i="31"/>
  <c r="E132" i="31"/>
  <c r="AY144" i="31"/>
  <c r="AY132" i="31"/>
  <c r="U144" i="31"/>
  <c r="U132" i="31"/>
  <c r="F144" i="31"/>
  <c r="F132" i="31"/>
  <c r="G132" i="31"/>
  <c r="G144" i="31"/>
  <c r="AH144" i="31"/>
  <c r="AH132" i="31"/>
  <c r="AR144" i="31"/>
  <c r="AR132" i="31"/>
  <c r="AA144" i="31"/>
  <c r="AA132" i="31"/>
  <c r="J144" i="31"/>
  <c r="J132" i="31"/>
  <c r="AZ144" i="31"/>
  <c r="AZ132" i="31"/>
  <c r="AU132" i="31"/>
  <c r="AU144" i="31"/>
  <c r="X144" i="31"/>
  <c r="X132" i="31"/>
  <c r="AO144" i="31"/>
  <c r="AO132" i="31"/>
  <c r="AX144" i="31"/>
  <c r="AX132" i="31"/>
  <c r="W132" i="31"/>
  <c r="W144" i="31"/>
  <c r="AQ51" i="28"/>
  <c r="AY51" i="28"/>
  <c r="T48" i="32"/>
  <c r="AB48" i="32"/>
  <c r="AJ51" i="28"/>
  <c r="AR51" i="28"/>
  <c r="AZ51" i="28"/>
  <c r="S123" i="28"/>
  <c r="S147" i="28" s="1"/>
  <c r="AQ123" i="28"/>
  <c r="AQ135" i="28" s="1"/>
  <c r="U48" i="32"/>
  <c r="AC48" i="32"/>
  <c r="AK51" i="28"/>
  <c r="AS51" i="28"/>
  <c r="BA51" i="28"/>
  <c r="W48" i="32"/>
  <c r="AE51" i="28"/>
  <c r="AM51" i="28"/>
  <c r="AU51" i="28"/>
  <c r="Y48" i="32"/>
  <c r="AG51" i="28"/>
  <c r="AO51" i="28"/>
  <c r="AW51" i="28"/>
  <c r="V48" i="32"/>
  <c r="AD48" i="32"/>
  <c r="AL51" i="28"/>
  <c r="AT51" i="28"/>
  <c r="X48" i="32"/>
  <c r="AF51" i="28"/>
  <c r="AN51" i="28"/>
  <c r="AV51" i="28"/>
  <c r="Z48" i="32"/>
  <c r="AH51" i="28"/>
  <c r="AP51" i="28"/>
  <c r="AX51" i="28"/>
  <c r="E123" i="28"/>
  <c r="E135" i="28" s="1"/>
  <c r="H123" i="28"/>
  <c r="X123" i="28"/>
  <c r="AF123" i="28"/>
  <c r="AF135" i="28" s="1"/>
  <c r="AN123" i="28"/>
  <c r="AN135" i="28" s="1"/>
  <c r="AV123" i="28"/>
  <c r="Y123" i="28"/>
  <c r="AW123" i="28"/>
  <c r="AH123" i="28"/>
  <c r="AH135" i="28" s="1"/>
  <c r="K123" i="28"/>
  <c r="AA123" i="28"/>
  <c r="AI123" i="28"/>
  <c r="AY123" i="28"/>
  <c r="AK123" i="28"/>
  <c r="AK135" i="28" s="1"/>
  <c r="G123" i="28"/>
  <c r="AU123" i="28"/>
  <c r="AU135" i="28" s="1"/>
  <c r="P123" i="28"/>
  <c r="P135" i="28" s="1"/>
  <c r="AZ123" i="28"/>
  <c r="H128" i="28"/>
  <c r="AI128" i="28"/>
  <c r="Q123" i="28"/>
  <c r="Z123" i="28"/>
  <c r="Z135" i="28" s="1"/>
  <c r="AR123" i="28"/>
  <c r="BA123" i="28"/>
  <c r="BA135" i="28" s="1"/>
  <c r="I123" i="28"/>
  <c r="R123" i="28"/>
  <c r="R135" i="28" s="1"/>
  <c r="AJ123" i="28"/>
  <c r="AS123" i="28"/>
  <c r="AS135" i="28" s="1"/>
  <c r="J123" i="28"/>
  <c r="J135" i="28" s="1"/>
  <c r="K128" i="28"/>
  <c r="AV128" i="28"/>
  <c r="T123" i="28"/>
  <c r="AC123" i="28"/>
  <c r="AC135" i="28" s="1"/>
  <c r="AM123" i="28"/>
  <c r="AN128" i="28"/>
  <c r="L123" i="28"/>
  <c r="U123" i="28"/>
  <c r="U135" i="28" s="1"/>
  <c r="AE123" i="28"/>
  <c r="AB123" i="28"/>
  <c r="AF128" i="28"/>
  <c r="M123" i="28"/>
  <c r="M135" i="28" s="1"/>
  <c r="W123" i="28"/>
  <c r="AO123" i="28"/>
  <c r="AX123" i="28"/>
  <c r="AX135" i="28" s="1"/>
  <c r="X128" i="28"/>
  <c r="AY128" i="28"/>
  <c r="O123" i="28"/>
  <c r="AG123" i="28"/>
  <c r="AP123" i="28"/>
  <c r="AP135" i="28" s="1"/>
  <c r="F123" i="28"/>
  <c r="F135" i="28" s="1"/>
  <c r="N123" i="28"/>
  <c r="N135" i="28" s="1"/>
  <c r="V123" i="28"/>
  <c r="V135" i="28" s="1"/>
  <c r="AD123" i="28"/>
  <c r="AD135" i="28" s="1"/>
  <c r="AL123" i="28"/>
  <c r="AL135" i="28" s="1"/>
  <c r="AT123" i="28"/>
  <c r="AT135" i="28" s="1"/>
  <c r="F51" i="28"/>
  <c r="N51" i="28"/>
  <c r="G51" i="28"/>
  <c r="O51" i="28"/>
  <c r="H51" i="28"/>
  <c r="I51" i="28"/>
  <c r="J51" i="28"/>
  <c r="L51" i="28"/>
  <c r="E51" i="28"/>
  <c r="M51" i="28"/>
  <c r="I128" i="28"/>
  <c r="S132" i="28"/>
  <c r="K134" i="28"/>
  <c r="AO134" i="28"/>
  <c r="B140" i="28"/>
  <c r="G140" i="28"/>
  <c r="O140" i="28"/>
  <c r="W140" i="28"/>
  <c r="S129" i="28"/>
  <c r="S141" i="28"/>
  <c r="AA129" i="28"/>
  <c r="AA141" i="28"/>
  <c r="AI129" i="28"/>
  <c r="AI141" i="28"/>
  <c r="AQ129" i="28"/>
  <c r="AQ141" i="28"/>
  <c r="AY129" i="28"/>
  <c r="AY141" i="28"/>
  <c r="G130" i="28"/>
  <c r="G142" i="28"/>
  <c r="O130" i="28"/>
  <c r="O142" i="28"/>
  <c r="W130" i="28"/>
  <c r="W142" i="28"/>
  <c r="AE130" i="28"/>
  <c r="AE142" i="28"/>
  <c r="AM130" i="28"/>
  <c r="AM142" i="28"/>
  <c r="AU130" i="28"/>
  <c r="AU142" i="28"/>
  <c r="C131" i="28"/>
  <c r="C143" i="28"/>
  <c r="K131" i="28"/>
  <c r="K143" i="28"/>
  <c r="S131" i="28"/>
  <c r="S143" i="28"/>
  <c r="AA131" i="28"/>
  <c r="AA143" i="28"/>
  <c r="AI131" i="28"/>
  <c r="AI143" i="28"/>
  <c r="AQ131" i="28"/>
  <c r="AQ143" i="28"/>
  <c r="AY131" i="28"/>
  <c r="AY143" i="28"/>
  <c r="G132" i="28"/>
  <c r="G144" i="28"/>
  <c r="O132" i="28"/>
  <c r="O144" i="28"/>
  <c r="W132" i="28"/>
  <c r="W144" i="28"/>
  <c r="AE132" i="28"/>
  <c r="AE144" i="28"/>
  <c r="AM132" i="28"/>
  <c r="AM144" i="28"/>
  <c r="AU132" i="28"/>
  <c r="AU144" i="28"/>
  <c r="C133" i="28"/>
  <c r="C145" i="28"/>
  <c r="K133" i="28"/>
  <c r="K145" i="28"/>
  <c r="S133" i="28"/>
  <c r="S145" i="28"/>
  <c r="AA133" i="28"/>
  <c r="AA145" i="28"/>
  <c r="AI133" i="28"/>
  <c r="AI145" i="28"/>
  <c r="AQ133" i="28"/>
  <c r="AQ145" i="28"/>
  <c r="AY133" i="28"/>
  <c r="AY145" i="28"/>
  <c r="G134" i="28"/>
  <c r="G146" i="28"/>
  <c r="O134" i="28"/>
  <c r="O146" i="28"/>
  <c r="W134" i="28"/>
  <c r="W146" i="28"/>
  <c r="AE134" i="28"/>
  <c r="AE146" i="28"/>
  <c r="AM134" i="28"/>
  <c r="AM146" i="28"/>
  <c r="AU134" i="28"/>
  <c r="AU146" i="28"/>
  <c r="AE140" i="28"/>
  <c r="AM140" i="28"/>
  <c r="AU140" i="28"/>
  <c r="C141" i="28"/>
  <c r="C82" i="28"/>
  <c r="C70" i="28"/>
  <c r="K141" i="28"/>
  <c r="AW131" i="28"/>
  <c r="AA134" i="28"/>
  <c r="F140" i="28"/>
  <c r="N140" i="28"/>
  <c r="V140" i="28"/>
  <c r="AD140" i="28"/>
  <c r="AL140" i="28"/>
  <c r="AT140" i="28"/>
  <c r="B141" i="28"/>
  <c r="J141" i="28"/>
  <c r="R141" i="28"/>
  <c r="Z141" i="28"/>
  <c r="AH141" i="28"/>
  <c r="AP141" i="28"/>
  <c r="AX141" i="28"/>
  <c r="F142" i="28"/>
  <c r="N142" i="28"/>
  <c r="V142" i="28"/>
  <c r="AD142" i="28"/>
  <c r="AL142" i="28"/>
  <c r="AT142" i="28"/>
  <c r="B143" i="28"/>
  <c r="J143" i="28"/>
  <c r="R143" i="28"/>
  <c r="Z143" i="28"/>
  <c r="AH143" i="28"/>
  <c r="AP143" i="28"/>
  <c r="AX143" i="28"/>
  <c r="F144" i="28"/>
  <c r="N144" i="28"/>
  <c r="V144" i="28"/>
  <c r="AD144" i="28"/>
  <c r="AL144" i="28"/>
  <c r="AT144" i="28"/>
  <c r="B145" i="28"/>
  <c r="J145" i="28"/>
  <c r="R145" i="28"/>
  <c r="Z145" i="28"/>
  <c r="AH145" i="28"/>
  <c r="AP145" i="28"/>
  <c r="AX145" i="28"/>
  <c r="F146" i="28"/>
  <c r="N146" i="28"/>
  <c r="V146" i="28"/>
  <c r="AD146" i="28"/>
  <c r="AL146" i="28"/>
  <c r="AT146" i="28"/>
  <c r="AO128" i="28"/>
  <c r="AW132" i="28"/>
  <c r="AQ134" i="28"/>
  <c r="H140" i="28"/>
  <c r="P140" i="28"/>
  <c r="X140" i="28"/>
  <c r="AF140" i="28"/>
  <c r="AN140" i="28"/>
  <c r="AV140" i="28"/>
  <c r="D141" i="28"/>
  <c r="L141" i="28"/>
  <c r="T141" i="28"/>
  <c r="AB141" i="28"/>
  <c r="AJ141" i="28"/>
  <c r="AR141" i="28"/>
  <c r="AZ141" i="28"/>
  <c r="H142" i="28"/>
  <c r="P142" i="28"/>
  <c r="X142" i="28"/>
  <c r="AF142" i="28"/>
  <c r="AN142" i="28"/>
  <c r="AV142" i="28"/>
  <c r="D143" i="28"/>
  <c r="L143" i="28"/>
  <c r="T143" i="28"/>
  <c r="AB143" i="28"/>
  <c r="AJ143" i="28"/>
  <c r="AR143" i="28"/>
  <c r="AZ143" i="28"/>
  <c r="H144" i="28"/>
  <c r="P144" i="28"/>
  <c r="X144" i="28"/>
  <c r="AF144" i="28"/>
  <c r="AN144" i="28"/>
  <c r="AV144" i="28"/>
  <c r="D145" i="28"/>
  <c r="L145" i="28"/>
  <c r="T145" i="28"/>
  <c r="AB145" i="28"/>
  <c r="AJ145" i="28"/>
  <c r="AR145" i="28"/>
  <c r="AZ145" i="28"/>
  <c r="H146" i="28"/>
  <c r="P146" i="28"/>
  <c r="X146" i="28"/>
  <c r="AF146" i="28"/>
  <c r="AN146" i="28"/>
  <c r="AV146" i="28"/>
  <c r="AL129" i="28"/>
  <c r="AC133" i="28"/>
  <c r="Q140" i="28"/>
  <c r="Y140" i="28"/>
  <c r="AG140" i="28"/>
  <c r="AW140" i="28"/>
  <c r="E141" i="28"/>
  <c r="M141" i="28"/>
  <c r="U141" i="28"/>
  <c r="AC141" i="28"/>
  <c r="AK141" i="28"/>
  <c r="AS141" i="28"/>
  <c r="BA141" i="28"/>
  <c r="I142" i="28"/>
  <c r="Q142" i="28"/>
  <c r="Y142" i="28"/>
  <c r="AG142" i="28"/>
  <c r="AO142" i="28"/>
  <c r="AW142" i="28"/>
  <c r="E143" i="28"/>
  <c r="M143" i="28"/>
  <c r="U143" i="28"/>
  <c r="AC143" i="28"/>
  <c r="AK143" i="28"/>
  <c r="AS143" i="28"/>
  <c r="BA143" i="28"/>
  <c r="I144" i="28"/>
  <c r="Q144" i="28"/>
  <c r="Y144" i="28"/>
  <c r="AG144" i="28"/>
  <c r="AO144" i="28"/>
  <c r="E145" i="28"/>
  <c r="M145" i="28"/>
  <c r="U145" i="28"/>
  <c r="AK145" i="28"/>
  <c r="AS145" i="28"/>
  <c r="BA145" i="28"/>
  <c r="I146" i="28"/>
  <c r="Q146" i="28"/>
  <c r="Y146" i="28"/>
  <c r="AG146" i="28"/>
  <c r="AW146" i="28"/>
  <c r="AE133" i="28"/>
  <c r="J140" i="28"/>
  <c r="R140" i="28"/>
  <c r="Z140" i="28"/>
  <c r="AH140" i="28"/>
  <c r="AP140" i="28"/>
  <c r="AX140" i="28"/>
  <c r="F141" i="28"/>
  <c r="N141" i="28"/>
  <c r="V141" i="28"/>
  <c r="AD141" i="28"/>
  <c r="AT141" i="28"/>
  <c r="B142" i="28"/>
  <c r="J142" i="28"/>
  <c r="R142" i="28"/>
  <c r="Z142" i="28"/>
  <c r="AH142" i="28"/>
  <c r="AP142" i="28"/>
  <c r="AX142" i="28"/>
  <c r="F143" i="28"/>
  <c r="N143" i="28"/>
  <c r="V143" i="28"/>
  <c r="AD143" i="28"/>
  <c r="AL143" i="28"/>
  <c r="AT143" i="28"/>
  <c r="B144" i="28"/>
  <c r="J144" i="28"/>
  <c r="R144" i="28"/>
  <c r="Z144" i="28"/>
  <c r="AH144" i="28"/>
  <c r="AP144" i="28"/>
  <c r="AX144" i="28"/>
  <c r="F145" i="28"/>
  <c r="N145" i="28"/>
  <c r="V145" i="28"/>
  <c r="AD145" i="28"/>
  <c r="AL145" i="28"/>
  <c r="AT145" i="28"/>
  <c r="B146" i="28"/>
  <c r="J146" i="28"/>
  <c r="R146" i="28"/>
  <c r="Z146" i="28"/>
  <c r="AH146" i="28"/>
  <c r="AP146" i="28"/>
  <c r="AX146" i="28"/>
  <c r="AK130" i="28"/>
  <c r="AU133" i="28"/>
  <c r="C140" i="28"/>
  <c r="K140" i="28"/>
  <c r="S140" i="28"/>
  <c r="AA140" i="28"/>
  <c r="AI140" i="28"/>
  <c r="AQ140" i="28"/>
  <c r="AY140" i="28"/>
  <c r="G141" i="28"/>
  <c r="O141" i="28"/>
  <c r="W141" i="28"/>
  <c r="AE141" i="28"/>
  <c r="AM141" i="28"/>
  <c r="AU141" i="28"/>
  <c r="C142" i="28"/>
  <c r="K142" i="28"/>
  <c r="S142" i="28"/>
  <c r="AA142" i="28"/>
  <c r="AI142" i="28"/>
  <c r="AQ142" i="28"/>
  <c r="AY142" i="28"/>
  <c r="G143" i="28"/>
  <c r="O143" i="28"/>
  <c r="W143" i="28"/>
  <c r="AE143" i="28"/>
  <c r="AM143" i="28"/>
  <c r="AU143" i="28"/>
  <c r="C144" i="28"/>
  <c r="K144" i="28"/>
  <c r="AA144" i="28"/>
  <c r="AI144" i="28"/>
  <c r="AQ144" i="28"/>
  <c r="AY144" i="28"/>
  <c r="G145" i="28"/>
  <c r="O145" i="28"/>
  <c r="W145" i="28"/>
  <c r="AM145" i="28"/>
  <c r="C146" i="28"/>
  <c r="S146" i="28"/>
  <c r="AI146" i="28"/>
  <c r="AY146" i="28"/>
  <c r="D140" i="28"/>
  <c r="L140" i="28"/>
  <c r="T140" i="28"/>
  <c r="AB140" i="28"/>
  <c r="AJ140" i="28"/>
  <c r="AR140" i="28"/>
  <c r="AZ140" i="28"/>
  <c r="H141" i="28"/>
  <c r="P141" i="28"/>
  <c r="X141" i="28"/>
  <c r="AF141" i="28"/>
  <c r="AN141" i="28"/>
  <c r="AV141" i="28"/>
  <c r="D142" i="28"/>
  <c r="L142" i="28"/>
  <c r="T142" i="28"/>
  <c r="AB142" i="28"/>
  <c r="AJ142" i="28"/>
  <c r="AR142" i="28"/>
  <c r="AZ142" i="28"/>
  <c r="H143" i="28"/>
  <c r="P143" i="28"/>
  <c r="X143" i="28"/>
  <c r="AF143" i="28"/>
  <c r="AN143" i="28"/>
  <c r="AV143" i="28"/>
  <c r="D144" i="28"/>
  <c r="L144" i="28"/>
  <c r="T144" i="28"/>
  <c r="AB144" i="28"/>
  <c r="AJ144" i="28"/>
  <c r="AR144" i="28"/>
  <c r="AZ144" i="28"/>
  <c r="H145" i="28"/>
  <c r="P145" i="28"/>
  <c r="X145" i="28"/>
  <c r="AF145" i="28"/>
  <c r="AN145" i="28"/>
  <c r="AV145" i="28"/>
  <c r="D146" i="28"/>
  <c r="L146" i="28"/>
  <c r="T146" i="28"/>
  <c r="AB146" i="28"/>
  <c r="AJ146" i="28"/>
  <c r="AR146" i="28"/>
  <c r="AZ146" i="28"/>
  <c r="E140" i="28"/>
  <c r="M140" i="28"/>
  <c r="U140" i="28"/>
  <c r="AC140" i="28"/>
  <c r="AK140" i="28"/>
  <c r="AS140" i="28"/>
  <c r="BA140" i="28"/>
  <c r="I141" i="28"/>
  <c r="Q141" i="28"/>
  <c r="Y141" i="28"/>
  <c r="AG141" i="28"/>
  <c r="AO141" i="28"/>
  <c r="AW141" i="28"/>
  <c r="E142" i="28"/>
  <c r="M142" i="28"/>
  <c r="U142" i="28"/>
  <c r="AC142" i="28"/>
  <c r="AS142" i="28"/>
  <c r="BA142" i="28"/>
  <c r="I143" i="28"/>
  <c r="Q143" i="28"/>
  <c r="Y143" i="28"/>
  <c r="AG143" i="28"/>
  <c r="AO143" i="28"/>
  <c r="E144" i="28"/>
  <c r="M144" i="28"/>
  <c r="U144" i="28"/>
  <c r="AC144" i="28"/>
  <c r="AK144" i="28"/>
  <c r="AS144" i="28"/>
  <c r="BA144" i="28"/>
  <c r="I145" i="28"/>
  <c r="Q145" i="28"/>
  <c r="Y145" i="28"/>
  <c r="AG145" i="28"/>
  <c r="AO145" i="28"/>
  <c r="AW145" i="28"/>
  <c r="E146" i="28"/>
  <c r="M146" i="28"/>
  <c r="U146" i="28"/>
  <c r="AC146" i="28"/>
  <c r="AK146" i="28"/>
  <c r="AS146" i="28"/>
  <c r="BA146" i="28"/>
  <c r="C83" i="28"/>
  <c r="C73" i="28"/>
  <c r="B70" i="28"/>
  <c r="D71" i="28"/>
  <c r="B74" i="28"/>
  <c r="D80" i="28"/>
  <c r="B83" i="28"/>
  <c r="D84" i="28"/>
  <c r="B69" i="28"/>
  <c r="D70" i="28"/>
  <c r="B73" i="28"/>
  <c r="D74" i="28"/>
  <c r="C69" i="28"/>
  <c r="C86" i="28"/>
  <c r="D69" i="28"/>
  <c r="B72" i="28"/>
  <c r="D73" i="28"/>
  <c r="C72" i="28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G1" i="26"/>
  <c r="F1" i="26"/>
  <c r="E1" i="26"/>
  <c r="D1" i="26"/>
  <c r="C1" i="26"/>
  <c r="B1" i="26"/>
  <c r="AO5" i="45" l="1"/>
  <c r="CQ5" i="45"/>
  <c r="B37" i="36"/>
  <c r="P36" i="36"/>
  <c r="N37" i="36"/>
  <c r="M36" i="36"/>
  <c r="BB51" i="28"/>
  <c r="B33" i="39"/>
  <c r="AZ99" i="28"/>
  <c r="AZ75" i="28"/>
  <c r="AV99" i="28"/>
  <c r="AV75" i="28"/>
  <c r="AW75" i="28"/>
  <c r="AW99" i="28"/>
  <c r="BA99" i="28"/>
  <c r="BA75" i="28"/>
  <c r="AX75" i="28"/>
  <c r="AX99" i="28"/>
  <c r="AT99" i="28"/>
  <c r="AT75" i="28"/>
  <c r="AU99" i="28"/>
  <c r="AU75" i="28"/>
  <c r="AY99" i="28"/>
  <c r="AY75" i="28"/>
  <c r="AS99" i="28"/>
  <c r="AS75" i="28"/>
  <c r="AV48" i="32"/>
  <c r="AW11" i="42"/>
  <c r="AW215" i="42" s="1"/>
  <c r="AW48" i="32"/>
  <c r="AX11" i="42"/>
  <c r="AX215" i="42" s="1"/>
  <c r="BA48" i="32"/>
  <c r="BB11" i="42"/>
  <c r="BB215" i="42" s="1"/>
  <c r="AR48" i="32"/>
  <c r="AR99" i="28"/>
  <c r="AR75" i="28"/>
  <c r="B68" i="28"/>
  <c r="AN48" i="32"/>
  <c r="AN75" i="28"/>
  <c r="AN99" i="28"/>
  <c r="AO48" i="32"/>
  <c r="AO99" i="28"/>
  <c r="AO75" i="28"/>
  <c r="AJ48" i="32"/>
  <c r="AJ75" i="28"/>
  <c r="AJ99" i="28"/>
  <c r="AF48" i="32"/>
  <c r="AF99" i="28"/>
  <c r="AF75" i="28"/>
  <c r="AG48" i="32"/>
  <c r="AG75" i="28"/>
  <c r="AG99" i="28"/>
  <c r="AK48" i="32"/>
  <c r="AK99" i="28"/>
  <c r="AK75" i="28"/>
  <c r="AX48" i="32"/>
  <c r="AY11" i="42"/>
  <c r="AY215" i="42" s="1"/>
  <c r="AT48" i="32"/>
  <c r="AU11" i="42"/>
  <c r="AU215" i="42" s="1"/>
  <c r="AU48" i="32"/>
  <c r="AV11" i="42"/>
  <c r="AV215" i="42" s="1"/>
  <c r="AY48" i="32"/>
  <c r="AZ11" i="42"/>
  <c r="AZ215" i="42" s="1"/>
  <c r="AI48" i="32"/>
  <c r="AI99" i="28"/>
  <c r="AI75" i="28"/>
  <c r="B63" i="28"/>
  <c r="AP48" i="32"/>
  <c r="AP99" i="28"/>
  <c r="AP75" i="28"/>
  <c r="AL48" i="32"/>
  <c r="AL75" i="28"/>
  <c r="AL99" i="28"/>
  <c r="AM48" i="32"/>
  <c r="AM99" i="28"/>
  <c r="AM75" i="28"/>
  <c r="AQ48" i="32"/>
  <c r="AQ99" i="28"/>
  <c r="AQ75" i="28"/>
  <c r="AZ48" i="32"/>
  <c r="BA11" i="42"/>
  <c r="BA215" i="42" s="1"/>
  <c r="AH48" i="32"/>
  <c r="AH99" i="28"/>
  <c r="AH75" i="28"/>
  <c r="AE48" i="32"/>
  <c r="AE99" i="28"/>
  <c r="AE75" i="28"/>
  <c r="AS48" i="32"/>
  <c r="AT11" i="42"/>
  <c r="AT215" i="42" s="1"/>
  <c r="P41" i="32"/>
  <c r="P45" i="32"/>
  <c r="P47" i="32"/>
  <c r="P46" i="32"/>
  <c r="P44" i="32"/>
  <c r="D68" i="28"/>
  <c r="D63" i="28"/>
  <c r="P43" i="32"/>
  <c r="P42" i="32"/>
  <c r="G63" i="28"/>
  <c r="G87" i="28" s="1"/>
  <c r="C80" i="28"/>
  <c r="C63" i="28"/>
  <c r="F27" i="26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N63" i="28"/>
  <c r="N87" i="28" s="1"/>
  <c r="K63" i="28"/>
  <c r="K87" i="28" s="1"/>
  <c r="AH147" i="28"/>
  <c r="M63" i="28"/>
  <c r="M87" i="28" s="1"/>
  <c r="L63" i="28"/>
  <c r="L87" i="28" s="1"/>
  <c r="P57" i="28"/>
  <c r="P69" i="28"/>
  <c r="P93" i="28"/>
  <c r="P90" i="32" s="1"/>
  <c r="P98" i="28"/>
  <c r="P95" i="32" s="1"/>
  <c r="P74" i="28"/>
  <c r="P62" i="28"/>
  <c r="P86" i="28" s="1"/>
  <c r="P72" i="28"/>
  <c r="P96" i="28"/>
  <c r="P93" i="32" s="1"/>
  <c r="P60" i="28"/>
  <c r="P61" i="28"/>
  <c r="P73" i="28"/>
  <c r="P97" i="28"/>
  <c r="P94" i="32" s="1"/>
  <c r="E63" i="28"/>
  <c r="E87" i="28" s="1"/>
  <c r="P71" i="28"/>
  <c r="P95" i="28"/>
  <c r="P92" i="32" s="1"/>
  <c r="P59" i="28"/>
  <c r="P70" i="28"/>
  <c r="P58" i="28"/>
  <c r="P94" i="28"/>
  <c r="P91" i="32" s="1"/>
  <c r="K75" i="28"/>
  <c r="K99" i="28"/>
  <c r="H75" i="28"/>
  <c r="H99" i="28"/>
  <c r="H63" i="28"/>
  <c r="H87" i="28" s="1"/>
  <c r="P92" i="28"/>
  <c r="P89" i="32" s="1"/>
  <c r="P68" i="28"/>
  <c r="P56" i="28"/>
  <c r="J75" i="28"/>
  <c r="J99" i="28"/>
  <c r="M75" i="28"/>
  <c r="M99" i="28"/>
  <c r="O63" i="28"/>
  <c r="O87" i="28" s="1"/>
  <c r="O75" i="28"/>
  <c r="O99" i="28"/>
  <c r="E75" i="28"/>
  <c r="E99" i="28"/>
  <c r="G75" i="28"/>
  <c r="G99" i="28"/>
  <c r="J63" i="28"/>
  <c r="J87" i="28" s="1"/>
  <c r="I75" i="28"/>
  <c r="I99" i="28"/>
  <c r="L75" i="28"/>
  <c r="L99" i="28"/>
  <c r="N75" i="28"/>
  <c r="N99" i="28"/>
  <c r="I63" i="28"/>
  <c r="I87" i="28" s="1"/>
  <c r="F63" i="28"/>
  <c r="F87" i="28" s="1"/>
  <c r="F75" i="28"/>
  <c r="F99" i="28"/>
  <c r="B29" i="26"/>
  <c r="C19" i="26"/>
  <c r="E40" i="26"/>
  <c r="G28" i="26"/>
  <c r="H23" i="26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D43" i="26"/>
  <c r="AQ147" i="28"/>
  <c r="S135" i="28"/>
  <c r="AC147" i="28"/>
  <c r="Z147" i="28"/>
  <c r="P147" i="28"/>
  <c r="AK147" i="28"/>
  <c r="AU147" i="28"/>
  <c r="Q147" i="28"/>
  <c r="Q135" i="28"/>
  <c r="G147" i="28"/>
  <c r="G135" i="28"/>
  <c r="Y147" i="28"/>
  <c r="Y135" i="28"/>
  <c r="L147" i="28"/>
  <c r="L135" i="28"/>
  <c r="AV147" i="28"/>
  <c r="AV135" i="28"/>
  <c r="J147" i="28"/>
  <c r="W147" i="28"/>
  <c r="W135" i="28"/>
  <c r="AM147" i="28"/>
  <c r="AM135" i="28"/>
  <c r="AZ147" i="28"/>
  <c r="AZ135" i="28"/>
  <c r="AI147" i="28"/>
  <c r="AI135" i="28"/>
  <c r="AO147" i="28"/>
  <c r="AO135" i="28"/>
  <c r="AJ147" i="28"/>
  <c r="AJ135" i="28"/>
  <c r="AY147" i="28"/>
  <c r="AY135" i="28"/>
  <c r="I147" i="28"/>
  <c r="I135" i="28"/>
  <c r="AA147" i="28"/>
  <c r="AA135" i="28"/>
  <c r="X147" i="28"/>
  <c r="X135" i="28"/>
  <c r="AG147" i="28"/>
  <c r="AG135" i="28"/>
  <c r="T147" i="28"/>
  <c r="T135" i="28"/>
  <c r="K147" i="28"/>
  <c r="K135" i="28"/>
  <c r="H147" i="28"/>
  <c r="H135" i="28"/>
  <c r="AN147" i="28"/>
  <c r="O147" i="28"/>
  <c r="O135" i="28"/>
  <c r="AB147" i="28"/>
  <c r="AB135" i="28"/>
  <c r="AR147" i="28"/>
  <c r="AR135" i="28"/>
  <c r="AF147" i="28"/>
  <c r="AE147" i="28"/>
  <c r="AE135" i="28"/>
  <c r="AW147" i="28"/>
  <c r="AW135" i="28"/>
  <c r="E147" i="28"/>
  <c r="BA147" i="28"/>
  <c r="U147" i="28"/>
  <c r="R147" i="28"/>
  <c r="M147" i="28"/>
  <c r="AX147" i="28"/>
  <c r="AS147" i="28"/>
  <c r="AP147" i="28"/>
  <c r="AL147" i="28"/>
  <c r="AD147" i="28"/>
  <c r="V147" i="28"/>
  <c r="N147" i="28"/>
  <c r="F147" i="28"/>
  <c r="AT147" i="28"/>
  <c r="P48" i="32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AP5" i="45" l="1"/>
  <c r="CR5" i="45"/>
  <c r="B38" i="36"/>
  <c r="P37" i="36"/>
  <c r="M37" i="36"/>
  <c r="N38" i="36"/>
  <c r="BB75" i="28"/>
  <c r="BB99" i="28"/>
  <c r="BC99" i="28" s="1"/>
  <c r="B34" i="39"/>
  <c r="AT176" i="42"/>
  <c r="AT165" i="42"/>
  <c r="BA176" i="42"/>
  <c r="BA165" i="42"/>
  <c r="AY176" i="42"/>
  <c r="AY165" i="42"/>
  <c r="BB176" i="42"/>
  <c r="BB165" i="42"/>
  <c r="AZ176" i="42"/>
  <c r="AZ165" i="42"/>
  <c r="AX176" i="42"/>
  <c r="AX165" i="42"/>
  <c r="AV176" i="42"/>
  <c r="AV165" i="42"/>
  <c r="AW176" i="42"/>
  <c r="AW165" i="42"/>
  <c r="AU176" i="42"/>
  <c r="AU165" i="42"/>
  <c r="BA180" i="42"/>
  <c r="AY180" i="42"/>
  <c r="BB180" i="42"/>
  <c r="AU180" i="42"/>
  <c r="AZ180" i="42"/>
  <c r="AX180" i="42"/>
  <c r="AV180" i="42"/>
  <c r="AW180" i="42"/>
  <c r="AT180" i="42"/>
  <c r="R57" i="28"/>
  <c r="R54" i="32" s="1"/>
  <c r="S42" i="32"/>
  <c r="R61" i="28"/>
  <c r="R58" i="32" s="1"/>
  <c r="S46" i="32"/>
  <c r="R58" i="28"/>
  <c r="R55" i="32" s="1"/>
  <c r="S43" i="32"/>
  <c r="Q98" i="28"/>
  <c r="Q95" i="32" s="1"/>
  <c r="S48" i="32"/>
  <c r="R60" i="28"/>
  <c r="R57" i="32" s="1"/>
  <c r="S45" i="32"/>
  <c r="R59" i="28"/>
  <c r="R56" i="32" s="1"/>
  <c r="S44" i="32"/>
  <c r="S41" i="32"/>
  <c r="R56" i="28"/>
  <c r="Q46" i="32"/>
  <c r="Q97" i="28"/>
  <c r="Q94" i="32" s="1"/>
  <c r="Q73" i="28"/>
  <c r="Q61" i="28"/>
  <c r="BB61" i="28" s="1"/>
  <c r="R46" i="32"/>
  <c r="Q69" i="28"/>
  <c r="Q57" i="28"/>
  <c r="Q42" i="32"/>
  <c r="Q93" i="28"/>
  <c r="Q90" i="32" s="1"/>
  <c r="R42" i="32"/>
  <c r="Q70" i="28"/>
  <c r="Q58" i="28"/>
  <c r="BB58" i="28" s="1"/>
  <c r="Q94" i="28"/>
  <c r="Q91" i="32" s="1"/>
  <c r="Q43" i="32"/>
  <c r="R43" i="32"/>
  <c r="Q47" i="32"/>
  <c r="Q74" i="28"/>
  <c r="Q62" i="28"/>
  <c r="Q59" i="32" s="1"/>
  <c r="Q96" i="28"/>
  <c r="Q93" i="32" s="1"/>
  <c r="Q45" i="32"/>
  <c r="Q72" i="28"/>
  <c r="Q60" i="28"/>
  <c r="R45" i="32"/>
  <c r="P63" i="28"/>
  <c r="P87" i="28" s="1"/>
  <c r="P84" i="32" s="1"/>
  <c r="Q71" i="28"/>
  <c r="Q59" i="28"/>
  <c r="BB59" i="28" s="1"/>
  <c r="Q95" i="28"/>
  <c r="Q92" i="32" s="1"/>
  <c r="Q44" i="32"/>
  <c r="R44" i="32"/>
  <c r="Q41" i="32"/>
  <c r="Q68" i="28"/>
  <c r="Q56" i="28"/>
  <c r="BB56" i="28" s="1"/>
  <c r="Q92" i="28"/>
  <c r="Q89" i="32" s="1"/>
  <c r="R41" i="32"/>
  <c r="P55" i="32"/>
  <c r="P82" i="28"/>
  <c r="P59" i="32"/>
  <c r="P67" i="32"/>
  <c r="P70" i="32"/>
  <c r="P71" i="32"/>
  <c r="P58" i="32"/>
  <c r="P85" i="28"/>
  <c r="P56" i="32"/>
  <c r="P83" i="28"/>
  <c r="P84" i="28"/>
  <c r="P57" i="32"/>
  <c r="P68" i="32"/>
  <c r="P66" i="32"/>
  <c r="P69" i="32"/>
  <c r="P54" i="32"/>
  <c r="P81" i="28"/>
  <c r="P53" i="32"/>
  <c r="P80" i="28"/>
  <c r="P65" i="32"/>
  <c r="P75" i="28"/>
  <c r="P99" i="28"/>
  <c r="P96" i="32" s="1"/>
  <c r="AQ5" i="45" l="1"/>
  <c r="CS5" i="45"/>
  <c r="P38" i="36"/>
  <c r="B39" i="36"/>
  <c r="M38" i="36"/>
  <c r="N39" i="36"/>
  <c r="BB60" i="28"/>
  <c r="BC56" i="28"/>
  <c r="BD56" i="28" s="1"/>
  <c r="BB80" i="28"/>
  <c r="BC60" i="28"/>
  <c r="BD60" i="28" s="1"/>
  <c r="BB84" i="28"/>
  <c r="BC59" i="28"/>
  <c r="BD59" i="28" s="1"/>
  <c r="BB83" i="28"/>
  <c r="BC58" i="28"/>
  <c r="BD58" i="28" s="1"/>
  <c r="BB82" i="28"/>
  <c r="BC61" i="28"/>
  <c r="BD61" i="28" s="1"/>
  <c r="BB85" i="28"/>
  <c r="BB62" i="28"/>
  <c r="BB57" i="28"/>
  <c r="B35" i="39"/>
  <c r="BC180" i="42"/>
  <c r="R80" i="28"/>
  <c r="R53" i="32"/>
  <c r="R82" i="28"/>
  <c r="R85" i="28"/>
  <c r="R83" i="28"/>
  <c r="R84" i="28"/>
  <c r="R81" i="28"/>
  <c r="S47" i="32"/>
  <c r="P60" i="32"/>
  <c r="R47" i="32"/>
  <c r="Q69" i="32"/>
  <c r="Q81" i="28"/>
  <c r="Q54" i="32"/>
  <c r="Q66" i="32"/>
  <c r="Q48" i="32"/>
  <c r="Q75" i="28"/>
  <c r="Q99" i="28"/>
  <c r="Q96" i="32" s="1"/>
  <c r="R48" i="32"/>
  <c r="Q83" i="28"/>
  <c r="Q56" i="32"/>
  <c r="Q82" i="28"/>
  <c r="Q55" i="32"/>
  <c r="Q68" i="32"/>
  <c r="Q67" i="32"/>
  <c r="Q85" i="28"/>
  <c r="Q58" i="32"/>
  <c r="Q80" i="28"/>
  <c r="Q53" i="32"/>
  <c r="Q63" i="28"/>
  <c r="Q86" i="28"/>
  <c r="Q70" i="32"/>
  <c r="Q65" i="32"/>
  <c r="Q71" i="32"/>
  <c r="Q57" i="32"/>
  <c r="Q84" i="28"/>
  <c r="P79" i="32"/>
  <c r="P80" i="32"/>
  <c r="P78" i="32"/>
  <c r="P82" i="32"/>
  <c r="P81" i="32"/>
  <c r="P83" i="32"/>
  <c r="P77" i="32"/>
  <c r="P72" i="32"/>
  <c r="AR5" i="45" l="1"/>
  <c r="CT5" i="45"/>
  <c r="P39" i="36"/>
  <c r="B40" i="36"/>
  <c r="N40" i="36"/>
  <c r="M39" i="36"/>
  <c r="BC57" i="28"/>
  <c r="BD57" i="28" s="1"/>
  <c r="BB81" i="28"/>
  <c r="BC62" i="28"/>
  <c r="BD62" i="28" s="1"/>
  <c r="BB86" i="28"/>
  <c r="BB63" i="28"/>
  <c r="B36" i="39"/>
  <c r="R78" i="32"/>
  <c r="R80" i="32"/>
  <c r="R79" i="32"/>
  <c r="R81" i="32"/>
  <c r="R82" i="32"/>
  <c r="R77" i="32"/>
  <c r="R63" i="28"/>
  <c r="R60" i="32" s="1"/>
  <c r="Q83" i="32"/>
  <c r="Q81" i="32"/>
  <c r="Q80" i="32"/>
  <c r="Q87" i="28"/>
  <c r="Q84" i="32" s="1"/>
  <c r="Q60" i="32"/>
  <c r="Q78" i="32"/>
  <c r="Q82" i="32"/>
  <c r="Q79" i="32"/>
  <c r="Q77" i="32"/>
  <c r="Q72" i="32"/>
  <c r="AS5" i="45" l="1"/>
  <c r="CU5" i="45"/>
  <c r="P40" i="36"/>
  <c r="B41" i="36"/>
  <c r="N41" i="36"/>
  <c r="M40" i="36"/>
  <c r="BC63" i="28"/>
  <c r="BD63" i="28" s="1"/>
  <c r="BB87" i="28"/>
  <c r="B37" i="39"/>
  <c r="R87" i="28"/>
  <c r="R84" i="32" s="1"/>
  <c r="AT5" i="45" l="1"/>
  <c r="CV5" i="45"/>
  <c r="P41" i="36"/>
  <c r="B42" i="36"/>
  <c r="M41" i="36"/>
  <c r="K41" i="36" s="1"/>
  <c r="L41" i="36" s="1"/>
  <c r="N42" i="36"/>
  <c r="B38" i="39"/>
  <c r="AU5" i="45" l="1"/>
  <c r="CW5" i="45"/>
  <c r="P42" i="36"/>
  <c r="B43" i="36"/>
  <c r="M42" i="36"/>
  <c r="K42" i="36" s="1"/>
  <c r="L42" i="36" s="1"/>
  <c r="N43" i="36"/>
  <c r="B39" i="39"/>
  <c r="AV5" i="45" l="1"/>
  <c r="CX5" i="45"/>
  <c r="P43" i="36"/>
  <c r="B44" i="36"/>
  <c r="N44" i="36"/>
  <c r="M43" i="36"/>
  <c r="K43" i="36" s="1"/>
  <c r="L43" i="36" s="1"/>
  <c r="B40" i="39"/>
  <c r="AW5" i="45" l="1"/>
  <c r="CY5" i="45"/>
  <c r="P44" i="36"/>
  <c r="B45" i="36"/>
  <c r="N45" i="36"/>
  <c r="M44" i="36"/>
  <c r="K44" i="36" s="1"/>
  <c r="L44" i="36" s="1"/>
  <c r="B41" i="39"/>
  <c r="AX5" i="45" l="1"/>
  <c r="CZ5" i="45"/>
  <c r="P45" i="36"/>
  <c r="B46" i="36"/>
  <c r="M45" i="36"/>
  <c r="K45" i="36" s="1"/>
  <c r="L45" i="36" s="1"/>
  <c r="N46" i="36"/>
  <c r="B42" i="39"/>
  <c r="AY5" i="45" l="1"/>
  <c r="DA5" i="45"/>
  <c r="B47" i="36"/>
  <c r="M46" i="36"/>
  <c r="K46" i="36" s="1"/>
  <c r="L46" i="36" s="1"/>
  <c r="N47" i="36"/>
  <c r="B43" i="39"/>
  <c r="AZ5" i="45" l="1"/>
  <c r="DB5" i="45"/>
  <c r="B48" i="36"/>
  <c r="N48" i="36"/>
  <c r="M47" i="36"/>
  <c r="K47" i="36" s="1"/>
  <c r="L47" i="36" s="1"/>
  <c r="B44" i="39"/>
  <c r="BA5" i="45" l="1"/>
  <c r="DD5" i="45" s="1"/>
  <c r="DC5" i="45"/>
  <c r="B49" i="36"/>
  <c r="N49" i="36"/>
  <c r="M48" i="36"/>
  <c r="K48" i="36" s="1"/>
  <c r="L48" i="36" s="1"/>
  <c r="B45" i="39"/>
  <c r="B50" i="36" l="1"/>
  <c r="M49" i="36"/>
  <c r="N50" i="36"/>
  <c r="B46" i="39"/>
  <c r="B51" i="36" l="1"/>
  <c r="B52" i="36" s="1"/>
  <c r="B53" i="36" s="1"/>
  <c r="B54" i="36" s="1"/>
  <c r="B55" i="36" s="1"/>
  <c r="B56" i="36" s="1"/>
  <c r="B57" i="36" s="1"/>
  <c r="M50" i="36"/>
  <c r="K50" i="36" s="1"/>
  <c r="L50" i="36" s="1"/>
  <c r="B47" i="39"/>
  <c r="B48" i="39" l="1"/>
  <c r="B49" i="39" l="1"/>
  <c r="B50" i="39" l="1"/>
  <c r="B51" i="39" l="1"/>
  <c r="B52" i="39" l="1"/>
  <c r="B53" i="39" l="1"/>
  <c r="B54" i="39" l="1"/>
  <c r="B55" i="39" l="1"/>
  <c r="B56" i="39" l="1"/>
  <c r="B57" i="39" l="1"/>
  <c r="B58" i="39" l="1"/>
  <c r="B59" i="39" l="1"/>
  <c r="B60" i="39" l="1"/>
  <c r="B61" i="39" l="1"/>
  <c r="B62" i="39" l="1"/>
  <c r="B63" i="39" l="1"/>
  <c r="B64" i="39" l="1"/>
  <c r="B65" i="39" l="1"/>
  <c r="B66" i="39" l="1"/>
  <c r="B67" i="39" l="1"/>
  <c r="B68" i="39" l="1"/>
  <c r="B69" i="39" l="1"/>
  <c r="B70" i="39" l="1"/>
  <c r="B71" i="39" l="1"/>
  <c r="B72" i="39" l="1"/>
  <c r="B73" i="39" l="1"/>
  <c r="B74" i="39" l="1"/>
  <c r="B75" i="39" l="1"/>
  <c r="B76" i="39" l="1"/>
  <c r="B77" i="39" l="1"/>
  <c r="B78" i="39" l="1"/>
  <c r="B79" i="39" l="1"/>
  <c r="B80" i="39" l="1"/>
  <c r="B81" i="39" l="1"/>
  <c r="B82" i="39" l="1"/>
  <c r="B83" i="39" l="1"/>
  <c r="B84" i="39" l="1"/>
  <c r="B85" i="39" l="1"/>
  <c r="B86" i="39" l="1"/>
  <c r="B87" i="39" l="1"/>
  <c r="B88" i="39" l="1"/>
  <c r="B89" i="39" l="1"/>
  <c r="B90" i="39" l="1"/>
  <c r="B91" i="39" l="1"/>
  <c r="B92" i="39" l="1"/>
  <c r="B93" i="39" l="1"/>
  <c r="B94" i="39" l="1"/>
  <c r="B95" i="39" l="1"/>
  <c r="B96" i="39" l="1"/>
  <c r="B97" i="39" l="1"/>
  <c r="B98" i="39" l="1"/>
  <c r="B99" i="39" l="1"/>
  <c r="B100" i="39" l="1"/>
  <c r="B101" i="39" l="1"/>
  <c r="B102" i="39" l="1"/>
  <c r="B103" i="39" l="1"/>
  <c r="B104" i="39" l="1"/>
  <c r="B105" i="39" l="1"/>
  <c r="B106" i="39" l="1"/>
  <c r="B107" i="39" l="1"/>
  <c r="B108" i="39" l="1"/>
  <c r="B109" i="39" l="1"/>
  <c r="B110" i="39" l="1"/>
  <c r="B111" i="39" l="1"/>
  <c r="B112" i="39" l="1"/>
  <c r="B113" i="39" l="1"/>
  <c r="B114" i="39" l="1"/>
  <c r="B115" i="39" l="1"/>
  <c r="B116" i="39" l="1"/>
  <c r="B117" i="39" l="1"/>
  <c r="B118" i="39" l="1"/>
  <c r="B119" i="39" l="1"/>
  <c r="B120" i="39" l="1"/>
  <c r="B121" i="39" l="1"/>
  <c r="B122" i="39" l="1"/>
  <c r="B123" i="39" l="1"/>
  <c r="B124" i="39" l="1"/>
  <c r="B125" i="39" l="1"/>
  <c r="B126" i="39" l="1"/>
  <c r="B127" i="39" l="1"/>
  <c r="B128" i="39" l="1"/>
  <c r="B129" i="39" l="1"/>
  <c r="B130" i="39" l="1"/>
  <c r="B131" i="39" l="1"/>
  <c r="B132" i="39" l="1"/>
  <c r="B133" i="39" l="1"/>
  <c r="B134" i="39" l="1"/>
  <c r="B135" i="39" l="1"/>
  <c r="B136" i="39" l="1"/>
  <c r="B137" i="39" l="1"/>
  <c r="B138" i="39" l="1"/>
  <c r="B139" i="39" l="1"/>
  <c r="B140" i="39" l="1"/>
  <c r="B141" i="39" l="1"/>
  <c r="B142" i="39" l="1"/>
  <c r="B143" i="39" l="1"/>
  <c r="B144" i="39" l="1"/>
  <c r="B145" i="39" l="1"/>
  <c r="B146" i="39" l="1"/>
  <c r="B147" i="39" l="1"/>
  <c r="B148" i="39" l="1"/>
  <c r="B149" i="39" l="1"/>
  <c r="B150" i="39" l="1"/>
  <c r="B151" i="39" l="1"/>
  <c r="B152" i="39" l="1"/>
  <c r="B153" i="39" l="1"/>
  <c r="B154" i="39" l="1"/>
  <c r="B155" i="39" l="1"/>
  <c r="B156" i="39" l="1"/>
  <c r="B157" i="39" l="1"/>
  <c r="B158" i="39" l="1"/>
  <c r="B159" i="39" l="1"/>
  <c r="B160" i="39" l="1"/>
  <c r="B161" i="39" l="1"/>
  <c r="B162" i="39" l="1"/>
  <c r="B163" i="39" l="1"/>
  <c r="B164" i="39" l="1"/>
  <c r="B165" i="39" l="1"/>
  <c r="B166" i="39" l="1"/>
  <c r="B167" i="39" l="1"/>
  <c r="B168" i="39" l="1"/>
  <c r="B169" i="39" l="1"/>
  <c r="B170" i="39" l="1"/>
  <c r="B171" i="39" l="1"/>
  <c r="B172" i="39" l="1"/>
  <c r="B173" i="39" l="1"/>
  <c r="B174" i="39" l="1"/>
  <c r="B175" i="39" l="1"/>
  <c r="B176" i="39" l="1"/>
  <c r="B177" i="39" l="1"/>
  <c r="B178" i="39" l="1"/>
  <c r="B179" i="39" l="1"/>
  <c r="B180" i="39" l="1"/>
  <c r="B181" i="39" l="1"/>
  <c r="B182" i="39" l="1"/>
  <c r="B183" i="39" l="1"/>
  <c r="B184" i="39" l="1"/>
  <c r="B185" i="39" l="1"/>
  <c r="B186" i="39" l="1"/>
  <c r="B187" i="39" l="1"/>
  <c r="B188" i="39" l="1"/>
  <c r="B189" i="39" l="1"/>
  <c r="B190" i="39" l="1"/>
  <c r="B191" i="39" l="1"/>
  <c r="B192" i="39" l="1"/>
  <c r="B193" i="39" l="1"/>
  <c r="B194" i="39" l="1"/>
  <c r="B195" i="39" l="1"/>
  <c r="B196" i="39" l="1"/>
  <c r="B197" i="39" l="1"/>
  <c r="B198" i="39" l="1"/>
  <c r="B199" i="39" l="1"/>
  <c r="B200" i="39" l="1"/>
  <c r="B201" i="39" l="1"/>
  <c r="B202" i="39" l="1"/>
  <c r="B203" i="39" l="1"/>
  <c r="B204" i="39" l="1"/>
  <c r="B205" i="39" l="1"/>
  <c r="B206" i="39" l="1"/>
  <c r="B207" i="39" l="1"/>
  <c r="B208" i="39" l="1"/>
  <c r="B209" i="39" l="1"/>
  <c r="B210" i="39" l="1"/>
  <c r="B211" i="39" l="1"/>
  <c r="B212" i="39" l="1"/>
  <c r="B213" i="39" l="1"/>
  <c r="B214" i="39" l="1"/>
  <c r="B215" i="39" l="1"/>
  <c r="B216" i="39" l="1"/>
  <c r="B217" i="39" l="1"/>
  <c r="B218" i="39" l="1"/>
  <c r="B219" i="39" l="1"/>
  <c r="B220" i="39" l="1"/>
  <c r="B221" i="39" l="1"/>
  <c r="B222" i="39" l="1"/>
  <c r="B223" i="39" l="1"/>
  <c r="B224" i="39" l="1"/>
  <c r="B225" i="39" l="1"/>
  <c r="B226" i="39" l="1"/>
  <c r="B227" i="39" l="1"/>
  <c r="B228" i="39" l="1"/>
  <c r="B229" i="39" l="1"/>
  <c r="B230" i="39" l="1"/>
  <c r="B231" i="39" l="1"/>
  <c r="B232" i="39" l="1"/>
  <c r="B233" i="39" l="1"/>
  <c r="B234" i="39" l="1"/>
  <c r="B235" i="39" l="1"/>
  <c r="B236" i="39" l="1"/>
  <c r="B237" i="39" l="1"/>
  <c r="B238" i="39" l="1"/>
  <c r="B239" i="39" l="1"/>
  <c r="B240" i="39" l="1"/>
  <c r="B241" i="39" l="1"/>
  <c r="B242" i="39" l="1"/>
  <c r="B243" i="39" l="1"/>
  <c r="B244" i="39" l="1"/>
  <c r="B245" i="39" l="1"/>
  <c r="B246" i="39" l="1"/>
  <c r="B247" i="39" l="1"/>
  <c r="B248" i="39" l="1"/>
  <c r="B249" i="39" l="1"/>
  <c r="B250" i="39" l="1"/>
  <c r="B251" i="39" l="1"/>
  <c r="B252" i="39" l="1"/>
  <c r="B253" i="39" l="1"/>
  <c r="B254" i="39" l="1"/>
  <c r="B255" i="39" l="1"/>
  <c r="B256" i="39" l="1"/>
  <c r="B257" i="39" l="1"/>
  <c r="B258" i="39" l="1"/>
  <c r="B259" i="39" l="1"/>
  <c r="B260" i="39" l="1"/>
  <c r="B261" i="39" l="1"/>
  <c r="B262" i="39" l="1"/>
  <c r="B263" i="39" l="1"/>
  <c r="B264" i="39" l="1"/>
  <c r="B265" i="39" s="1"/>
  <c r="B266" i="39" s="1"/>
  <c r="B267" i="39" s="1"/>
  <c r="B268" i="39" s="1"/>
  <c r="B269" i="39" s="1"/>
  <c r="B270" i="39" s="1"/>
  <c r="B271" i="39" s="1"/>
  <c r="B272" i="39" s="1"/>
  <c r="B273" i="39" s="1"/>
  <c r="B274" i="39" s="1"/>
  <c r="B275" i="39" s="1"/>
  <c r="B276" i="39" s="1"/>
  <c r="B277" i="39" s="1"/>
  <c r="B278" i="39" s="1"/>
  <c r="B279" i="39" s="1"/>
  <c r="B280" i="39" s="1"/>
  <c r="B281" i="39" s="1"/>
  <c r="B282" i="39" s="1"/>
  <c r="B283" i="39" s="1"/>
  <c r="B284" i="39" s="1"/>
  <c r="B285" i="39" s="1"/>
  <c r="B286" i="39" s="1"/>
  <c r="B287" i="39" s="1"/>
  <c r="B288" i="39" s="1"/>
  <c r="B289" i="39" s="1"/>
  <c r="B290" i="39" s="1"/>
  <c r="B291" i="39" s="1"/>
  <c r="B292" i="39" s="1"/>
  <c r="B293" i="39" s="1"/>
  <c r="B294" i="39" s="1"/>
  <c r="B295" i="39" s="1"/>
  <c r="B296" i="39" s="1"/>
  <c r="B297" i="39" s="1"/>
  <c r="B298" i="39" s="1"/>
  <c r="B299" i="39" s="1"/>
  <c r="B300" i="39" s="1"/>
  <c r="B301" i="39" s="1"/>
  <c r="B302" i="39" s="1"/>
  <c r="B303" i="39" s="1"/>
  <c r="B304" i="39" s="1"/>
  <c r="B305" i="39" s="1"/>
  <c r="B306" i="39" s="1"/>
  <c r="B307" i="39" s="1"/>
  <c r="B308" i="39" s="1"/>
  <c r="B309" i="39" s="1"/>
  <c r="B310" i="39" s="1"/>
  <c r="B311" i="39" s="1"/>
  <c r="B312" i="39" s="1"/>
  <c r="B313" i="39" s="1"/>
  <c r="B314" i="39" s="1"/>
  <c r="B315" i="39" s="1"/>
  <c r="B316" i="39" s="1"/>
  <c r="B317" i="39" s="1"/>
  <c r="B318" i="39" s="1"/>
  <c r="B319" i="39" s="1"/>
  <c r="B320" i="39" s="1"/>
  <c r="B321" i="39" s="1"/>
  <c r="B322" i="39" s="1"/>
  <c r="B323" i="39" s="1"/>
  <c r="B324" i="39" s="1"/>
  <c r="B325" i="39" s="1"/>
  <c r="B326" i="39" s="1"/>
  <c r="B327" i="39" s="1"/>
  <c r="B328" i="39" s="1"/>
  <c r="B329" i="39" s="1"/>
  <c r="B330" i="39" s="1"/>
  <c r="B331" i="39" s="1"/>
  <c r="B332" i="39" s="1"/>
  <c r="B333" i="39" s="1"/>
  <c r="B334" i="39" s="1"/>
  <c r="B335" i="39" s="1"/>
  <c r="B336" i="39" s="1"/>
  <c r="B337" i="39" s="1"/>
  <c r="B338" i="39" s="1"/>
  <c r="B339" i="39" s="1"/>
  <c r="B340" i="39" s="1"/>
  <c r="B341" i="39" s="1"/>
  <c r="B342" i="39" s="1"/>
  <c r="B343" i="39" s="1"/>
  <c r="B344" i="39" s="1"/>
  <c r="B345" i="39" s="1"/>
  <c r="B346" i="39" s="1"/>
  <c r="B347" i="39" s="1"/>
  <c r="B348" i="39" s="1"/>
  <c r="B349" i="39" s="1"/>
  <c r="B350" i="39" s="1"/>
  <c r="B351" i="39" s="1"/>
  <c r="B352" i="39" s="1"/>
  <c r="B353" i="39" s="1"/>
  <c r="B354" i="39" s="1"/>
  <c r="B355" i="39" s="1"/>
  <c r="B356" i="39" s="1"/>
  <c r="B357" i="39" s="1"/>
  <c r="B358" i="39" s="1"/>
  <c r="B359" i="39" s="1"/>
  <c r="B360" i="39" s="1"/>
  <c r="B361" i="39" s="1"/>
  <c r="B362" i="39" s="1"/>
  <c r="B363" i="39" s="1"/>
  <c r="B364" i="39" s="1"/>
  <c r="B365" i="39" s="1"/>
  <c r="B366" i="39" s="1"/>
  <c r="B367" i="39" s="1"/>
  <c r="B368" i="39" s="1"/>
  <c r="B369" i="39" s="1"/>
  <c r="B370" i="39" s="1"/>
  <c r="B371" i="39" s="1"/>
  <c r="B372" i="39" s="1"/>
  <c r="B373" i="39" s="1"/>
  <c r="B374" i="39" s="1"/>
  <c r="B375" i="39" s="1"/>
  <c r="B376" i="39" s="1"/>
  <c r="B377" i="39" s="1"/>
  <c r="B378" i="39" s="1"/>
  <c r="B379" i="39" s="1"/>
  <c r="B380" i="39" s="1"/>
  <c r="B381" i="39" s="1"/>
  <c r="B382" i="39" s="1"/>
  <c r="B383" i="39" s="1"/>
  <c r="B384" i="39" s="1"/>
  <c r="B385" i="39" s="1"/>
  <c r="B386" i="39" s="1"/>
  <c r="B387" i="39" s="1"/>
  <c r="B388" i="39" s="1"/>
  <c r="B389" i="39" s="1"/>
  <c r="B390" i="39" s="1"/>
  <c r="B391" i="39" s="1"/>
  <c r="B392" i="39" s="1"/>
  <c r="B393" i="39" s="1"/>
  <c r="B394" i="39" s="1"/>
  <c r="B395" i="39" s="1"/>
  <c r="B396" i="39" s="1"/>
  <c r="B397" i="39" s="1"/>
  <c r="B398" i="39" s="1"/>
  <c r="B399" i="39" s="1"/>
  <c r="B400" i="39" s="1"/>
  <c r="B401" i="39" s="1"/>
  <c r="B402" i="39" s="1"/>
  <c r="B403" i="39" s="1"/>
  <c r="B404" i="39" s="1"/>
  <c r="B405" i="39" s="1"/>
  <c r="B406" i="39" s="1"/>
  <c r="B407" i="39" s="1"/>
  <c r="B408" i="39" s="1"/>
  <c r="B409" i="39" s="1"/>
  <c r="B410" i="39" s="1"/>
  <c r="B411" i="39" s="1"/>
  <c r="B412" i="39" s="1"/>
  <c r="B413" i="39" s="1"/>
  <c r="B414" i="39" s="1"/>
  <c r="B415" i="39" s="1"/>
  <c r="B416" i="39" s="1"/>
  <c r="B417" i="39" s="1"/>
  <c r="B418" i="39" s="1"/>
  <c r="B419" i="39" s="1"/>
  <c r="B420" i="39" s="1"/>
  <c r="B421" i="39" s="1"/>
  <c r="B422" i="39" s="1"/>
  <c r="B423" i="39" s="1"/>
  <c r="B424" i="39" s="1"/>
  <c r="B425" i="39" s="1"/>
  <c r="B426" i="39" s="1"/>
  <c r="B427" i="39" s="1"/>
  <c r="B428" i="39" s="1"/>
  <c r="B429" i="39" s="1"/>
  <c r="B430" i="39" s="1"/>
  <c r="B431" i="39" s="1"/>
  <c r="B432" i="39" s="1"/>
  <c r="B433" i="39" s="1"/>
  <c r="B434" i="39" s="1"/>
  <c r="B435" i="39" s="1"/>
  <c r="B436" i="39" s="1"/>
  <c r="B437" i="39" s="1"/>
  <c r="B438" i="39" s="1"/>
  <c r="B439" i="39" s="1"/>
  <c r="B440" i="39" s="1"/>
  <c r="B441" i="39" s="1"/>
  <c r="B442" i="39" s="1"/>
  <c r="B443" i="39" s="1"/>
  <c r="B444" i="39" s="1"/>
  <c r="B445" i="39" s="1"/>
  <c r="B446" i="39" s="1"/>
  <c r="B447" i="39" s="1"/>
  <c r="B448" i="39" s="1"/>
  <c r="B449" i="39" s="1"/>
  <c r="B450" i="39" s="1"/>
  <c r="B451" i="39" s="1"/>
  <c r="B452" i="39" s="1"/>
  <c r="B453" i="39" s="1"/>
  <c r="B454" i="39" s="1"/>
  <c r="B455" i="39" s="1"/>
  <c r="B456" i="39" s="1"/>
  <c r="B457" i="39" s="1"/>
  <c r="B458" i="39" s="1"/>
  <c r="B459" i="39" s="1"/>
  <c r="B460" i="39" s="1"/>
  <c r="B461" i="39" s="1"/>
  <c r="B462" i="39" s="1"/>
  <c r="B463" i="39" s="1"/>
  <c r="B464" i="39" s="1"/>
  <c r="B465" i="39" s="1"/>
  <c r="B466" i="39" s="1"/>
  <c r="B467" i="39" s="1"/>
  <c r="B468" i="39" s="1"/>
  <c r="B469" i="39" s="1"/>
  <c r="B470" i="39" s="1"/>
  <c r="B471" i="39" s="1"/>
  <c r="B472" i="39" s="1"/>
  <c r="B473" i="39" s="1"/>
  <c r="B474" i="39" s="1"/>
  <c r="B475" i="39" s="1"/>
  <c r="B476" i="39" s="1"/>
  <c r="B477" i="39" s="1"/>
  <c r="B478" i="39" s="1"/>
  <c r="B479" i="39" s="1"/>
  <c r="B480" i="39" s="1"/>
  <c r="B481" i="39" s="1"/>
  <c r="B482" i="39" s="1"/>
  <c r="B483" i="39" s="1"/>
  <c r="B484" i="39" s="1"/>
  <c r="B485" i="39" s="1"/>
  <c r="B486" i="39" s="1"/>
  <c r="B487" i="39" s="1"/>
  <c r="B488" i="39" s="1"/>
  <c r="B489" i="39" s="1"/>
  <c r="B490" i="39" s="1"/>
  <c r="B491" i="39" s="1"/>
  <c r="B492" i="39" s="1"/>
  <c r="B493" i="39" s="1"/>
  <c r="B494" i="39" s="1"/>
  <c r="B495" i="39" s="1"/>
  <c r="B496" i="39" s="1"/>
  <c r="B497" i="39" s="1"/>
  <c r="B498" i="39" s="1"/>
  <c r="B499" i="39" s="1"/>
  <c r="B500" i="39" s="1"/>
  <c r="K4" i="36" l="1"/>
  <c r="L4" i="36" s="1"/>
  <c r="K18" i="36"/>
  <c r="L18" i="36" s="1"/>
  <c r="K16" i="36"/>
  <c r="L16" i="36" s="1"/>
  <c r="K8" i="36"/>
  <c r="L8" i="36" s="1"/>
  <c r="K21" i="36"/>
  <c r="L21" i="36" s="1"/>
  <c r="K7" i="36"/>
  <c r="L7" i="36" s="1"/>
  <c r="K40" i="36"/>
  <c r="L40" i="36" s="1"/>
  <c r="K25" i="36"/>
  <c r="L25" i="36" s="1"/>
  <c r="K11" i="36"/>
  <c r="L11" i="36" s="1"/>
  <c r="K33" i="36"/>
  <c r="L33" i="36" s="1"/>
  <c r="K37" i="36"/>
  <c r="L37" i="36" s="1"/>
  <c r="K24" i="36"/>
  <c r="L24" i="36" s="1"/>
  <c r="K15" i="36"/>
  <c r="L15" i="36" s="1"/>
  <c r="K31" i="36"/>
  <c r="L31" i="36" s="1"/>
  <c r="K29" i="36"/>
  <c r="L29" i="36" s="1"/>
  <c r="K6" i="36"/>
  <c r="L6" i="36" s="1"/>
  <c r="K19" i="36"/>
  <c r="L19" i="36" s="1"/>
  <c r="K14" i="36"/>
  <c r="L14" i="36" s="1"/>
  <c r="K20" i="36"/>
  <c r="L20" i="36" s="1"/>
  <c r="K5" i="36"/>
  <c r="L5" i="36" s="1"/>
  <c r="K12" i="36"/>
  <c r="L12" i="36" s="1"/>
  <c r="K27" i="36"/>
  <c r="L27" i="36" s="1"/>
  <c r="K23" i="36"/>
  <c r="L23" i="36" s="1"/>
  <c r="K39" i="36"/>
  <c r="L39" i="36" s="1"/>
  <c r="K10" i="36"/>
  <c r="L10" i="36" s="1"/>
  <c r="K17" i="36"/>
  <c r="L17" i="36" s="1"/>
  <c r="K30" i="36"/>
  <c r="L30" i="36" s="1"/>
  <c r="K26" i="36"/>
  <c r="L26" i="36" s="1"/>
  <c r="K35" i="36"/>
  <c r="L35" i="36" s="1"/>
  <c r="K9" i="36"/>
  <c r="L9" i="36" s="1"/>
  <c r="K36" i="36"/>
  <c r="L36" i="36" s="1"/>
  <c r="K28" i="36"/>
  <c r="L28" i="36" s="1"/>
  <c r="K38" i="36"/>
  <c r="L38" i="36" s="1"/>
  <c r="K22" i="36"/>
  <c r="L22" i="36" s="1"/>
  <c r="K13" i="36"/>
  <c r="L13" i="36" s="1"/>
  <c r="K34" i="36"/>
  <c r="L34" i="36" s="1"/>
  <c r="K32" i="36"/>
  <c r="L32" i="36" s="1"/>
</calcChain>
</file>

<file path=xl/sharedStrings.xml><?xml version="1.0" encoding="utf-8"?>
<sst xmlns="http://schemas.openxmlformats.org/spreadsheetml/2006/main" count="1139" uniqueCount="148">
  <si>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</si>
  <si>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</si>
  <si>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</si>
  <si>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</si>
  <si>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</si>
  <si>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</si>
  <si>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</si>
  <si>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</si>
  <si>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</si>
  <si>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</si>
  <si>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</si>
  <si>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</si>
  <si>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</si>
  <si>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</si>
  <si>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</si>
  <si>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New York</t>
  </si>
  <si>
    <t>Belgium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</si>
  <si>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</si>
  <si>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</si>
  <si>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</si>
  <si>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</si>
  <si>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</si>
  <si>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</si>
  <si>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</si>
  <si>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</si>
  <si>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</si>
  <si>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</si>
  <si>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</si>
  <si>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</si>
  <si>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</si>
  <si>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</si>
  <si>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</si>
  <si>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</si>
  <si>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</si>
  <si>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</si>
  <si>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</si>
  <si>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</si>
  <si>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</si>
  <si>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</si>
  <si>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</si>
  <si>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</si>
  <si>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</si>
  <si>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</si>
  <si>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</si>
  <si>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</si>
  <si>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</si>
  <si>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</si>
  <si>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</si>
  <si>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</si>
  <si>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</si>
  <si>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</si>
  <si>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</si>
  <si>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</si>
  <si>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</si>
  <si>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</si>
  <si>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Population Male Mid-2018</t>
  </si>
  <si>
    <t>Population Female Mid-2018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</si>
  <si>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</si>
  <si>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</si>
  <si>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</si>
  <si>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</si>
  <si>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</si>
  <si>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</si>
  <si>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</si>
  <si>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</si>
  <si>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</si>
  <si>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</si>
  <si>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</si>
  <si>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</si>
  <si>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</si>
  <si>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</si>
  <si>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</si>
  <si>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</si>
  <si>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</si>
  <si>
    <t>Annual mortality risk (2019)</t>
  </si>
  <si>
    <t>UK Hospital Deaths (mavg 5)</t>
  </si>
  <si>
    <t>W/e</t>
  </si>
  <si>
    <t>Weekly Hospital Deaths</t>
  </si>
  <si>
    <t>UpperB</t>
  </si>
  <si>
    <t>LowerB</t>
  </si>
  <si>
    <t>Covid-19 Deaths</t>
  </si>
  <si>
    <t>Total Deaths</t>
  </si>
  <si>
    <t>Non Covid-19 Deaths</t>
  </si>
  <si>
    <t>Covid-19 proportion (RH axis)</t>
  </si>
  <si>
    <t>Week ending</t>
  </si>
  <si>
    <t>2020 Death data Ex-Covid-19</t>
  </si>
  <si>
    <t>Ending</t>
  </si>
  <si>
    <t>2020 XCV deaths normalized to 2019</t>
  </si>
  <si>
    <t>2020 CV deaths normalized to 2019</t>
  </si>
  <si>
    <t>2020 Covid-19 Death data</t>
  </si>
  <si>
    <t>UK deaths (2020 vs. 2019) CV19 Deaths Stripped Out</t>
  </si>
  <si>
    <t>Death difference to 2019, weekly</t>
  </si>
  <si>
    <t>https://www.ons.gov.uk/peoplepopulationandcommunity/birthsdeathsandmarriages/deaths/datasets/weeklyprovisionalfiguresondeathsregisteredinenglandandwales</t>
  </si>
  <si>
    <t>Y-on-Y diff</t>
  </si>
  <si>
    <t>Unexplained Y-on-Y</t>
  </si>
  <si>
    <t>Expected non-CV</t>
  </si>
  <si>
    <t>Brazil</t>
  </si>
  <si>
    <t>Relative diff in recorded UK deaths 2019 - 2018 (i.e. increase Y-on-Y)</t>
  </si>
  <si>
    <t>Daily count</t>
  </si>
  <si>
    <t>Off vs. Daily</t>
  </si>
  <si>
    <t>Covid-19 % (RH axis)</t>
  </si>
  <si>
    <t>Red = overestimate, Green = underestimate</t>
  </si>
  <si>
    <t>Respiratory deaths</t>
  </si>
  <si>
    <t>Covid-19 on Cert</t>
  </si>
  <si>
    <t>Death with CV-19</t>
  </si>
  <si>
    <t>India</t>
  </si>
  <si>
    <t>Austria</t>
  </si>
  <si>
    <t>England and Wales</t>
  </si>
  <si>
    <t>England</t>
  </si>
  <si>
    <t>Scotland</t>
  </si>
  <si>
    <t>Wales</t>
  </si>
  <si>
    <t>Northern Ireland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</si>
  <si>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</si>
  <si>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</si>
  <si>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</si>
  <si>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</si>
  <si>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</si>
  <si>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</si>
  <si>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</si>
  <si>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</si>
  <si>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</si>
  <si>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ONS Weekly Deaths Analysis</t>
  </si>
  <si>
    <t>Min 2010-2019</t>
  </si>
  <si>
    <t>Max 2010-2019</t>
  </si>
  <si>
    <t>Max-Min 2010-2019</t>
  </si>
  <si>
    <t>Totals only</t>
  </si>
  <si>
    <t>Totals only (&lt;65)</t>
  </si>
  <si>
    <t>W/E</t>
  </si>
  <si>
    <t>2020-Max</t>
  </si>
  <si>
    <t>2020-Min</t>
  </si>
  <si>
    <t>2020 vs. 2018</t>
  </si>
  <si>
    <t>Count</t>
  </si>
  <si>
    <t>% of age group</t>
  </si>
  <si>
    <t>1 in</t>
  </si>
  <si>
    <t>%age</t>
  </si>
  <si>
    <t>2019 deaths, (values not available in 2020 blanked)</t>
  </si>
  <si>
    <t>Total</t>
  </si>
  <si>
    <t>Full year</t>
  </si>
  <si>
    <t>YTD2020</t>
  </si>
  <si>
    <t>FY 1 in</t>
  </si>
  <si>
    <t>ONS Daily Covid deaths (occurrences,  raw)</t>
  </si>
  <si>
    <t>ONS Daily Covid deaths (calculated mavg7)</t>
  </si>
  <si>
    <t>2021 deaths normalized to 2019</t>
  </si>
  <si>
    <t xml:space="preserve">UK deaths (2021 vs. 2019) </t>
  </si>
  <si>
    <t>Relative mortality risk increase (2021 vs. 2019)</t>
  </si>
  <si>
    <t>Absolute mortality increase annualised (2021 vs. 2019)</t>
  </si>
  <si>
    <t>Annual mortality risk (2021)</t>
  </si>
  <si>
    <t>2021 Death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</si>
</sst>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yyyy\-mm\-dd;@"/>
    <numFmt numFmtId="165" formatCode="yyyy\-mm\-dd\ hh:mm:ss"/>
    <numFmt numFmtId="166" formatCode="General_)"/>
    <numFmt numFmtId="167" formatCode="[Color9]#,##0_ ;[Color10]\(#,##0\)"/>
    <numFmt numFmtId="168" formatCode="[Color9]\+#,##0_ %;[Color10]\-#,##0%"/>
    <numFmt numFmtId="169" formatCode="[Color9]\+0.000%;[Color10]\-0.000%"/>
    <numFmt numFmtId="170" formatCode="[Color9]0.000%;[Color10]\-0.000%"/>
    <numFmt numFmtId="171" formatCode="_-* #,##0_-;\-* #,##0_-;_-* &quot;-&quot;??_-;_-@_-"/>
    <numFmt numFmtId="172" formatCode="#,##0_ ;[Red]\-#,##0\ "/>
    <numFmt numFmtId="173" formatCode="[Color9]0.000%;[Color10]0.000%"/>
    <numFmt numFmtId="174" formatCode="0.0%"/>
  </numFmts>
  <fonts count="3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384">
    <xf numFmtId="0" fontId="0" fillId="0" borderId="0"/>
    <xf numFmtId="0" fontId="11" fillId="0" borderId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166" fontId="15" fillId="0" borderId="0"/>
    <xf numFmtId="166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8" fillId="0" borderId="0" applyNumberFormat="0" applyFill="0" applyBorder="0" applyAlignment="0" applyProtection="0"/>
    <xf numFmtId="0" fontId="17" fillId="0" borderId="0"/>
    <xf numFmtId="0" fontId="19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0" fontId="10" fillId="0" borderId="0"/>
    <xf numFmtId="0" fontId="1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2" fillId="0" borderId="0"/>
    <xf numFmtId="43" fontId="12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8" fillId="0" borderId="0" applyNumberFormat="0" applyFill="0" applyBorder="0" applyAlignment="0" applyProtection="0"/>
    <xf numFmtId="0" fontId="1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2" fillId="0" borderId="0"/>
    <xf numFmtId="0" fontId="10" fillId="3" borderId="19" applyNumberFormat="0" applyFont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" borderId="19" applyNumberFormat="0" applyFont="0" applyAlignment="0" applyProtection="0"/>
    <xf numFmtId="0" fontId="18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0" fontId="29" fillId="0" borderId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11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31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32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34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5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3" borderId="19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1" fillId="0" borderId="0" applyFont="0" applyFill="0" applyBorder="0" applyAlignment="0" applyProtection="0"/>
    <xf numFmtId="0" fontId="10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3" borderId="19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292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top"/>
    </xf>
    <xf numFmtId="14" fontId="0" fillId="0" borderId="0" xfId="0" applyNumberFormat="1"/>
    <xf numFmtId="1" fontId="8" fillId="0" borderId="1" xfId="0" applyNumberFormat="1" applyFont="1" applyBorder="1" applyAlignment="1">
      <alignment horizontal="center" vertical="top"/>
    </xf>
    <xf numFmtId="0" fontId="9" fillId="0" borderId="0" xfId="0" applyFont="1"/>
    <xf numFmtId="165" fontId="8" fillId="0" borderId="1" xfId="0" applyNumberFormat="1" applyFont="1" applyBorder="1" applyAlignment="1">
      <alignment horizontal="center" vertical="top"/>
    </xf>
    <xf numFmtId="0" fontId="11" fillId="0" borderId="0" xfId="1"/>
    <xf numFmtId="3" fontId="12" fillId="0" borderId="0" xfId="5" applyNumberFormat="1" applyFont="1" applyFill="1" applyAlignment="1">
      <alignment horizontal="right"/>
    </xf>
    <xf numFmtId="166" fontId="12" fillId="0" borderId="0" xfId="10" applyFont="1" applyFill="1" applyAlignment="1">
      <alignment wrapText="1"/>
    </xf>
    <xf numFmtId="166" fontId="13" fillId="0" borderId="0" xfId="10" applyFont="1" applyFill="1" applyAlignment="1">
      <alignment wrapText="1"/>
    </xf>
    <xf numFmtId="166" fontId="12" fillId="0" borderId="0" xfId="10" quotePrefix="1" applyFont="1" applyFill="1" applyAlignment="1">
      <alignment wrapText="1"/>
    </xf>
    <xf numFmtId="0" fontId="11" fillId="0" borderId="0" xfId="1" applyAlignment="1">
      <alignment horizontal="left"/>
    </xf>
    <xf numFmtId="0" fontId="20" fillId="0" borderId="8" xfId="0" applyFont="1" applyBorder="1"/>
    <xf numFmtId="16" fontId="12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20" fillId="0" borderId="0" xfId="0" applyFont="1"/>
    <xf numFmtId="3" fontId="0" fillId="0" borderId="0" xfId="0" applyNumberFormat="1"/>
    <xf numFmtId="166" fontId="12" fillId="0" borderId="0" xfId="10" quotePrefix="1" applyFont="1" applyAlignment="1">
      <alignment wrapText="1"/>
    </xf>
    <xf numFmtId="166" fontId="12" fillId="0" borderId="0" xfId="10" applyFont="1" applyAlignment="1">
      <alignment wrapText="1"/>
    </xf>
    <xf numFmtId="3" fontId="12" fillId="0" borderId="0" xfId="12" applyNumberFormat="1" applyAlignment="1">
      <alignment horizontal="right"/>
    </xf>
    <xf numFmtId="3" fontId="12" fillId="0" borderId="0" xfId="5" applyNumberFormat="1" applyFont="1" applyAlignment="1">
      <alignment horizontal="right"/>
    </xf>
    <xf numFmtId="166" fontId="12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166" fontId="12" fillId="0" borderId="3" xfId="10" quotePrefix="1" applyFont="1" applyBorder="1" applyAlignment="1">
      <alignment horizontal="right"/>
    </xf>
    <xf numFmtId="166" fontId="12" fillId="0" borderId="5" xfId="10" quotePrefix="1" applyFont="1" applyBorder="1" applyAlignment="1">
      <alignment wrapText="1"/>
    </xf>
    <xf numFmtId="0" fontId="0" fillId="0" borderId="5" xfId="0" applyBorder="1"/>
    <xf numFmtId="166" fontId="12" fillId="0" borderId="5" xfId="10" applyFont="1" applyBorder="1" applyAlignment="1">
      <alignment wrapText="1"/>
    </xf>
    <xf numFmtId="0" fontId="0" fillId="0" borderId="0" xfId="0" applyBorder="1"/>
    <xf numFmtId="166" fontId="13" fillId="0" borderId="5" xfId="10" applyFont="1" applyBorder="1" applyAlignment="1">
      <alignment horizontal="right" wrapText="1"/>
    </xf>
    <xf numFmtId="3" fontId="12" fillId="0" borderId="0" xfId="12" applyNumberFormat="1" applyBorder="1" applyAlignment="1">
      <alignment horizontal="right"/>
    </xf>
    <xf numFmtId="166" fontId="13" fillId="0" borderId="5" xfId="10" applyFont="1" applyBorder="1" applyAlignment="1">
      <alignment wrapText="1"/>
    </xf>
    <xf numFmtId="0" fontId="0" fillId="0" borderId="7" xfId="0" applyBorder="1"/>
    <xf numFmtId="16" fontId="12" fillId="0" borderId="0" xfId="10" applyNumberFormat="1" applyFont="1" applyBorder="1" applyAlignment="1">
      <alignment horizontal="center" vertical="top"/>
    </xf>
    <xf numFmtId="16" fontId="12" fillId="0" borderId="0" xfId="10" applyNumberFormat="1" applyFont="1" applyFill="1" applyBorder="1" applyAlignment="1">
      <alignment horizontal="center" vertical="top"/>
    </xf>
    <xf numFmtId="3" fontId="12" fillId="0" borderId="0" xfId="5" applyNumberFormat="1" applyFont="1" applyBorder="1" applyAlignment="1">
      <alignment horizontal="right"/>
    </xf>
    <xf numFmtId="16" fontId="12" fillId="0" borderId="0" xfId="10" applyNumberFormat="1" applyFont="1" applyAlignment="1">
      <alignment horizontal="right"/>
    </xf>
    <xf numFmtId="166" fontId="12" fillId="0" borderId="0" xfId="10" applyFont="1" applyFill="1" applyAlignment="1">
      <alignment wrapText="1"/>
    </xf>
    <xf numFmtId="166" fontId="12" fillId="0" borderId="0" xfId="10" quotePrefix="1" applyFont="1" applyAlignment="1">
      <alignment wrapText="1"/>
    </xf>
    <xf numFmtId="3" fontId="12" fillId="0" borderId="0" xfId="5" applyNumberFormat="1" applyFont="1" applyAlignment="1">
      <alignment horizontal="right"/>
    </xf>
    <xf numFmtId="166" fontId="13" fillId="0" borderId="0" xfId="10" applyFont="1" applyAlignment="1"/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12" fillId="0" borderId="9" xfId="10" applyFont="1" applyBorder="1" applyAlignment="1">
      <alignment wrapText="1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12" fillId="0" borderId="0" xfId="10" applyFont="1" applyBorder="1" applyAlignment="1">
      <alignment wrapText="1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/>
    <xf numFmtId="166" fontId="21" fillId="0" borderId="0" xfId="10" applyFont="1"/>
    <xf numFmtId="166" fontId="17" fillId="0" borderId="0" xfId="10" applyFont="1"/>
    <xf numFmtId="0" fontId="22" fillId="0" borderId="0" xfId="10" applyNumberFormat="1" applyFont="1"/>
    <xf numFmtId="0" fontId="23" fillId="0" borderId="0" xfId="0" applyFont="1"/>
    <xf numFmtId="166" fontId="13" fillId="0" borderId="11" xfId="10" applyFont="1" applyBorder="1" applyAlignment="1">
      <alignment horizontal="right" wrapText="1"/>
    </xf>
    <xf numFmtId="3" fontId="17" fillId="0" borderId="0" xfId="10" applyNumberFormat="1" applyFont="1" applyAlignment="1">
      <alignment wrapText="1"/>
    </xf>
    <xf numFmtId="3" fontId="12" fillId="0" borderId="0" xfId="31" applyNumberFormat="1" applyFont="1" applyBorder="1" applyAlignment="1">
      <alignment horizontal="right" wrapText="1"/>
    </xf>
    <xf numFmtId="3" fontId="17" fillId="0" borderId="0" xfId="0" applyNumberFormat="1" applyFont="1"/>
    <xf numFmtId="166" fontId="12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69" fontId="0" fillId="0" borderId="0" xfId="0" applyNumberFormat="1" applyBorder="1" applyAlignment="1">
      <alignment horizontal="center"/>
    </xf>
    <xf numFmtId="0" fontId="13" fillId="0" borderId="0" xfId="10" applyNumberFormat="1" applyFont="1" applyFill="1" applyAlignment="1"/>
    <xf numFmtId="0" fontId="12" fillId="0" borderId="0" xfId="5" applyNumberFormat="1" applyFont="1" applyFill="1" applyAlignment="1">
      <alignment horizontal="right"/>
    </xf>
    <xf numFmtId="166" fontId="12" fillId="0" borderId="8" xfId="10" quotePrefix="1" applyFont="1" applyFill="1" applyBorder="1" applyAlignment="1">
      <alignment wrapText="1"/>
    </xf>
    <xf numFmtId="168" fontId="0" fillId="0" borderId="3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6" fontId="12" fillId="0" borderId="9" xfId="10" applyFont="1" applyFill="1" applyBorder="1" applyAlignment="1">
      <alignment wrapText="1"/>
    </xf>
    <xf numFmtId="166" fontId="12" fillId="0" borderId="12" xfId="10" applyFont="1" applyBorder="1" applyAlignment="1">
      <alignment wrapText="1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9" fontId="0" fillId="0" borderId="6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6" fontId="12" fillId="0" borderId="12" xfId="10" applyFont="1" applyFill="1" applyBorder="1" applyAlignment="1">
      <alignment wrapText="1"/>
    </xf>
    <xf numFmtId="0" fontId="0" fillId="0" borderId="2" xfId="0" applyBorder="1"/>
    <xf numFmtId="169" fontId="0" fillId="0" borderId="13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12" fillId="0" borderId="15" xfId="10" applyNumberFormat="1" applyFont="1" applyBorder="1" applyAlignment="1">
      <alignment horizontal="center" vertical="top"/>
    </xf>
    <xf numFmtId="169" fontId="0" fillId="0" borderId="17" xfId="0" applyNumberFormat="1" applyBorder="1" applyAlignment="1">
      <alignment horizontal="center"/>
    </xf>
    <xf numFmtId="170" fontId="0" fillId="2" borderId="15" xfId="0" applyNumberFormat="1" applyFill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24" fillId="0" borderId="14" xfId="0" applyFont="1" applyBorder="1" applyAlignment="1">
      <alignment horizontal="center" vertical="top"/>
    </xf>
    <xf numFmtId="16" fontId="25" fillId="0" borderId="15" xfId="10" applyNumberFormat="1" applyFont="1" applyBorder="1" applyAlignment="1">
      <alignment horizontal="center" vertical="top"/>
    </xf>
    <xf numFmtId="167" fontId="24" fillId="0" borderId="15" xfId="0" applyNumberFormat="1" applyFont="1" applyBorder="1" applyAlignment="1">
      <alignment horizontal="center"/>
    </xf>
    <xf numFmtId="167" fontId="24" fillId="0" borderId="16" xfId="0" applyNumberFormat="1" applyFont="1" applyBorder="1" applyAlignment="1">
      <alignment horizontal="center"/>
    </xf>
    <xf numFmtId="168" fontId="24" fillId="0" borderId="15" xfId="0" applyNumberFormat="1" applyFont="1" applyBorder="1" applyAlignment="1">
      <alignment horizontal="center"/>
    </xf>
    <xf numFmtId="168" fontId="24" fillId="0" borderId="17" xfId="0" applyNumberFormat="1" applyFont="1" applyBorder="1" applyAlignment="1">
      <alignment horizontal="center"/>
    </xf>
    <xf numFmtId="169" fontId="24" fillId="0" borderId="15" xfId="0" applyNumberFormat="1" applyFont="1" applyBorder="1" applyAlignment="1">
      <alignment horizontal="center"/>
    </xf>
    <xf numFmtId="169" fontId="24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24" fillId="0" borderId="18" xfId="0" applyNumberFormat="1" applyFont="1" applyBorder="1" applyAlignment="1">
      <alignment horizontal="center"/>
    </xf>
    <xf numFmtId="0" fontId="11" fillId="0" borderId="0" xfId="1"/>
    <xf numFmtId="166" fontId="12" fillId="0" borderId="0" xfId="10" applyFont="1" applyAlignment="1">
      <alignment wrapText="1"/>
    </xf>
    <xf numFmtId="166" fontId="12" fillId="0" borderId="0" xfId="10" applyFont="1" applyFill="1" applyAlignment="1">
      <alignment wrapText="1"/>
    </xf>
    <xf numFmtId="166" fontId="13" fillId="0" borderId="0" xfId="10" applyFont="1" applyFill="1" applyAlignment="1">
      <alignment wrapText="1"/>
    </xf>
    <xf numFmtId="166" fontId="12" fillId="0" borderId="0" xfId="10" quotePrefix="1" applyFont="1" applyFill="1" applyAlignment="1">
      <alignment wrapText="1"/>
    </xf>
    <xf numFmtId="0" fontId="11" fillId="0" borderId="0" xfId="1" applyAlignment="1">
      <alignment horizontal="left"/>
    </xf>
    <xf numFmtId="166" fontId="12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166" fontId="12" fillId="0" borderId="0" xfId="10" quotePrefix="1" applyFont="1" applyAlignment="1">
      <alignment wrapText="1"/>
    </xf>
    <xf numFmtId="3" fontId="11" fillId="0" borderId="0" xfId="1" applyNumberFormat="1"/>
    <xf numFmtId="3" fontId="12" fillId="0" borderId="0" xfId="12" applyNumberFormat="1" applyAlignment="1">
      <alignment horizontal="right"/>
    </xf>
    <xf numFmtId="166" fontId="12" fillId="0" borderId="3" xfId="10" quotePrefix="1" applyFont="1" applyBorder="1" applyAlignment="1">
      <alignment horizontal="center"/>
    </xf>
    <xf numFmtId="0" fontId="0" fillId="0" borderId="0" xfId="0" applyAlignment="1">
      <alignment horizontal="center"/>
    </xf>
    <xf numFmtId="166" fontId="13" fillId="0" borderId="8" xfId="10" applyFont="1" applyBorder="1" applyAlignment="1">
      <alignment horizontal="center" wrapText="1"/>
    </xf>
    <xf numFmtId="166" fontId="12" fillId="0" borderId="7" xfId="10" quotePrefix="1" applyFont="1" applyBorder="1" applyAlignment="1">
      <alignment horizontal="center"/>
    </xf>
    <xf numFmtId="166" fontId="12" fillId="0" borderId="5" xfId="10" quotePrefix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6" fontId="12" fillId="0" borderId="5" xfId="10" applyFont="1" applyBorder="1" applyAlignment="1">
      <alignment horizontal="center" wrapText="1"/>
    </xf>
    <xf numFmtId="166" fontId="12" fillId="0" borderId="12" xfId="1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6" fontId="13" fillId="0" borderId="5" xfId="10" applyFont="1" applyBorder="1" applyAlignment="1">
      <alignment horizontal="center" wrapText="1"/>
    </xf>
    <xf numFmtId="166" fontId="12" fillId="0" borderId="9" xfId="10" applyFont="1" applyBorder="1" applyAlignment="1">
      <alignment horizontal="center" wrapText="1"/>
    </xf>
    <xf numFmtId="166" fontId="12" fillId="0" borderId="12" xfId="10" applyFont="1" applyBorder="1" applyAlignment="1">
      <alignment horizontal="center" wrapText="1"/>
    </xf>
    <xf numFmtId="166" fontId="13" fillId="0" borderId="0" xfId="10" applyFont="1" applyBorder="1" applyAlignment="1">
      <alignment horizontal="right" wrapText="1"/>
    </xf>
    <xf numFmtId="0" fontId="24" fillId="0" borderId="0" xfId="0" applyFont="1"/>
    <xf numFmtId="164" fontId="0" fillId="0" borderId="0" xfId="0" applyNumberFormat="1"/>
    <xf numFmtId="168" fontId="0" fillId="0" borderId="17" xfId="0" applyNumberFormat="1" applyBorder="1" applyAlignment="1">
      <alignment horizontal="center"/>
    </xf>
    <xf numFmtId="0" fontId="11" fillId="0" borderId="0" xfId="1" applyAlignment="1">
      <alignment horizontal="left"/>
    </xf>
    <xf numFmtId="166" fontId="12" fillId="0" borderId="3" xfId="10" quotePrefix="1" applyFont="1" applyBorder="1" applyAlignment="1">
      <alignment horizontal="center"/>
    </xf>
    <xf numFmtId="166" fontId="12" fillId="0" borderId="0" xfId="10" quotePrefix="1" applyFont="1" applyBorder="1" applyAlignment="1">
      <alignment wrapText="1"/>
    </xf>
    <xf numFmtId="15" fontId="12" fillId="0" borderId="0" xfId="10" quotePrefix="1" applyNumberFormat="1" applyFont="1" applyBorder="1" applyAlignment="1">
      <alignment horizontal="right"/>
    </xf>
    <xf numFmtId="0" fontId="8" fillId="0" borderId="0" xfId="0" applyFont="1" applyBorder="1" applyAlignment="1">
      <alignment horizontal="center" vertical="top"/>
    </xf>
    <xf numFmtId="171" fontId="0" fillId="0" borderId="0" xfId="0" applyNumberFormat="1"/>
    <xf numFmtId="9" fontId="0" fillId="0" borderId="0" xfId="0" applyNumberFormat="1"/>
    <xf numFmtId="166" fontId="12" fillId="0" borderId="0" xfId="10" applyFont="1" applyFill="1" applyAlignment="1">
      <alignment wrapText="1"/>
    </xf>
    <xf numFmtId="166" fontId="13" fillId="0" borderId="0" xfId="10" applyFont="1" applyFill="1" applyAlignment="1">
      <alignment wrapText="1"/>
    </xf>
    <xf numFmtId="166" fontId="12" fillId="0" borderId="0" xfId="10" quotePrefix="1" applyFont="1" applyFill="1" applyAlignment="1">
      <alignment wrapText="1"/>
    </xf>
    <xf numFmtId="171" fontId="17" fillId="0" borderId="0" xfId="138" applyNumberFormat="1" applyFont="1" applyAlignment="1">
      <alignment horizontal="right" indent="1"/>
    </xf>
    <xf numFmtId="171" fontId="17" fillId="0" borderId="0" xfId="138" applyNumberFormat="1" applyFont="1"/>
    <xf numFmtId="3" fontId="12" fillId="0" borderId="0" xfId="106" applyNumberFormat="1" applyFont="1" applyFill="1" applyAlignment="1">
      <alignment horizontal="right"/>
    </xf>
    <xf numFmtId="166" fontId="12" fillId="0" borderId="0" xfId="10" applyFont="1" applyFill="1" applyAlignment="1">
      <alignment wrapText="1"/>
    </xf>
    <xf numFmtId="166" fontId="13" fillId="0" borderId="0" xfId="10" applyFont="1" applyFill="1" applyAlignment="1">
      <alignment wrapText="1"/>
    </xf>
    <xf numFmtId="166" fontId="12" fillId="0" borderId="0" xfId="10" quotePrefix="1" applyFont="1" applyFill="1" applyAlignment="1">
      <alignment wrapText="1"/>
    </xf>
    <xf numFmtId="166" fontId="12" fillId="0" borderId="3" xfId="10" quotePrefix="1" applyFont="1" applyBorder="1" applyAlignment="1">
      <alignment horizontal="right"/>
    </xf>
    <xf numFmtId="3" fontId="12" fillId="0" borderId="0" xfId="106" applyNumberFormat="1" applyFont="1" applyFill="1" applyAlignment="1">
      <alignment horizontal="right"/>
    </xf>
    <xf numFmtId="3" fontId="12" fillId="0" borderId="0" xfId="10" applyNumberFormat="1" applyFont="1"/>
    <xf numFmtId="3" fontId="12" fillId="0" borderId="0" xfId="10" applyNumberFormat="1" applyFont="1" applyFill="1" applyBorder="1"/>
    <xf numFmtId="3" fontId="12" fillId="0" borderId="0" xfId="106" applyNumberFormat="1" applyFont="1" applyFill="1" applyBorder="1" applyAlignment="1">
      <alignment horizontal="right"/>
    </xf>
    <xf numFmtId="3" fontId="12" fillId="0" borderId="0" xfId="67" applyNumberFormat="1"/>
    <xf numFmtId="3" fontId="12" fillId="0" borderId="0" xfId="67" applyNumberFormat="1" applyBorder="1"/>
    <xf numFmtId="166" fontId="12" fillId="0" borderId="3" xfId="10" quotePrefix="1" applyFont="1" applyBorder="1" applyAlignment="1">
      <alignment horizontal="center"/>
    </xf>
    <xf numFmtId="3" fontId="12" fillId="0" borderId="0" xfId="201" applyNumberFormat="1" applyAlignment="1">
      <alignment horizontal="right"/>
    </xf>
    <xf numFmtId="0" fontId="18" fillId="0" borderId="0" xfId="218"/>
    <xf numFmtId="3" fontId="12" fillId="0" borderId="0" xfId="222" applyNumberFormat="1" applyFill="1" applyAlignment="1">
      <alignment horizontal="right"/>
    </xf>
    <xf numFmtId="3" fontId="12" fillId="0" borderId="0" xfId="222" applyNumberFormat="1" applyAlignment="1">
      <alignment horizontal="right"/>
    </xf>
    <xf numFmtId="3" fontId="11" fillId="0" borderId="0" xfId="1" applyNumberFormat="1" applyAlignment="1">
      <alignment horizontal="right"/>
    </xf>
    <xf numFmtId="3" fontId="12" fillId="0" borderId="0" xfId="10" applyNumberFormat="1" applyFont="1" applyAlignment="1">
      <alignment horizontal="right"/>
    </xf>
    <xf numFmtId="3" fontId="12" fillId="0" borderId="0" xfId="222" applyNumberFormat="1" applyAlignment="1">
      <alignment horizontal="right" vertical="top"/>
    </xf>
    <xf numFmtId="3" fontId="11" fillId="0" borderId="0" xfId="1" applyNumberFormat="1" applyAlignment="1">
      <alignment horizontal="right" vertical="top"/>
    </xf>
    <xf numFmtId="3" fontId="11" fillId="0" borderId="0" xfId="1" applyNumberFormat="1"/>
    <xf numFmtId="166" fontId="12" fillId="0" borderId="3" xfId="10" quotePrefix="1" applyFont="1" applyBorder="1" applyAlignment="1">
      <alignment horizontal="center"/>
    </xf>
    <xf numFmtId="172" fontId="0" fillId="5" borderId="0" xfId="0" applyNumberFormat="1" applyFill="1"/>
    <xf numFmtId="3" fontId="12" fillId="4" borderId="0" xfId="319" applyNumberFormat="1" applyFill="1" applyAlignment="1">
      <alignment horizontal="right"/>
    </xf>
    <xf numFmtId="0" fontId="8" fillId="5" borderId="0" xfId="0" applyFont="1" applyFill="1"/>
    <xf numFmtId="3" fontId="0" fillId="5" borderId="0" xfId="0" applyNumberFormat="1" applyFill="1"/>
    <xf numFmtId="3" fontId="12" fillId="0" borderId="0" xfId="370" applyNumberFormat="1" applyAlignment="1">
      <alignment horizontal="right"/>
    </xf>
    <xf numFmtId="0" fontId="0" fillId="5" borderId="0" xfId="0" applyFill="1"/>
    <xf numFmtId="3" fontId="12" fillId="4" borderId="0" xfId="201" applyNumberFormat="1" applyFill="1" applyAlignment="1">
      <alignment horizontal="right"/>
    </xf>
    <xf numFmtId="166" fontId="24" fillId="0" borderId="14" xfId="0" applyNumberFormat="1" applyFont="1" applyBorder="1" applyAlignment="1">
      <alignment horizontal="center" vertical="top"/>
    </xf>
    <xf numFmtId="3" fontId="12" fillId="4" borderId="0" xfId="201" applyNumberFormat="1" applyFont="1" applyFill="1" applyAlignment="1">
      <alignment horizontal="right"/>
    </xf>
    <xf numFmtId="3" fontId="12" fillId="4" borderId="0" xfId="10" applyNumberFormat="1" applyFont="1" applyFill="1"/>
    <xf numFmtId="0" fontId="30" fillId="4" borderId="0" xfId="0" applyFont="1" applyFill="1"/>
    <xf numFmtId="3" fontId="12" fillId="5" borderId="0" xfId="201" applyNumberFormat="1" applyFont="1" applyFill="1" applyAlignment="1">
      <alignment horizontal="right"/>
    </xf>
    <xf numFmtId="3" fontId="12" fillId="4" borderId="0" xfId="467" applyNumberFormat="1" applyFill="1" applyAlignment="1">
      <alignment horizontal="right"/>
    </xf>
    <xf numFmtId="3" fontId="12" fillId="0" borderId="0" xfId="467" applyNumberFormat="1" applyAlignment="1">
      <alignment horizontal="right"/>
    </xf>
    <xf numFmtId="166" fontId="12" fillId="0" borderId="3" xfId="10" quotePrefix="1" applyFont="1" applyBorder="1" applyAlignment="1">
      <alignment horizontal="center"/>
    </xf>
    <xf numFmtId="166" fontId="12" fillId="0" borderId="3" xfId="10" quotePrefix="1" applyFont="1" applyBorder="1" applyAlignment="1">
      <alignment horizontal="center"/>
    </xf>
    <xf numFmtId="3" fontId="12" fillId="0" borderId="0" xfId="467" applyNumberFormat="1" applyAlignment="1">
      <alignment horizontal="right"/>
    </xf>
    <xf numFmtId="2" fontId="12" fillId="0" borderId="0" xfId="5" applyNumberFormat="1" applyFont="1" applyAlignment="1">
      <alignment horizontal="right"/>
    </xf>
    <xf numFmtId="2" fontId="0" fillId="0" borderId="0" xfId="0" applyNumberFormat="1"/>
    <xf numFmtId="3" fontId="12" fillId="0" borderId="0" xfId="520" applyNumberFormat="1" applyAlignment="1">
      <alignment horizontal="right"/>
    </xf>
    <xf numFmtId="166" fontId="12" fillId="0" borderId="3" xfId="10" quotePrefix="1" applyFont="1" applyBorder="1" applyAlignment="1">
      <alignment horizontal="center"/>
    </xf>
    <xf numFmtId="3" fontId="12" fillId="0" borderId="0" xfId="16" applyNumberFormat="1" applyFont="1" applyFill="1" applyAlignment="1">
      <alignment horizontal="right" vertical="top"/>
    </xf>
    <xf numFmtId="3" fontId="12" fillId="0" borderId="0" xfId="617" applyNumberFormat="1" applyAlignment="1">
      <alignment horizontal="right" vertical="top"/>
    </xf>
    <xf numFmtId="3" fontId="12" fillId="0" borderId="0" xfId="5" applyNumberFormat="1" applyAlignment="1">
      <alignment horizontal="right"/>
    </xf>
    <xf numFmtId="173" fontId="0" fillId="0" borderId="2" xfId="0" applyNumberFormat="1" applyBorder="1" applyAlignment="1">
      <alignment horizontal="center"/>
    </xf>
    <xf numFmtId="173" fontId="0" fillId="0" borderId="17" xfId="0" applyNumberFormat="1" applyBorder="1" applyAlignment="1">
      <alignment horizontal="center"/>
    </xf>
    <xf numFmtId="3" fontId="12" fillId="0" borderId="0" xfId="668" applyNumberFormat="1" applyAlignment="1">
      <alignment horizontal="right"/>
    </xf>
    <xf numFmtId="166" fontId="12" fillId="0" borderId="3" xfId="10" quotePrefix="1" applyFont="1" applyBorder="1" applyAlignment="1">
      <alignment horizontal="center"/>
    </xf>
    <xf numFmtId="3" fontId="12" fillId="0" borderId="0" xfId="913" applyNumberFormat="1" applyAlignment="1">
      <alignment horizontal="right"/>
    </xf>
    <xf numFmtId="166" fontId="12" fillId="0" borderId="3" xfId="10" quotePrefix="1" applyFont="1" applyBorder="1" applyAlignment="1">
      <alignment horizontal="center"/>
    </xf>
    <xf numFmtId="3" fontId="12" fillId="0" borderId="0" xfId="964" applyNumberFormat="1" applyAlignment="1">
      <alignment horizontal="right"/>
    </xf>
    <xf numFmtId="166" fontId="12" fillId="0" borderId="3" xfId="10" quotePrefix="1" applyFont="1" applyBorder="1" applyAlignment="1">
      <alignment horizontal="center"/>
    </xf>
    <xf numFmtId="174" fontId="0" fillId="5" borderId="0" xfId="0" applyNumberFormat="1" applyFill="1"/>
    <xf numFmtId="3" fontId="12" fillId="0" borderId="0" xfId="1209" applyNumberFormat="1" applyAlignment="1">
      <alignment horizontal="right"/>
    </xf>
    <xf numFmtId="3" fontId="12" fillId="0" borderId="0" xfId="1209" applyNumberFormat="1" applyAlignment="1">
      <alignment horizontal="right"/>
    </xf>
    <xf numFmtId="3" fontId="11" fillId="0" borderId="0" xfId="1260" applyNumberFormat="1" applyAlignment="1">
      <alignment horizontal="right"/>
    </xf>
    <xf numFmtId="3" fontId="11" fillId="0" borderId="0" xfId="1428" applyNumberFormat="1" applyAlignment="1">
      <alignment horizontal="right"/>
    </xf>
    <xf numFmtId="3" fontId="11" fillId="0" borderId="0" xfId="1577" applyNumberFormat="1" applyAlignment="1">
      <alignment horizontal="right"/>
    </xf>
    <xf numFmtId="3" fontId="11" fillId="0" borderId="0" xfId="1267" applyNumberFormat="1" applyAlignment="1">
      <alignment horizontal="right" vertical="top"/>
    </xf>
    <xf numFmtId="3" fontId="11" fillId="0" borderId="0" xfId="1875" applyNumberFormat="1" applyAlignment="1">
      <alignment horizontal="right"/>
    </xf>
    <xf numFmtId="3" fontId="11" fillId="0" borderId="0" xfId="2024" applyNumberFormat="1" applyAlignment="1">
      <alignment horizontal="right"/>
    </xf>
    <xf numFmtId="3" fontId="11" fillId="0" borderId="0" xfId="2174" applyNumberFormat="1" applyAlignment="1">
      <alignment horizontal="right"/>
    </xf>
    <xf numFmtId="167" fontId="0" fillId="5" borderId="0" xfId="0" applyNumberFormat="1" applyFill="1"/>
    <xf numFmtId="3" fontId="11" fillId="0" borderId="0" xfId="2322" applyNumberFormat="1" applyAlignment="1">
      <alignment horizontal="right"/>
    </xf>
    <xf numFmtId="3" fontId="32" fillId="0" borderId="0" xfId="2170" applyNumberFormat="1" applyAlignment="1">
      <alignment horizontal="right"/>
    </xf>
    <xf numFmtId="3" fontId="11" fillId="0" borderId="0" xfId="1267" applyNumberFormat="1" applyAlignment="1">
      <alignment horizontal="right"/>
    </xf>
    <xf numFmtId="3" fontId="11" fillId="0" borderId="0" xfId="10" applyNumberFormat="1" applyFont="1" applyAlignment="1">
      <alignment horizontal="right"/>
    </xf>
    <xf numFmtId="3" fontId="11" fillId="0" borderId="0" xfId="2322" applyNumberFormat="1" applyAlignment="1">
      <alignment horizontal="right" vertical="top"/>
    </xf>
    <xf numFmtId="164" fontId="17" fillId="0" borderId="0" xfId="19" applyNumberFormat="1" applyFont="1" applyAlignment="1">
      <alignment horizontal="left" indent="1"/>
    </xf>
    <xf numFmtId="0" fontId="32" fillId="0" borderId="0" xfId="2170"/>
    <xf numFmtId="0" fontId="33" fillId="0" borderId="20" xfId="19" applyFont="1" applyBorder="1" applyAlignment="1">
      <alignment horizontal="left"/>
    </xf>
    <xf numFmtId="3" fontId="17" fillId="0" borderId="0" xfId="19" applyNumberFormat="1" applyFont="1"/>
    <xf numFmtId="0" fontId="33" fillId="0" borderId="20" xfId="30" applyFont="1" applyBorder="1" applyAlignment="1">
      <alignment horizontal="center" wrapText="1"/>
    </xf>
    <xf numFmtId="166" fontId="11" fillId="0" borderId="3" xfId="10" quotePrefix="1" applyFont="1" applyBorder="1" applyAlignment="1">
      <alignment horizontal="right"/>
    </xf>
    <xf numFmtId="166" fontId="11" fillId="0" borderId="0" xfId="10" applyFont="1" applyFill="1" applyBorder="1" applyAlignment="1">
      <alignment horizontal="right"/>
    </xf>
    <xf numFmtId="166" fontId="13" fillId="0" borderId="3" xfId="10" quotePrefix="1" applyFont="1" applyBorder="1" applyAlignment="1">
      <alignment horizontal="right"/>
    </xf>
    <xf numFmtId="166" fontId="11" fillId="0" borderId="0" xfId="10" applyFont="1" applyFill="1" applyAlignment="1">
      <alignment wrapText="1"/>
    </xf>
    <xf numFmtId="0" fontId="33" fillId="0" borderId="20" xfId="19" applyFont="1" applyBorder="1" applyAlignment="1">
      <alignment horizontal="left"/>
    </xf>
    <xf numFmtId="3" fontId="11" fillId="0" borderId="0" xfId="2470" applyNumberFormat="1" applyAlignment="1">
      <alignment horizontal="right"/>
    </xf>
    <xf numFmtId="166" fontId="13" fillId="0" borderId="0" xfId="10" applyFont="1" applyAlignment="1">
      <alignment wrapText="1"/>
    </xf>
    <xf numFmtId="3" fontId="17" fillId="0" borderId="0" xfId="19" applyNumberFormat="1" applyFont="1"/>
    <xf numFmtId="0" fontId="33" fillId="0" borderId="20" xfId="30" applyFont="1" applyBorder="1" applyAlignment="1">
      <alignment horizontal="center" wrapText="1"/>
    </xf>
    <xf numFmtId="166" fontId="11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3" fontId="11" fillId="0" borderId="0" xfId="1292" applyNumberFormat="1" applyAlignment="1">
      <alignment horizontal="right"/>
    </xf>
    <xf numFmtId="3" fontId="11" fillId="0" borderId="0" xfId="2567" applyNumberFormat="1" applyFont="1" applyAlignment="1">
      <alignment horizontal="right"/>
    </xf>
    <xf numFmtId="3" fontId="11" fillId="0" borderId="0" xfId="1292" applyNumberFormat="1" applyAlignment="1">
      <alignment horizontal="right"/>
    </xf>
    <xf numFmtId="3" fontId="11" fillId="0" borderId="0" xfId="2567" applyNumberFormat="1" applyFont="1" applyAlignment="1">
      <alignment horizontal="right"/>
    </xf>
    <xf numFmtId="166" fontId="11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3" fontId="11" fillId="0" borderId="0" xfId="2567" applyNumberFormat="1" applyFont="1" applyAlignment="1">
      <alignment horizontal="right"/>
    </xf>
    <xf numFmtId="166" fontId="11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3" fontId="11" fillId="0" borderId="0" xfId="2567" applyNumberFormat="1" applyFont="1" applyAlignment="1">
      <alignment horizontal="right"/>
    </xf>
    <xf numFmtId="166" fontId="11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3" fontId="11" fillId="0" borderId="0" xfId="2567" applyNumberFormat="1" applyFont="1" applyAlignment="1">
      <alignment horizontal="right"/>
    </xf>
    <xf numFmtId="166" fontId="11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3" fontId="11" fillId="0" borderId="0" xfId="2567" applyNumberFormat="1" applyFont="1" applyAlignment="1">
      <alignment horizontal="right"/>
    </xf>
    <xf numFmtId="166" fontId="11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3" fontId="11" fillId="0" borderId="0" xfId="2567" applyNumberFormat="1" applyFont="1" applyAlignment="1">
      <alignment horizontal="right"/>
    </xf>
    <xf numFmtId="166" fontId="11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3" fontId="11" fillId="0" borderId="0" xfId="1292" applyNumberFormat="1" applyAlignment="1">
      <alignment horizontal="right"/>
    </xf>
    <xf numFmtId="3" fontId="11" fillId="0" borderId="0" xfId="2567" applyNumberFormat="1" applyFont="1" applyAlignment="1">
      <alignment horizontal="right"/>
    </xf>
    <xf numFmtId="166" fontId="11" fillId="0" borderId="3" xfId="10" quotePrefix="1" applyFont="1" applyBorder="1" applyAlignment="1">
      <alignment horizontal="right"/>
    </xf>
    <xf numFmtId="166" fontId="13" fillId="0" borderId="0" xfId="10" applyFont="1" applyAlignment="1">
      <alignment wrapText="1"/>
    </xf>
    <xf numFmtId="3" fontId="11" fillId="0" borderId="0" xfId="1292" applyNumberFormat="1" applyAlignment="1">
      <alignment horizontal="right"/>
    </xf>
    <xf numFmtId="3" fontId="11" fillId="0" borderId="0" xfId="2567" applyNumberFormat="1" applyFont="1" applyAlignment="1">
      <alignment horizontal="right"/>
    </xf>
    <xf numFmtId="166" fontId="13" fillId="0" borderId="0" xfId="10" quotePrefix="1" applyFont="1" applyBorder="1" applyAlignment="1">
      <alignment wrapText="1"/>
    </xf>
    <xf numFmtId="164" fontId="12" fillId="0" borderId="24" xfId="10" applyNumberFormat="1" applyFont="1" applyFill="1" applyBorder="1" applyAlignment="1">
      <alignment horizontal="center" vertical="top"/>
    </xf>
    <xf numFmtId="167" fontId="0" fillId="0" borderId="22" xfId="0" applyNumberFormat="1" applyBorder="1" applyAlignment="1">
      <alignment horizontal="center"/>
    </xf>
    <xf numFmtId="167" fontId="8" fillId="0" borderId="26" xfId="0" applyNumberFormat="1" applyFont="1" applyBorder="1" applyAlignment="1">
      <alignment horizontal="center"/>
    </xf>
    <xf numFmtId="166" fontId="13" fillId="0" borderId="0" xfId="10" applyFont="1" applyBorder="1" applyAlignment="1">
      <alignment wrapText="1"/>
    </xf>
    <xf numFmtId="167" fontId="8" fillId="0" borderId="27" xfId="0" applyNumberFormat="1" applyFont="1" applyBorder="1" applyAlignment="1">
      <alignment horizontal="center"/>
    </xf>
    <xf numFmtId="164" fontId="0" fillId="0" borderId="24" xfId="0" applyNumberFormat="1" applyBorder="1"/>
    <xf numFmtId="164" fontId="12" fillId="0" borderId="23" xfId="10" applyNumberFormat="1" applyFont="1" applyFill="1" applyBorder="1" applyAlignment="1">
      <alignment horizontal="center" vertical="top"/>
    </xf>
    <xf numFmtId="167" fontId="0" fillId="0" borderId="0" xfId="0" applyNumberFormat="1"/>
    <xf numFmtId="173" fontId="0" fillId="0" borderId="0" xfId="0" applyNumberFormat="1"/>
    <xf numFmtId="166" fontId="12" fillId="0" borderId="0" xfId="10" quotePrefix="1" applyFont="1" applyBorder="1" applyAlignment="1">
      <alignment horizontal="right" wrapText="1"/>
    </xf>
    <xf numFmtId="166" fontId="12" fillId="0" borderId="0" xfId="10" applyFont="1" applyBorder="1" applyAlignment="1">
      <alignment horizontal="right" wrapText="1"/>
    </xf>
    <xf numFmtId="166" fontId="13" fillId="0" borderId="0" xfId="10" quotePrefix="1" applyFont="1" applyBorder="1" applyAlignment="1">
      <alignment horizontal="right" wrapText="1"/>
    </xf>
    <xf numFmtId="170" fontId="0" fillId="0" borderId="0" xfId="0" applyNumberFormat="1"/>
    <xf numFmtId="0" fontId="8" fillId="0" borderId="0" xfId="0" applyFont="1" applyAlignment="1">
      <alignment horizontal="center"/>
    </xf>
    <xf numFmtId="168" fontId="0" fillId="0" borderId="13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73" fontId="0" fillId="0" borderId="13" xfId="0" applyNumberFormat="1" applyBorder="1" applyAlignment="1">
      <alignment horizontal="center"/>
    </xf>
    <xf numFmtId="166" fontId="12" fillId="0" borderId="0" xfId="10" quotePrefix="1" applyFont="1" applyBorder="1" applyAlignment="1">
      <alignment horizontal="right"/>
    </xf>
    <xf numFmtId="166" fontId="12" fillId="0" borderId="7" xfId="10" quotePrefix="1" applyFont="1" applyBorder="1" applyAlignment="1">
      <alignment horizontal="right"/>
    </xf>
    <xf numFmtId="15" fontId="12" fillId="0" borderId="6" xfId="10" quotePrefix="1" applyNumberFormat="1" applyFont="1" applyBorder="1" applyAlignment="1">
      <alignment horizontal="right"/>
    </xf>
    <xf numFmtId="0" fontId="24" fillId="0" borderId="0" xfId="0" applyFont="1" applyBorder="1" applyAlignment="1">
      <alignment horizontal="center" vertical="top"/>
    </xf>
    <xf numFmtId="16" fontId="25" fillId="0" borderId="0" xfId="10" applyNumberFormat="1" applyFont="1" applyBorder="1" applyAlignment="1">
      <alignment horizontal="center" vertical="top"/>
    </xf>
    <xf numFmtId="172" fontId="0" fillId="0" borderId="0" xfId="0" applyNumberFormat="1"/>
    <xf numFmtId="3" fontId="11" fillId="0" borderId="0" xfId="2769" applyNumberFormat="1" applyAlignment="1">
      <alignment horizontal="right"/>
    </xf>
    <xf numFmtId="167" fontId="0" fillId="0" borderId="21" xfId="0" applyNumberFormat="1" applyBorder="1" applyAlignment="1">
      <alignment horizontal="center"/>
    </xf>
    <xf numFmtId="167" fontId="8" fillId="0" borderId="28" xfId="0" applyNumberFormat="1" applyFont="1" applyBorder="1" applyAlignment="1">
      <alignment horizontal="center"/>
    </xf>
    <xf numFmtId="164" fontId="0" fillId="0" borderId="25" xfId="0" applyNumberFormat="1" applyBorder="1"/>
    <xf numFmtId="166" fontId="13" fillId="0" borderId="0" xfId="10" applyFont="1" applyFill="1" applyAlignment="1">
      <alignment wrapText="1"/>
    </xf>
    <xf numFmtId="3" fontId="11" fillId="0" borderId="0" xfId="1267" applyNumberFormat="1" applyAlignment="1">
      <alignment horizontal="right"/>
    </xf>
    <xf numFmtId="3" fontId="11" fillId="0" borderId="0" xfId="10" applyNumberFormat="1" applyFont="1" applyAlignment="1">
      <alignment horizontal="right"/>
    </xf>
    <xf numFmtId="166" fontId="13" fillId="0" borderId="0" xfId="10" applyFont="1" applyAlignment="1">
      <alignment wrapText="1"/>
    </xf>
    <xf numFmtId="166" fontId="13" fillId="0" borderId="0" xfId="10" applyFont="1" applyAlignment="1"/>
  </cellXfs>
  <cellStyles count="3384">
    <cellStyle name="Comma 10" xfId="219" xr:uid="{06391942-BC4E-49FD-AA28-78267AC0D067}"/>
    <cellStyle name="Comma 10 2" xfId="2914" xr:uid="{0698F055-445C-433B-A71E-851DEDF40CBD}"/>
    <cellStyle name="Comma 10 3" xfId="3235" xr:uid="{D9A2A0AF-78C4-43EE-A9D4-A4AF6F3CF8F2}"/>
    <cellStyle name="Comma 11" xfId="367" xr:uid="{873A7B45-CCA3-4D4D-A396-2D838B59EBD6}"/>
    <cellStyle name="Comma 12" xfId="517" xr:uid="{891A305D-B472-4F6B-BCEF-B453A8237327}"/>
    <cellStyle name="Comma 13" xfId="665" xr:uid="{CDF48294-A831-41CE-851B-C9636E5BC4A4}"/>
    <cellStyle name="Comma 14" xfId="813" xr:uid="{B208FE6A-6ECC-401E-9C3B-B4C8CEA8DEFE}"/>
    <cellStyle name="Comma 15" xfId="961" xr:uid="{20711224-25CD-483B-96E7-C11EB2759865}"/>
    <cellStyle name="Comma 16" xfId="1109" xr:uid="{34701A87-5F1D-4848-9DBD-BD9BD407B804}"/>
    <cellStyle name="Comma 17" xfId="1257" xr:uid="{91E3CBD3-2D0F-4979-947A-A58391B9B472}"/>
    <cellStyle name="Comma 18" xfId="1425" xr:uid="{AB679E43-5DE7-4177-A322-82677AAD3C74}"/>
    <cellStyle name="Comma 19" xfId="1574" xr:uid="{F4FD831F-307A-40E2-AB70-DC848C669118}"/>
    <cellStyle name="Comma 2" xfId="3" xr:uid="{B645A2AB-35F7-46F1-B893-8C183BC53542}"/>
    <cellStyle name="Comma 2 10" xfId="104" xr:uid="{FD45618F-AF8F-4BD2-B819-D9A87046727D}"/>
    <cellStyle name="Comma 2 10 10" xfId="1477" xr:uid="{084AB6B3-7512-4467-A19E-69923EB2C95C}"/>
    <cellStyle name="Comma 2 10 11" xfId="1626" xr:uid="{319081FB-E2B5-4CC6-98E3-17E1A5E11C3F}"/>
    <cellStyle name="Comma 2 10 12" xfId="1776" xr:uid="{CEC7A554-D610-40F1-9967-CE8981E49260}"/>
    <cellStyle name="Comma 2 10 13" xfId="1924" xr:uid="{E55E0976-251E-46B9-BE02-EB6002264C04}"/>
    <cellStyle name="Comma 2 10 14" xfId="2073" xr:uid="{A968F7FD-8DCB-4B9A-A5E6-ABDDC6135A05}"/>
    <cellStyle name="Comma 2 10 15" xfId="2223" xr:uid="{8BD51BF0-EF53-45C1-9FFE-7CFB18AE60D7}"/>
    <cellStyle name="Comma 2 10 16" xfId="2371" xr:uid="{FB225B88-5548-41C8-B437-08E2BCF0CC44}"/>
    <cellStyle name="Comma 2 10 17" xfId="2519" xr:uid="{AB9ACF8F-9CCB-4EB9-9BF3-3EFA5474DAFC}"/>
    <cellStyle name="Comma 2 10 18" xfId="2669" xr:uid="{FDD9A361-45A0-4010-81FC-52F6ACF4048C}"/>
    <cellStyle name="Comma 2 10 19" xfId="2818" xr:uid="{F43C7226-C522-4E3D-B977-1EC9AC5271BC}"/>
    <cellStyle name="Comma 2 10 2" xfId="271" xr:uid="{0B761BCE-1411-4150-8AE4-4210FCCB6C34}"/>
    <cellStyle name="Comma 2 10 2 2" xfId="2979" xr:uid="{072EC2C6-4C8C-4BE7-9830-A8BB77E1BED3}"/>
    <cellStyle name="Comma 2 10 2 3" xfId="3287" xr:uid="{87C7A761-A621-4E25-A66B-74FF838EF370}"/>
    <cellStyle name="Comma 2 10 20" xfId="3139" xr:uid="{8610AF6D-8B86-4DB8-9F1E-26D2FA5AF3B2}"/>
    <cellStyle name="Comma 2 10 3" xfId="419" xr:uid="{66DFD5EA-1A7E-4F76-A83B-AE1A438B8F64}"/>
    <cellStyle name="Comma 2 10 4" xfId="569" xr:uid="{4927A8E5-5D5F-40F7-B60B-DF899E0799CD}"/>
    <cellStyle name="Comma 2 10 5" xfId="717" xr:uid="{30C4DE8B-5BE5-4BFB-902F-CD1B2B21FA99}"/>
    <cellStyle name="Comma 2 10 6" xfId="865" xr:uid="{83F6204C-EFDE-4C31-B158-0C93F022CB92}"/>
    <cellStyle name="Comma 2 10 7" xfId="1013" xr:uid="{FC4C084E-CDAD-44EB-9051-80A0DBBB1AA8}"/>
    <cellStyle name="Comma 2 10 8" xfId="1161" xr:uid="{F011CF17-A62A-486C-A366-BD212243F406}"/>
    <cellStyle name="Comma 2 10 9" xfId="1325" xr:uid="{E4DC0FE5-B84A-4A8C-8E24-1E126D407D7B}"/>
    <cellStyle name="Comma 2 11" xfId="220" xr:uid="{1CBFD315-39EE-43FF-BC81-2C08ED81B328}"/>
    <cellStyle name="Comma 2 11 2" xfId="2915" xr:uid="{6919ADB4-D68B-47DD-A553-C27AA091B962}"/>
    <cellStyle name="Comma 2 11 3" xfId="3236" xr:uid="{B0E332A2-B1B8-456B-B08A-27481334F3BF}"/>
    <cellStyle name="Comma 2 12" xfId="368" xr:uid="{E84B58DA-E3FC-489C-8E8F-EA5AD698ADA0}"/>
    <cellStyle name="Comma 2 13" xfId="518" xr:uid="{2898A127-C322-45AA-88DF-EB5CCE82C11E}"/>
    <cellStyle name="Comma 2 14" xfId="666" xr:uid="{3B35A3E8-2025-4E92-A407-FB207CD95C67}"/>
    <cellStyle name="Comma 2 15" xfId="814" xr:uid="{6A1AF6E7-DCC3-4504-A71A-032D3BACCD7A}"/>
    <cellStyle name="Comma 2 16" xfId="962" xr:uid="{20C39008-25C8-44EC-9304-F04868E7A452}"/>
    <cellStyle name="Comma 2 17" xfId="1110" xr:uid="{4B6C03FB-FE7C-4472-91EB-19686157446C}"/>
    <cellStyle name="Comma 2 18" xfId="1258" xr:uid="{4AF8EC18-19D6-419F-9D67-33BCDE069BD8}"/>
    <cellStyle name="Comma 2 19" xfId="1426" xr:uid="{EC31FAFA-73D0-4F52-AECA-E23B9CF9F5E8}"/>
    <cellStyle name="Comma 2 2" xfId="4" xr:uid="{798CB0EE-60E5-4381-9FDE-4D0FF86C10A5}"/>
    <cellStyle name="Comma 2 2 10" xfId="369" xr:uid="{CF7863A6-096E-41A2-AED4-8B6DFED36E33}"/>
    <cellStyle name="Comma 2 2 11" xfId="519" xr:uid="{00664AF1-B774-448D-9EC8-AB61D05D04ED}"/>
    <cellStyle name="Comma 2 2 12" xfId="667" xr:uid="{B5E81ED1-B376-4362-A5D0-15F222989A61}"/>
    <cellStyle name="Comma 2 2 13" xfId="815" xr:uid="{4C6E7CD6-89BD-479C-BF97-660310900D9E}"/>
    <cellStyle name="Comma 2 2 14" xfId="963" xr:uid="{CE17A517-DEAD-4C42-B356-8F9A50345A67}"/>
    <cellStyle name="Comma 2 2 15" xfId="1111" xr:uid="{130EA0DB-1240-4BB1-90DC-096D400E8E51}"/>
    <cellStyle name="Comma 2 2 16" xfId="1259" xr:uid="{B5278A00-1BD0-4A70-94EE-52835EA251EF}"/>
    <cellStyle name="Comma 2 2 17" xfId="1427" xr:uid="{170EAD0D-3EF8-41A6-A3F9-6508361F8F82}"/>
    <cellStyle name="Comma 2 2 18" xfId="1576" xr:uid="{80CE112A-0D61-42D8-8F8A-4D1C50B9083D}"/>
    <cellStyle name="Comma 2 2 19" xfId="1726" xr:uid="{15801742-BC5A-4F80-8DA1-39B0C1A90D26}"/>
    <cellStyle name="Comma 2 2 2" xfId="26" xr:uid="{E818BE3A-E396-4051-891F-094621BC18A4}"/>
    <cellStyle name="Comma 2 2 2 10" xfId="822" xr:uid="{1884754C-A876-415A-99A5-A14627CC3196}"/>
    <cellStyle name="Comma 2 2 2 11" xfId="970" xr:uid="{4C6AFF29-26CA-4B94-99DF-785381EE2A3C}"/>
    <cellStyle name="Comma 2 2 2 12" xfId="1118" xr:uid="{FD449F52-A557-487D-BB27-1E15547F5D0A}"/>
    <cellStyle name="Comma 2 2 2 13" xfId="1273" xr:uid="{85308879-3B64-4ACA-841B-B75D5BFE21CF}"/>
    <cellStyle name="Comma 2 2 2 14" xfId="1434" xr:uid="{A40CA770-874C-4BF5-8879-C6ADB32D1379}"/>
    <cellStyle name="Comma 2 2 2 15" xfId="1583" xr:uid="{B8754BE7-4CAF-4376-B6B2-D0714903CFE7}"/>
    <cellStyle name="Comma 2 2 2 16" xfId="1733" xr:uid="{2A7A3E4A-882A-4323-A596-7496BFBA8E72}"/>
    <cellStyle name="Comma 2 2 2 17" xfId="1881" xr:uid="{E1A369E8-3234-431E-BD7A-4745354B7A9D}"/>
    <cellStyle name="Comma 2 2 2 18" xfId="2030" xr:uid="{C125656C-57AA-484C-871C-4190A8498034}"/>
    <cellStyle name="Comma 2 2 2 19" xfId="2180" xr:uid="{54141BEE-DAF0-4B54-83F8-0930D7BDCE8A}"/>
    <cellStyle name="Comma 2 2 2 2" xfId="55" xr:uid="{639063A7-E60D-4B11-8E54-B279CA515038}"/>
    <cellStyle name="Comma 2 2 2 2 10" xfId="1131" xr:uid="{DF47AEE3-D1F5-4631-B508-31BE9F48120F}"/>
    <cellStyle name="Comma 2 2 2 2 11" xfId="1286" xr:uid="{FF23E1DA-B73D-49EA-8F89-6C2A6EB13191}"/>
    <cellStyle name="Comma 2 2 2 2 12" xfId="1447" xr:uid="{2539FBBB-A440-4F9D-99AF-AD25B90FAB17}"/>
    <cellStyle name="Comma 2 2 2 2 13" xfId="1596" xr:uid="{DA812594-DBED-4552-9948-1A9329D77795}"/>
    <cellStyle name="Comma 2 2 2 2 14" xfId="1746" xr:uid="{4CE6FEB9-219B-445B-B502-46F0B3347566}"/>
    <cellStyle name="Comma 2 2 2 2 15" xfId="1894" xr:uid="{7C927F42-F438-4051-87AD-9E1E62430496}"/>
    <cellStyle name="Comma 2 2 2 2 16" xfId="2043" xr:uid="{5BBDD17A-37B6-41C9-AB8A-9381840523B3}"/>
    <cellStyle name="Comma 2 2 2 2 17" xfId="2193" xr:uid="{0C634767-A930-4853-8189-5BF266E722D3}"/>
    <cellStyle name="Comma 2 2 2 2 18" xfId="2341" xr:uid="{531CC317-1542-43A8-A690-4760A4D6516F}"/>
    <cellStyle name="Comma 2 2 2 2 19" xfId="2489" xr:uid="{C4727F0B-6F85-4428-B4C6-94EDD89BBBDA}"/>
    <cellStyle name="Comma 2 2 2 2 2" xfId="125" xr:uid="{585E6EB2-5452-451D-B914-0CAD6CF07BCB}"/>
    <cellStyle name="Comma 2 2 2 2 2 10" xfId="1544" xr:uid="{DDC8382F-1944-4D8D-A184-910AC2F8CACF}"/>
    <cellStyle name="Comma 2 2 2 2 2 11" xfId="1693" xr:uid="{6DC9455F-59D6-4108-BFF0-68BE37FB39EC}"/>
    <cellStyle name="Comma 2 2 2 2 2 12" xfId="1843" xr:uid="{69D293A1-03E7-4B41-BBA9-86EE08239253}"/>
    <cellStyle name="Comma 2 2 2 2 2 13" xfId="1991" xr:uid="{CBD7AB8F-CBBD-4D26-A6ED-346A91C295A4}"/>
    <cellStyle name="Comma 2 2 2 2 2 14" xfId="2140" xr:uid="{28FF1444-D812-4493-B734-EC959D385F0D}"/>
    <cellStyle name="Comma 2 2 2 2 2 15" xfId="2290" xr:uid="{6AF640D5-6548-466E-ADE8-DB3D526BC993}"/>
    <cellStyle name="Comma 2 2 2 2 2 16" xfId="2438" xr:uid="{7DF2C340-F82F-4837-BCDC-E11E78133EB7}"/>
    <cellStyle name="Comma 2 2 2 2 2 17" xfId="2586" xr:uid="{0CD17597-C2FC-4895-9C0B-2B2680BA262E}"/>
    <cellStyle name="Comma 2 2 2 2 2 18" xfId="2736" xr:uid="{1674EA85-3FB4-4D26-BDD4-B798C8663BE8}"/>
    <cellStyle name="Comma 2 2 2 2 2 19" xfId="2885" xr:uid="{114A9A79-CC68-495F-AC37-16834F79582E}"/>
    <cellStyle name="Comma 2 2 2 2 2 2" xfId="338" xr:uid="{9BECB16B-CCED-4491-9BF1-39C4F93D7ED2}"/>
    <cellStyle name="Comma 2 2 2 2 2 2 2" xfId="3049" xr:uid="{DB8B37B0-F891-41B3-8D22-72D3F97A3595}"/>
    <cellStyle name="Comma 2 2 2 2 2 2 3" xfId="3354" xr:uid="{21E41BE6-CA08-4AAC-8274-C41F43B59CE5}"/>
    <cellStyle name="Comma 2 2 2 2 2 20" xfId="3206" xr:uid="{BDFBCD00-F631-4930-8F9F-5171692DC176}"/>
    <cellStyle name="Comma 2 2 2 2 2 3" xfId="486" xr:uid="{3F5327D3-B8D8-4C04-89C5-6C042901A3A7}"/>
    <cellStyle name="Comma 2 2 2 2 2 4" xfId="636" xr:uid="{9C3E3FCE-4D96-4096-A8CA-9B7A407FDFA2}"/>
    <cellStyle name="Comma 2 2 2 2 2 5" xfId="784" xr:uid="{61440DE1-6D24-493D-8048-F55DAE153858}"/>
    <cellStyle name="Comma 2 2 2 2 2 6" xfId="932" xr:uid="{5CCBDD48-4671-405B-8E9D-CA724EDEE8B7}"/>
    <cellStyle name="Comma 2 2 2 2 2 7" xfId="1080" xr:uid="{F2A97D73-34FB-4535-9105-77989BAD1D48}"/>
    <cellStyle name="Comma 2 2 2 2 2 8" xfId="1228" xr:uid="{198AB65B-C5AF-4EAE-977D-4E9ECDAD63EF}"/>
    <cellStyle name="Comma 2 2 2 2 2 9" xfId="1394" xr:uid="{778EB4DC-E7F9-4AE4-8196-C1B5C4AF320D}"/>
    <cellStyle name="Comma 2 2 2 2 20" xfId="2639" xr:uid="{29E25837-B970-48EB-8E1F-D2BA18668D57}"/>
    <cellStyle name="Comma 2 2 2 2 21" xfId="2788" xr:uid="{F279FDEB-723E-419C-86F4-A7827FDA10C9}"/>
    <cellStyle name="Comma 2 2 2 2 22" xfId="3109" xr:uid="{81EC715A-8C66-4088-BE1B-01E17426C980}"/>
    <cellStyle name="Comma 2 2 2 2 3" xfId="172" xr:uid="{257C7D14-9CC8-491A-A077-A44561681DE7}"/>
    <cellStyle name="Comma 2 2 2 2 3 10" xfId="1497" xr:uid="{D1FC84FA-31D1-4468-9DFC-1094BD5B7AC3}"/>
    <cellStyle name="Comma 2 2 2 2 3 11" xfId="1646" xr:uid="{B9BD5CBE-36BB-497B-BEEB-5564D20D7775}"/>
    <cellStyle name="Comma 2 2 2 2 3 12" xfId="1796" xr:uid="{5BF33488-C71B-4D0F-B0F4-63B448025004}"/>
    <cellStyle name="Comma 2 2 2 2 3 13" xfId="1944" xr:uid="{3D4E1549-95F7-42B0-BB78-BA00A54E1C8B}"/>
    <cellStyle name="Comma 2 2 2 2 3 14" xfId="2093" xr:uid="{B90C7F39-C35F-4607-95BC-FFDC1D0044DB}"/>
    <cellStyle name="Comma 2 2 2 2 3 15" xfId="2243" xr:uid="{3FEEDF1F-CC75-4380-B122-9163299BF353}"/>
    <cellStyle name="Comma 2 2 2 2 3 16" xfId="2391" xr:uid="{A07E8C48-A0EF-42E9-A135-914618905FED}"/>
    <cellStyle name="Comma 2 2 2 2 3 17" xfId="2539" xr:uid="{B693C4F1-A05E-4EA1-8D92-BC5E0E64438E}"/>
    <cellStyle name="Comma 2 2 2 2 3 18" xfId="2689" xr:uid="{8724EA65-B504-4DAC-B006-7A9370211116}"/>
    <cellStyle name="Comma 2 2 2 2 3 19" xfId="2838" xr:uid="{B3733EAE-9809-4A5C-B355-3D8C086E5547}"/>
    <cellStyle name="Comma 2 2 2 2 3 2" xfId="291" xr:uid="{A5F67EDF-3E95-4826-8906-C3C5FA59DCDE}"/>
    <cellStyle name="Comma 2 2 2 2 3 2 2" xfId="3001" xr:uid="{FDC07DD7-EF7D-4B07-925C-9E030C3B74DC}"/>
    <cellStyle name="Comma 2 2 2 2 3 2 3" xfId="3307" xr:uid="{3A5572D7-40D6-4AA4-B29F-5C3510192442}"/>
    <cellStyle name="Comma 2 2 2 2 3 20" xfId="3159" xr:uid="{60EE68E8-28DF-4DAC-B9FC-6CC765A4C79B}"/>
    <cellStyle name="Comma 2 2 2 2 3 3" xfId="439" xr:uid="{1DCB2338-6995-4FAC-B072-542E66D09A39}"/>
    <cellStyle name="Comma 2 2 2 2 3 4" xfId="589" xr:uid="{5FFE1488-DADF-41FB-882F-2B8F1771DE79}"/>
    <cellStyle name="Comma 2 2 2 2 3 5" xfId="737" xr:uid="{FB76D12C-DCCD-441A-B461-FB215D71F9FD}"/>
    <cellStyle name="Comma 2 2 2 2 3 6" xfId="885" xr:uid="{E6A673F8-40CE-40F1-B064-7AE18078BAB8}"/>
    <cellStyle name="Comma 2 2 2 2 3 7" xfId="1033" xr:uid="{955F8D05-50E0-4A90-8E87-2190CFD17805}"/>
    <cellStyle name="Comma 2 2 2 2 3 8" xfId="1181" xr:uid="{BFB990A7-5BF3-476D-83F7-DA414BF2B6B1}"/>
    <cellStyle name="Comma 2 2 2 2 3 9" xfId="1346" xr:uid="{55EF6F8E-A539-4AC1-A4CE-2815606C51CF}"/>
    <cellStyle name="Comma 2 2 2 2 4" xfId="241" xr:uid="{1CA15C9B-7BEC-43BF-B63B-B140D8462D2C}"/>
    <cellStyle name="Comma 2 2 2 2 4 2" xfId="2939" xr:uid="{B06954DC-AA6A-4C37-93E0-15F0384D6B41}"/>
    <cellStyle name="Comma 2 2 2 2 4 3" xfId="3257" xr:uid="{693B6455-9D0D-4F6F-8C08-7E47C84F38FA}"/>
    <cellStyle name="Comma 2 2 2 2 5" xfId="389" xr:uid="{DE5E8A5C-A002-4FCD-88B2-3F32F29FC1CF}"/>
    <cellStyle name="Comma 2 2 2 2 6" xfId="539" xr:uid="{5DDFB192-5B67-4D76-9CD8-814AFF3E3674}"/>
    <cellStyle name="Comma 2 2 2 2 7" xfId="687" xr:uid="{8E518A03-336E-4493-B1D4-C626D6971FCC}"/>
    <cellStyle name="Comma 2 2 2 2 8" xfId="835" xr:uid="{301DD749-949D-489E-86D1-0E77B47B9BB3}"/>
    <cellStyle name="Comma 2 2 2 2 9" xfId="983" xr:uid="{0377F8BB-A054-4034-9287-154E77A765F2}"/>
    <cellStyle name="Comma 2 2 2 20" xfId="2328" xr:uid="{7434C6F3-8C2A-4350-BA44-934271DC1A1E}"/>
    <cellStyle name="Comma 2 2 2 21" xfId="2476" xr:uid="{1ED027F2-A384-4B65-A29B-D0351AE08712}"/>
    <cellStyle name="Comma 2 2 2 22" xfId="2626" xr:uid="{6AE7909D-C325-460E-B87E-A32FCAE6F834}"/>
    <cellStyle name="Comma 2 2 2 23" xfId="2775" xr:uid="{4209ED9E-C0A4-49CD-A1A9-53C81F43342C}"/>
    <cellStyle name="Comma 2 2 2 24" xfId="3096" xr:uid="{6DA4AB46-75DB-4F7D-BD81-7281A9FB317A}"/>
    <cellStyle name="Comma 2 2 2 3" xfId="87" xr:uid="{C6A654E2-E993-4F7F-99B2-A1E6B0D771AC}"/>
    <cellStyle name="Comma 2 2 2 3 10" xfId="1144" xr:uid="{E3A769E3-0B31-4906-A644-ABA6B8664DA2}"/>
    <cellStyle name="Comma 2 2 2 3 11" xfId="1307" xr:uid="{BCEBF0F0-B923-490B-AB66-CB842079A671}"/>
    <cellStyle name="Comma 2 2 2 3 12" xfId="1460" xr:uid="{E3AF50E3-56D7-4A6D-A302-251AFF62CB45}"/>
    <cellStyle name="Comma 2 2 2 3 13" xfId="1609" xr:uid="{6BE88826-8CDB-4B4A-963D-417C156A9DE5}"/>
    <cellStyle name="Comma 2 2 2 3 14" xfId="1759" xr:uid="{070EDA65-769E-4B1A-A97A-2501C954A8A4}"/>
    <cellStyle name="Comma 2 2 2 3 15" xfId="1907" xr:uid="{04ED4A95-8100-4883-AC4D-5318F8A171E2}"/>
    <cellStyle name="Comma 2 2 2 3 16" xfId="2056" xr:uid="{4BDF34A8-3335-43B6-851B-A00B5CF3F13E}"/>
    <cellStyle name="Comma 2 2 2 3 17" xfId="2206" xr:uid="{66A56DAA-B890-485D-8D00-185B3B1EC337}"/>
    <cellStyle name="Comma 2 2 2 3 18" xfId="2354" xr:uid="{F251BEB9-DBBE-412B-B102-567FC5A69392}"/>
    <cellStyle name="Comma 2 2 2 3 19" xfId="2502" xr:uid="{9E42528E-3179-4483-B68E-7729C24AD9AA}"/>
    <cellStyle name="Comma 2 2 2 3 2" xfId="138" xr:uid="{763C57B1-C1A9-42FE-AD35-9094E77E2555}"/>
    <cellStyle name="Comma 2 2 2 3 2 10" xfId="1557" xr:uid="{5B4A3EFB-0ED5-4164-88DB-42E8F655A3F8}"/>
    <cellStyle name="Comma 2 2 2 3 2 11" xfId="1706" xr:uid="{58F7B251-8182-455D-B055-9FF1B1E29BEC}"/>
    <cellStyle name="Comma 2 2 2 3 2 12" xfId="1856" xr:uid="{94669A4A-91F3-4D2F-86F5-A18D0C62E797}"/>
    <cellStyle name="Comma 2 2 2 3 2 13" xfId="2004" xr:uid="{43516614-2B3E-4319-9131-62FF73EC40CE}"/>
    <cellStyle name="Comma 2 2 2 3 2 14" xfId="2153" xr:uid="{E96BB9E8-DAE4-4D9C-B8E2-419EEF27A48D}"/>
    <cellStyle name="Comma 2 2 2 3 2 15" xfId="2303" xr:uid="{281781A0-3DE6-4BA3-9693-0EACB2B16B16}"/>
    <cellStyle name="Comma 2 2 2 3 2 16" xfId="2451" xr:uid="{9C5E3740-7F0D-4CD1-B01F-07CBE0B5DF1A}"/>
    <cellStyle name="Comma 2 2 2 3 2 17" xfId="2599" xr:uid="{DE16B807-7EA5-4B3D-8337-F785E2D6AFF0}"/>
    <cellStyle name="Comma 2 2 2 3 2 18" xfId="2749" xr:uid="{3A3142C1-D9F1-43FD-ACD0-4DDDCBD9B2C3}"/>
    <cellStyle name="Comma 2 2 2 3 2 19" xfId="2898" xr:uid="{90045796-33B6-4C26-849B-E4922AFB3CDE}"/>
    <cellStyle name="Comma 2 2 2 3 2 2" xfId="351" xr:uid="{72930370-7DFF-4E6C-ACAB-2CA89A6DC557}"/>
    <cellStyle name="Comma 2 2 2 3 2 2 2" xfId="3069" xr:uid="{18ACB0FA-E45E-4A1C-BCD3-6CA76B0DE8B5}"/>
    <cellStyle name="Comma 2 2 2 3 2 2 3" xfId="3367" xr:uid="{DCCC6F38-D89E-4405-B6B8-CB6B5790A742}"/>
    <cellStyle name="Comma 2 2 2 3 2 20" xfId="3219" xr:uid="{7685EE93-E676-417E-B8C9-C3D8B934A9C8}"/>
    <cellStyle name="Comma 2 2 2 3 2 3" xfId="499" xr:uid="{CC07451F-5D58-46B3-9AE5-6D400FA328C2}"/>
    <cellStyle name="Comma 2 2 2 3 2 4" xfId="649" xr:uid="{BDDED9D1-A382-4C8E-AB48-80FF3EA055E3}"/>
    <cellStyle name="Comma 2 2 2 3 2 5" xfId="797" xr:uid="{A043817E-BE7A-426B-8EEA-FB519DCA08C8}"/>
    <cellStyle name="Comma 2 2 2 3 2 6" xfId="945" xr:uid="{8A36E23A-C344-40A4-AC73-1068CD5F09C4}"/>
    <cellStyle name="Comma 2 2 2 3 2 7" xfId="1093" xr:uid="{439507C2-25BF-4D1B-A134-A21788115BCE}"/>
    <cellStyle name="Comma 2 2 2 3 2 8" xfId="1241" xr:uid="{63DB1A58-1391-4C8B-A153-93E1332E0542}"/>
    <cellStyle name="Comma 2 2 2 3 2 9" xfId="1407" xr:uid="{0C3F116C-316B-4CEC-A672-3848C2D2BDBC}"/>
    <cellStyle name="Comma 2 2 2 3 20" xfId="2652" xr:uid="{A3623162-B21C-4909-993F-29E18C4CF1CF}"/>
    <cellStyle name="Comma 2 2 2 3 21" xfId="2801" xr:uid="{FDB84EC7-9A0D-4715-AA8F-38349964A770}"/>
    <cellStyle name="Comma 2 2 2 3 22" xfId="3122" xr:uid="{54BEFEDF-A176-4337-8B41-3333A14C3D41}"/>
    <cellStyle name="Comma 2 2 2 3 3" xfId="185" xr:uid="{96565282-72A1-4D17-BBC9-10F72EF3FFEA}"/>
    <cellStyle name="Comma 2 2 2 3 3 10" xfId="1510" xr:uid="{C5D31C3C-B5AD-437F-A742-A0CBE10DA100}"/>
    <cellStyle name="Comma 2 2 2 3 3 11" xfId="1659" xr:uid="{C15A1D01-A202-4611-9D5C-64F26D3543F2}"/>
    <cellStyle name="Comma 2 2 2 3 3 12" xfId="1809" xr:uid="{B0D67FAE-963A-42BC-932D-7D418452BC47}"/>
    <cellStyle name="Comma 2 2 2 3 3 13" xfId="1957" xr:uid="{F237E402-A865-4C0E-957F-847A05214CAD}"/>
    <cellStyle name="Comma 2 2 2 3 3 14" xfId="2106" xr:uid="{F5255F98-A0DD-4C25-8C1C-36425792963D}"/>
    <cellStyle name="Comma 2 2 2 3 3 15" xfId="2256" xr:uid="{0E1AD13C-66E6-4AC0-B283-AADCB896845F}"/>
    <cellStyle name="Comma 2 2 2 3 3 16" xfId="2404" xr:uid="{9E9F926B-FDEF-4045-9814-2CB875ED15BB}"/>
    <cellStyle name="Comma 2 2 2 3 3 17" xfId="2552" xr:uid="{A795010C-E573-4E83-898B-018ADAB33C4A}"/>
    <cellStyle name="Comma 2 2 2 3 3 18" xfId="2702" xr:uid="{FF09AA14-4BF8-4EA7-AFF4-06784F77BC62}"/>
    <cellStyle name="Comma 2 2 2 3 3 19" xfId="2851" xr:uid="{2DF6B667-1DF3-4FFE-A710-AE0CF21BD3B0}"/>
    <cellStyle name="Comma 2 2 2 3 3 2" xfId="304" xr:uid="{FC6B526D-E3EC-4C61-9A47-B3F4426B5590}"/>
    <cellStyle name="Comma 2 2 2 3 3 2 2" xfId="3015" xr:uid="{0A644636-4872-4336-AB16-ADC24A2E1EFB}"/>
    <cellStyle name="Comma 2 2 2 3 3 2 3" xfId="3320" xr:uid="{A307FECB-6DE1-4140-8F4A-A1E71FBAAE4D}"/>
    <cellStyle name="Comma 2 2 2 3 3 20" xfId="3172" xr:uid="{5368FD9F-F9F7-4906-927B-BBACE29F89DB}"/>
    <cellStyle name="Comma 2 2 2 3 3 3" xfId="452" xr:uid="{4E12B8B1-6C44-4B53-9FB3-0EBF891E1318}"/>
    <cellStyle name="Comma 2 2 2 3 3 4" xfId="602" xr:uid="{B822BF87-B4B8-4E60-B137-E627ECA5FB34}"/>
    <cellStyle name="Comma 2 2 2 3 3 5" xfId="750" xr:uid="{3050110C-7BB0-41B2-9E16-D4681D7E8FDD}"/>
    <cellStyle name="Comma 2 2 2 3 3 6" xfId="898" xr:uid="{171E939C-0DE7-4F40-8538-B30F6EB181F4}"/>
    <cellStyle name="Comma 2 2 2 3 3 7" xfId="1046" xr:uid="{F7D2CB6E-1388-4ADE-8C84-5943BBA65298}"/>
    <cellStyle name="Comma 2 2 2 3 3 8" xfId="1194" xr:uid="{A1DD636A-DD68-4529-9E66-3BF2FCBAA159}"/>
    <cellStyle name="Comma 2 2 2 3 3 9" xfId="1359" xr:uid="{5292D112-C587-491D-9398-05D084515E6D}"/>
    <cellStyle name="Comma 2 2 2 3 4" xfId="254" xr:uid="{F91E3B0B-3E62-4F91-B6E4-4A8E9893378E}"/>
    <cellStyle name="Comma 2 2 2 3 4 2" xfId="2959" xr:uid="{0A570535-0848-41BE-978A-977C5BBCA9C0}"/>
    <cellStyle name="Comma 2 2 2 3 4 3" xfId="3270" xr:uid="{B96DBA2A-CB17-4AD9-BE5B-293264C86119}"/>
    <cellStyle name="Comma 2 2 2 3 5" xfId="402" xr:uid="{E5D36616-E3E7-4BC7-B9E9-C1DDD3873124}"/>
    <cellStyle name="Comma 2 2 2 3 6" xfId="552" xr:uid="{9085BD14-D7AF-414A-BFAC-27EE2A67075F}"/>
    <cellStyle name="Comma 2 2 2 3 7" xfId="700" xr:uid="{7714AFD8-4899-41E3-A6C5-A1A1065D9DC1}"/>
    <cellStyle name="Comma 2 2 2 3 8" xfId="848" xr:uid="{3CC29EF0-7065-4E96-A7DC-F2861F7960B0}"/>
    <cellStyle name="Comma 2 2 2 3 9" xfId="996" xr:uid="{17E9D89D-095D-4A2D-9FDD-1A76411E16C1}"/>
    <cellStyle name="Comma 2 2 2 4" xfId="41" xr:uid="{01F81625-6767-4545-A2A4-85D23599815C}"/>
    <cellStyle name="Comma 2 2 2 4 10" xfId="1381" xr:uid="{F38BE42C-C1B0-4E95-8A35-D369E80DA65F}"/>
    <cellStyle name="Comma 2 2 2 4 11" xfId="1531" xr:uid="{7E05BAF3-4E05-419E-8D15-30CF0EFB8648}"/>
    <cellStyle name="Comma 2 2 2 4 12" xfId="1680" xr:uid="{5331B66E-6FDF-4F60-9408-A169A214901E}"/>
    <cellStyle name="Comma 2 2 2 4 13" xfId="1830" xr:uid="{B96C8E5C-B5F0-495C-AF58-18F0ECAB1658}"/>
    <cellStyle name="Comma 2 2 2 4 14" xfId="1978" xr:uid="{B5F62166-A15C-4911-84E5-1782E3D459C5}"/>
    <cellStyle name="Comma 2 2 2 4 15" xfId="2127" xr:uid="{3D8C6495-F961-4F76-9450-37279627A46B}"/>
    <cellStyle name="Comma 2 2 2 4 16" xfId="2277" xr:uid="{767EB97C-433B-4BE6-B577-66A1626D1840}"/>
    <cellStyle name="Comma 2 2 2 4 17" xfId="2425" xr:uid="{F77C71A2-2B0F-4D18-8FC5-11A3DCED4D45}"/>
    <cellStyle name="Comma 2 2 2 4 18" xfId="2573" xr:uid="{B3BC7CEA-2CD2-44D3-BC5B-F8C1C307D4AA}"/>
    <cellStyle name="Comma 2 2 2 4 19" xfId="2723" xr:uid="{ABCACD6B-EB1E-4303-9427-70D0543E11E2}"/>
    <cellStyle name="Comma 2 2 2 4 2" xfId="207" xr:uid="{B72578E3-E562-4FDE-9DC1-1252288520FF}"/>
    <cellStyle name="Comma 2 2 2 4 2 2" xfId="3036" xr:uid="{75179BB1-E51D-4F1C-AB2D-808EFEBB7967}"/>
    <cellStyle name="Comma 2 2 2 4 2 3" xfId="3341" xr:uid="{0D392289-D647-4F74-8CEB-386FD2D96B9F}"/>
    <cellStyle name="Comma 2 2 2 4 20" xfId="2872" xr:uid="{D54E5272-D7A1-4C0F-92E0-74972E649651}"/>
    <cellStyle name="Comma 2 2 2 4 21" xfId="3193" xr:uid="{A83572E9-300C-4012-B20F-B648C0E502EF}"/>
    <cellStyle name="Comma 2 2 2 4 3" xfId="325" xr:uid="{4D1D1216-8421-46E0-8B26-46399E21059F}"/>
    <cellStyle name="Comma 2 2 2 4 4" xfId="473" xr:uid="{4CA0419E-A2FE-4141-9884-D574CA46208D}"/>
    <cellStyle name="Comma 2 2 2 4 5" xfId="623" xr:uid="{827C4E61-BBD0-4FED-9FED-66392BCAAFB0}"/>
    <cellStyle name="Comma 2 2 2 4 6" xfId="771" xr:uid="{5E3E682B-80C7-40DD-A8DA-AA494DBF665C}"/>
    <cellStyle name="Comma 2 2 2 4 7" xfId="919" xr:uid="{6DC1D46D-FB53-4131-9C19-999F3824885E}"/>
    <cellStyle name="Comma 2 2 2 4 8" xfId="1067" xr:uid="{B0895979-739C-4E66-A721-0C0D59C22555}"/>
    <cellStyle name="Comma 2 2 2 4 9" xfId="1215" xr:uid="{3B1EE83A-18E1-44E9-AF17-35503BF47AF8}"/>
    <cellStyle name="Comma 2 2 2 5" xfId="112" xr:uid="{0BF003CA-637E-4D05-AB0E-FCF12154B556}"/>
    <cellStyle name="Comma 2 2 2 5 10" xfId="1484" xr:uid="{4CEF1D91-C6A6-42BE-BC12-17AC6FA65B02}"/>
    <cellStyle name="Comma 2 2 2 5 11" xfId="1633" xr:uid="{C91CDC20-DC1B-4A49-9C04-A41858EC964D}"/>
    <cellStyle name="Comma 2 2 2 5 12" xfId="1783" xr:uid="{EFCC6C0F-463F-4B55-ACB3-A8CC37C898D8}"/>
    <cellStyle name="Comma 2 2 2 5 13" xfId="1931" xr:uid="{9E6615F0-84FC-478B-BFA9-BE81E39C77D3}"/>
    <cellStyle name="Comma 2 2 2 5 14" xfId="2080" xr:uid="{0E1F74C0-1CB7-4333-9004-3B95E3029667}"/>
    <cellStyle name="Comma 2 2 2 5 15" xfId="2230" xr:uid="{91CA840E-ED85-4195-85B8-FDD3C7D9BC72}"/>
    <cellStyle name="Comma 2 2 2 5 16" xfId="2378" xr:uid="{07D21B49-4436-44A3-B8D4-6CBA2A8F1164}"/>
    <cellStyle name="Comma 2 2 2 5 17" xfId="2526" xr:uid="{17EA3135-1F98-46CD-9548-FCFA1523F479}"/>
    <cellStyle name="Comma 2 2 2 5 18" xfId="2676" xr:uid="{2FAE4DFF-05EB-45A3-8B45-13EB90B72FD5}"/>
    <cellStyle name="Comma 2 2 2 5 19" xfId="2825" xr:uid="{29A735CB-79E2-4BEF-93BF-8EC961DF5C7E}"/>
    <cellStyle name="Comma 2 2 2 5 2" xfId="278" xr:uid="{29081E44-157C-42AF-8DB3-6FC54B8DD458}"/>
    <cellStyle name="Comma 2 2 2 5 2 2" xfId="2987" xr:uid="{498E2479-1FB9-4B82-AC66-63C2656EA015}"/>
    <cellStyle name="Comma 2 2 2 5 2 3" xfId="3294" xr:uid="{486A385B-6C76-4A3D-A690-958373A8AAFD}"/>
    <cellStyle name="Comma 2 2 2 5 20" xfId="3146" xr:uid="{D286DCCB-384B-44B1-8098-07905D5DBDAF}"/>
    <cellStyle name="Comma 2 2 2 5 3" xfId="426" xr:uid="{197AEEF3-50E6-497C-83E5-147C25C9E861}"/>
    <cellStyle name="Comma 2 2 2 5 4" xfId="576" xr:uid="{8581FED5-3944-4C25-9C88-6FF4E48C0B17}"/>
    <cellStyle name="Comma 2 2 2 5 5" xfId="724" xr:uid="{DA772217-5D6B-432E-849C-A565C769A8C3}"/>
    <cellStyle name="Comma 2 2 2 5 6" xfId="872" xr:uid="{BC7F2567-9DB1-4ACE-ACE5-D1C52E3AB60A}"/>
    <cellStyle name="Comma 2 2 2 5 7" xfId="1020" xr:uid="{42B17433-AE84-4FC4-A0ED-6D63EB9533F6}"/>
    <cellStyle name="Comma 2 2 2 5 8" xfId="1168" xr:uid="{91948968-4AB7-4262-B007-975FE56F21C0}"/>
    <cellStyle name="Comma 2 2 2 5 9" xfId="1332" xr:uid="{90DD0710-9B6F-4880-B6EE-D17E09F055B1}"/>
    <cellStyle name="Comma 2 2 2 6" xfId="228" xr:uid="{66F64F1A-8405-480F-AABB-38227B48AF71}"/>
    <cellStyle name="Comma 2 2 2 6 2" xfId="2924" xr:uid="{B5BC9529-F13E-4454-91CC-B7C8B7256342}"/>
    <cellStyle name="Comma 2 2 2 6 3" xfId="3244" xr:uid="{C13736C7-4FAE-4B5F-AFE7-3B3D5E80716B}"/>
    <cellStyle name="Comma 2 2 2 7" xfId="376" xr:uid="{C0BCD999-460B-40E2-8C8F-428ED80CFCF8}"/>
    <cellStyle name="Comma 2 2 2 8" xfId="526" xr:uid="{2E558E78-4A97-4ABB-81D5-3D194584629A}"/>
    <cellStyle name="Comma 2 2 2 9" xfId="674" xr:uid="{B7E97DF7-0537-4975-BA8B-7C32E61F84C5}"/>
    <cellStyle name="Comma 2 2 20" xfId="1874" xr:uid="{AA54A0E0-1A11-40E2-B2F0-A64C9E17F1EB}"/>
    <cellStyle name="Comma 2 2 21" xfId="2023" xr:uid="{13B68481-91E3-43ED-BF70-10607DB9D814}"/>
    <cellStyle name="Comma 2 2 22" xfId="2173" xr:uid="{87CFD646-18A6-495D-8FE5-43FCB6EE4C1A}"/>
    <cellStyle name="Comma 2 2 23" xfId="2321" xr:uid="{5F9596BC-1DCA-4A77-9394-3967BB6E0FDE}"/>
    <cellStyle name="Comma 2 2 24" xfId="2469" xr:uid="{297F2B77-0234-42A0-A83F-C489C5FC6C97}"/>
    <cellStyle name="Comma 2 2 25" xfId="2619" xr:uid="{E35963A9-EBE5-4A17-893F-A29AEE2160B6}"/>
    <cellStyle name="Comma 2 2 26" xfId="2768" xr:uid="{C84C3022-D11A-45CD-8159-98E5D1CBE343}"/>
    <cellStyle name="Comma 2 2 27" xfId="3089" xr:uid="{C620A529-15BE-415D-804B-D29142DC26A1}"/>
    <cellStyle name="Comma 2 2 3" xfId="47" xr:uid="{465DC0F0-DEB9-4B97-AC81-07C2E65EB2BF}"/>
    <cellStyle name="Comma 2 2 3 10" xfId="976" xr:uid="{33652CAA-4E3C-4087-B758-DF7316128209}"/>
    <cellStyle name="Comma 2 2 3 11" xfId="1124" xr:uid="{1AB8AD33-A18B-48BE-BBEA-430272224F14}"/>
    <cellStyle name="Comma 2 2 3 12" xfId="1279" xr:uid="{B1D271C8-0943-4A45-8FB9-49FD05ADFF78}"/>
    <cellStyle name="Comma 2 2 3 13" xfId="1440" xr:uid="{95205A80-49F6-4F19-9BF8-29E5130484D4}"/>
    <cellStyle name="Comma 2 2 3 14" xfId="1589" xr:uid="{D848F3E9-EC64-48A2-AEC2-5E1C9C2BA05C}"/>
    <cellStyle name="Comma 2 2 3 15" xfId="1739" xr:uid="{BCDB85F3-3A7E-41C8-8D3E-752E762A4F4F}"/>
    <cellStyle name="Comma 2 2 3 16" xfId="1887" xr:uid="{E287EED2-F3DB-404C-885C-59422852FA95}"/>
    <cellStyle name="Comma 2 2 3 17" xfId="2036" xr:uid="{75EEB818-6EF8-43CD-B880-5B261A713479}"/>
    <cellStyle name="Comma 2 2 3 18" xfId="2186" xr:uid="{5F5526B3-73A9-4E12-A87A-07220D5D6BF9}"/>
    <cellStyle name="Comma 2 2 3 19" xfId="2334" xr:uid="{F2B4D1EC-8D13-451F-B25F-982706C85BCA}"/>
    <cellStyle name="Comma 2 2 3 2" xfId="91" xr:uid="{93B40C08-A621-4C93-8A88-493C0545991F}"/>
    <cellStyle name="Comma 2 2 3 2 10" xfId="1311" xr:uid="{3664BAC8-96A5-4FAB-A75C-CDB6CC843A2B}"/>
    <cellStyle name="Comma 2 2 3 2 11" xfId="1464" xr:uid="{C14205BC-B621-4533-9C95-7607FEBC8C8E}"/>
    <cellStyle name="Comma 2 2 3 2 12" xfId="1613" xr:uid="{8E46C463-A71D-4B96-A22B-135134E283F0}"/>
    <cellStyle name="Comma 2 2 3 2 13" xfId="1763" xr:uid="{FB0F3DB1-F2A6-477D-A2B3-4FFE06340D5D}"/>
    <cellStyle name="Comma 2 2 3 2 14" xfId="1911" xr:uid="{AC910246-B797-4181-A3E8-77DD419B8C77}"/>
    <cellStyle name="Comma 2 2 3 2 15" xfId="2060" xr:uid="{10108DA7-7051-4B12-AAD7-5768C2F982C6}"/>
    <cellStyle name="Comma 2 2 3 2 16" xfId="2210" xr:uid="{A8F7BA5F-06F5-4212-B38E-EDF5FABB923F}"/>
    <cellStyle name="Comma 2 2 3 2 17" xfId="2358" xr:uid="{12D2BE42-D95F-4262-B0A6-C1B069CE96F6}"/>
    <cellStyle name="Comma 2 2 3 2 18" xfId="2506" xr:uid="{BA58FF81-1DF6-4586-BE5B-950A7960F6CD}"/>
    <cellStyle name="Comma 2 2 3 2 19" xfId="2656" xr:uid="{2C71A4D1-7C5A-4C3F-BFA7-F05141EAE358}"/>
    <cellStyle name="Comma 2 2 3 2 2" xfId="142" xr:uid="{B7499359-6CC5-4B39-BC8B-63F96E00CF26}"/>
    <cellStyle name="Comma 2 2 3 2 2 10" xfId="1561" xr:uid="{9B6BD591-CD23-42AA-BB09-A55AEBB85B97}"/>
    <cellStyle name="Comma 2 2 3 2 2 11" xfId="1710" xr:uid="{3D1AAA33-7D4E-4C49-AFCF-AB75ABD8580E}"/>
    <cellStyle name="Comma 2 2 3 2 2 12" xfId="1860" xr:uid="{88A63CA4-954E-489E-B014-EE90BAECADD0}"/>
    <cellStyle name="Comma 2 2 3 2 2 13" xfId="2008" xr:uid="{A9821A1E-ADE8-4726-9CC8-FFFEC7D3E4EA}"/>
    <cellStyle name="Comma 2 2 3 2 2 14" xfId="2157" xr:uid="{6C3ADE1A-8A5C-411D-9A55-E33353D13DFF}"/>
    <cellStyle name="Comma 2 2 3 2 2 15" xfId="2307" xr:uid="{D5667223-6751-4B16-A226-CDDDF345A0E8}"/>
    <cellStyle name="Comma 2 2 3 2 2 16" xfId="2455" xr:uid="{FEEABAEB-2679-4AAB-84E9-E097D3D38459}"/>
    <cellStyle name="Comma 2 2 3 2 2 17" xfId="2603" xr:uid="{4A557A39-9A58-432D-854C-B1A279687E24}"/>
    <cellStyle name="Comma 2 2 3 2 2 18" xfId="2753" xr:uid="{5BA44F45-192E-49A9-AE3F-44D1517EC435}"/>
    <cellStyle name="Comma 2 2 3 2 2 19" xfId="2902" xr:uid="{67DD25E1-6708-4F46-9E0A-8D98B114F12E}"/>
    <cellStyle name="Comma 2 2 3 2 2 2" xfId="355" xr:uid="{1D29114E-4518-4856-8128-B460600BA4BE}"/>
    <cellStyle name="Comma 2 2 3 2 2 2 2" xfId="3073" xr:uid="{E6B2B8E1-8604-445C-80CF-681907F87E76}"/>
    <cellStyle name="Comma 2 2 3 2 2 2 3" xfId="3371" xr:uid="{4F343424-A7D4-4E62-AC6D-7353D685C49E}"/>
    <cellStyle name="Comma 2 2 3 2 2 20" xfId="3223" xr:uid="{41012E83-3C6E-417C-896F-AB0AFE994229}"/>
    <cellStyle name="Comma 2 2 3 2 2 3" xfId="503" xr:uid="{EB542AA3-C7E4-4943-A3CC-2B8646025D7C}"/>
    <cellStyle name="Comma 2 2 3 2 2 4" xfId="653" xr:uid="{F2FE6EB6-A2D9-4AC6-89C7-ED4ABB0D5C6C}"/>
    <cellStyle name="Comma 2 2 3 2 2 5" xfId="801" xr:uid="{43B1AFFE-C7B3-40C1-848B-C48B6DAD34FB}"/>
    <cellStyle name="Comma 2 2 3 2 2 6" xfId="949" xr:uid="{9BA5475A-8B2C-4A09-8825-6C93994AC7B7}"/>
    <cellStyle name="Comma 2 2 3 2 2 7" xfId="1097" xr:uid="{84A7B724-0649-4753-98A6-CA03DEACC43A}"/>
    <cellStyle name="Comma 2 2 3 2 2 8" xfId="1245" xr:uid="{44532303-A256-4E8E-8AEE-BDEE236CDFE7}"/>
    <cellStyle name="Comma 2 2 3 2 2 9" xfId="1411" xr:uid="{621188D2-F8D2-40CE-9452-93D0D128D1B4}"/>
    <cellStyle name="Comma 2 2 3 2 20" xfId="2805" xr:uid="{1A02A4E6-5816-43B1-9112-AE05ABBF7688}"/>
    <cellStyle name="Comma 2 2 3 2 21" xfId="3126" xr:uid="{8F44F619-AD4B-410B-998D-7EACC41535E2}"/>
    <cellStyle name="Comma 2 2 3 2 3" xfId="258" xr:uid="{06082B85-3ACE-4AE4-AAF3-507ECF034D69}"/>
    <cellStyle name="Comma 2 2 3 2 3 2" xfId="2963" xr:uid="{2CA472E0-6C39-430D-BC21-E54C9AABE45F}"/>
    <cellStyle name="Comma 2 2 3 2 3 3" xfId="3274" xr:uid="{0D53A218-367B-4F4D-81DE-FB881601C5E7}"/>
    <cellStyle name="Comma 2 2 3 2 4" xfId="406" xr:uid="{A7EF6021-B643-41AC-AF82-FCE4D3674457}"/>
    <cellStyle name="Comma 2 2 3 2 5" xfId="556" xr:uid="{C4DBD913-7235-43E3-9F47-4350D31C099F}"/>
    <cellStyle name="Comma 2 2 3 2 6" xfId="704" xr:uid="{2797C8C2-B4A5-438D-ABCC-06CD8F955B50}"/>
    <cellStyle name="Comma 2 2 3 2 7" xfId="852" xr:uid="{95B65112-B869-4634-989A-F6133E48BCFD}"/>
    <cellStyle name="Comma 2 2 3 2 8" xfId="1000" xr:uid="{23B5C5E2-8A74-4595-8A0D-288B8C8F8482}"/>
    <cellStyle name="Comma 2 2 3 2 9" xfId="1148" xr:uid="{9ADCF6A9-B33A-401A-88FE-B2C6CF7A8110}"/>
    <cellStyle name="Comma 2 2 3 20" xfId="2482" xr:uid="{11F7C22A-83B1-40FC-B8A3-1DB2973F7FEF}"/>
    <cellStyle name="Comma 2 2 3 21" xfId="2632" xr:uid="{2C4170EC-9659-43A3-AD62-E1C6D60A6A26}"/>
    <cellStyle name="Comma 2 2 3 22" xfId="2781" xr:uid="{814AF588-AE72-49CC-BBDE-8466FD6BC01F}"/>
    <cellStyle name="Comma 2 2 3 23" xfId="3102" xr:uid="{7A52DA42-141F-4140-88AA-DEB2468505F5}"/>
    <cellStyle name="Comma 2 2 3 3" xfId="118" xr:uid="{68151194-27BD-47FC-84E1-C3EFF190FE8F}"/>
    <cellStyle name="Comma 2 2 3 3 10" xfId="1537" xr:uid="{D430DF85-F3F2-448B-898E-BECC543E04DE}"/>
    <cellStyle name="Comma 2 2 3 3 11" xfId="1686" xr:uid="{C7801135-C449-43BB-AE06-3C63EF2E5FD0}"/>
    <cellStyle name="Comma 2 2 3 3 12" xfId="1836" xr:uid="{831CE450-4A9F-4E6B-B8FE-2B579E049203}"/>
    <cellStyle name="Comma 2 2 3 3 13" xfId="1984" xr:uid="{C2D967F9-D699-4F32-BF49-79D0614E7743}"/>
    <cellStyle name="Comma 2 2 3 3 14" xfId="2133" xr:uid="{5E704B48-4F03-402E-A196-8FA8C0F11B05}"/>
    <cellStyle name="Comma 2 2 3 3 15" xfId="2283" xr:uid="{57B10DF9-B5D0-47A3-AD39-24672CF7BFB7}"/>
    <cellStyle name="Comma 2 2 3 3 16" xfId="2431" xr:uid="{8B0498CB-06CD-4443-9410-1F703231B032}"/>
    <cellStyle name="Comma 2 2 3 3 17" xfId="2579" xr:uid="{CA5B4661-1469-4C58-86E1-7D7868070D56}"/>
    <cellStyle name="Comma 2 2 3 3 18" xfId="2729" xr:uid="{82A55582-743A-4805-B4DE-681EE7472150}"/>
    <cellStyle name="Comma 2 2 3 3 19" xfId="2878" xr:uid="{D84E6929-CEA6-4FF2-924B-660B8A93F207}"/>
    <cellStyle name="Comma 2 2 3 3 2" xfId="331" xr:uid="{D3EF6416-0D76-4C48-A281-328263305997}"/>
    <cellStyle name="Comma 2 2 3 3 2 2" xfId="3042" xr:uid="{89F887BD-1BB5-4975-BBCD-4767CABA6847}"/>
    <cellStyle name="Comma 2 2 3 3 2 3" xfId="3347" xr:uid="{99234178-B554-4AB3-A78D-1E5B6F308ADF}"/>
    <cellStyle name="Comma 2 2 3 3 20" xfId="3199" xr:uid="{829BD80A-A7A4-4E38-8C22-8CDA0C6A835F}"/>
    <cellStyle name="Comma 2 2 3 3 3" xfId="479" xr:uid="{46C4B1EA-B57E-4254-A0DD-2972B3471400}"/>
    <cellStyle name="Comma 2 2 3 3 4" xfId="629" xr:uid="{5C6B393A-054A-411C-ACB6-C869FDB3C260}"/>
    <cellStyle name="Comma 2 2 3 3 5" xfId="777" xr:uid="{FD04DF3D-53CA-4925-8D56-DEE65BAB04D0}"/>
    <cellStyle name="Comma 2 2 3 3 6" xfId="925" xr:uid="{18B96107-7C8F-4B66-B39A-065394D4C06E}"/>
    <cellStyle name="Comma 2 2 3 3 7" xfId="1073" xr:uid="{841F764F-8AD6-4BEB-9E59-87975FED1E25}"/>
    <cellStyle name="Comma 2 2 3 3 8" xfId="1221" xr:uid="{E2A6A43F-C39B-42D6-B886-F4CA0845DA1A}"/>
    <cellStyle name="Comma 2 2 3 3 9" xfId="1387" xr:uid="{ED7AEAF1-7E6D-4948-9F2F-4F29E3CD3EB3}"/>
    <cellStyle name="Comma 2 2 3 4" xfId="164" xr:uid="{428906D8-A2E7-49A4-BB5D-77712EF3C82C}"/>
    <cellStyle name="Comma 2 2 3 4 10" xfId="1490" xr:uid="{1F251C90-6E82-4BDD-9CDE-CB4FC047DD70}"/>
    <cellStyle name="Comma 2 2 3 4 11" xfId="1639" xr:uid="{D578522E-335F-4981-86EC-0065C3B09820}"/>
    <cellStyle name="Comma 2 2 3 4 12" xfId="1789" xr:uid="{7568FABE-7C3B-4D1A-9066-C044C269976B}"/>
    <cellStyle name="Comma 2 2 3 4 13" xfId="1937" xr:uid="{42BA0094-6528-43BC-898F-2A0BD5B80415}"/>
    <cellStyle name="Comma 2 2 3 4 14" xfId="2086" xr:uid="{C3FEBB91-8550-4310-9658-D97CC08F6030}"/>
    <cellStyle name="Comma 2 2 3 4 15" xfId="2236" xr:uid="{5420A0E2-63DF-4A4F-9AA0-655F12771B0E}"/>
    <cellStyle name="Comma 2 2 3 4 16" xfId="2384" xr:uid="{F8306922-6311-4669-81F9-9D5AFD4CE7B8}"/>
    <cellStyle name="Comma 2 2 3 4 17" xfId="2532" xr:uid="{486C6607-A71D-4A68-90E4-DFF7CD67AD43}"/>
    <cellStyle name="Comma 2 2 3 4 18" xfId="2682" xr:uid="{50309AE6-3B99-4459-AAEF-35FB38AFBCAC}"/>
    <cellStyle name="Comma 2 2 3 4 19" xfId="2831" xr:uid="{B1B75726-1F67-4F60-ABD3-F2E7B0C1C55C}"/>
    <cellStyle name="Comma 2 2 3 4 2" xfId="284" xr:uid="{468DD450-71AF-4A80-9422-8812068A69C4}"/>
    <cellStyle name="Comma 2 2 3 4 2 2" xfId="2993" xr:uid="{30956A78-C612-472A-BBB1-D6C7D63D3F93}"/>
    <cellStyle name="Comma 2 2 3 4 2 3" xfId="3300" xr:uid="{F7BD328F-A1CB-4830-8936-73798D61FEA3}"/>
    <cellStyle name="Comma 2 2 3 4 20" xfId="3152" xr:uid="{93598183-4977-44E1-9A79-C47B66D2EFC0}"/>
    <cellStyle name="Comma 2 2 3 4 3" xfId="432" xr:uid="{45B271F0-BD8B-4343-80EC-7E526B800E06}"/>
    <cellStyle name="Comma 2 2 3 4 4" xfId="582" xr:uid="{F359632C-8208-4086-A8DB-336CAB06D967}"/>
    <cellStyle name="Comma 2 2 3 4 5" xfId="730" xr:uid="{164EC752-946C-42E2-B694-F086FD0E6DF4}"/>
    <cellStyle name="Comma 2 2 3 4 6" xfId="878" xr:uid="{788CAB61-03A7-4983-90B7-D840FD265D38}"/>
    <cellStyle name="Comma 2 2 3 4 7" xfId="1026" xr:uid="{83EFD674-4F12-43FC-B996-39706FCA0D30}"/>
    <cellStyle name="Comma 2 2 3 4 8" xfId="1174" xr:uid="{812FC4C0-5828-4A6D-B0E1-304739B15850}"/>
    <cellStyle name="Comma 2 2 3 4 9" xfId="1339" xr:uid="{918F3DF3-AA53-4E87-8B44-EA8E67E3D240}"/>
    <cellStyle name="Comma 2 2 3 5" xfId="234" xr:uid="{58AF5DAA-A3F8-46B0-9EC0-4C3EE6C0F34A}"/>
    <cellStyle name="Comma 2 2 3 5 2" xfId="2931" xr:uid="{4D1D3A35-6631-49CB-9BEF-7506512D6F79}"/>
    <cellStyle name="Comma 2 2 3 5 3" xfId="3250" xr:uid="{3AEB716A-1F51-4770-AFB7-95DCC178FA28}"/>
    <cellStyle name="Comma 2 2 3 6" xfId="382" xr:uid="{C494EBEE-EF94-4433-A121-F5257242BA03}"/>
    <cellStyle name="Comma 2 2 3 7" xfId="532" xr:uid="{8CB55523-DD58-4379-9930-F739E1BDE31B}"/>
    <cellStyle name="Comma 2 2 3 8" xfId="680" xr:uid="{90ECDCD7-11EA-4653-AD0F-9044F5913198}"/>
    <cellStyle name="Comma 2 2 3 9" xfId="828" xr:uid="{854B4829-1D7A-4AEE-82DC-150E6B04E6EC}"/>
    <cellStyle name="Comma 2 2 4" xfId="96" xr:uid="{340D0A0E-84C6-4E94-910C-DCE76E1B9C99}"/>
    <cellStyle name="Comma 2 2 4 10" xfId="1152" xr:uid="{4096E7FA-A6A5-4B91-AAB0-576B16B12925}"/>
    <cellStyle name="Comma 2 2 4 11" xfId="1316" xr:uid="{B8C057A4-74E0-4E56-AC01-2B8A23F90600}"/>
    <cellStyle name="Comma 2 2 4 12" xfId="1468" xr:uid="{1390C01A-DBE7-46B1-A4E4-B25B2979AA05}"/>
    <cellStyle name="Comma 2 2 4 13" xfId="1617" xr:uid="{963C9315-28D6-45E3-A66F-3F76ED0AFD7D}"/>
    <cellStyle name="Comma 2 2 4 14" xfId="1767" xr:uid="{881A3AE0-0197-40E3-AE92-86C50743A390}"/>
    <cellStyle name="Comma 2 2 4 15" xfId="1915" xr:uid="{EC444309-F2C8-4530-ACD9-068BC1F064D7}"/>
    <cellStyle name="Comma 2 2 4 16" xfId="2064" xr:uid="{CE691A90-4948-4B27-9F0E-D2D2EE9AE25C}"/>
    <cellStyle name="Comma 2 2 4 17" xfId="2214" xr:uid="{95542E94-F885-4F96-A8C4-B158C6A925E9}"/>
    <cellStyle name="Comma 2 2 4 18" xfId="2362" xr:uid="{1869859B-6244-46FC-8740-62DBF55CA05D}"/>
    <cellStyle name="Comma 2 2 4 19" xfId="2510" xr:uid="{1AF347DA-9E0C-4647-A3CB-55DD6354247D}"/>
    <cellStyle name="Comma 2 2 4 2" xfId="146" xr:uid="{4EC805D0-C1FF-4B74-BD14-FD109B08272F}"/>
    <cellStyle name="Comma 2 2 4 2 10" xfId="1565" xr:uid="{5FF3AF4C-10ED-4FB8-901B-3D8983E76E98}"/>
    <cellStyle name="Comma 2 2 4 2 11" xfId="1714" xr:uid="{AB2E3749-1A68-4DBD-BD94-90489A939D4A}"/>
    <cellStyle name="Comma 2 2 4 2 12" xfId="1864" xr:uid="{89C25803-4F81-40FB-A27E-14505D6E2935}"/>
    <cellStyle name="Comma 2 2 4 2 13" xfId="2012" xr:uid="{786BA168-C51A-43DA-8006-E5D4226F020B}"/>
    <cellStyle name="Comma 2 2 4 2 14" xfId="2161" xr:uid="{09C20801-C339-45CE-A57B-E5C87296A8B5}"/>
    <cellStyle name="Comma 2 2 4 2 15" xfId="2311" xr:uid="{A5588D21-6221-49E2-8B38-56EC9CB88352}"/>
    <cellStyle name="Comma 2 2 4 2 16" xfId="2459" xr:uid="{8D79DA74-F29A-47CD-9FA9-286EEBE3B0DD}"/>
    <cellStyle name="Comma 2 2 4 2 17" xfId="2607" xr:uid="{79CDE9F2-E79E-4F9E-A843-423A22C35864}"/>
    <cellStyle name="Comma 2 2 4 2 18" xfId="2757" xr:uid="{8E2A1A42-93CE-4861-9E3D-1990936BD05C}"/>
    <cellStyle name="Comma 2 2 4 2 19" xfId="2906" xr:uid="{22249572-1227-426C-AFB3-742C52CDE2C3}"/>
    <cellStyle name="Comma 2 2 4 2 2" xfId="359" xr:uid="{AC61BC50-B458-4261-AE87-FD8D132DF2F6}"/>
    <cellStyle name="Comma 2 2 4 2 2 2" xfId="3077" xr:uid="{C4CDAE2B-A0FF-4E09-ABBA-6D0E62B1965E}"/>
    <cellStyle name="Comma 2 2 4 2 2 3" xfId="3375" xr:uid="{F323299B-E87A-4272-81A8-460981A149CA}"/>
    <cellStyle name="Comma 2 2 4 2 20" xfId="3227" xr:uid="{6C59731A-979B-4272-B314-06CE06E044E9}"/>
    <cellStyle name="Comma 2 2 4 2 3" xfId="507" xr:uid="{DDD80BCB-7D4F-4FD7-A5C4-C235F395A797}"/>
    <cellStyle name="Comma 2 2 4 2 4" xfId="657" xr:uid="{62621B8C-645A-45C1-A055-AE51FF383A8C}"/>
    <cellStyle name="Comma 2 2 4 2 5" xfId="805" xr:uid="{D1853F12-FEED-4B0C-BCB8-52F9C61AE754}"/>
    <cellStyle name="Comma 2 2 4 2 6" xfId="953" xr:uid="{6609E84B-E99D-4A66-A9EC-E5D2E311BA82}"/>
    <cellStyle name="Comma 2 2 4 2 7" xfId="1101" xr:uid="{7AC626C5-6AA4-46B5-9859-F993D0370B0B}"/>
    <cellStyle name="Comma 2 2 4 2 8" xfId="1249" xr:uid="{D788ECCD-9C81-496E-BD41-65217155D2E7}"/>
    <cellStyle name="Comma 2 2 4 2 9" xfId="1415" xr:uid="{935798F1-5242-46E2-AA2C-FA13C88C8F00}"/>
    <cellStyle name="Comma 2 2 4 20" xfId="2660" xr:uid="{48C5BE14-7508-4C96-ACF0-FE677BE5A378}"/>
    <cellStyle name="Comma 2 2 4 21" xfId="2809" xr:uid="{294979E3-CE8A-4461-894F-9E6E8538A749}"/>
    <cellStyle name="Comma 2 2 4 22" xfId="3130" xr:uid="{B211F0B9-88DC-4EFE-91CF-5D3C237F8F89}"/>
    <cellStyle name="Comma 2 2 4 3" xfId="178" xr:uid="{95EAA012-248B-4C3C-9455-2B0C8253CA42}"/>
    <cellStyle name="Comma 2 2 4 3 10" xfId="1503" xr:uid="{164FBF6D-EB6A-4D6B-A540-D29ADBC8487D}"/>
    <cellStyle name="Comma 2 2 4 3 11" xfId="1652" xr:uid="{59C04D63-5EF9-412E-BBD3-5B0BBEF3542D}"/>
    <cellStyle name="Comma 2 2 4 3 12" xfId="1802" xr:uid="{3E4000EF-1896-455B-8560-D0B8F52BD4DD}"/>
    <cellStyle name="Comma 2 2 4 3 13" xfId="1950" xr:uid="{FE9BFE63-3E59-42E6-BED5-B6B0A6E92F0F}"/>
    <cellStyle name="Comma 2 2 4 3 14" xfId="2099" xr:uid="{DADC06F5-E45F-4FE3-BE9C-E03E5DF886CC}"/>
    <cellStyle name="Comma 2 2 4 3 15" xfId="2249" xr:uid="{CDCD26A3-F52E-496A-AD61-1450FD0C90AC}"/>
    <cellStyle name="Comma 2 2 4 3 16" xfId="2397" xr:uid="{2D1330FF-D7C5-4C32-A80D-AFAC3B393CD2}"/>
    <cellStyle name="Comma 2 2 4 3 17" xfId="2545" xr:uid="{DEBD3022-9602-4A92-A078-52ED249C83FF}"/>
    <cellStyle name="Comma 2 2 4 3 18" xfId="2695" xr:uid="{FEED36A7-1A11-4215-A5C0-6F9609A9D9A0}"/>
    <cellStyle name="Comma 2 2 4 3 19" xfId="2844" xr:uid="{C04BA043-D01A-482D-BB75-B5B4421E1555}"/>
    <cellStyle name="Comma 2 2 4 3 2" xfId="297" xr:uid="{5D41F5E2-8FB1-4C46-89B5-7C30D156FAF3}"/>
    <cellStyle name="Comma 2 2 4 3 2 2" xfId="3008" xr:uid="{D1D2F0C9-A6B2-4EFB-8CEE-7D8042A566B9}"/>
    <cellStyle name="Comma 2 2 4 3 2 3" xfId="3313" xr:uid="{0B45FD4D-B50B-4475-996D-80F6039318C2}"/>
    <cellStyle name="Comma 2 2 4 3 20" xfId="3165" xr:uid="{29691480-13B0-4E72-AF54-74A8E79B13F7}"/>
    <cellStyle name="Comma 2 2 4 3 3" xfId="445" xr:uid="{3D68A009-4B66-414C-8604-2A9C08E665E3}"/>
    <cellStyle name="Comma 2 2 4 3 4" xfId="595" xr:uid="{BB63AE5A-1C38-4C03-89E6-5FD0C6F90C20}"/>
    <cellStyle name="Comma 2 2 4 3 5" xfId="743" xr:uid="{FCF571DE-5750-41A8-B57B-E2AC7AD8E1A7}"/>
    <cellStyle name="Comma 2 2 4 3 6" xfId="891" xr:uid="{3C3862F0-8FB7-468A-98CD-5F5C3754A452}"/>
    <cellStyle name="Comma 2 2 4 3 7" xfId="1039" xr:uid="{F5F27CC6-067B-4F0C-9124-592A4AAE7A9D}"/>
    <cellStyle name="Comma 2 2 4 3 8" xfId="1187" xr:uid="{57648B73-0C01-4E41-80B6-4670BD7A90ED}"/>
    <cellStyle name="Comma 2 2 4 3 9" xfId="1352" xr:uid="{97C7DC03-6C18-46B4-B49C-33FB610220D1}"/>
    <cellStyle name="Comma 2 2 4 4" xfId="262" xr:uid="{30F55882-41DD-4D29-B1C8-60CB0520C2D6}"/>
    <cellStyle name="Comma 2 2 4 4 2" xfId="2967" xr:uid="{DAFBDF4C-7387-4290-8598-37601B9037A9}"/>
    <cellStyle name="Comma 2 2 4 4 3" xfId="3278" xr:uid="{C183BA12-3114-4E11-9546-8A05CE387D0B}"/>
    <cellStyle name="Comma 2 2 4 5" xfId="410" xr:uid="{9D169563-A8CD-4622-B685-C5BD8D85C0A7}"/>
    <cellStyle name="Comma 2 2 4 6" xfId="560" xr:uid="{AE626282-D661-405F-924A-469A273980F3}"/>
    <cellStyle name="Comma 2 2 4 7" xfId="708" xr:uid="{498DCF37-66D6-4E82-9EE2-2D9E3CAEDBE2}"/>
    <cellStyle name="Comma 2 2 4 8" xfId="856" xr:uid="{23A5E9A3-0481-4BEF-83CB-9502272129F2}"/>
    <cellStyle name="Comma 2 2 4 9" xfId="1004" xr:uid="{63B9CCB8-A459-4A31-A3F0-DCCB845F0EF7}"/>
    <cellStyle name="Comma 2 2 5" xfId="100" xr:uid="{FEB208ED-ADDD-4588-ABEF-CA4E82B31E5A}"/>
    <cellStyle name="Comma 2 2 5 10" xfId="1156" xr:uid="{A85736CA-4BF6-43C4-9131-F9F4E4F677E0}"/>
    <cellStyle name="Comma 2 2 5 11" xfId="1320" xr:uid="{63FBD105-57C4-4B36-8948-2BCCA3211CEE}"/>
    <cellStyle name="Comma 2 2 5 12" xfId="1472" xr:uid="{F725579E-8B60-40C1-BBCA-6FECEBBDF2CD}"/>
    <cellStyle name="Comma 2 2 5 13" xfId="1621" xr:uid="{19436BA5-BAB5-4AD7-A772-ADE889A8F7FD}"/>
    <cellStyle name="Comma 2 2 5 14" xfId="1771" xr:uid="{88211A14-5211-4C14-BDC2-5202FDB336EA}"/>
    <cellStyle name="Comma 2 2 5 15" xfId="1919" xr:uid="{8A78D2BF-4C24-4B3D-B427-681F11C01DD7}"/>
    <cellStyle name="Comma 2 2 5 16" xfId="2068" xr:uid="{8A5F927A-3081-4D0A-998D-20658511D9FC}"/>
    <cellStyle name="Comma 2 2 5 17" xfId="2218" xr:uid="{C5BFC89A-3D50-4DEC-ACCE-15432DEA783F}"/>
    <cellStyle name="Comma 2 2 5 18" xfId="2366" xr:uid="{095A4981-FB71-49F1-95D8-471A86240E0F}"/>
    <cellStyle name="Comma 2 2 5 19" xfId="2514" xr:uid="{9CDA78F5-AF84-4793-A47D-BFC8AC20C4E5}"/>
    <cellStyle name="Comma 2 2 5 2" xfId="150" xr:uid="{8290B217-8160-44CF-AA12-4E702308DDA2}"/>
    <cellStyle name="Comma 2 2 5 2 10" xfId="1569" xr:uid="{BF9F4143-7CCB-4AB1-9EB7-FB66C0C7ED63}"/>
    <cellStyle name="Comma 2 2 5 2 11" xfId="1718" xr:uid="{42F75EEA-6CA4-444B-8DBD-CB77565FBD71}"/>
    <cellStyle name="Comma 2 2 5 2 12" xfId="1868" xr:uid="{7A8BE43B-B6F1-4148-8685-CE70191E336B}"/>
    <cellStyle name="Comma 2 2 5 2 13" xfId="2016" xr:uid="{0327B1AA-87CC-4339-8C1B-22A27220BCF7}"/>
    <cellStyle name="Comma 2 2 5 2 14" xfId="2165" xr:uid="{6316B27D-1C9E-4CE3-ACA0-675EEA94DD09}"/>
    <cellStyle name="Comma 2 2 5 2 15" xfId="2315" xr:uid="{4A7245F7-BA66-42C0-BF4B-49996E222484}"/>
    <cellStyle name="Comma 2 2 5 2 16" xfId="2463" xr:uid="{73E7EC4A-B2E4-4168-83B7-F1DABF2A5057}"/>
    <cellStyle name="Comma 2 2 5 2 17" xfId="2611" xr:uid="{35AE10C6-27DE-42BF-A825-C201E5219D3D}"/>
    <cellStyle name="Comma 2 2 5 2 18" xfId="2761" xr:uid="{5FBD2C1F-12D5-44AA-92FC-BDA7ACBABEE7}"/>
    <cellStyle name="Comma 2 2 5 2 19" xfId="2910" xr:uid="{778F1F16-AE91-4097-BC89-A8C5463F8E61}"/>
    <cellStyle name="Comma 2 2 5 2 2" xfId="363" xr:uid="{5C78E2A5-12CF-4E5B-8C72-B79C9306F271}"/>
    <cellStyle name="Comma 2 2 5 2 2 2" xfId="3081" xr:uid="{C1C1B10B-60B1-4159-A375-A271A9B71673}"/>
    <cellStyle name="Comma 2 2 5 2 2 3" xfId="3379" xr:uid="{B4DB9AE3-4FCA-446C-AFC0-8557C17F4FA0}"/>
    <cellStyle name="Comma 2 2 5 2 20" xfId="3231" xr:uid="{303DB0BC-0B90-44B9-8B01-39E743617A39}"/>
    <cellStyle name="Comma 2 2 5 2 3" xfId="511" xr:uid="{1F77B7BC-05F1-4D5E-9A36-F2B614F63096}"/>
    <cellStyle name="Comma 2 2 5 2 4" xfId="661" xr:uid="{33D44584-7D0D-4A9A-BD6D-D468A9C08F51}"/>
    <cellStyle name="Comma 2 2 5 2 5" xfId="809" xr:uid="{B3E230EF-CBF2-4E04-AD13-1DFE52B2EF89}"/>
    <cellStyle name="Comma 2 2 5 2 6" xfId="957" xr:uid="{AAF4A647-3E02-4420-8EE4-98136E037C4A}"/>
    <cellStyle name="Comma 2 2 5 2 7" xfId="1105" xr:uid="{3D8D5685-B49D-47EC-935D-3A9693196A00}"/>
    <cellStyle name="Comma 2 2 5 2 8" xfId="1253" xr:uid="{0067CEFD-102E-44D8-9DA1-3CD67D2CD6B2}"/>
    <cellStyle name="Comma 2 2 5 2 9" xfId="1419" xr:uid="{D5DD3F78-2814-4DA9-8325-295F1CDD55BA}"/>
    <cellStyle name="Comma 2 2 5 20" xfId="2664" xr:uid="{2483792D-83B7-42DC-AD18-B171305CCE3D}"/>
    <cellStyle name="Comma 2 2 5 21" xfId="2813" xr:uid="{6DB46F0F-7E09-4D82-B631-4E2801488410}"/>
    <cellStyle name="Comma 2 2 5 22" xfId="3134" xr:uid="{CBE4FBF6-145F-4A86-87F6-28144C412BF0}"/>
    <cellStyle name="Comma 2 2 5 3" xfId="190" xr:uid="{14A9D5B5-C199-413B-8A91-6975FCC45798}"/>
    <cellStyle name="Comma 2 2 5 3 10" xfId="1516" xr:uid="{E6EE8448-A315-4826-B7E6-F2FDC8EF93B9}"/>
    <cellStyle name="Comma 2 2 5 3 11" xfId="1665" xr:uid="{D34D2E0E-31F0-4102-B223-7269677FF78D}"/>
    <cellStyle name="Comma 2 2 5 3 12" xfId="1815" xr:uid="{0B334274-6897-49AD-854D-415652E6FF79}"/>
    <cellStyle name="Comma 2 2 5 3 13" xfId="1963" xr:uid="{C38D231E-B71C-47B3-A40E-6DB47CE33F05}"/>
    <cellStyle name="Comma 2 2 5 3 14" xfId="2112" xr:uid="{0EDF8041-496A-4F22-A400-5EE903923754}"/>
    <cellStyle name="Comma 2 2 5 3 15" xfId="2262" xr:uid="{CAE158AF-3A62-453F-8F06-55BC1E976633}"/>
    <cellStyle name="Comma 2 2 5 3 16" xfId="2410" xr:uid="{D731E369-D066-4CCA-B799-280AEF8E7178}"/>
    <cellStyle name="Comma 2 2 5 3 17" xfId="2558" xr:uid="{0A697EE1-483E-481D-9788-9BE32C9FDC34}"/>
    <cellStyle name="Comma 2 2 5 3 18" xfId="2708" xr:uid="{77BE0B0A-DCED-4590-91D6-CB69E0FBE1C4}"/>
    <cellStyle name="Comma 2 2 5 3 19" xfId="2857" xr:uid="{F50B0DBF-C54E-4D24-821A-4C4FB90A3047}"/>
    <cellStyle name="Comma 2 2 5 3 2" xfId="310" xr:uid="{7884B87D-FAF0-4882-9D4B-508FE9E31A7F}"/>
    <cellStyle name="Comma 2 2 5 3 2 2" xfId="3021" xr:uid="{D11FA38D-EDBA-4589-B02A-DAFB6012C18F}"/>
    <cellStyle name="Comma 2 2 5 3 2 3" xfId="3326" xr:uid="{C892DE5E-D516-4FB4-8FB7-9F533E57276B}"/>
    <cellStyle name="Comma 2 2 5 3 20" xfId="3178" xr:uid="{7CDCAA93-A171-4162-A56B-A1C65B82C7EF}"/>
    <cellStyle name="Comma 2 2 5 3 3" xfId="458" xr:uid="{E64E872E-4171-466D-9E53-9940DCBC1DF1}"/>
    <cellStyle name="Comma 2 2 5 3 4" xfId="608" xr:uid="{04D025A8-25CD-4908-8818-E6B5C2B8E8CC}"/>
    <cellStyle name="Comma 2 2 5 3 5" xfId="756" xr:uid="{AB6E74A5-F707-4684-866A-E6E0931F11D1}"/>
    <cellStyle name="Comma 2 2 5 3 6" xfId="904" xr:uid="{F5233E38-DA2C-4493-9A62-E895F4EF9A9C}"/>
    <cellStyle name="Comma 2 2 5 3 7" xfId="1052" xr:uid="{5B4F3D04-159C-4E90-B664-BE4725EDBB70}"/>
    <cellStyle name="Comma 2 2 5 3 8" xfId="1200" xr:uid="{EC3A606D-B3A9-4C6C-8D34-23BF3ACE90C2}"/>
    <cellStyle name="Comma 2 2 5 3 9" xfId="1365" xr:uid="{227D93A8-9D95-4984-845F-A70BD63F79C8}"/>
    <cellStyle name="Comma 2 2 5 4" xfId="266" xr:uid="{1D66286F-03BA-457F-94A5-406A059D5813}"/>
    <cellStyle name="Comma 2 2 5 4 2" xfId="2971" xr:uid="{A0CA4927-9636-4386-A7CA-D1698FC3209A}"/>
    <cellStyle name="Comma 2 2 5 4 3" xfId="3282" xr:uid="{F3C7DBF7-C116-4E85-A07C-C5893B5B0889}"/>
    <cellStyle name="Comma 2 2 5 5" xfId="414" xr:uid="{F8E8D8C1-0401-4DDB-9DB1-AC53CBCED076}"/>
    <cellStyle name="Comma 2 2 5 6" xfId="564" xr:uid="{E5109FA1-D02D-40FE-98BD-CF6A72B11D39}"/>
    <cellStyle name="Comma 2 2 5 7" xfId="712" xr:uid="{75C7F9A5-F453-4F36-98D0-F833E394E59B}"/>
    <cellStyle name="Comma 2 2 5 8" xfId="860" xr:uid="{09539257-1F75-4F77-989A-DA5148D38B00}"/>
    <cellStyle name="Comma 2 2 5 9" xfId="1008" xr:uid="{9E2EB6D6-6A70-4B5D-8FA8-23E24160BDBD}"/>
    <cellStyle name="Comma 2 2 6" xfId="78" xr:uid="{9C15C42A-9381-471F-AD40-7E760BD588C5}"/>
    <cellStyle name="Comma 2 2 6 10" xfId="1301" xr:uid="{0D4EA17F-6825-4ABC-AD7B-23D5A6C63BD2}"/>
    <cellStyle name="Comma 2 2 6 11" xfId="1456" xr:uid="{7BBA1B4C-6B09-4A1F-A65E-D075EB7EABC2}"/>
    <cellStyle name="Comma 2 2 6 12" xfId="1605" xr:uid="{9A786E6E-3E27-48B8-AC01-3A9C2F700280}"/>
    <cellStyle name="Comma 2 2 6 13" xfId="1755" xr:uid="{780AF91F-9BAB-4037-94C3-3CA4A54644AC}"/>
    <cellStyle name="Comma 2 2 6 14" xfId="1903" xr:uid="{74035721-15A1-43F3-B793-198F0457D610}"/>
    <cellStyle name="Comma 2 2 6 15" xfId="2052" xr:uid="{CEF95358-5C6E-4C8A-8371-E0C7ED538701}"/>
    <cellStyle name="Comma 2 2 6 16" xfId="2202" xr:uid="{C8150C8E-1BD7-467A-8DFC-C837F70FC9C5}"/>
    <cellStyle name="Comma 2 2 6 17" xfId="2350" xr:uid="{38394E67-02BA-462F-AF90-2E75D537DEF4}"/>
    <cellStyle name="Comma 2 2 6 18" xfId="2498" xr:uid="{7BFA65A0-4EAF-4FAD-A4C0-B07C6DEEA472}"/>
    <cellStyle name="Comma 2 2 6 19" xfId="2648" xr:uid="{84A58E49-58FA-4181-8B98-1F688367B1FE}"/>
    <cellStyle name="Comma 2 2 6 2" xfId="134" xr:uid="{EE19F716-3FC0-44B6-8EE2-825B018D081B}"/>
    <cellStyle name="Comma 2 2 6 2 10" xfId="1553" xr:uid="{7BFC2227-4189-4AF9-A07A-F5309FE1BC59}"/>
    <cellStyle name="Comma 2 2 6 2 11" xfId="1702" xr:uid="{62552D5E-08F0-409E-BECF-BD0DBC90AF54}"/>
    <cellStyle name="Comma 2 2 6 2 12" xfId="1852" xr:uid="{C05DCC51-4C79-4960-B947-31538AD699C4}"/>
    <cellStyle name="Comma 2 2 6 2 13" xfId="2000" xr:uid="{EF1F5F3E-EBB1-4121-9EE5-EA916783AEE5}"/>
    <cellStyle name="Comma 2 2 6 2 14" xfId="2149" xr:uid="{5D056E2D-C4A0-48A9-BB03-F2DBFF9EBF2D}"/>
    <cellStyle name="Comma 2 2 6 2 15" xfId="2299" xr:uid="{D5B48FD0-6E7D-4853-987A-70BBD26F1E9A}"/>
    <cellStyle name="Comma 2 2 6 2 16" xfId="2447" xr:uid="{4B4A7703-0A8B-41E8-ACF2-D1EFBC2905B4}"/>
    <cellStyle name="Comma 2 2 6 2 17" xfId="2595" xr:uid="{EFDFBDA7-51D7-4881-9284-ED8EDDBFF425}"/>
    <cellStyle name="Comma 2 2 6 2 18" xfId="2745" xr:uid="{B48F3EBC-FCE7-4098-BF3B-96A68E19DFEE}"/>
    <cellStyle name="Comma 2 2 6 2 19" xfId="2894" xr:uid="{AFB48C09-FEE8-481A-B2AC-C301BC756CA9}"/>
    <cellStyle name="Comma 2 2 6 2 2" xfId="347" xr:uid="{F129C627-3053-4E84-92B3-5E0CD0B9C054}"/>
    <cellStyle name="Comma 2 2 6 2 2 2" xfId="3063" xr:uid="{CE95B6D3-856D-4D86-AA18-D8784F8BEB7E}"/>
    <cellStyle name="Comma 2 2 6 2 2 3" xfId="3363" xr:uid="{575B5546-10ED-4641-BA85-3AE927314436}"/>
    <cellStyle name="Comma 2 2 6 2 20" xfId="3215" xr:uid="{760AF7C9-1994-4AC7-84A9-00FD92AB37B4}"/>
    <cellStyle name="Comma 2 2 6 2 3" xfId="495" xr:uid="{93F7765D-038C-4DEA-ACDA-DA85997B829E}"/>
    <cellStyle name="Comma 2 2 6 2 4" xfId="645" xr:uid="{BBD45E89-29EC-4D59-8223-6B7848966681}"/>
    <cellStyle name="Comma 2 2 6 2 5" xfId="793" xr:uid="{22920AAA-9F52-4D3E-A064-250973AEE96F}"/>
    <cellStyle name="Comma 2 2 6 2 6" xfId="941" xr:uid="{8EA5380A-1F44-484B-AB68-1A6667DD68A0}"/>
    <cellStyle name="Comma 2 2 6 2 7" xfId="1089" xr:uid="{1A4003FE-710B-408F-899A-3E4BA8E4832D}"/>
    <cellStyle name="Comma 2 2 6 2 8" xfId="1237" xr:uid="{8BFDF031-AD13-4237-AEB8-82BC0F3CB163}"/>
    <cellStyle name="Comma 2 2 6 2 9" xfId="1403" xr:uid="{8CA53C19-F9CE-44DC-9A89-89893D6D85FD}"/>
    <cellStyle name="Comma 2 2 6 20" xfId="2797" xr:uid="{052B90A7-C926-4242-A7FE-A43F027E7C80}"/>
    <cellStyle name="Comma 2 2 6 21" xfId="3118" xr:uid="{A65B8527-3259-4138-87A3-71832FB46DFB}"/>
    <cellStyle name="Comma 2 2 6 3" xfId="250" xr:uid="{E1E30B18-096A-4EA2-A71A-EEB7C63826D0}"/>
    <cellStyle name="Comma 2 2 6 3 2" xfId="2953" xr:uid="{BED0C2C2-C582-47D9-A009-1BB410F7221E}"/>
    <cellStyle name="Comma 2 2 6 3 3" xfId="3266" xr:uid="{49D6CED0-53FB-4E40-915F-2526FB2F8EFA}"/>
    <cellStyle name="Comma 2 2 6 4" xfId="398" xr:uid="{35BFBFBC-1AD6-4095-AEB2-2989124971FA}"/>
    <cellStyle name="Comma 2 2 6 5" xfId="548" xr:uid="{4C6F5736-9F5B-4C02-A29C-EC25A2943CB7}"/>
    <cellStyle name="Comma 2 2 6 6" xfId="696" xr:uid="{5FDFDF28-8E58-4EDB-ABEF-C236542A6A43}"/>
    <cellStyle name="Comma 2 2 6 7" xfId="844" xr:uid="{E7A88C99-CD6C-4914-83BD-415F0718B627}"/>
    <cellStyle name="Comma 2 2 6 8" xfId="992" xr:uid="{7E715BBB-A89E-409B-8BBF-95BFEF1D51A6}"/>
    <cellStyle name="Comma 2 2 6 9" xfId="1140" xr:uid="{AEAFE07C-138E-4834-9803-4EBF510A3A61}"/>
    <cellStyle name="Comma 2 2 7" xfId="34" xr:uid="{C482A225-D85F-4C48-8120-4ACFA6490202}"/>
    <cellStyle name="Comma 2 2 7 10" xfId="1374" xr:uid="{B87A67F5-E9BE-4EE8-87C4-A71CE3CB4A20}"/>
    <cellStyle name="Comma 2 2 7 11" xfId="1524" xr:uid="{7B64F76A-583F-47E0-8993-44651286E615}"/>
    <cellStyle name="Comma 2 2 7 12" xfId="1673" xr:uid="{41CAB4AD-539B-42B1-B0C6-D76BAAB054E2}"/>
    <cellStyle name="Comma 2 2 7 13" xfId="1823" xr:uid="{A8033DB0-8EF7-474E-AFEC-2B7CAAE11C0A}"/>
    <cellStyle name="Comma 2 2 7 14" xfId="1971" xr:uid="{452A0857-BF00-4BBE-81E9-EB801D704998}"/>
    <cellStyle name="Comma 2 2 7 15" xfId="2120" xr:uid="{E19680C9-CF22-4B94-B018-923A6FBFFF25}"/>
    <cellStyle name="Comma 2 2 7 16" xfId="2270" xr:uid="{F086E3FF-88CB-488C-A64F-91B7D89F9F4A}"/>
    <cellStyle name="Comma 2 2 7 17" xfId="2418" xr:uid="{D90359CD-879B-4ED5-998A-E8BF53743A66}"/>
    <cellStyle name="Comma 2 2 7 18" xfId="2566" xr:uid="{1669C534-A8B9-42DF-A6B5-E1BF4480927E}"/>
    <cellStyle name="Comma 2 2 7 19" xfId="2716" xr:uid="{E1DF1982-B8A2-492F-8D70-22C889A89950}"/>
    <cellStyle name="Comma 2 2 7 2" xfId="200" xr:uid="{8660C35C-864E-4D58-8F66-173F70D09677}"/>
    <cellStyle name="Comma 2 2 7 2 2" xfId="3029" xr:uid="{EBA7A686-1041-41D6-A299-0E17C4086B17}"/>
    <cellStyle name="Comma 2 2 7 2 3" xfId="3334" xr:uid="{6B1546F5-8FA1-4C80-85B0-1CAAFD19FF58}"/>
    <cellStyle name="Comma 2 2 7 20" xfId="2865" xr:uid="{64220D7E-D040-4927-B633-898C7F580958}"/>
    <cellStyle name="Comma 2 2 7 21" xfId="3186" xr:uid="{AA9A60D1-2278-4DBC-97D6-FFB42882E35C}"/>
    <cellStyle name="Comma 2 2 7 3" xfId="318" xr:uid="{031A08AE-D009-4C7F-AA86-3AEB4B8256FD}"/>
    <cellStyle name="Comma 2 2 7 4" xfId="466" xr:uid="{6561D79C-EB82-4938-8AEA-6F205914F8D5}"/>
    <cellStyle name="Comma 2 2 7 5" xfId="616" xr:uid="{C8B237FD-727D-4D5E-AC71-9BBCF775B9F8}"/>
    <cellStyle name="Comma 2 2 7 6" xfId="764" xr:uid="{58512933-9528-4B4A-9F05-7FC4B8A1D889}"/>
    <cellStyle name="Comma 2 2 7 7" xfId="912" xr:uid="{FD8CA3F4-D116-45B8-847C-8B4707C84C8B}"/>
    <cellStyle name="Comma 2 2 7 8" xfId="1060" xr:uid="{40AA99B7-318D-4AD9-94A1-7631CEC71E3B}"/>
    <cellStyle name="Comma 2 2 7 9" xfId="1208" xr:uid="{43E1E7A4-FB8B-4EAC-AFB9-F5255B038452}"/>
    <cellStyle name="Comma 2 2 8" xfId="105" xr:uid="{7ABD9D4E-1EFE-4D5E-A0E6-061FF44D8503}"/>
    <cellStyle name="Comma 2 2 8 10" xfId="1478" xr:uid="{E0208559-8F6A-4455-B7A8-A4E2E78E65E2}"/>
    <cellStyle name="Comma 2 2 8 11" xfId="1627" xr:uid="{3E793DCE-8858-4578-9C52-5D8D2CA15557}"/>
    <cellStyle name="Comma 2 2 8 12" xfId="1777" xr:uid="{E3B6E205-1D9C-4B20-A1A1-36C5934B7163}"/>
    <cellStyle name="Comma 2 2 8 13" xfId="1925" xr:uid="{C3B121F8-4B74-4C31-BFA3-70C12EE983F1}"/>
    <cellStyle name="Comma 2 2 8 14" xfId="2074" xr:uid="{D0B64D7E-6C81-405F-B220-20233DA6D574}"/>
    <cellStyle name="Comma 2 2 8 15" xfId="2224" xr:uid="{1FA25878-88D3-40B7-8E86-8CCDA4D33382}"/>
    <cellStyle name="Comma 2 2 8 16" xfId="2372" xr:uid="{66CA5218-83B1-4405-972E-F70963ECFDFD}"/>
    <cellStyle name="Comma 2 2 8 17" xfId="2520" xr:uid="{9741DEA7-C667-42EB-BF6D-0E498064B8FC}"/>
    <cellStyle name="Comma 2 2 8 18" xfId="2670" xr:uid="{6932A47B-0CAD-47EE-86F6-532C55378DE7}"/>
    <cellStyle name="Comma 2 2 8 19" xfId="2819" xr:uid="{04A1F587-9C86-4C44-ADA8-3197F0A95DFA}"/>
    <cellStyle name="Comma 2 2 8 2" xfId="272" xr:uid="{A8320BF8-7F33-4EB8-852E-B4804A47434B}"/>
    <cellStyle name="Comma 2 2 8 2 2" xfId="2980" xr:uid="{3390DAFF-98C0-4BC3-A240-8CAEAF02E5B4}"/>
    <cellStyle name="Comma 2 2 8 2 3" xfId="3288" xr:uid="{4D20F7FB-2A4A-4FD9-B5E6-BE38E0A0DAE1}"/>
    <cellStyle name="Comma 2 2 8 20" xfId="3140" xr:uid="{8BF3163D-C54B-40C3-84FA-B206B31EF116}"/>
    <cellStyle name="Comma 2 2 8 3" xfId="420" xr:uid="{BE609E7F-F172-483D-B861-1A6701FA32A4}"/>
    <cellStyle name="Comma 2 2 8 4" xfId="570" xr:uid="{CE9971B5-F615-4C03-8A43-E129BE2A4F4D}"/>
    <cellStyle name="Comma 2 2 8 5" xfId="718" xr:uid="{5AB535A0-8D73-4BFB-89E0-C1C202D6B709}"/>
    <cellStyle name="Comma 2 2 8 6" xfId="866" xr:uid="{501A5D0D-D8FF-447B-94E0-76DFDFA79276}"/>
    <cellStyle name="Comma 2 2 8 7" xfId="1014" xr:uid="{466BDF9E-4FA1-4662-9DC1-AF5F8B155F02}"/>
    <cellStyle name="Comma 2 2 8 8" xfId="1162" xr:uid="{03BBEEA3-3D83-4141-86CA-49F42AE04A50}"/>
    <cellStyle name="Comma 2 2 8 9" xfId="1326" xr:uid="{1588D96D-6455-42C5-83AB-7790196B96EC}"/>
    <cellStyle name="Comma 2 2 9" xfId="221" xr:uid="{A794B763-2434-4020-AD97-ECBFC9B9EC57}"/>
    <cellStyle name="Comma 2 2 9 2" xfId="2916" xr:uid="{C110FAA7-0EB8-4F02-A5DA-2AB617E997A1}"/>
    <cellStyle name="Comma 2 2 9 3" xfId="3237" xr:uid="{DE38920A-925F-47F6-9F0E-836D98C6B3AD}"/>
    <cellStyle name="Comma 2 20" xfId="1575" xr:uid="{A7337FBE-B1C1-4E18-8B80-CA1DCD9680D5}"/>
    <cellStyle name="Comma 2 21" xfId="1725" xr:uid="{3EEE36DC-560E-4D35-9701-573836FB961D}"/>
    <cellStyle name="Comma 2 22" xfId="1873" xr:uid="{9769E904-13E8-465A-A476-BA4C0014053F}"/>
    <cellStyle name="Comma 2 23" xfId="2022" xr:uid="{167A1844-83ED-44AE-BAD7-523D75AF21A2}"/>
    <cellStyle name="Comma 2 24" xfId="2172" xr:uid="{62A55458-7639-4F4C-B39B-E16C48EA9342}"/>
    <cellStyle name="Comma 2 25" xfId="2320" xr:uid="{9042AC2A-4F71-4CE0-8BC9-AA4C2CA503C8}"/>
    <cellStyle name="Comma 2 26" xfId="2468" xr:uid="{E34A7ECB-E439-4038-883E-88F88B7E31D8}"/>
    <cellStyle name="Comma 2 27" xfId="2618" xr:uid="{FD15C510-40B5-4C63-B112-021A959BB4D5}"/>
    <cellStyle name="Comma 2 28" xfId="2767" xr:uid="{F563342C-83B7-4381-B984-82492F544C88}"/>
    <cellStyle name="Comma 2 29" xfId="3088" xr:uid="{09BFCD78-DAA5-43B0-B676-45A4359269E9}"/>
    <cellStyle name="Comma 2 3" xfId="25" xr:uid="{63EF529E-5063-4878-8DBC-281ABDE0676E}"/>
    <cellStyle name="Comma 2 3 10" xfId="821" xr:uid="{8215D4AA-9629-482A-8FC1-557CD8BC6E67}"/>
    <cellStyle name="Comma 2 3 11" xfId="969" xr:uid="{12A135D9-A69A-45E8-9F5A-B7A31F1B5ED5}"/>
    <cellStyle name="Comma 2 3 12" xfId="1117" xr:uid="{09CB3FD8-AD20-4D44-ABC2-A6FD50D9C452}"/>
    <cellStyle name="Comma 2 3 13" xfId="1272" xr:uid="{9B3EAB3B-26CA-45EB-9330-835371D3F61A}"/>
    <cellStyle name="Comma 2 3 14" xfId="1433" xr:uid="{B88B1188-B06F-4F39-80B6-20E04522B836}"/>
    <cellStyle name="Comma 2 3 15" xfId="1582" xr:uid="{66E199E9-DC29-4C24-AA72-3B2AF71E16C9}"/>
    <cellStyle name="Comma 2 3 16" xfId="1732" xr:uid="{E1738E44-70F2-419F-99C6-F3E518A712B3}"/>
    <cellStyle name="Comma 2 3 17" xfId="1880" xr:uid="{6EA5743A-7DEC-4608-954A-41D881650C56}"/>
    <cellStyle name="Comma 2 3 18" xfId="2029" xr:uid="{7ADE4E5D-6F2A-4609-A9B7-EC2C76DF0E77}"/>
    <cellStyle name="Comma 2 3 19" xfId="2179" xr:uid="{C442C97A-037E-48E8-9B80-1BC3D2ACD6E9}"/>
    <cellStyle name="Comma 2 3 2" xfId="54" xr:uid="{71E01FBC-054D-4E15-8EF1-622C055BF360}"/>
    <cellStyle name="Comma 2 3 2 10" xfId="1130" xr:uid="{AEA9372A-DFAB-413E-BF4D-64C69E530D08}"/>
    <cellStyle name="Comma 2 3 2 11" xfId="1285" xr:uid="{145B2CE4-2D94-4D04-9D8C-C72104EC46A4}"/>
    <cellStyle name="Comma 2 3 2 12" xfId="1446" xr:uid="{0F440CFB-240D-4BFB-B138-2D20695325D9}"/>
    <cellStyle name="Comma 2 3 2 13" xfId="1595" xr:uid="{BE383E7A-6EB5-4A4C-ABE0-9349A43FFBBC}"/>
    <cellStyle name="Comma 2 3 2 14" xfId="1745" xr:uid="{16A56F8E-6FF7-4E43-BE30-EE36B24ABB08}"/>
    <cellStyle name="Comma 2 3 2 15" xfId="1893" xr:uid="{6E9578B8-86CD-42CD-AFAB-43FE83BEBA05}"/>
    <cellStyle name="Comma 2 3 2 16" xfId="2042" xr:uid="{A9124281-14E7-40A3-8050-AE43B9361086}"/>
    <cellStyle name="Comma 2 3 2 17" xfId="2192" xr:uid="{39F7E003-0DE8-465B-B675-00316B5D3AE6}"/>
    <cellStyle name="Comma 2 3 2 18" xfId="2340" xr:uid="{7E5B4384-77D9-4590-B296-3640B71B278E}"/>
    <cellStyle name="Comma 2 3 2 19" xfId="2488" xr:uid="{047576CA-82BA-4EBD-A05B-7816DB38A56B}"/>
    <cellStyle name="Comma 2 3 2 2" xfId="124" xr:uid="{0BB9E107-A585-44E2-8364-0229957EE134}"/>
    <cellStyle name="Comma 2 3 2 2 10" xfId="1543" xr:uid="{A126BA6B-C8D2-4253-95B6-767C8B078FA5}"/>
    <cellStyle name="Comma 2 3 2 2 11" xfId="1692" xr:uid="{63079628-9F4D-4685-9BBD-08CF57442889}"/>
    <cellStyle name="Comma 2 3 2 2 12" xfId="1842" xr:uid="{041B9F0E-DC3D-4782-A1EF-58B15DBCF0E3}"/>
    <cellStyle name="Comma 2 3 2 2 13" xfId="1990" xr:uid="{17B535A3-A194-4F14-945A-7CED40469D1B}"/>
    <cellStyle name="Comma 2 3 2 2 14" xfId="2139" xr:uid="{ED6ABD56-4587-4386-87A3-1BC41B254D62}"/>
    <cellStyle name="Comma 2 3 2 2 15" xfId="2289" xr:uid="{B9F8C3E1-B93B-4DD7-971B-763BD64C31CB}"/>
    <cellStyle name="Comma 2 3 2 2 16" xfId="2437" xr:uid="{1D842446-05D7-48A3-880E-56AB145D8DBA}"/>
    <cellStyle name="Comma 2 3 2 2 17" xfId="2585" xr:uid="{73109BAA-E7A5-4A03-AB51-441C501ABC00}"/>
    <cellStyle name="Comma 2 3 2 2 18" xfId="2735" xr:uid="{26DBD02D-E842-46BD-BD80-32775EB22C19}"/>
    <cellStyle name="Comma 2 3 2 2 19" xfId="2884" xr:uid="{F59B7269-AD1A-4CE1-A13B-051239912D2F}"/>
    <cellStyle name="Comma 2 3 2 2 2" xfId="337" xr:uid="{B58E8E7C-A5D8-458E-A90C-70D9C24ACD92}"/>
    <cellStyle name="Comma 2 3 2 2 2 2" xfId="3048" xr:uid="{A1FF8051-DEDA-4469-A743-2842E4F79C23}"/>
    <cellStyle name="Comma 2 3 2 2 2 3" xfId="3353" xr:uid="{EC28AD20-47A3-43DB-BD63-03861A977248}"/>
    <cellStyle name="Comma 2 3 2 2 20" xfId="3205" xr:uid="{60573C32-59D9-4266-A254-A6AB35EFFC53}"/>
    <cellStyle name="Comma 2 3 2 2 3" xfId="485" xr:uid="{B21656C9-75A3-4C17-AD13-A5D207BE2E6B}"/>
    <cellStyle name="Comma 2 3 2 2 4" xfId="635" xr:uid="{B0574342-A122-4603-8EE1-D39A2A6E4422}"/>
    <cellStyle name="Comma 2 3 2 2 5" xfId="783" xr:uid="{049F0C91-D978-41D9-A9AB-4177869B939F}"/>
    <cellStyle name="Comma 2 3 2 2 6" xfId="931" xr:uid="{93591693-F93D-40B9-86B0-FEBDEC863F35}"/>
    <cellStyle name="Comma 2 3 2 2 7" xfId="1079" xr:uid="{FBE2B71E-D9BE-4DC5-B05F-64E58298EFCF}"/>
    <cellStyle name="Comma 2 3 2 2 8" xfId="1227" xr:uid="{988B9EE1-57D9-4DB7-8D4D-B4C2362D741C}"/>
    <cellStyle name="Comma 2 3 2 2 9" xfId="1393" xr:uid="{4AEC9BC5-6B22-42A4-A58C-72CDBB828EFF}"/>
    <cellStyle name="Comma 2 3 2 20" xfId="2638" xr:uid="{45067D64-93EB-4E6E-AA80-9277B1FEFCD8}"/>
    <cellStyle name="Comma 2 3 2 21" xfId="2787" xr:uid="{3D6111E5-B16E-4585-80E6-CE34B4221D93}"/>
    <cellStyle name="Comma 2 3 2 22" xfId="3108" xr:uid="{2A4ECA15-9AF1-4E4D-9B87-99178E4C05B5}"/>
    <cellStyle name="Comma 2 3 2 3" xfId="171" xr:uid="{66F505A1-0286-45A0-AA9A-309B4C0A922C}"/>
    <cellStyle name="Comma 2 3 2 3 10" xfId="1496" xr:uid="{9C8AE3B5-992B-4D3F-97EE-299D313D017C}"/>
    <cellStyle name="Comma 2 3 2 3 11" xfId="1645" xr:uid="{53AF1F94-96A7-4A01-9F7D-4F7C44D475AC}"/>
    <cellStyle name="Comma 2 3 2 3 12" xfId="1795" xr:uid="{95F61571-18BC-4890-A21F-2570750B9B12}"/>
    <cellStyle name="Comma 2 3 2 3 13" xfId="1943" xr:uid="{12E7A58E-960A-4B3E-95A7-23EABA6E0256}"/>
    <cellStyle name="Comma 2 3 2 3 14" xfId="2092" xr:uid="{98A2CA12-9BB7-44E1-9615-36720B36B660}"/>
    <cellStyle name="Comma 2 3 2 3 15" xfId="2242" xr:uid="{FA3C1970-702C-4876-82C1-3A83D1D8429C}"/>
    <cellStyle name="Comma 2 3 2 3 16" xfId="2390" xr:uid="{973863D9-FC70-4591-B59D-BBF4E4EDE548}"/>
    <cellStyle name="Comma 2 3 2 3 17" xfId="2538" xr:uid="{8516C5FE-E55F-43C2-A277-447C9E16E0B1}"/>
    <cellStyle name="Comma 2 3 2 3 18" xfId="2688" xr:uid="{D7DB0938-0873-4A92-96F1-26DD72BB815D}"/>
    <cellStyle name="Comma 2 3 2 3 19" xfId="2837" xr:uid="{A24801C9-2EE1-4BA6-9264-5F3C844BAF58}"/>
    <cellStyle name="Comma 2 3 2 3 2" xfId="290" xr:uid="{C31BF944-5801-4222-BF5A-AB27270AFDCE}"/>
    <cellStyle name="Comma 2 3 2 3 2 2" xfId="3000" xr:uid="{7D489843-2EB9-4157-BE2A-F7FADC1F6D2C}"/>
    <cellStyle name="Comma 2 3 2 3 2 3" xfId="3306" xr:uid="{3896E2CB-C448-46CF-B6EE-ED7086C0FC79}"/>
    <cellStyle name="Comma 2 3 2 3 20" xfId="3158" xr:uid="{D6AEE7CA-5C40-47FC-9374-34E617324B1D}"/>
    <cellStyle name="Comma 2 3 2 3 3" xfId="438" xr:uid="{224999EC-6766-4884-9B4F-559B8B8A8962}"/>
    <cellStyle name="Comma 2 3 2 3 4" xfId="588" xr:uid="{4536815F-0015-4CCB-9DE7-30F7F22AB532}"/>
    <cellStyle name="Comma 2 3 2 3 5" xfId="736" xr:uid="{A429F6C6-F340-434A-B65D-AA26237DC7AD}"/>
    <cellStyle name="Comma 2 3 2 3 6" xfId="884" xr:uid="{BA0135FA-0F85-4BA8-9599-CA9E20F236B3}"/>
    <cellStyle name="Comma 2 3 2 3 7" xfId="1032" xr:uid="{4AAB1D4B-AC4B-429F-8286-657A37B91FC9}"/>
    <cellStyle name="Comma 2 3 2 3 8" xfId="1180" xr:uid="{2D3651F9-DA64-4417-93E0-5D08963C2BD5}"/>
    <cellStyle name="Comma 2 3 2 3 9" xfId="1345" xr:uid="{8E18B13C-5A5F-4ABF-94F5-CBB0C5F75F58}"/>
    <cellStyle name="Comma 2 3 2 4" xfId="240" xr:uid="{15ECD3A7-BCE8-4E4E-ABB0-2642C777913A}"/>
    <cellStyle name="Comma 2 3 2 4 2" xfId="2938" xr:uid="{08DB2F0C-0E99-4532-AF29-18131B9275C2}"/>
    <cellStyle name="Comma 2 3 2 4 3" xfId="3256" xr:uid="{E72759ED-7FD5-4E00-9C1C-941EE1178F7C}"/>
    <cellStyle name="Comma 2 3 2 5" xfId="388" xr:uid="{E8947769-B8D7-4CCA-A296-838D86DFF40B}"/>
    <cellStyle name="Comma 2 3 2 6" xfId="538" xr:uid="{18A52292-F953-4741-B5A0-1C379C68F2D8}"/>
    <cellStyle name="Comma 2 3 2 7" xfId="686" xr:uid="{AD6C1127-B6F5-4202-ABF2-E94A66EDA4ED}"/>
    <cellStyle name="Comma 2 3 2 8" xfId="834" xr:uid="{50366C84-9E5B-4674-9D27-626CAF6D3512}"/>
    <cellStyle name="Comma 2 3 2 9" xfId="982" xr:uid="{D9657B99-6170-4C7F-ADC3-C5D9D101B0B9}"/>
    <cellStyle name="Comma 2 3 20" xfId="2327" xr:uid="{354B38A2-9DDF-477D-B861-FD268C4CF766}"/>
    <cellStyle name="Comma 2 3 21" xfId="2475" xr:uid="{3908DB36-0ADA-4BEA-9DD9-E23198B16551}"/>
    <cellStyle name="Comma 2 3 22" xfId="2625" xr:uid="{AC7208EB-AC66-4171-B584-DDA96DD209E3}"/>
    <cellStyle name="Comma 2 3 23" xfId="2774" xr:uid="{CED10838-AAB6-4444-AEC4-17007094D167}"/>
    <cellStyle name="Comma 2 3 24" xfId="3095" xr:uid="{BF00CD10-EB0A-43FA-8801-B2F8B52DEC8F}"/>
    <cellStyle name="Comma 2 3 3" xfId="77" xr:uid="{E52DB6BA-5A17-4F53-82C9-510926EE0149}"/>
    <cellStyle name="Comma 2 3 3 10" xfId="1139" xr:uid="{64BEE7D2-75F4-44B8-89CF-DF22DF2A0A4E}"/>
    <cellStyle name="Comma 2 3 3 11" xfId="1300" xr:uid="{8A37DD40-D2DD-446D-A859-ACFBA9E7A558}"/>
    <cellStyle name="Comma 2 3 3 12" xfId="1455" xr:uid="{5C45B0FF-239E-4386-8750-9A7415B3EDBE}"/>
    <cellStyle name="Comma 2 3 3 13" xfId="1604" xr:uid="{E3341295-E4B3-4912-9983-B44DA2A73147}"/>
    <cellStyle name="Comma 2 3 3 14" xfId="1754" xr:uid="{9B93B37B-8CD1-47B0-9E20-E04A59EDCA09}"/>
    <cellStyle name="Comma 2 3 3 15" xfId="1902" xr:uid="{A9F2B0AE-005C-468A-8FFA-8FC25286AA14}"/>
    <cellStyle name="Comma 2 3 3 16" xfId="2051" xr:uid="{AF61BF92-1E9C-4B6F-8EB6-62CA8A565E06}"/>
    <cellStyle name="Comma 2 3 3 17" xfId="2201" xr:uid="{BD4A6456-7B8B-4118-8CDA-9EDFE2844E02}"/>
    <cellStyle name="Comma 2 3 3 18" xfId="2349" xr:uid="{E2BAF080-5FBF-4778-989B-171BC333FD83}"/>
    <cellStyle name="Comma 2 3 3 19" xfId="2497" xr:uid="{7199B3CB-EFCA-49EB-BEA3-71012C5993E3}"/>
    <cellStyle name="Comma 2 3 3 2" xfId="133" xr:uid="{C3207251-15B1-4B36-A1AD-8948939AE9F0}"/>
    <cellStyle name="Comma 2 3 3 2 10" xfId="1552" xr:uid="{7CC946C7-B360-4D99-94A4-77DC39622E93}"/>
    <cellStyle name="Comma 2 3 3 2 11" xfId="1701" xr:uid="{60149A67-3A2C-45C7-ADDA-765B5AAAE894}"/>
    <cellStyle name="Comma 2 3 3 2 12" xfId="1851" xr:uid="{96AD2DA3-F2F2-4428-BADC-E8FA5492B354}"/>
    <cellStyle name="Comma 2 3 3 2 13" xfId="1999" xr:uid="{7B53D0B7-A790-49BE-A00D-B705228CBC0B}"/>
    <cellStyle name="Comma 2 3 3 2 14" xfId="2148" xr:uid="{3262C942-056A-4E82-8753-B4DE479748B3}"/>
    <cellStyle name="Comma 2 3 3 2 15" xfId="2298" xr:uid="{6D48AE0B-C32B-4F43-94A2-2397B386A06B}"/>
    <cellStyle name="Comma 2 3 3 2 16" xfId="2446" xr:uid="{12D06C38-12B1-428F-9770-1663D55F6CCB}"/>
    <cellStyle name="Comma 2 3 3 2 17" xfId="2594" xr:uid="{2ACF2D97-3357-4C62-9BDC-DEB5C3E36FAA}"/>
    <cellStyle name="Comma 2 3 3 2 18" xfId="2744" xr:uid="{76476E68-F62F-4F9B-B202-657D7BF011A2}"/>
    <cellStyle name="Comma 2 3 3 2 19" xfId="2893" xr:uid="{939856A9-A11B-4D0A-8934-EBF34F8FFFC4}"/>
    <cellStyle name="Comma 2 3 3 2 2" xfId="346" xr:uid="{433487F2-4D9C-479D-889C-CA56E7CB7F4C}"/>
    <cellStyle name="Comma 2 3 3 2 2 2" xfId="3062" xr:uid="{EF30D068-5C36-4F7E-B72C-0EA407262E01}"/>
    <cellStyle name="Comma 2 3 3 2 2 3" xfId="3362" xr:uid="{E8A3FCED-B0CC-42FB-B955-FDDC4748B3C8}"/>
    <cellStyle name="Comma 2 3 3 2 20" xfId="3214" xr:uid="{F101CA44-8377-4766-92F7-283FA6CA4302}"/>
    <cellStyle name="Comma 2 3 3 2 3" xfId="494" xr:uid="{4EA11A0F-E7FA-41DE-A5F4-19066F9DEDA2}"/>
    <cellStyle name="Comma 2 3 3 2 4" xfId="644" xr:uid="{93C4BABD-188F-4C66-9213-BB9E617CDE98}"/>
    <cellStyle name="Comma 2 3 3 2 5" xfId="792" xr:uid="{E484A77B-015F-466B-8D47-CA06119299E5}"/>
    <cellStyle name="Comma 2 3 3 2 6" xfId="940" xr:uid="{DBEB1C04-8F15-4359-B174-E11A4F25C71E}"/>
    <cellStyle name="Comma 2 3 3 2 7" xfId="1088" xr:uid="{7C404909-DA9F-4AF7-A379-B9895E42B2B5}"/>
    <cellStyle name="Comma 2 3 3 2 8" xfId="1236" xr:uid="{D661925C-CFE1-4795-B902-2A2A70E09B67}"/>
    <cellStyle name="Comma 2 3 3 2 9" xfId="1402" xr:uid="{D6249937-57A5-4DF9-8989-D88CEEEDEE68}"/>
    <cellStyle name="Comma 2 3 3 20" xfId="2647" xr:uid="{52A4D3E5-295C-417D-A7F9-85422B4C737B}"/>
    <cellStyle name="Comma 2 3 3 21" xfId="2796" xr:uid="{43ABB3A0-FD08-4D44-9083-F6CC1F63F9B0}"/>
    <cellStyle name="Comma 2 3 3 22" xfId="3117" xr:uid="{811C8C77-3E44-4AAE-9AD7-A3F5A02650E6}"/>
    <cellStyle name="Comma 2 3 3 3" xfId="184" xr:uid="{600729A1-1B18-4DAB-A80B-E510CC150D17}"/>
    <cellStyle name="Comma 2 3 3 3 10" xfId="1509" xr:uid="{E5B933EF-6B5B-49BB-BFBB-342EE1E62181}"/>
    <cellStyle name="Comma 2 3 3 3 11" xfId="1658" xr:uid="{3141454F-744C-4B76-B4DE-6DB8B9057257}"/>
    <cellStyle name="Comma 2 3 3 3 12" xfId="1808" xr:uid="{A75FC516-F1F3-4573-B324-D377A7F0934A}"/>
    <cellStyle name="Comma 2 3 3 3 13" xfId="1956" xr:uid="{D3052FA6-906F-4EEC-B723-71302F1CF5F0}"/>
    <cellStyle name="Comma 2 3 3 3 14" xfId="2105" xr:uid="{38A86493-576D-4873-9B28-D4B5652DCA79}"/>
    <cellStyle name="Comma 2 3 3 3 15" xfId="2255" xr:uid="{063ED4DF-335F-4B27-BCA9-17AE452039C8}"/>
    <cellStyle name="Comma 2 3 3 3 16" xfId="2403" xr:uid="{31F0287C-2873-457B-94D6-4B3E75D6C8BB}"/>
    <cellStyle name="Comma 2 3 3 3 17" xfId="2551" xr:uid="{83A19F5F-6DFD-4E6D-9B13-C55D974BB60C}"/>
    <cellStyle name="Comma 2 3 3 3 18" xfId="2701" xr:uid="{F04FC5A0-8C86-4021-90E3-5FE6B3FF174F}"/>
    <cellStyle name="Comma 2 3 3 3 19" xfId="2850" xr:uid="{0F0DAF98-0863-4998-8515-E26A66E96E2F}"/>
    <cellStyle name="Comma 2 3 3 3 2" xfId="303" xr:uid="{762DA795-CCC2-48B5-B021-4339BD777E7A}"/>
    <cellStyle name="Comma 2 3 3 3 2 2" xfId="3014" xr:uid="{FACEE909-7F23-47D8-8C13-39A70FF1440B}"/>
    <cellStyle name="Comma 2 3 3 3 2 3" xfId="3319" xr:uid="{B6A79943-0984-4B3D-B064-B157E1479059}"/>
    <cellStyle name="Comma 2 3 3 3 20" xfId="3171" xr:uid="{8E3BBAA6-AEB1-426B-AC15-A3928380C9F7}"/>
    <cellStyle name="Comma 2 3 3 3 3" xfId="451" xr:uid="{C0744592-F039-4A09-84B5-A44FEA91A069}"/>
    <cellStyle name="Comma 2 3 3 3 4" xfId="601" xr:uid="{768E5C4E-DAF7-41AD-875F-C34A0321E7BC}"/>
    <cellStyle name="Comma 2 3 3 3 5" xfId="749" xr:uid="{728B3025-ACC4-47F7-89F8-33118D431970}"/>
    <cellStyle name="Comma 2 3 3 3 6" xfId="897" xr:uid="{FE22EBA9-93CC-4A48-A38E-4CDB419A02C1}"/>
    <cellStyle name="Comma 2 3 3 3 7" xfId="1045" xr:uid="{C4966272-0768-43F5-B77B-070BB187DA04}"/>
    <cellStyle name="Comma 2 3 3 3 8" xfId="1193" xr:uid="{73942034-DF7B-48E0-9120-4F4921F99D24}"/>
    <cellStyle name="Comma 2 3 3 3 9" xfId="1358" xr:uid="{08F3A522-9A2D-46EA-9842-C51A5425CF4A}"/>
    <cellStyle name="Comma 2 3 3 4" xfId="249" xr:uid="{6E001A30-32F0-4BB1-B57F-E9B640B1CAA0}"/>
    <cellStyle name="Comma 2 3 3 4 2" xfId="2952" xr:uid="{8F56801D-D202-40F3-A28F-7B3C8E407AC5}"/>
    <cellStyle name="Comma 2 3 3 4 3" xfId="3265" xr:uid="{271C8B22-EED3-4DC5-B261-21AC53075980}"/>
    <cellStyle name="Comma 2 3 3 5" xfId="397" xr:uid="{0415C1B7-6044-4E21-B76F-AF805A94DF2B}"/>
    <cellStyle name="Comma 2 3 3 6" xfId="547" xr:uid="{8F9B65AC-85AD-4C81-B23C-0DB92C7ECDE1}"/>
    <cellStyle name="Comma 2 3 3 7" xfId="695" xr:uid="{4741FA09-1E21-49F2-A7E2-285226A75274}"/>
    <cellStyle name="Comma 2 3 3 8" xfId="843" xr:uid="{95171CD4-5A48-4C1A-9A6C-299B680BB8C4}"/>
    <cellStyle name="Comma 2 3 3 9" xfId="991" xr:uid="{726DB939-5F3C-40D3-A2EA-8282AB987F02}"/>
    <cellStyle name="Comma 2 3 4" xfId="40" xr:uid="{C303486F-EEEB-43A0-8588-432A258761F8}"/>
    <cellStyle name="Comma 2 3 4 10" xfId="1380" xr:uid="{D47B7902-2650-4414-8D44-503A35AA497E}"/>
    <cellStyle name="Comma 2 3 4 11" xfId="1530" xr:uid="{6C02F54E-78A2-4E1E-BA15-7612E0C2F43A}"/>
    <cellStyle name="Comma 2 3 4 12" xfId="1679" xr:uid="{60275304-1B2C-4D0A-B87F-6405738EB5B4}"/>
    <cellStyle name="Comma 2 3 4 13" xfId="1829" xr:uid="{00722187-5265-4D70-9CBF-AF2861983C84}"/>
    <cellStyle name="Comma 2 3 4 14" xfId="1977" xr:uid="{B67D2603-4A8D-42B0-A0EF-343CE1E1C35F}"/>
    <cellStyle name="Comma 2 3 4 15" xfId="2126" xr:uid="{0F0E5927-8D93-499F-B562-08C5714BAC4F}"/>
    <cellStyle name="Comma 2 3 4 16" xfId="2276" xr:uid="{52ED83C1-9487-4863-8DD8-3D2C54C450F4}"/>
    <cellStyle name="Comma 2 3 4 17" xfId="2424" xr:uid="{11B5FC17-463B-4FD4-AB97-EE1E4DF7E96D}"/>
    <cellStyle name="Comma 2 3 4 18" xfId="2572" xr:uid="{B07CDE1D-3DB4-41A5-9ABB-DA1DEFDB5464}"/>
    <cellStyle name="Comma 2 3 4 19" xfId="2722" xr:uid="{2130F6F9-475C-46A7-A665-802321D6871C}"/>
    <cellStyle name="Comma 2 3 4 2" xfId="206" xr:uid="{554417E5-DDF8-4B09-8700-3E4523819F5E}"/>
    <cellStyle name="Comma 2 3 4 2 2" xfId="3035" xr:uid="{4991AC6B-4168-4F41-85A7-DCF1E850F791}"/>
    <cellStyle name="Comma 2 3 4 2 3" xfId="3340" xr:uid="{67A29D2A-3636-4C52-AFF8-7F6E0C7116DB}"/>
    <cellStyle name="Comma 2 3 4 20" xfId="2871" xr:uid="{9F8102E6-EE50-4AE4-922D-B1F4B971B690}"/>
    <cellStyle name="Comma 2 3 4 21" xfId="3192" xr:uid="{83900EB2-1418-427D-B207-978195FB76AB}"/>
    <cellStyle name="Comma 2 3 4 3" xfId="324" xr:uid="{63571F04-FAA6-4E6D-8519-777628A1D060}"/>
    <cellStyle name="Comma 2 3 4 4" xfId="472" xr:uid="{78A9047F-28F7-41C7-AF3A-928670DAA5E3}"/>
    <cellStyle name="Comma 2 3 4 5" xfId="622" xr:uid="{9F825E9B-CCBF-4E86-B7F1-62B21EB06E6B}"/>
    <cellStyle name="Comma 2 3 4 6" xfId="770" xr:uid="{87298F9C-08E3-4D53-B9B2-74BF4FF31BB6}"/>
    <cellStyle name="Comma 2 3 4 7" xfId="918" xr:uid="{FD75C4E8-B321-4A83-91DD-D04D79EE307B}"/>
    <cellStyle name="Comma 2 3 4 8" xfId="1066" xr:uid="{E9463919-3749-4641-8066-FCE4BDE1374E}"/>
    <cellStyle name="Comma 2 3 4 9" xfId="1214" xr:uid="{35B9FA16-C080-4760-B159-1A59B57598D7}"/>
    <cellStyle name="Comma 2 3 5" xfId="111" xr:uid="{833B5721-3CFB-43B9-B112-6DBAA63FA292}"/>
    <cellStyle name="Comma 2 3 5 10" xfId="1483" xr:uid="{F5BF44CF-1C25-42CC-9086-15EBFE9F0D32}"/>
    <cellStyle name="Comma 2 3 5 11" xfId="1632" xr:uid="{8866EC59-7144-462E-AE60-9F46343E4BA1}"/>
    <cellStyle name="Comma 2 3 5 12" xfId="1782" xr:uid="{3C8E6E0F-B0F5-42D7-90B8-298862C8DBB4}"/>
    <cellStyle name="Comma 2 3 5 13" xfId="1930" xr:uid="{A03F5A60-44F9-4EF5-A8B5-E03234732A24}"/>
    <cellStyle name="Comma 2 3 5 14" xfId="2079" xr:uid="{3CCE051C-63D6-4D56-BEBA-8ADDB1EE6071}"/>
    <cellStyle name="Comma 2 3 5 15" xfId="2229" xr:uid="{DA0F0BC7-B044-46F9-892E-AB7F6D0CB920}"/>
    <cellStyle name="Comma 2 3 5 16" xfId="2377" xr:uid="{FDEB8151-51BF-4ACE-A343-783EA630D746}"/>
    <cellStyle name="Comma 2 3 5 17" xfId="2525" xr:uid="{402E11EE-FC2F-4CCD-9126-D807CF26D086}"/>
    <cellStyle name="Comma 2 3 5 18" xfId="2675" xr:uid="{8295D747-D393-4804-AF86-5BE79F9580D3}"/>
    <cellStyle name="Comma 2 3 5 19" xfId="2824" xr:uid="{F9C7D85A-37FB-4305-BD4B-191FE2C573EF}"/>
    <cellStyle name="Comma 2 3 5 2" xfId="277" xr:uid="{5334783D-96F2-4155-BF5D-03CEDA933A69}"/>
    <cellStyle name="Comma 2 3 5 2 2" xfId="2986" xr:uid="{A0673E25-2FD7-4755-91AE-681AA981FEDF}"/>
    <cellStyle name="Comma 2 3 5 2 3" xfId="3293" xr:uid="{D79D36EB-C2FC-4C51-8393-9EC5C55ADF7C}"/>
    <cellStyle name="Comma 2 3 5 20" xfId="3145" xr:uid="{6FF5BAF8-61D7-4B89-A296-32A8C4EEB57D}"/>
    <cellStyle name="Comma 2 3 5 3" xfId="425" xr:uid="{8FAFC27C-E150-4D71-A952-231A819FDC08}"/>
    <cellStyle name="Comma 2 3 5 4" xfId="575" xr:uid="{F10F284D-D520-4C99-9B1F-DD860C96F38B}"/>
    <cellStyle name="Comma 2 3 5 5" xfId="723" xr:uid="{68D83EFC-024B-4A11-A1A6-E23ACC111000}"/>
    <cellStyle name="Comma 2 3 5 6" xfId="871" xr:uid="{AF661AD5-4A07-4096-BB34-A59CE540E047}"/>
    <cellStyle name="Comma 2 3 5 7" xfId="1019" xr:uid="{6025BEFB-7246-4C4D-A16C-BBAAF47C7A82}"/>
    <cellStyle name="Comma 2 3 5 8" xfId="1167" xr:uid="{53035D07-53C0-440D-BB6A-038CDD0BDB02}"/>
    <cellStyle name="Comma 2 3 5 9" xfId="1331" xr:uid="{A009F6B9-C5EA-4992-B633-4EC89C6A305D}"/>
    <cellStyle name="Comma 2 3 6" xfId="227" xr:uid="{ECE518EE-0636-4270-BC2A-20E8118A06B3}"/>
    <cellStyle name="Comma 2 3 6 2" xfId="2923" xr:uid="{E52DB115-847A-4D1E-848E-8AFF46D2CC98}"/>
    <cellStyle name="Comma 2 3 6 3" xfId="3243" xr:uid="{99A2F30F-35E7-4B94-B58F-5FB945A99645}"/>
    <cellStyle name="Comma 2 3 7" xfId="375" xr:uid="{4B808401-F554-4384-9DF3-0BCDEED057CE}"/>
    <cellStyle name="Comma 2 3 8" xfId="525" xr:uid="{6EBFBCD2-4672-4A13-8332-386C80F93093}"/>
    <cellStyle name="Comma 2 3 9" xfId="673" xr:uid="{6E99DE59-D9D0-4D43-8E5B-5662BF5335D1}"/>
    <cellStyle name="Comma 2 4" xfId="46" xr:uid="{C03159B1-88ED-45EC-A134-48C43FECBA4B}"/>
    <cellStyle name="Comma 2 4 10" xfId="975" xr:uid="{171ECF1A-DBA7-44CD-BBE8-B86360632D11}"/>
    <cellStyle name="Comma 2 4 11" xfId="1123" xr:uid="{B63BCB95-50B3-4453-BE2F-D38F5CB1E704}"/>
    <cellStyle name="Comma 2 4 12" xfId="1278" xr:uid="{FA668E91-AB10-4FF0-8DD0-CA48E5ADD751}"/>
    <cellStyle name="Comma 2 4 13" xfId="1439" xr:uid="{E6AF1726-8EA5-44FA-AC54-AC567BFB9B1F}"/>
    <cellStyle name="Comma 2 4 14" xfId="1588" xr:uid="{E06998D2-6E29-4ABD-A99B-5A49C194D839}"/>
    <cellStyle name="Comma 2 4 15" xfId="1738" xr:uid="{386EF9C0-A742-405C-A8B8-13A37ABDA2D8}"/>
    <cellStyle name="Comma 2 4 16" xfId="1886" xr:uid="{06E9F850-5892-459A-9FE7-651AB39FA365}"/>
    <cellStyle name="Comma 2 4 17" xfId="2035" xr:uid="{5BC3669E-DA6B-441A-9D14-398794E6A801}"/>
    <cellStyle name="Comma 2 4 18" xfId="2185" xr:uid="{15D984CA-5F60-4A8D-9EB8-0176ADF35520}"/>
    <cellStyle name="Comma 2 4 19" xfId="2333" xr:uid="{98C15EA9-4A89-4382-9079-23F170D6B663}"/>
    <cellStyle name="Comma 2 4 2" xfId="86" xr:uid="{061E3255-86BA-4F26-BE1B-D27E9D827EC3}"/>
    <cellStyle name="Comma 2 4 2 10" xfId="1306" xr:uid="{EFB5CC13-0A6C-4AC8-B13D-ED2BA60EF04F}"/>
    <cellStyle name="Comma 2 4 2 11" xfId="1459" xr:uid="{795E56D7-B6A3-4FA8-8D97-0D1239BB3F2B}"/>
    <cellStyle name="Comma 2 4 2 12" xfId="1608" xr:uid="{73564E1B-1BDD-4D4E-90D3-2B3C7A521FDC}"/>
    <cellStyle name="Comma 2 4 2 13" xfId="1758" xr:uid="{39FADFDA-CB49-4A60-B804-3CB0143F441F}"/>
    <cellStyle name="Comma 2 4 2 14" xfId="1906" xr:uid="{1508F51E-A24B-4065-912F-9C8C0BFAE504}"/>
    <cellStyle name="Comma 2 4 2 15" xfId="2055" xr:uid="{FC5D6B70-4B27-4409-86EC-17AE7392DBFA}"/>
    <cellStyle name="Comma 2 4 2 16" xfId="2205" xr:uid="{4FD09037-C782-464C-B08A-A7C73C978ABC}"/>
    <cellStyle name="Comma 2 4 2 17" xfId="2353" xr:uid="{429F18A0-97C4-4058-A823-5898FE2BF60F}"/>
    <cellStyle name="Comma 2 4 2 18" xfId="2501" xr:uid="{C516903A-C00B-47AE-91BE-CA52024C073C}"/>
    <cellStyle name="Comma 2 4 2 19" xfId="2651" xr:uid="{F13B4F11-1157-4AF3-8DD0-854177007E3C}"/>
    <cellStyle name="Comma 2 4 2 2" xfId="137" xr:uid="{F7530D9D-2463-4338-9AF2-529343D31154}"/>
    <cellStyle name="Comma 2 4 2 2 10" xfId="1556" xr:uid="{A97C297E-222A-4C27-9A7C-4A1546FEC851}"/>
    <cellStyle name="Comma 2 4 2 2 11" xfId="1705" xr:uid="{CE8E5597-58F9-49A6-86F7-AFBCF32175EB}"/>
    <cellStyle name="Comma 2 4 2 2 12" xfId="1855" xr:uid="{F42EF5E4-BB72-41DB-8F1D-885ABA89D79C}"/>
    <cellStyle name="Comma 2 4 2 2 13" xfId="2003" xr:uid="{3AA21D23-0F60-42EA-8339-70E2CAF95FEF}"/>
    <cellStyle name="Comma 2 4 2 2 14" xfId="2152" xr:uid="{7432682C-143B-4F17-AE0B-D14B78BE8578}"/>
    <cellStyle name="Comma 2 4 2 2 15" xfId="2302" xr:uid="{0EE2B922-22E6-440E-A932-F4BC6CF5BA09}"/>
    <cellStyle name="Comma 2 4 2 2 16" xfId="2450" xr:uid="{CE2D47D7-B9BD-43F8-A85D-AC153DD55EDE}"/>
    <cellStyle name="Comma 2 4 2 2 17" xfId="2598" xr:uid="{6357DFF2-C8BB-4DBE-A14F-E46AFAD29AF1}"/>
    <cellStyle name="Comma 2 4 2 2 18" xfId="2748" xr:uid="{15343299-10A2-4995-B46F-4F850192F207}"/>
    <cellStyle name="Comma 2 4 2 2 19" xfId="2897" xr:uid="{0C49550B-4A4F-453C-B739-309B11D3F73D}"/>
    <cellStyle name="Comma 2 4 2 2 2" xfId="350" xr:uid="{83E26A72-2A76-47F8-B340-36BE5647D4CB}"/>
    <cellStyle name="Comma 2 4 2 2 2 2" xfId="3068" xr:uid="{7CDFEDA5-42D3-490C-AFD6-FC64119F2FFD}"/>
    <cellStyle name="Comma 2 4 2 2 2 3" xfId="3366" xr:uid="{4601AB45-C643-4B80-ADB8-51A24E089944}"/>
    <cellStyle name="Comma 2 4 2 2 20" xfId="3218" xr:uid="{A4E481C8-12B8-4D26-9CC2-42A8DA9FC927}"/>
    <cellStyle name="Comma 2 4 2 2 3" xfId="498" xr:uid="{01CDB5C3-68B8-429A-ACEF-7C22A8A784E7}"/>
    <cellStyle name="Comma 2 4 2 2 4" xfId="648" xr:uid="{567C7FFA-7C2B-46CA-A27A-8D1A766344C5}"/>
    <cellStyle name="Comma 2 4 2 2 5" xfId="796" xr:uid="{5A3EB4ED-35C7-48D1-B955-396B096AF492}"/>
    <cellStyle name="Comma 2 4 2 2 6" xfId="944" xr:uid="{5B2472E1-C8E7-4F12-ACF0-F407CE235FD6}"/>
    <cellStyle name="Comma 2 4 2 2 7" xfId="1092" xr:uid="{B6418884-A564-491B-A86C-18C01F453D7B}"/>
    <cellStyle name="Comma 2 4 2 2 8" xfId="1240" xr:uid="{108CAFDA-A05D-4267-8154-910DE26CA06D}"/>
    <cellStyle name="Comma 2 4 2 2 9" xfId="1406" xr:uid="{433F6D7F-4F2B-4B06-8D3F-C94F10C9A5D0}"/>
    <cellStyle name="Comma 2 4 2 20" xfId="2800" xr:uid="{E407CF84-3632-4B4F-B359-3E1F928EFCEF}"/>
    <cellStyle name="Comma 2 4 2 21" xfId="3121" xr:uid="{2F02B59A-7796-42BA-B83C-E4259BC33C8D}"/>
    <cellStyle name="Comma 2 4 2 3" xfId="253" xr:uid="{085934AB-0A2D-4784-B03E-21ABD3C77880}"/>
    <cellStyle name="Comma 2 4 2 3 2" xfId="2958" xr:uid="{4938D17C-5A35-4544-B393-E921347AAB24}"/>
    <cellStyle name="Comma 2 4 2 3 3" xfId="3269" xr:uid="{54348DE1-B04B-4399-9136-A9A996036572}"/>
    <cellStyle name="Comma 2 4 2 4" xfId="401" xr:uid="{804F822A-A5AF-4862-92D9-A8097BF78168}"/>
    <cellStyle name="Comma 2 4 2 5" xfId="551" xr:uid="{9EC12505-7F52-4997-ACA2-366FABAB2162}"/>
    <cellStyle name="Comma 2 4 2 6" xfId="699" xr:uid="{A1D7002C-0568-44E3-A890-88F19E0C16F2}"/>
    <cellStyle name="Comma 2 4 2 7" xfId="847" xr:uid="{208F5AC1-E2D0-4E34-A559-9817B6285998}"/>
    <cellStyle name="Comma 2 4 2 8" xfId="995" xr:uid="{F3F50BBF-BC02-4EF6-BB36-78EB140902BD}"/>
    <cellStyle name="Comma 2 4 2 9" xfId="1143" xr:uid="{806BE3E5-0BA6-473D-B7B4-0069AC399588}"/>
    <cellStyle name="Comma 2 4 20" xfId="2481" xr:uid="{6E3A0DE6-5A26-4BBD-9E12-5ECADB996628}"/>
    <cellStyle name="Comma 2 4 21" xfId="2631" xr:uid="{5B555718-ECF9-4D93-A2A0-5AC67FC8F732}"/>
    <cellStyle name="Comma 2 4 22" xfId="2780" xr:uid="{16B0A62A-C9E0-406C-853D-1A6AB363CAEE}"/>
    <cellStyle name="Comma 2 4 23" xfId="3101" xr:uid="{F935A050-5E17-41BE-A126-CF37DB3C36B1}"/>
    <cellStyle name="Comma 2 4 3" xfId="117" xr:uid="{3507BC80-7070-4F79-987F-32D77C6D3973}"/>
    <cellStyle name="Comma 2 4 3 10" xfId="1536" xr:uid="{A9F0AFA3-45AA-4EB8-886B-FC374EEFCCB8}"/>
    <cellStyle name="Comma 2 4 3 11" xfId="1685" xr:uid="{1D5FEEA9-B377-416B-A7C6-E6277A7C8215}"/>
    <cellStyle name="Comma 2 4 3 12" xfId="1835" xr:uid="{35BE1C68-87C4-41CD-A9F5-0C3B0E2AF968}"/>
    <cellStyle name="Comma 2 4 3 13" xfId="1983" xr:uid="{EFA38C35-4F5E-4D11-9675-8F69CADB2257}"/>
    <cellStyle name="Comma 2 4 3 14" xfId="2132" xr:uid="{41743669-5A87-40EE-8A83-BE094770F842}"/>
    <cellStyle name="Comma 2 4 3 15" xfId="2282" xr:uid="{760773F7-8F27-45BC-AEFE-A64F5335F414}"/>
    <cellStyle name="Comma 2 4 3 16" xfId="2430" xr:uid="{65776885-5B31-45E3-8472-C8EB378DBD71}"/>
    <cellStyle name="Comma 2 4 3 17" xfId="2578" xr:uid="{3E1E2C0E-5D5C-4D69-9C72-5B87950A254D}"/>
    <cellStyle name="Comma 2 4 3 18" xfId="2728" xr:uid="{DA48DE0C-2275-4528-910D-D2DE4A8F3F8B}"/>
    <cellStyle name="Comma 2 4 3 19" xfId="2877" xr:uid="{AC9D9E8A-9B58-441E-811E-097D73DF3182}"/>
    <cellStyle name="Comma 2 4 3 2" xfId="330" xr:uid="{A4FF8A12-349C-41AD-991E-9741412BD451}"/>
    <cellStyle name="Comma 2 4 3 2 2" xfId="3041" xr:uid="{CD758DD6-80C5-43ED-B261-E4418A0A383E}"/>
    <cellStyle name="Comma 2 4 3 2 3" xfId="3346" xr:uid="{FF5DDCC4-25E5-470B-A0FA-2D2C400AAE67}"/>
    <cellStyle name="Comma 2 4 3 20" xfId="3198" xr:uid="{4D582F51-F93A-4FA8-BDA2-26D52C919E41}"/>
    <cellStyle name="Comma 2 4 3 3" xfId="478" xr:uid="{A00FA145-ED49-443C-A26D-2DB8B6DDF1B5}"/>
    <cellStyle name="Comma 2 4 3 4" xfId="628" xr:uid="{D4D6CF9E-610E-4F6F-B7B2-14727101DA76}"/>
    <cellStyle name="Comma 2 4 3 5" xfId="776" xr:uid="{8EE437D5-CAB5-4C42-B9CA-2843CA030A4A}"/>
    <cellStyle name="Comma 2 4 3 6" xfId="924" xr:uid="{564F7FC9-DC10-402D-919E-F40AF0281B76}"/>
    <cellStyle name="Comma 2 4 3 7" xfId="1072" xr:uid="{7A09DCC0-8D9A-436A-980A-B67A18216583}"/>
    <cellStyle name="Comma 2 4 3 8" xfId="1220" xr:uid="{B4751AB4-9372-4495-A6A7-BF5A8A3DB246}"/>
    <cellStyle name="Comma 2 4 3 9" xfId="1386" xr:uid="{918C8360-F5B3-4D25-AAAF-7F1E30B80661}"/>
    <cellStyle name="Comma 2 4 4" xfId="163" xr:uid="{F4AE5A43-0261-490C-B58F-C31965AD1CCE}"/>
    <cellStyle name="Comma 2 4 4 10" xfId="1489" xr:uid="{F33E4BCC-4722-4426-95E3-F2E5920BBD78}"/>
    <cellStyle name="Comma 2 4 4 11" xfId="1638" xr:uid="{78C9298E-09F5-48F9-99F9-32047CC3A19D}"/>
    <cellStyle name="Comma 2 4 4 12" xfId="1788" xr:uid="{004B32FC-9F9B-4CCF-A51E-B827B9D49E01}"/>
    <cellStyle name="Comma 2 4 4 13" xfId="1936" xr:uid="{3E805587-28E6-470A-951A-0BB2E67CC170}"/>
    <cellStyle name="Comma 2 4 4 14" xfId="2085" xr:uid="{03DE491C-5534-492E-89B7-621978396B80}"/>
    <cellStyle name="Comma 2 4 4 15" xfId="2235" xr:uid="{C4F158B5-7ECC-4B75-9B7B-87A6F999F9E3}"/>
    <cellStyle name="Comma 2 4 4 16" xfId="2383" xr:uid="{2BCB429E-50DD-4472-978B-8BCCABAA84F0}"/>
    <cellStyle name="Comma 2 4 4 17" xfId="2531" xr:uid="{CD65CAA5-04B3-4DBB-86A0-C12BD32A5C02}"/>
    <cellStyle name="Comma 2 4 4 18" xfId="2681" xr:uid="{16DECAD6-0DDD-4F59-832E-DE997A192443}"/>
    <cellStyle name="Comma 2 4 4 19" xfId="2830" xr:uid="{1EA07138-A8F5-4F23-AEDC-6873F633FAF0}"/>
    <cellStyle name="Comma 2 4 4 2" xfId="283" xr:uid="{7AB246B2-713E-44C2-8595-CFF210FE9C77}"/>
    <cellStyle name="Comma 2 4 4 2 2" xfId="2992" xr:uid="{13B3BB06-0263-4961-A2B8-67DFD0423245}"/>
    <cellStyle name="Comma 2 4 4 2 3" xfId="3299" xr:uid="{B5653D9A-8FCB-45D8-A615-2E60E70F832E}"/>
    <cellStyle name="Comma 2 4 4 20" xfId="3151" xr:uid="{41A34162-C8D9-439B-8FB8-A16D59743E61}"/>
    <cellStyle name="Comma 2 4 4 3" xfId="431" xr:uid="{775CECF0-4DE2-4526-85DC-EE011D11A199}"/>
    <cellStyle name="Comma 2 4 4 4" xfId="581" xr:uid="{26697540-2D7B-409F-A855-D315DADE27C1}"/>
    <cellStyle name="Comma 2 4 4 5" xfId="729" xr:uid="{FEB1CA3C-581D-412F-8EB2-BD347F8890DB}"/>
    <cellStyle name="Comma 2 4 4 6" xfId="877" xr:uid="{36C81298-ED35-4F28-B474-F43747CEF4BC}"/>
    <cellStyle name="Comma 2 4 4 7" xfId="1025" xr:uid="{8DD0D668-CAD8-4C16-B103-AAC4419A7517}"/>
    <cellStyle name="Comma 2 4 4 8" xfId="1173" xr:uid="{2D3ECB31-0984-457A-9F7E-FB9B6E42F55E}"/>
    <cellStyle name="Comma 2 4 4 9" xfId="1338" xr:uid="{ABA45CF8-B55D-40F2-9E59-C716ABC11075}"/>
    <cellStyle name="Comma 2 4 5" xfId="233" xr:uid="{47A2BD4F-65E9-4D62-82A3-40FD66D0481F}"/>
    <cellStyle name="Comma 2 4 5 2" xfId="2930" xr:uid="{07DC6FD3-E14B-4D92-9775-14AF0067338B}"/>
    <cellStyle name="Comma 2 4 5 3" xfId="3249" xr:uid="{A3B7B08C-C15E-4219-90BE-36A40BA67748}"/>
    <cellStyle name="Comma 2 4 6" xfId="381" xr:uid="{26AF9D7F-EEE1-4898-8EF3-E76DCBEF1502}"/>
    <cellStyle name="Comma 2 4 7" xfId="531" xr:uid="{3EBCB149-F2AB-4803-8492-4F36711214AC}"/>
    <cellStyle name="Comma 2 4 8" xfId="679" xr:uid="{162B5646-6EF4-49BC-B990-7EC2D3950FDB}"/>
    <cellStyle name="Comma 2 4 9" xfId="827" xr:uid="{6B5878F9-E9D7-4F0F-AD60-F9A90C98701C}"/>
    <cellStyle name="Comma 2 5" xfId="90" xr:uid="{88E5E0A1-DE0E-4C9E-867B-40ADEC195D8D}"/>
    <cellStyle name="Comma 2 5 10" xfId="1147" xr:uid="{4B0B08D9-96C2-4247-B62B-F4E7444BFBE2}"/>
    <cellStyle name="Comma 2 5 11" xfId="1310" xr:uid="{8A4748D8-698D-4958-BBA6-0C65D4886CB8}"/>
    <cellStyle name="Comma 2 5 12" xfId="1463" xr:uid="{237210C0-E299-49BA-8BDC-C779A3DB1D93}"/>
    <cellStyle name="Comma 2 5 13" xfId="1612" xr:uid="{D61641AE-E282-4CCA-B590-6A97552C157C}"/>
    <cellStyle name="Comma 2 5 14" xfId="1762" xr:uid="{5AE50413-4865-4743-935E-8234090ACBBA}"/>
    <cellStyle name="Comma 2 5 15" xfId="1910" xr:uid="{E5864BA5-DD2F-457E-887A-3B18106BD648}"/>
    <cellStyle name="Comma 2 5 16" xfId="2059" xr:uid="{18ECAB0C-470F-492B-B660-B25EE0079A8B}"/>
    <cellStyle name="Comma 2 5 17" xfId="2209" xr:uid="{31E1F054-1CAE-401F-9F23-BBDFE10CB1F7}"/>
    <cellStyle name="Comma 2 5 18" xfId="2357" xr:uid="{E42B61A9-05F6-4632-B42E-9931C5464FE7}"/>
    <cellStyle name="Comma 2 5 19" xfId="2505" xr:uid="{FFF4A2FC-5220-415A-84D4-D940C79CA628}"/>
    <cellStyle name="Comma 2 5 2" xfId="141" xr:uid="{D792877F-C0F7-4AA1-8840-192BE2C073C2}"/>
    <cellStyle name="Comma 2 5 2 10" xfId="1560" xr:uid="{CF0E3949-FE62-4AD8-B704-83DDC098CF2C}"/>
    <cellStyle name="Comma 2 5 2 11" xfId="1709" xr:uid="{8FC0AD24-10B6-40F9-8585-98B38F36BDDA}"/>
    <cellStyle name="Comma 2 5 2 12" xfId="1859" xr:uid="{5F769959-C437-483A-B26E-BE0957B5E69F}"/>
    <cellStyle name="Comma 2 5 2 13" xfId="2007" xr:uid="{2010A2E3-C29E-4E34-83FF-53F1A6642062}"/>
    <cellStyle name="Comma 2 5 2 14" xfId="2156" xr:uid="{40E49029-8595-4E04-88CB-710791090F92}"/>
    <cellStyle name="Comma 2 5 2 15" xfId="2306" xr:uid="{85825F7B-F787-493C-B2EA-35FDCDD1749F}"/>
    <cellStyle name="Comma 2 5 2 16" xfId="2454" xr:uid="{523D88E5-74CF-4046-A4D8-097AD73B3C87}"/>
    <cellStyle name="Comma 2 5 2 17" xfId="2602" xr:uid="{39AF5F86-D081-4A47-8C48-722E34382CE4}"/>
    <cellStyle name="Comma 2 5 2 18" xfId="2752" xr:uid="{31CA1342-AE73-471F-9F3F-E5B86734F36E}"/>
    <cellStyle name="Comma 2 5 2 19" xfId="2901" xr:uid="{54C3E2C5-C8E2-48F2-9A9D-7A628B2FCDAF}"/>
    <cellStyle name="Comma 2 5 2 2" xfId="354" xr:uid="{1B3B3B2E-65FE-47D6-9A30-A56213145468}"/>
    <cellStyle name="Comma 2 5 2 2 2" xfId="3072" xr:uid="{7D3A59B4-A162-4AA7-924C-37D1A812BF84}"/>
    <cellStyle name="Comma 2 5 2 2 3" xfId="3370" xr:uid="{2982F91F-1E59-4A57-8E36-E9EC561E7025}"/>
    <cellStyle name="Comma 2 5 2 20" xfId="3222" xr:uid="{FB695822-3C7E-4BBB-8804-E127970E662E}"/>
    <cellStyle name="Comma 2 5 2 3" xfId="502" xr:uid="{55D67967-C02C-4EC9-9A10-8C93CF8C949D}"/>
    <cellStyle name="Comma 2 5 2 4" xfId="652" xr:uid="{3767FA48-98ED-4BB7-91E3-06D42F4A673C}"/>
    <cellStyle name="Comma 2 5 2 5" xfId="800" xr:uid="{E73A84F7-5C39-40C9-A93C-62A9A548DF03}"/>
    <cellStyle name="Comma 2 5 2 6" xfId="948" xr:uid="{CD2343EF-6B83-4C75-B6B6-D2A67B526911}"/>
    <cellStyle name="Comma 2 5 2 7" xfId="1096" xr:uid="{B8E9B3C2-99EE-40B9-BB02-48C3CD5B6144}"/>
    <cellStyle name="Comma 2 5 2 8" xfId="1244" xr:uid="{968E5AED-658E-4FF9-B856-0957290B354E}"/>
    <cellStyle name="Comma 2 5 2 9" xfId="1410" xr:uid="{A24F7DE2-9621-4BE2-BD79-6797F07153DB}"/>
    <cellStyle name="Comma 2 5 20" xfId="2655" xr:uid="{9C600770-9B68-45A3-918A-70FD5E35858A}"/>
    <cellStyle name="Comma 2 5 21" xfId="2804" xr:uid="{80314DD7-54D8-48B5-9DCF-563396283955}"/>
    <cellStyle name="Comma 2 5 22" xfId="3125" xr:uid="{972FA345-E608-4DBD-BC74-6D467D536046}"/>
    <cellStyle name="Comma 2 5 3" xfId="177" xr:uid="{5603F53D-DCEF-4401-A22F-F406A877633C}"/>
    <cellStyle name="Comma 2 5 3 10" xfId="1502" xr:uid="{A1C10755-80CF-4130-8D81-1C862C97F977}"/>
    <cellStyle name="Comma 2 5 3 11" xfId="1651" xr:uid="{FA532249-FA17-44B8-9354-DEA4E197C813}"/>
    <cellStyle name="Comma 2 5 3 12" xfId="1801" xr:uid="{E000D865-AA19-41EA-ADE8-AE91B6AB457E}"/>
    <cellStyle name="Comma 2 5 3 13" xfId="1949" xr:uid="{5CBFAE72-3424-4187-AB05-E6B4414F4A79}"/>
    <cellStyle name="Comma 2 5 3 14" xfId="2098" xr:uid="{EC00870A-D16C-437A-872C-44D9E4E9CB4F}"/>
    <cellStyle name="Comma 2 5 3 15" xfId="2248" xr:uid="{F0E45269-F015-4EF9-AECC-8A858458EF41}"/>
    <cellStyle name="Comma 2 5 3 16" xfId="2396" xr:uid="{DAB9DA66-D1E0-4BA6-BA77-C510EB0806E9}"/>
    <cellStyle name="Comma 2 5 3 17" xfId="2544" xr:uid="{037C8EF8-7318-4DAA-B95A-20402927BAAF}"/>
    <cellStyle name="Comma 2 5 3 18" xfId="2694" xr:uid="{08408668-0399-4D35-8ED5-AE01878BF745}"/>
    <cellStyle name="Comma 2 5 3 19" xfId="2843" xr:uid="{69D0CCB6-4F42-4FBA-B127-0896AB90E261}"/>
    <cellStyle name="Comma 2 5 3 2" xfId="296" xr:uid="{E2529CC1-2EBE-467A-A1BA-AE2C2D7395C4}"/>
    <cellStyle name="Comma 2 5 3 2 2" xfId="3007" xr:uid="{24169B61-7C45-4FB2-8D95-E640692EDFB1}"/>
    <cellStyle name="Comma 2 5 3 2 3" xfId="3312" xr:uid="{689F060F-BE53-4DEF-A17C-B89ED0763875}"/>
    <cellStyle name="Comma 2 5 3 20" xfId="3164" xr:uid="{3944FB67-0665-4312-B1E2-120A83F9FA7E}"/>
    <cellStyle name="Comma 2 5 3 3" xfId="444" xr:uid="{C40A26C9-C818-4C5B-B596-9088F55F7014}"/>
    <cellStyle name="Comma 2 5 3 4" xfId="594" xr:uid="{739B5152-6D3F-4AAB-9BE2-2F54843197A4}"/>
    <cellStyle name="Comma 2 5 3 5" xfId="742" xr:uid="{BD85D617-58A3-4DF0-A30B-28733E29EFF8}"/>
    <cellStyle name="Comma 2 5 3 6" xfId="890" xr:uid="{C67A83DC-F6C2-4811-AC03-F8A327AD509A}"/>
    <cellStyle name="Comma 2 5 3 7" xfId="1038" xr:uid="{2A83BD03-0F31-4FFB-BA16-CB80BD1300D9}"/>
    <cellStyle name="Comma 2 5 3 8" xfId="1186" xr:uid="{62676C1B-667F-465D-B481-BCB16CC40453}"/>
    <cellStyle name="Comma 2 5 3 9" xfId="1351" xr:uid="{DC10339A-621D-4AB3-974F-B224E0553DA1}"/>
    <cellStyle name="Comma 2 5 4" xfId="257" xr:uid="{37622B03-F27A-402C-A1F8-E9CB8F80E103}"/>
    <cellStyle name="Comma 2 5 4 2" xfId="2962" xr:uid="{5A3070D8-C7DA-4DB2-B152-616E5510BDB3}"/>
    <cellStyle name="Comma 2 5 4 3" xfId="3273" xr:uid="{C28FB417-6152-4B7F-B208-913BB009BA94}"/>
    <cellStyle name="Comma 2 5 5" xfId="405" xr:uid="{3AFFB52C-8A95-44A8-B6BE-922E00C47722}"/>
    <cellStyle name="Comma 2 5 6" xfId="555" xr:uid="{479559E8-A38E-494A-807D-356B80C7F572}"/>
    <cellStyle name="Comma 2 5 7" xfId="703" xr:uid="{FBD2C92C-1575-4623-8918-FF84BAB1E27A}"/>
    <cellStyle name="Comma 2 5 8" xfId="851" xr:uid="{21A1E161-6A74-4539-9763-132A89795110}"/>
    <cellStyle name="Comma 2 5 9" xfId="999" xr:uid="{5D47DD77-212E-4C60-932D-9C27ED1B58F7}"/>
    <cellStyle name="Comma 2 6" xfId="95" xr:uid="{24585B64-C0EF-4638-96D9-652633535E5D}"/>
    <cellStyle name="Comma 2 6 10" xfId="1151" xr:uid="{AACC1B95-DFE5-405C-92CB-79135546B020}"/>
    <cellStyle name="Comma 2 6 11" xfId="1315" xr:uid="{D8337234-FBD3-4BC6-9586-D688B6AA1129}"/>
    <cellStyle name="Comma 2 6 12" xfId="1467" xr:uid="{B9A15E16-F8A2-4A1A-A3B2-02D8E6495290}"/>
    <cellStyle name="Comma 2 6 13" xfId="1616" xr:uid="{83735B21-29E1-4D12-AB45-F502A7E0073B}"/>
    <cellStyle name="Comma 2 6 14" xfId="1766" xr:uid="{C5DB07A0-57DA-423C-8DDD-75E1DD71462A}"/>
    <cellStyle name="Comma 2 6 15" xfId="1914" xr:uid="{66F5CBB5-80CF-49FB-92EA-39DD0C8899FA}"/>
    <cellStyle name="Comma 2 6 16" xfId="2063" xr:uid="{23B7B85D-16C0-4FE0-8C5F-21FF66971ABE}"/>
    <cellStyle name="Comma 2 6 17" xfId="2213" xr:uid="{41C2A6B7-7785-401D-A93C-D413342BDF49}"/>
    <cellStyle name="Comma 2 6 18" xfId="2361" xr:uid="{67076B36-DD12-4C98-9DA0-D1EBC590578D}"/>
    <cellStyle name="Comma 2 6 19" xfId="2509" xr:uid="{F2BC504D-C3A5-448E-B4DB-9C9CA820BB46}"/>
    <cellStyle name="Comma 2 6 2" xfId="145" xr:uid="{EEC077ED-AD7D-4FC1-A8C6-AD3468DA572D}"/>
    <cellStyle name="Comma 2 6 2 10" xfId="1564" xr:uid="{F6710402-8C26-4577-998F-DD8AE2DB11C3}"/>
    <cellStyle name="Comma 2 6 2 11" xfId="1713" xr:uid="{520B92AB-B62C-4C9B-B341-998FA0B7F440}"/>
    <cellStyle name="Comma 2 6 2 12" xfId="1863" xr:uid="{CC09B2FC-3711-4854-B6A1-3821D856E3C1}"/>
    <cellStyle name="Comma 2 6 2 13" xfId="2011" xr:uid="{48241BC6-4086-47FF-BB5C-F914AC0B4C7E}"/>
    <cellStyle name="Comma 2 6 2 14" xfId="2160" xr:uid="{C8BE89B6-9288-40D6-917A-265649443C32}"/>
    <cellStyle name="Comma 2 6 2 15" xfId="2310" xr:uid="{FB766208-FFD5-4EEA-948E-AD520CAD85EA}"/>
    <cellStyle name="Comma 2 6 2 16" xfId="2458" xr:uid="{612EF614-3D01-483A-80C8-87D7A6414F3E}"/>
    <cellStyle name="Comma 2 6 2 17" xfId="2606" xr:uid="{85711D51-D69C-4502-B279-46C742916260}"/>
    <cellStyle name="Comma 2 6 2 18" xfId="2756" xr:uid="{50C968C5-7309-4504-9DBF-B7BE2923BD3E}"/>
    <cellStyle name="Comma 2 6 2 19" xfId="2905" xr:uid="{53E3A153-5315-466F-BCC5-DF064EC881B3}"/>
    <cellStyle name="Comma 2 6 2 2" xfId="358" xr:uid="{30D4A9EB-FE2B-41A0-A6BB-5611F69270CB}"/>
    <cellStyle name="Comma 2 6 2 2 2" xfId="3076" xr:uid="{520237B7-742C-436E-94AC-09DD76E241A2}"/>
    <cellStyle name="Comma 2 6 2 2 3" xfId="3374" xr:uid="{46B4A268-F4D3-45D7-84E6-3D6B4AE5E523}"/>
    <cellStyle name="Comma 2 6 2 20" xfId="3226" xr:uid="{A0558F00-21F9-41C9-80A1-3F965D2A14C0}"/>
    <cellStyle name="Comma 2 6 2 3" xfId="506" xr:uid="{5FEF76B7-F894-4C7A-B0D1-D764061E0292}"/>
    <cellStyle name="Comma 2 6 2 4" xfId="656" xr:uid="{81ABB3D7-3659-4535-8A8E-94B4C23A3E43}"/>
    <cellStyle name="Comma 2 6 2 5" xfId="804" xr:uid="{C515F0DA-7CA4-403A-94F5-E6D21050D737}"/>
    <cellStyle name="Comma 2 6 2 6" xfId="952" xr:uid="{8CAC7B4F-EE69-4285-9823-F0756AAD5854}"/>
    <cellStyle name="Comma 2 6 2 7" xfId="1100" xr:uid="{5B35604A-00A9-48EA-8BAE-DC512DC475E3}"/>
    <cellStyle name="Comma 2 6 2 8" xfId="1248" xr:uid="{36FC6900-EF31-46A0-A993-781E60C7372E}"/>
    <cellStyle name="Comma 2 6 2 9" xfId="1414" xr:uid="{8CB8A3E5-53BE-4E8B-A28C-73BA30C3BF19}"/>
    <cellStyle name="Comma 2 6 20" xfId="2659" xr:uid="{AB78E5B9-A992-45B7-8DA1-A66425D1D7AD}"/>
    <cellStyle name="Comma 2 6 21" xfId="2808" xr:uid="{8991AE35-AB05-48BA-80F4-B348B51901FB}"/>
    <cellStyle name="Comma 2 6 22" xfId="3129" xr:uid="{F1864AEE-8854-4567-9A12-2524AAD4920B}"/>
    <cellStyle name="Comma 2 6 3" xfId="189" xr:uid="{C79883F3-8BA1-4E6E-BBDC-4DF1EF8E5AB4}"/>
    <cellStyle name="Comma 2 6 3 10" xfId="1515" xr:uid="{C5955DA8-AE4A-4353-BD4C-A7717601893D}"/>
    <cellStyle name="Comma 2 6 3 11" xfId="1664" xr:uid="{8F4D4C8F-8103-454E-AB7D-00B4756C9473}"/>
    <cellStyle name="Comma 2 6 3 12" xfId="1814" xr:uid="{215B54D5-4BBB-4AF8-9727-1E49B3B55683}"/>
    <cellStyle name="Comma 2 6 3 13" xfId="1962" xr:uid="{6AAB90CC-983A-4703-9C34-4717DD0A0D8C}"/>
    <cellStyle name="Comma 2 6 3 14" xfId="2111" xr:uid="{A0F757C5-6010-430F-8911-AA14017D2C9C}"/>
    <cellStyle name="Comma 2 6 3 15" xfId="2261" xr:uid="{5FCB8D1C-7635-4BFE-BA0B-B2B2ACB46CA1}"/>
    <cellStyle name="Comma 2 6 3 16" xfId="2409" xr:uid="{F1221C72-B82A-4ECB-8F2E-4C24C0E207DE}"/>
    <cellStyle name="Comma 2 6 3 17" xfId="2557" xr:uid="{E13B037E-5272-4E3A-9C63-42AB69AF14CB}"/>
    <cellStyle name="Comma 2 6 3 18" xfId="2707" xr:uid="{D9806102-CEC5-4052-A592-9475494FA8C4}"/>
    <cellStyle name="Comma 2 6 3 19" xfId="2856" xr:uid="{DBC12F9E-10A7-49CD-8190-863D868D55C4}"/>
    <cellStyle name="Comma 2 6 3 2" xfId="309" xr:uid="{870C4785-3D45-41D7-8745-C8F3B28C6EDA}"/>
    <cellStyle name="Comma 2 6 3 2 2" xfId="3020" xr:uid="{B0DFE290-08ED-4904-9D8B-B8D137655F36}"/>
    <cellStyle name="Comma 2 6 3 2 3" xfId="3325" xr:uid="{BFE2BFCC-06E9-4E72-B518-8BE1D56FF91D}"/>
    <cellStyle name="Comma 2 6 3 20" xfId="3177" xr:uid="{967B31FD-FA66-4F89-860D-651550A2892C}"/>
    <cellStyle name="Comma 2 6 3 3" xfId="457" xr:uid="{D45B48D8-B054-4965-81F9-8F1DF0F1046A}"/>
    <cellStyle name="Comma 2 6 3 4" xfId="607" xr:uid="{CC2A0E94-4DA2-4CC6-AA9C-7850054FEDAB}"/>
    <cellStyle name="Comma 2 6 3 5" xfId="755" xr:uid="{28C7DDE5-BDF1-4041-9BDC-7F4DCC257DA7}"/>
    <cellStyle name="Comma 2 6 3 6" xfId="903" xr:uid="{F4D28167-DB36-4CE5-9C9E-DBC677E754D2}"/>
    <cellStyle name="Comma 2 6 3 7" xfId="1051" xr:uid="{A9DC0387-D688-4D54-BE25-8E31D22BFCC6}"/>
    <cellStyle name="Comma 2 6 3 8" xfId="1199" xr:uid="{543A9A3B-6564-4D78-B707-2C570B8433FE}"/>
    <cellStyle name="Comma 2 6 3 9" xfId="1364" xr:uid="{F877DF57-F5F8-445A-A40D-DE3454C5B2FF}"/>
    <cellStyle name="Comma 2 6 4" xfId="261" xr:uid="{594D93E4-D636-4821-8C26-E679B11042A3}"/>
    <cellStyle name="Comma 2 6 4 2" xfId="2966" xr:uid="{DB2770E8-E2DB-4A29-A357-21F58D36A854}"/>
    <cellStyle name="Comma 2 6 4 3" xfId="3277" xr:uid="{8A6E4620-5ED3-46E5-87B1-E6B76A2D7AD7}"/>
    <cellStyle name="Comma 2 6 5" xfId="409" xr:uid="{ED5BE816-242C-46A4-9EDA-9A4578609664}"/>
    <cellStyle name="Comma 2 6 6" xfId="559" xr:uid="{39036B16-F34C-4279-9B17-618A9DB06847}"/>
    <cellStyle name="Comma 2 6 7" xfId="707" xr:uid="{30277FF8-09C2-430E-ABCA-026815C9D2CE}"/>
    <cellStyle name="Comma 2 6 8" xfId="855" xr:uid="{21DBC065-62FB-40CD-8A09-0937CFA6BC4C}"/>
    <cellStyle name="Comma 2 6 9" xfId="1003" xr:uid="{7F5AAD5B-71D4-4D26-AA4E-4FBC9ABF0DC7}"/>
    <cellStyle name="Comma 2 7" xfId="99" xr:uid="{82E8B73C-164A-4307-BE1D-D556703C0842}"/>
    <cellStyle name="Comma 2 7 10" xfId="1319" xr:uid="{5EF32993-838A-4382-96E8-D478B3C6BD94}"/>
    <cellStyle name="Comma 2 7 11" xfId="1471" xr:uid="{648DF5E6-DCB3-4E0A-83DE-A153EF3AEB10}"/>
    <cellStyle name="Comma 2 7 12" xfId="1620" xr:uid="{08DEBAA5-2590-4A0C-BC1D-D2CDE4540F29}"/>
    <cellStyle name="Comma 2 7 13" xfId="1770" xr:uid="{C5AE9CF0-17AC-44D8-ACD8-4FF262E568A5}"/>
    <cellStyle name="Comma 2 7 14" xfId="1918" xr:uid="{B4287406-1B27-423C-9AFA-480B4BD0AAA8}"/>
    <cellStyle name="Comma 2 7 15" xfId="2067" xr:uid="{97FC2412-01A6-478D-8567-F5B46BC5928E}"/>
    <cellStyle name="Comma 2 7 16" xfId="2217" xr:uid="{DF3B7CAF-03E2-48FD-A182-8DCC55D84CAC}"/>
    <cellStyle name="Comma 2 7 17" xfId="2365" xr:uid="{19428745-0EB4-4BB1-BCFF-48427F7D1F95}"/>
    <cellStyle name="Comma 2 7 18" xfId="2513" xr:uid="{0D269876-E2A5-4269-8C9F-9378AC94B97D}"/>
    <cellStyle name="Comma 2 7 19" xfId="2663" xr:uid="{860EDE93-24C9-47EC-8140-882FDFB246F0}"/>
    <cellStyle name="Comma 2 7 2" xfId="149" xr:uid="{9B730DCC-A9E7-4978-A944-DF127C70B253}"/>
    <cellStyle name="Comma 2 7 2 10" xfId="1568" xr:uid="{091628E8-F9A3-4048-87F4-47DB9852CCA8}"/>
    <cellStyle name="Comma 2 7 2 11" xfId="1717" xr:uid="{4C166381-EBCA-44C8-B0FE-29B6ED195D4C}"/>
    <cellStyle name="Comma 2 7 2 12" xfId="1867" xr:uid="{DFBACE30-3ED4-4E33-BB34-EE9EDD6BDB40}"/>
    <cellStyle name="Comma 2 7 2 13" xfId="2015" xr:uid="{1DC7A93A-651A-4E81-B053-950DFB552FEB}"/>
    <cellStyle name="Comma 2 7 2 14" xfId="2164" xr:uid="{E89757D5-C1C6-4CB4-9CE9-372F72CAFEC1}"/>
    <cellStyle name="Comma 2 7 2 15" xfId="2314" xr:uid="{B3F1C45A-05BD-41D8-969B-31978B9C6E74}"/>
    <cellStyle name="Comma 2 7 2 16" xfId="2462" xr:uid="{9FB80C78-D58E-41F9-9A35-C255A2F4E186}"/>
    <cellStyle name="Comma 2 7 2 17" xfId="2610" xr:uid="{31BFEFC1-3541-4C21-A2BD-66A14A706B5A}"/>
    <cellStyle name="Comma 2 7 2 18" xfId="2760" xr:uid="{4E376DCD-BA36-4E69-907C-9254359D29D5}"/>
    <cellStyle name="Comma 2 7 2 19" xfId="2909" xr:uid="{CC69920F-EF3F-4CDF-89F5-AAD17CFF250B}"/>
    <cellStyle name="Comma 2 7 2 2" xfId="362" xr:uid="{689FEF05-65EB-46E7-B41A-0C7FFA947673}"/>
    <cellStyle name="Comma 2 7 2 2 2" xfId="3080" xr:uid="{579B0A41-EFBD-4DCE-860D-BA5BE0B0F958}"/>
    <cellStyle name="Comma 2 7 2 2 3" xfId="3378" xr:uid="{5D4218F9-D547-4CD4-81B4-040FCB7AD4B5}"/>
    <cellStyle name="Comma 2 7 2 20" xfId="3230" xr:uid="{C4145231-903A-41AE-ADBE-D4184F0CA6BA}"/>
    <cellStyle name="Comma 2 7 2 3" xfId="510" xr:uid="{23134C51-882F-4E6A-A295-7AFB34A0A6FA}"/>
    <cellStyle name="Comma 2 7 2 4" xfId="660" xr:uid="{68ABAA73-F435-41EE-89D2-065026656F04}"/>
    <cellStyle name="Comma 2 7 2 5" xfId="808" xr:uid="{1D0D06EB-4ECB-4E09-9CB4-890107847215}"/>
    <cellStyle name="Comma 2 7 2 6" xfId="956" xr:uid="{3C8F6D75-21C6-4A2B-B629-CE9349CAB7A9}"/>
    <cellStyle name="Comma 2 7 2 7" xfId="1104" xr:uid="{08FCFD97-98D6-44EA-A3EE-7788EC29DA63}"/>
    <cellStyle name="Comma 2 7 2 8" xfId="1252" xr:uid="{30314690-552E-44D9-99EB-FF496F2E428F}"/>
    <cellStyle name="Comma 2 7 2 9" xfId="1418" xr:uid="{1F3F0551-C3F9-457A-B193-D51C076149BB}"/>
    <cellStyle name="Comma 2 7 20" xfId="2812" xr:uid="{4932FCEE-BA5F-48B4-9DA2-A0ADC835608B}"/>
    <cellStyle name="Comma 2 7 21" xfId="3133" xr:uid="{AEF5A88C-D206-4BDF-B9BD-9E5422B14FA4}"/>
    <cellStyle name="Comma 2 7 3" xfId="265" xr:uid="{416FC829-A5AF-4469-BA4A-E1C7B09EF757}"/>
    <cellStyle name="Comma 2 7 3 2" xfId="2970" xr:uid="{5E334850-6F8C-4EA9-A41F-B1ACE40355FB}"/>
    <cellStyle name="Comma 2 7 3 3" xfId="3281" xr:uid="{D05725B7-F8B6-490F-855B-B9F650269F5F}"/>
    <cellStyle name="Comma 2 7 4" xfId="413" xr:uid="{A0841FD3-C3C0-4D33-9A79-8FE847A2214D}"/>
    <cellStyle name="Comma 2 7 5" xfId="563" xr:uid="{F7BC3B55-A0A8-4FB8-AD84-33D253DCF434}"/>
    <cellStyle name="Comma 2 7 6" xfId="711" xr:uid="{C756A22A-BA8E-46C8-AEA6-CA6E7D920E6E}"/>
    <cellStyle name="Comma 2 7 7" xfId="859" xr:uid="{F2CAB918-76A8-4629-A83B-9C66CAA29DE3}"/>
    <cellStyle name="Comma 2 7 8" xfId="1007" xr:uid="{41FDAFAE-AA82-4432-B635-2BB9A4ADF49B}"/>
    <cellStyle name="Comma 2 7 9" xfId="1155" xr:uid="{F155EF3A-AD3F-4FA6-9FA4-5357184D942B}"/>
    <cellStyle name="Comma 2 8" xfId="68" xr:uid="{C353877C-E28A-4A38-A17D-8A23BB2A400A}"/>
    <cellStyle name="Comma 2 8 10" xfId="1293" xr:uid="{66470015-434D-4D62-8841-12EB964C4623}"/>
    <cellStyle name="Comma 2 8 11" xfId="1452" xr:uid="{32731C19-16F0-410A-AC3F-1E682B7621DD}"/>
    <cellStyle name="Comma 2 8 12" xfId="1601" xr:uid="{37D291F2-6512-4A32-A86E-341CE248F454}"/>
    <cellStyle name="Comma 2 8 13" xfId="1751" xr:uid="{E8938229-E4E3-4FCA-B12C-696E6FB64942}"/>
    <cellStyle name="Comma 2 8 14" xfId="1899" xr:uid="{3DF58504-5E99-4483-AEB0-43BB23AF6D15}"/>
    <cellStyle name="Comma 2 8 15" xfId="2048" xr:uid="{F8D97E5C-88FE-411D-BBB1-9D624DA37A47}"/>
    <cellStyle name="Comma 2 8 16" xfId="2198" xr:uid="{B7C8CECF-302D-4C5F-B9E7-D159EB0D9795}"/>
    <cellStyle name="Comma 2 8 17" xfId="2346" xr:uid="{7EA86474-9448-4B7A-9CE8-F6FA07B8F830}"/>
    <cellStyle name="Comma 2 8 18" xfId="2494" xr:uid="{1FE59877-00CE-4850-B8B4-F969FCE99400}"/>
    <cellStyle name="Comma 2 8 19" xfId="2644" xr:uid="{973AE37B-18CC-415E-8517-DD66992DA0C9}"/>
    <cellStyle name="Comma 2 8 2" xfId="130" xr:uid="{FE6CA122-E7C6-46A6-B6EB-46F7E376C7C9}"/>
    <cellStyle name="Comma 2 8 2 10" xfId="1549" xr:uid="{A2623BCE-87EA-478A-9E47-4E68C70FD271}"/>
    <cellStyle name="Comma 2 8 2 11" xfId="1698" xr:uid="{208ACCF5-D17C-4CC8-9B9F-C69952D44ADB}"/>
    <cellStyle name="Comma 2 8 2 12" xfId="1848" xr:uid="{F85EEC6F-3D07-4536-BE16-8B48F1CF0294}"/>
    <cellStyle name="Comma 2 8 2 13" xfId="1996" xr:uid="{DEC9562F-4074-4A4E-AAB1-4445967FE5DF}"/>
    <cellStyle name="Comma 2 8 2 14" xfId="2145" xr:uid="{B30D881F-EC1E-4616-A306-F3BBAE9B9EE8}"/>
    <cellStyle name="Comma 2 8 2 15" xfId="2295" xr:uid="{ACD85792-86DE-4722-8ACE-B4F95B954699}"/>
    <cellStyle name="Comma 2 8 2 16" xfId="2443" xr:uid="{985B2CE8-3AD1-46AD-BB02-7E0DD33045CC}"/>
    <cellStyle name="Comma 2 8 2 17" xfId="2591" xr:uid="{61D250F2-8D8E-49B3-84E7-1CF448F47600}"/>
    <cellStyle name="Comma 2 8 2 18" xfId="2741" xr:uid="{5AF537B3-C3FE-42BF-9579-6ACB16176C3E}"/>
    <cellStyle name="Comma 2 8 2 19" xfId="2890" xr:uid="{33031B58-D1DB-425F-817A-C90BBF3B2DF4}"/>
    <cellStyle name="Comma 2 8 2 2" xfId="343" xr:uid="{D66C67BB-B60C-4ADC-8D59-1A99B91D9970}"/>
    <cellStyle name="Comma 2 8 2 2 2" xfId="3059" xr:uid="{9FD79E33-E86B-4772-95C0-470DEC0CE107}"/>
    <cellStyle name="Comma 2 8 2 2 3" xfId="3359" xr:uid="{2F738B63-EBD0-46C3-90C4-1F81CA8835DC}"/>
    <cellStyle name="Comma 2 8 2 20" xfId="3211" xr:uid="{02ACC812-FED2-422C-9497-7EBF4E5238ED}"/>
    <cellStyle name="Comma 2 8 2 3" xfId="491" xr:uid="{397810EC-3183-4966-9254-8E6D218939D0}"/>
    <cellStyle name="Comma 2 8 2 4" xfId="641" xr:uid="{C27C95E7-5FBA-4878-B2B0-A5F051C7D558}"/>
    <cellStyle name="Comma 2 8 2 5" xfId="789" xr:uid="{8DE0D43D-8293-4D16-9F62-8F9020436DAA}"/>
    <cellStyle name="Comma 2 8 2 6" xfId="937" xr:uid="{D6F38211-AB0D-4F4A-AAD9-03086E42A59E}"/>
    <cellStyle name="Comma 2 8 2 7" xfId="1085" xr:uid="{634D59D2-6524-4A23-AA22-B884E70490FC}"/>
    <cellStyle name="Comma 2 8 2 8" xfId="1233" xr:uid="{F42AC2BE-3705-416F-BD73-37F9A6C157E9}"/>
    <cellStyle name="Comma 2 8 2 9" xfId="1399" xr:uid="{9EB98C89-6117-491D-9322-B00E02F25933}"/>
    <cellStyle name="Comma 2 8 20" xfId="2793" xr:uid="{06197E8D-59B6-44DB-B274-CF126B667685}"/>
    <cellStyle name="Comma 2 8 21" xfId="3114" xr:uid="{D07DFA49-6513-4050-9F20-1958FE1571DB}"/>
    <cellStyle name="Comma 2 8 3" xfId="246" xr:uid="{F2BF2114-EAF2-4FCE-B554-3D3DCA29AB57}"/>
    <cellStyle name="Comma 2 8 3 2" xfId="2949" xr:uid="{F3C62CD3-AC20-4778-9338-CCF703BF0FF8}"/>
    <cellStyle name="Comma 2 8 3 3" xfId="3262" xr:uid="{C270CA68-4788-4D55-9148-2E619A31DF46}"/>
    <cellStyle name="Comma 2 8 4" xfId="394" xr:uid="{568A99B1-6A2F-493B-9740-7A3201BD479B}"/>
    <cellStyle name="Comma 2 8 5" xfId="544" xr:uid="{AB4EAE16-C26D-4FA6-8FBB-746AEF25FD7A}"/>
    <cellStyle name="Comma 2 8 6" xfId="692" xr:uid="{217E8FE9-CBFC-4343-99D6-173CD3D7AE2F}"/>
    <cellStyle name="Comma 2 8 7" xfId="840" xr:uid="{D6BCAC03-399B-4A6F-A307-5DF16493773D}"/>
    <cellStyle name="Comma 2 8 8" xfId="988" xr:uid="{81158C0C-A144-44B5-A5E0-249EBBBB2731}"/>
    <cellStyle name="Comma 2 8 9" xfId="1136" xr:uid="{10EF0117-6FDA-4EFD-9295-77DE3E57623B}"/>
    <cellStyle name="Comma 2 9" xfId="33" xr:uid="{334E176A-BD43-4A8D-80EB-E3AB4C2B48F4}"/>
    <cellStyle name="Comma 2 9 10" xfId="1373" xr:uid="{C9908D59-8753-498F-87BB-23A9BCBEF137}"/>
    <cellStyle name="Comma 2 9 11" xfId="1523" xr:uid="{717B6F83-461D-416D-B3F0-CC73CB47B4AC}"/>
    <cellStyle name="Comma 2 9 12" xfId="1672" xr:uid="{5DFE71A3-6230-4E3C-9479-6A248832C1DF}"/>
    <cellStyle name="Comma 2 9 13" xfId="1822" xr:uid="{5AEA1752-40B6-455E-BBE8-5C6CB3E7B638}"/>
    <cellStyle name="Comma 2 9 14" xfId="1970" xr:uid="{396593FB-0D7D-43EC-92D4-B95A991B4CD9}"/>
    <cellStyle name="Comma 2 9 15" xfId="2119" xr:uid="{9710D433-5D9E-4AD9-9E6B-53E13FFD84CD}"/>
    <cellStyle name="Comma 2 9 16" xfId="2269" xr:uid="{5DB0CD79-B619-41C3-BC62-DD153C36310D}"/>
    <cellStyle name="Comma 2 9 17" xfId="2417" xr:uid="{C2A0D650-4EA5-4E91-89FD-97E64818AFA4}"/>
    <cellStyle name="Comma 2 9 18" xfId="2565" xr:uid="{3093538C-0B7B-4DE1-B049-05F39E883D77}"/>
    <cellStyle name="Comma 2 9 19" xfId="2715" xr:uid="{C08F1544-B2A9-4970-9AD5-02BC641FD908}"/>
    <cellStyle name="Comma 2 9 2" xfId="199" xr:uid="{F190411F-D564-4C6F-A863-893F03DD505C}"/>
    <cellStyle name="Comma 2 9 2 2" xfId="3028" xr:uid="{DA5CB5C6-1CB6-46E1-911F-86E39A6D6447}"/>
    <cellStyle name="Comma 2 9 2 3" xfId="3333" xr:uid="{EC05C072-1CB8-4F72-B521-3D1CF8C2128C}"/>
    <cellStyle name="Comma 2 9 20" xfId="2864" xr:uid="{6CFA77EA-AE28-42BB-B6E8-A5BC636F3FFF}"/>
    <cellStyle name="Comma 2 9 21" xfId="3185" xr:uid="{763F5329-19C0-4BDA-942A-D407214CDBAF}"/>
    <cellStyle name="Comma 2 9 3" xfId="317" xr:uid="{C51E35F4-B93F-4984-8585-9331ED5A6AAC}"/>
    <cellStyle name="Comma 2 9 4" xfId="465" xr:uid="{3EACAAF0-AF62-41D0-8DA8-0F88CD42C130}"/>
    <cellStyle name="Comma 2 9 5" xfId="615" xr:uid="{6022AB4B-2232-4DC7-B3F9-6BA58DB21C7B}"/>
    <cellStyle name="Comma 2 9 6" xfId="763" xr:uid="{2DD21A54-3C71-4DE2-A7CC-B021B522AE0C}"/>
    <cellStyle name="Comma 2 9 7" xfId="911" xr:uid="{512C5052-C25B-44D6-B224-F47A37988AF3}"/>
    <cellStyle name="Comma 2 9 8" xfId="1059" xr:uid="{64AEFCB8-F466-43BF-BF1C-35AB60B6E19B}"/>
    <cellStyle name="Comma 2 9 9" xfId="1207" xr:uid="{CD991708-E346-4E9B-8348-59297C9DA786}"/>
    <cellStyle name="Comma 20" xfId="1724" xr:uid="{13899EB2-7D26-4C98-842F-F6F893647361}"/>
    <cellStyle name="Comma 21" xfId="1872" xr:uid="{B9EB19F0-0C26-4D9C-9BC1-E33E8E7A4D04}"/>
    <cellStyle name="Comma 22" xfId="2021" xr:uid="{AE32A004-2A52-4310-AC18-2DDF1544657A}"/>
    <cellStyle name="Comma 23" xfId="2171" xr:uid="{784654A2-6631-427B-8C5F-4745CA41DE37}"/>
    <cellStyle name="Comma 24" xfId="2319" xr:uid="{8F8754D8-37C6-4B65-A771-66A70076BC6B}"/>
    <cellStyle name="Comma 25" xfId="2467" xr:uid="{0A153773-2712-4563-8C42-9F37134599BD}"/>
    <cellStyle name="Comma 26" xfId="2617" xr:uid="{0C75AA73-7A68-49A9-975C-0E6FFF247B17}"/>
    <cellStyle name="Comma 27" xfId="2766" xr:uid="{3B9149A0-DDAF-4FEB-85AC-0D47DC2D7072}"/>
    <cellStyle name="Comma 28" xfId="3087" xr:uid="{D2BB5F73-364C-4960-BAAA-E212563DAFFA}"/>
    <cellStyle name="Comma 3" xfId="5" xr:uid="{DA644861-B0C8-4E6C-91EF-6DBC5D5047E6}"/>
    <cellStyle name="Comma 3 10" xfId="35" xr:uid="{266FAE95-0705-48FF-B4D6-439922710BA3}"/>
    <cellStyle name="Comma 3 10 10" xfId="1375" xr:uid="{76A963A4-7E3E-4754-BC36-FB3FCF5CDEA7}"/>
    <cellStyle name="Comma 3 10 11" xfId="1525" xr:uid="{D1C0A7F8-F0B8-40E7-ADD7-389FBBEB0CB4}"/>
    <cellStyle name="Comma 3 10 12" xfId="1674" xr:uid="{10F9FE3E-2188-408E-8A40-18638B7C1657}"/>
    <cellStyle name="Comma 3 10 13" xfId="1824" xr:uid="{2373EC72-719A-4B84-BB27-2F154507EC55}"/>
    <cellStyle name="Comma 3 10 14" xfId="1972" xr:uid="{D035D69A-F96C-411E-8662-A13845613D87}"/>
    <cellStyle name="Comma 3 10 15" xfId="2121" xr:uid="{F9173BAC-F77B-4C42-BA31-CAB3C710515E}"/>
    <cellStyle name="Comma 3 10 16" xfId="2271" xr:uid="{4603BC20-25F9-496A-BA7B-69E8F34D992E}"/>
    <cellStyle name="Comma 3 10 17" xfId="2419" xr:uid="{2489FF1F-FE38-4B78-AA1B-4E0FF1691C94}"/>
    <cellStyle name="Comma 3 10 18" xfId="2567" xr:uid="{04E241B1-B3A8-462A-BA3A-1C6F1230744F}"/>
    <cellStyle name="Comma 3 10 19" xfId="2717" xr:uid="{C4FE8065-4E27-4F50-880D-AC22EE49BF19}"/>
    <cellStyle name="Comma 3 10 2" xfId="201" xr:uid="{87E130CA-C0FD-4207-ACF2-7A61A512F133}"/>
    <cellStyle name="Comma 3 10 2 2" xfId="3030" xr:uid="{472FB938-240A-4B96-8A96-1EF1DDFF7891}"/>
    <cellStyle name="Comma 3 10 2 3" xfId="3335" xr:uid="{F789544B-2AB7-4A39-8B21-752ABE06F3A1}"/>
    <cellStyle name="Comma 3 10 20" xfId="2866" xr:uid="{58ACBD3D-7344-4BDF-8DC7-64D73AB0FDD6}"/>
    <cellStyle name="Comma 3 10 21" xfId="3187" xr:uid="{A8168BC5-30C0-4BC2-8CEB-363CD3531F38}"/>
    <cellStyle name="Comma 3 10 3" xfId="319" xr:uid="{0A4055BA-4300-4242-83C4-666369EAEF83}"/>
    <cellStyle name="Comma 3 10 4" xfId="467" xr:uid="{A33097FC-D00A-4CD4-A25E-E0F577A2E81B}"/>
    <cellStyle name="Comma 3 10 5" xfId="617" xr:uid="{7B02B07A-1C00-484F-B1E2-64B18BC8A6DB}"/>
    <cellStyle name="Comma 3 10 6" xfId="765" xr:uid="{63D2109D-5718-42A4-B787-8577A1273D90}"/>
    <cellStyle name="Comma 3 10 7" xfId="913" xr:uid="{73C2663A-96EC-4CC4-9C8E-0744574348CF}"/>
    <cellStyle name="Comma 3 10 8" xfId="1061" xr:uid="{E707D5CC-D081-4A4E-AD64-E9AA326AEBEF}"/>
    <cellStyle name="Comma 3 10 9" xfId="1209" xr:uid="{A0EC7B5F-6B42-494F-AD82-743CDB252786}"/>
    <cellStyle name="Comma 3 11" xfId="106" xr:uid="{F4653F08-E74C-438E-B5FF-00CC77909B00}"/>
    <cellStyle name="Comma 3 11 10" xfId="1479" xr:uid="{068A450D-03D6-42DC-B65D-E573222F833E}"/>
    <cellStyle name="Comma 3 11 11" xfId="1628" xr:uid="{BD7068FD-AB75-447F-9C39-EBEF872CB5D5}"/>
    <cellStyle name="Comma 3 11 12" xfId="1778" xr:uid="{99520E9B-BEE0-46F3-AFB4-CE51D96C7AE4}"/>
    <cellStyle name="Comma 3 11 13" xfId="1926" xr:uid="{C40B7044-0826-4A81-901D-F0ADF167CC37}"/>
    <cellStyle name="Comma 3 11 14" xfId="2075" xr:uid="{858A90F6-0F59-478E-B491-C292E04D2D10}"/>
    <cellStyle name="Comma 3 11 15" xfId="2225" xr:uid="{784D7F10-78DF-46DE-9616-F12FD7FF71ED}"/>
    <cellStyle name="Comma 3 11 16" xfId="2373" xr:uid="{F07AA310-F60B-4D80-BAE1-DB9D6806F2E1}"/>
    <cellStyle name="Comma 3 11 17" xfId="2521" xr:uid="{8F7A1215-9A8B-4FC9-A128-AF1BC5752442}"/>
    <cellStyle name="Comma 3 11 18" xfId="2671" xr:uid="{3F731B05-D1C9-4F50-83A3-DC7B5C404213}"/>
    <cellStyle name="Comma 3 11 19" xfId="2820" xr:uid="{10D93BA5-3178-4426-972B-46C978BED94B}"/>
    <cellStyle name="Comma 3 11 2" xfId="273" xr:uid="{51A32ADC-80B8-4008-B528-94BC5DDFA1CB}"/>
    <cellStyle name="Comma 3 11 2 2" xfId="2981" xr:uid="{77E95B97-CF73-43B0-B5D0-F8070A2FA60C}"/>
    <cellStyle name="Comma 3 11 2 3" xfId="3289" xr:uid="{37174D27-8C4E-404C-B935-EBFEBB3E5ECA}"/>
    <cellStyle name="Comma 3 11 20" xfId="3141" xr:uid="{A0930ABB-AC95-4BAE-9B79-AC165BAE5D7C}"/>
    <cellStyle name="Comma 3 11 3" xfId="421" xr:uid="{38BF4DD6-1CB7-4B78-8345-57D8D2928322}"/>
    <cellStyle name="Comma 3 11 4" xfId="571" xr:uid="{0F917507-333B-4794-9FAB-D49B249A4DE7}"/>
    <cellStyle name="Comma 3 11 5" xfId="719" xr:uid="{46713E8D-1B9A-4632-A090-9F0F9B753B7E}"/>
    <cellStyle name="Comma 3 11 6" xfId="867" xr:uid="{23FAFE08-394E-4B49-BDDF-82749954BF67}"/>
    <cellStyle name="Comma 3 11 7" xfId="1015" xr:uid="{4B3E06E0-B3F5-4854-AB8E-AF6462869CE6}"/>
    <cellStyle name="Comma 3 11 8" xfId="1163" xr:uid="{6DB00255-6918-44CC-A573-D4C685BDEDD3}"/>
    <cellStyle name="Comma 3 11 9" xfId="1327" xr:uid="{D32E10EA-64C7-44B5-836E-70FC26221C8D}"/>
    <cellStyle name="Comma 3 12" xfId="222" xr:uid="{7B80455F-11E5-4109-9E2F-0925FD617F21}"/>
    <cellStyle name="Comma 3 12 2" xfId="2917" xr:uid="{DF93D160-B7F1-49F5-B32A-A5685A06109D}"/>
    <cellStyle name="Comma 3 12 3" xfId="3238" xr:uid="{EBCBB258-30B6-4177-9148-F6B6BC2D0DDF}"/>
    <cellStyle name="Comma 3 13" xfId="370" xr:uid="{7E47E1A0-AEFE-47E4-8C73-96CC2F183787}"/>
    <cellStyle name="Comma 3 13 2" xfId="3086" xr:uid="{851127E8-3C25-4FF8-8133-230BECCA447B}"/>
    <cellStyle name="Comma 3 13 3" xfId="3383" xr:uid="{6FDC492A-A3D1-42D2-B840-26C592F1FE26}"/>
    <cellStyle name="Comma 3 14" xfId="520" xr:uid="{AA12FE5D-1233-43CF-AF74-55623B7BA93F}"/>
    <cellStyle name="Comma 3 15" xfId="668" xr:uid="{6EEF4E01-1110-4FE6-9F09-AF57F3280FB4}"/>
    <cellStyle name="Comma 3 16" xfId="816" xr:uid="{843EB4AB-B7CC-41EA-87FC-656CBE236A3D}"/>
    <cellStyle name="Comma 3 17" xfId="964" xr:uid="{D4E03A96-A342-49A5-8E9D-06FD581F7A42}"/>
    <cellStyle name="Comma 3 18" xfId="1112" xr:uid="{F4DBA1D8-AB5D-40F7-96D1-A5E94B748916}"/>
    <cellStyle name="Comma 3 19" xfId="1260" xr:uid="{FA767E0B-023D-43D3-A8B3-35CA45DBD191}"/>
    <cellStyle name="Comma 3 2" xfId="6" xr:uid="{6AB7CCE2-CC39-44E2-96EE-CD5A35D974BE}"/>
    <cellStyle name="Comma 3 2 10" xfId="371" xr:uid="{900077AF-E64D-41F1-99C7-843D5332BD82}"/>
    <cellStyle name="Comma 3 2 11" xfId="521" xr:uid="{B0470D6A-CF66-41E4-A4B0-99723938ECDE}"/>
    <cellStyle name="Comma 3 2 12" xfId="669" xr:uid="{865B8EFB-0E47-4907-8706-953F4C5F79D8}"/>
    <cellStyle name="Comma 3 2 13" xfId="817" xr:uid="{2BC98825-DD1F-4087-8A75-394662FE0618}"/>
    <cellStyle name="Comma 3 2 14" xfId="965" xr:uid="{149BC5C5-2E3A-46BB-9D3D-B3C2ACE4728C}"/>
    <cellStyle name="Comma 3 2 15" xfId="1113" xr:uid="{5C5EC9D2-9114-4844-81BF-FA3F15AD6EBF}"/>
    <cellStyle name="Comma 3 2 16" xfId="1261" xr:uid="{A2BB9BA5-A770-41CC-935B-F0BF050A88FD}"/>
    <cellStyle name="Comma 3 2 17" xfId="1429" xr:uid="{2B0FA5FD-486B-44FD-9A8B-3F04B9EE2F51}"/>
    <cellStyle name="Comma 3 2 18" xfId="1578" xr:uid="{8E404781-D2DE-4955-B4BD-6A4DE9B40309}"/>
    <cellStyle name="Comma 3 2 19" xfId="1728" xr:uid="{A74B55A6-78CA-4984-9173-24374B0D2AF6}"/>
    <cellStyle name="Comma 3 2 2" xfId="23" xr:uid="{D393D7C4-7B94-4ACB-AC0F-061DDE6C187E}"/>
    <cellStyle name="Comma 3 2 2 10" xfId="819" xr:uid="{3E6BEAB4-1738-42D1-B708-852368AF18DF}"/>
    <cellStyle name="Comma 3 2 2 11" xfId="967" xr:uid="{1B53091A-721B-438E-B6DA-B6005446B246}"/>
    <cellStyle name="Comma 3 2 2 12" xfId="1115" xr:uid="{00758F3E-15E9-4D35-8FDA-5FCF03613DED}"/>
    <cellStyle name="Comma 3 2 2 13" xfId="1270" xr:uid="{6C0C3E04-9F64-4D27-A989-4AEF3DD85583}"/>
    <cellStyle name="Comma 3 2 2 14" xfId="1431" xr:uid="{58031502-F354-4C5F-BC52-A3ABACAE6436}"/>
    <cellStyle name="Comma 3 2 2 15" xfId="1580" xr:uid="{981E7731-48D4-411C-BA4D-D93A241379DE}"/>
    <cellStyle name="Comma 3 2 2 16" xfId="1730" xr:uid="{E3D24FB3-206F-41F0-B683-3D3401BB3A95}"/>
    <cellStyle name="Comma 3 2 2 17" xfId="1878" xr:uid="{E9970053-7E92-47EA-9CDC-E98DF4299955}"/>
    <cellStyle name="Comma 3 2 2 18" xfId="2027" xr:uid="{7ECA8D1D-0694-468D-AEF9-88F60621499A}"/>
    <cellStyle name="Comma 3 2 2 19" xfId="2177" xr:uid="{E1126EBF-B183-43F6-BE35-A96748DF7C8B}"/>
    <cellStyle name="Comma 3 2 2 2" xfId="52" xr:uid="{5B7AD391-42A2-4ECB-B6C0-4BF33E089040}"/>
    <cellStyle name="Comma 3 2 2 2 10" xfId="1128" xr:uid="{05125405-A517-44A7-BAC6-96CE23F33A06}"/>
    <cellStyle name="Comma 3 2 2 2 11" xfId="1283" xr:uid="{7081C149-8DF5-495B-9B64-94A41FB258DF}"/>
    <cellStyle name="Comma 3 2 2 2 12" xfId="1444" xr:uid="{C87134B2-4C3D-4976-80C7-0DE1747E0F02}"/>
    <cellStyle name="Comma 3 2 2 2 13" xfId="1593" xr:uid="{7C55E391-2BE1-43BB-85C6-FA4E1B22E753}"/>
    <cellStyle name="Comma 3 2 2 2 14" xfId="1743" xr:uid="{E031E462-A58F-4046-86D6-97ED3536610A}"/>
    <cellStyle name="Comma 3 2 2 2 15" xfId="1891" xr:uid="{6D22AECC-C795-4296-883A-104781D2CD4C}"/>
    <cellStyle name="Comma 3 2 2 2 16" xfId="2040" xr:uid="{1BE49C93-8048-4F80-8635-9036593A83E0}"/>
    <cellStyle name="Comma 3 2 2 2 17" xfId="2190" xr:uid="{0C40B0EF-3720-4D9F-8301-41187626D048}"/>
    <cellStyle name="Comma 3 2 2 2 18" xfId="2338" xr:uid="{18647E88-14C7-498A-88A1-048A2B3DCA98}"/>
    <cellStyle name="Comma 3 2 2 2 19" xfId="2486" xr:uid="{4CDA6552-AA47-47BE-B46E-11004B8712C7}"/>
    <cellStyle name="Comma 3 2 2 2 2" xfId="122" xr:uid="{1075557A-CD3E-4FA9-B4F4-AB3DFC6AF02B}"/>
    <cellStyle name="Comma 3 2 2 2 2 10" xfId="1541" xr:uid="{18936A5F-9E89-4088-AE7C-627E361D01F6}"/>
    <cellStyle name="Comma 3 2 2 2 2 11" xfId="1690" xr:uid="{07126DE6-ECB9-4254-94BF-C3E68A4B8E72}"/>
    <cellStyle name="Comma 3 2 2 2 2 12" xfId="1840" xr:uid="{7E979F47-47A9-4449-B1DA-D31158DFCBE7}"/>
    <cellStyle name="Comma 3 2 2 2 2 13" xfId="1988" xr:uid="{883F9B5D-CC89-45F3-B5F8-E3EFE24CD31D}"/>
    <cellStyle name="Comma 3 2 2 2 2 14" xfId="2137" xr:uid="{3B415F7D-CE0C-48C6-8F7C-D987244E5044}"/>
    <cellStyle name="Comma 3 2 2 2 2 15" xfId="2287" xr:uid="{2471014D-526B-4F7F-854B-B41803A36B1C}"/>
    <cellStyle name="Comma 3 2 2 2 2 16" xfId="2435" xr:uid="{264DA5E1-5A43-4727-8E71-00FE1A8655F5}"/>
    <cellStyle name="Comma 3 2 2 2 2 17" xfId="2583" xr:uid="{1A8D5092-2927-4DF1-A3F3-D18ED8CFD154}"/>
    <cellStyle name="Comma 3 2 2 2 2 18" xfId="2733" xr:uid="{2FCA1E22-AF7C-4785-8945-726CB62A8240}"/>
    <cellStyle name="Comma 3 2 2 2 2 19" xfId="2882" xr:uid="{2BE05E00-9AAB-470A-A956-F654F355DE65}"/>
    <cellStyle name="Comma 3 2 2 2 2 2" xfId="335" xr:uid="{F1E2C76E-98F2-4F17-A6DB-219902F66F88}"/>
    <cellStyle name="Comma 3 2 2 2 2 2 2" xfId="3046" xr:uid="{B71BBCA2-D83A-4181-B01A-F580975551B0}"/>
    <cellStyle name="Comma 3 2 2 2 2 2 3" xfId="3351" xr:uid="{10421EED-F411-4B75-9190-FD90C54EF9E6}"/>
    <cellStyle name="Comma 3 2 2 2 2 20" xfId="3203" xr:uid="{739AC0BB-9E3F-4AE4-9D29-06FFCAAF1536}"/>
    <cellStyle name="Comma 3 2 2 2 2 3" xfId="483" xr:uid="{7406606A-6972-4E0E-A752-62596CAFA025}"/>
    <cellStyle name="Comma 3 2 2 2 2 4" xfId="633" xr:uid="{60962F04-F4BB-4311-BE21-6C1727310322}"/>
    <cellStyle name="Comma 3 2 2 2 2 5" xfId="781" xr:uid="{4897CB31-D45F-48F7-A0F8-090750A464B8}"/>
    <cellStyle name="Comma 3 2 2 2 2 6" xfId="929" xr:uid="{194DCC7B-6E19-4550-A41B-F0A7D6E1C7FB}"/>
    <cellStyle name="Comma 3 2 2 2 2 7" xfId="1077" xr:uid="{B4B63E9B-85F9-4D39-9B2F-C912693244DA}"/>
    <cellStyle name="Comma 3 2 2 2 2 8" xfId="1225" xr:uid="{3B4D9C80-53F9-4462-B620-5901FF468472}"/>
    <cellStyle name="Comma 3 2 2 2 2 9" xfId="1391" xr:uid="{BF8259F5-B094-4F2D-B1D0-6D78C60DEEA5}"/>
    <cellStyle name="Comma 3 2 2 2 20" xfId="2636" xr:uid="{C5C60A5A-ECB7-40D4-9600-DDD48A201E23}"/>
    <cellStyle name="Comma 3 2 2 2 21" xfId="2785" xr:uid="{AB967888-1893-4E8A-B6F5-A6FC138EEE1E}"/>
    <cellStyle name="Comma 3 2 2 2 22" xfId="3106" xr:uid="{3F965D27-BA3B-48A2-A772-715A7E005A48}"/>
    <cellStyle name="Comma 3 2 2 2 3" xfId="169" xr:uid="{F2A7312F-E352-4367-BE19-CA6A67DCBE7F}"/>
    <cellStyle name="Comma 3 2 2 2 3 10" xfId="1494" xr:uid="{54CF18DB-23E3-45F3-B584-E9A906474546}"/>
    <cellStyle name="Comma 3 2 2 2 3 11" xfId="1643" xr:uid="{8837AD42-CA90-4A52-BE4D-1F683CAFB6E7}"/>
    <cellStyle name="Comma 3 2 2 2 3 12" xfId="1793" xr:uid="{D7BBCF54-5143-4F56-B231-225C547397FB}"/>
    <cellStyle name="Comma 3 2 2 2 3 13" xfId="1941" xr:uid="{D5DD1A46-313B-4B71-AC30-0BDA4FF89687}"/>
    <cellStyle name="Comma 3 2 2 2 3 14" xfId="2090" xr:uid="{8A52AF66-C903-4A27-8086-865AC31770CC}"/>
    <cellStyle name="Comma 3 2 2 2 3 15" xfId="2240" xr:uid="{3C208AE7-B54F-4E57-A096-FBA05C69D8B5}"/>
    <cellStyle name="Comma 3 2 2 2 3 16" xfId="2388" xr:uid="{4CC18881-209B-4AFA-A86E-467BC996D00F}"/>
    <cellStyle name="Comma 3 2 2 2 3 17" xfId="2536" xr:uid="{60A57CD0-B92A-41FB-BD40-5F83E0C20DAE}"/>
    <cellStyle name="Comma 3 2 2 2 3 18" xfId="2686" xr:uid="{0983441E-17A8-49E0-BD39-85A58EF98E36}"/>
    <cellStyle name="Comma 3 2 2 2 3 19" xfId="2835" xr:uid="{9CAB9223-A4F2-4E43-97BA-3A87E588CA50}"/>
    <cellStyle name="Comma 3 2 2 2 3 2" xfId="288" xr:uid="{C73747EF-747D-4C38-921C-DD4DC883387B}"/>
    <cellStyle name="Comma 3 2 2 2 3 2 2" xfId="2998" xr:uid="{3EE18DD0-BB9D-4120-8814-6B472129B73C}"/>
    <cellStyle name="Comma 3 2 2 2 3 2 3" xfId="3304" xr:uid="{0D691E48-8C0B-4F7C-B3D9-F958E1543C9F}"/>
    <cellStyle name="Comma 3 2 2 2 3 20" xfId="3156" xr:uid="{FE2AC74C-23B2-455C-B0F3-CF0C031C06EB}"/>
    <cellStyle name="Comma 3 2 2 2 3 3" xfId="436" xr:uid="{F2C1F754-0384-4257-BAA2-6DE05E0AF30C}"/>
    <cellStyle name="Comma 3 2 2 2 3 4" xfId="586" xr:uid="{9821F6DB-3AC8-4606-A7DA-D4A5521C4878}"/>
    <cellStyle name="Comma 3 2 2 2 3 5" xfId="734" xr:uid="{745B6C16-9573-45E2-B96D-F76B4C3D87F7}"/>
    <cellStyle name="Comma 3 2 2 2 3 6" xfId="882" xr:uid="{20C7A40B-3BA3-4311-BACC-B57E16157F9B}"/>
    <cellStyle name="Comma 3 2 2 2 3 7" xfId="1030" xr:uid="{35A966DC-1DDB-4BEA-AB7A-F1AC8C60A700}"/>
    <cellStyle name="Comma 3 2 2 2 3 8" xfId="1178" xr:uid="{3B0605F8-AEEB-4D20-AB5E-7B71CE3EC4DB}"/>
    <cellStyle name="Comma 3 2 2 2 3 9" xfId="1343" xr:uid="{7F8138D1-901F-40D5-81F3-E36D79905ACA}"/>
    <cellStyle name="Comma 3 2 2 2 4" xfId="238" xr:uid="{7C0F3C2D-45A7-4873-8317-BAEB9171C5B3}"/>
    <cellStyle name="Comma 3 2 2 2 4 2" xfId="2936" xr:uid="{288CF338-7668-43AD-B82D-62C5769C378D}"/>
    <cellStyle name="Comma 3 2 2 2 4 3" xfId="3254" xr:uid="{169BDC0B-76ED-4E61-9765-B64658E3757D}"/>
    <cellStyle name="Comma 3 2 2 2 5" xfId="386" xr:uid="{920462F7-4EF4-482A-91C8-46A6A2D3E177}"/>
    <cellStyle name="Comma 3 2 2 2 6" xfId="536" xr:uid="{1CEE23FA-9984-41A9-B957-780FC2A30812}"/>
    <cellStyle name="Comma 3 2 2 2 7" xfId="684" xr:uid="{38C2A671-7AF3-4A0F-9CDF-2B6599FAE961}"/>
    <cellStyle name="Comma 3 2 2 2 8" xfId="832" xr:uid="{096D983D-5834-40D5-BF76-BCC3906020DE}"/>
    <cellStyle name="Comma 3 2 2 2 9" xfId="980" xr:uid="{33CF8D8B-7F7E-4E7C-A43C-3762A45EB348}"/>
    <cellStyle name="Comma 3 2 2 20" xfId="2325" xr:uid="{EA06A4AE-ABB8-4B11-BD06-83648468F5CF}"/>
    <cellStyle name="Comma 3 2 2 21" xfId="2473" xr:uid="{836C5B53-95A6-4F0B-9CE8-B15FECD2549C}"/>
    <cellStyle name="Comma 3 2 2 22" xfId="2623" xr:uid="{61CF4953-D9F4-4B79-B8E6-84D7EDD99C7D}"/>
    <cellStyle name="Comma 3 2 2 23" xfId="2772" xr:uid="{0636E093-2AD9-41C0-A6C0-EF5303F9CAC1}"/>
    <cellStyle name="Comma 3 2 2 24" xfId="3093" xr:uid="{DEE8A03F-9762-4778-B1CE-968C9817D7A1}"/>
    <cellStyle name="Comma 3 2 2 3" xfId="89" xr:uid="{E9840999-4B79-43F8-AB6F-5C416E17D051}"/>
    <cellStyle name="Comma 3 2 2 3 10" xfId="1146" xr:uid="{F68DEBE3-DC69-4143-ADA7-1D1484E0A0A1}"/>
    <cellStyle name="Comma 3 2 2 3 11" xfId="1309" xr:uid="{1993E65E-03F9-4AD8-8429-7BFD0E85941C}"/>
    <cellStyle name="Comma 3 2 2 3 12" xfId="1462" xr:uid="{4280E7AA-4465-4458-B504-42BFD7BBAA2F}"/>
    <cellStyle name="Comma 3 2 2 3 13" xfId="1611" xr:uid="{895B6866-85E4-4295-B6EC-CBBAAB6A3824}"/>
    <cellStyle name="Comma 3 2 2 3 14" xfId="1761" xr:uid="{71A58D92-FF7A-4DDE-8AD1-21CD6CE43B3E}"/>
    <cellStyle name="Comma 3 2 2 3 15" xfId="1909" xr:uid="{162F14F5-119F-4CE7-82F4-17595377CF7A}"/>
    <cellStyle name="Comma 3 2 2 3 16" xfId="2058" xr:uid="{E1824277-82DB-4A9D-9C23-E6C0C59CE693}"/>
    <cellStyle name="Comma 3 2 2 3 17" xfId="2208" xr:uid="{56468643-7A69-4AA6-B885-2E3757B408FC}"/>
    <cellStyle name="Comma 3 2 2 3 18" xfId="2356" xr:uid="{989D3C88-6C3F-40C7-B89E-39D12C75E183}"/>
    <cellStyle name="Comma 3 2 2 3 19" xfId="2504" xr:uid="{777099DB-BB77-4536-AD17-C2F78CEAD312}"/>
    <cellStyle name="Comma 3 2 2 3 2" xfId="140" xr:uid="{F2603D21-F59D-4192-8C7E-FC056EF91C56}"/>
    <cellStyle name="Comma 3 2 2 3 2 10" xfId="1559" xr:uid="{083349EF-5DBC-4C45-BFE5-26FB819DC692}"/>
    <cellStyle name="Comma 3 2 2 3 2 11" xfId="1708" xr:uid="{0D68D0D0-9042-47AD-A6D2-BED1F83CCD3D}"/>
    <cellStyle name="Comma 3 2 2 3 2 12" xfId="1858" xr:uid="{8CABC98A-CA7A-4E0B-8E5E-E657ECA8921D}"/>
    <cellStyle name="Comma 3 2 2 3 2 13" xfId="2006" xr:uid="{C1D22084-7B25-46BB-ABFA-0588D53D7AAE}"/>
    <cellStyle name="Comma 3 2 2 3 2 14" xfId="2155" xr:uid="{769E6BEB-FBDC-4CA7-9452-D918CC85B672}"/>
    <cellStyle name="Comma 3 2 2 3 2 15" xfId="2305" xr:uid="{58B209B9-5011-4304-956A-EEC8AD0310D7}"/>
    <cellStyle name="Comma 3 2 2 3 2 16" xfId="2453" xr:uid="{9FAC2C0A-1779-4F55-B4C6-35E695B09A36}"/>
    <cellStyle name="Comma 3 2 2 3 2 17" xfId="2601" xr:uid="{C3AA7DC8-8232-4F2A-BA9C-27C7856E3EFE}"/>
    <cellStyle name="Comma 3 2 2 3 2 18" xfId="2751" xr:uid="{18DD8712-E1A8-4D73-B5FA-6AE03147186A}"/>
    <cellStyle name="Comma 3 2 2 3 2 19" xfId="2900" xr:uid="{11191FEE-FE33-477C-8990-952194143AD5}"/>
    <cellStyle name="Comma 3 2 2 3 2 2" xfId="353" xr:uid="{CAF1B7C7-DFA7-4626-9D71-04A3C62B3359}"/>
    <cellStyle name="Comma 3 2 2 3 2 2 2" xfId="3071" xr:uid="{8201A2FC-98F5-4B48-9569-8B28B423411D}"/>
    <cellStyle name="Comma 3 2 2 3 2 2 3" xfId="3369" xr:uid="{7B480A6B-F169-404A-83D3-BE12F30A5931}"/>
    <cellStyle name="Comma 3 2 2 3 2 20" xfId="3221" xr:uid="{53772EBC-C616-447C-AF90-D94DB7461E7A}"/>
    <cellStyle name="Comma 3 2 2 3 2 3" xfId="501" xr:uid="{504DA273-37E5-485A-8AEC-E9562DC284A7}"/>
    <cellStyle name="Comma 3 2 2 3 2 4" xfId="651" xr:uid="{C337EDEC-58E4-487F-9190-2F1D976AB0B7}"/>
    <cellStyle name="Comma 3 2 2 3 2 5" xfId="799" xr:uid="{A6760894-9506-4FCB-A3A7-625FBE3135F8}"/>
    <cellStyle name="Comma 3 2 2 3 2 6" xfId="947" xr:uid="{0F3D844C-D7EC-4670-A620-31BABF435C11}"/>
    <cellStyle name="Comma 3 2 2 3 2 7" xfId="1095" xr:uid="{83CF2594-A07E-4B22-97F0-5F4754F7CFA9}"/>
    <cellStyle name="Comma 3 2 2 3 2 8" xfId="1243" xr:uid="{96D9EDEB-EA7B-44B7-996F-A305DBCB74B9}"/>
    <cellStyle name="Comma 3 2 2 3 2 9" xfId="1409" xr:uid="{00A0BBB8-22A7-4976-B022-30909EA454D8}"/>
    <cellStyle name="Comma 3 2 2 3 20" xfId="2654" xr:uid="{2F7DC174-1D79-4C47-93F2-82AF1A40CF7F}"/>
    <cellStyle name="Comma 3 2 2 3 21" xfId="2803" xr:uid="{1D862768-9756-4B69-B225-2BB77B7AB8EE}"/>
    <cellStyle name="Comma 3 2 2 3 22" xfId="3124" xr:uid="{CEADD509-C914-4250-A5DC-CE8EDB336F7E}"/>
    <cellStyle name="Comma 3 2 2 3 3" xfId="182" xr:uid="{55FA3B31-CF0A-4FD1-9C21-C053A6B241EA}"/>
    <cellStyle name="Comma 3 2 2 3 3 10" xfId="1507" xr:uid="{08CA5FBB-F480-49C8-BA46-9077C88A0461}"/>
    <cellStyle name="Comma 3 2 2 3 3 11" xfId="1656" xr:uid="{2C4C291C-28D0-49FC-8930-3B37259100C5}"/>
    <cellStyle name="Comma 3 2 2 3 3 12" xfId="1806" xr:uid="{C043512D-0024-4389-B79C-95C200D3A2FC}"/>
    <cellStyle name="Comma 3 2 2 3 3 13" xfId="1954" xr:uid="{A3857A16-C33D-434F-AEED-4B15F060A002}"/>
    <cellStyle name="Comma 3 2 2 3 3 14" xfId="2103" xr:uid="{5AA9C60B-FFD5-404E-B3E2-C1CC97DABDEB}"/>
    <cellStyle name="Comma 3 2 2 3 3 15" xfId="2253" xr:uid="{D780877B-1584-4982-8522-DCDA1252E530}"/>
    <cellStyle name="Comma 3 2 2 3 3 16" xfId="2401" xr:uid="{91BF039D-4B9B-4802-91CA-B1BBF68C4A68}"/>
    <cellStyle name="Comma 3 2 2 3 3 17" xfId="2549" xr:uid="{4D3FDE1D-69B6-46DB-AD44-613D01F95B65}"/>
    <cellStyle name="Comma 3 2 2 3 3 18" xfId="2699" xr:uid="{D5DCC2C8-003D-4A5C-B4F8-8EE56479ED96}"/>
    <cellStyle name="Comma 3 2 2 3 3 19" xfId="2848" xr:uid="{CA509E9C-0C6A-4DFF-91E9-AEC7A36AD5DD}"/>
    <cellStyle name="Comma 3 2 2 3 3 2" xfId="301" xr:uid="{D01932F2-6CB4-432D-A80F-6AB0A921A142}"/>
    <cellStyle name="Comma 3 2 2 3 3 2 2" xfId="3012" xr:uid="{B215FBB7-17DB-4A9F-A7B8-A85DE2419AA6}"/>
    <cellStyle name="Comma 3 2 2 3 3 2 3" xfId="3317" xr:uid="{254A6115-538E-4D36-93F4-6BB95AFFE4A9}"/>
    <cellStyle name="Comma 3 2 2 3 3 20" xfId="3169" xr:uid="{E7FB740F-AAD8-4FD3-BE40-51B1A1E857BC}"/>
    <cellStyle name="Comma 3 2 2 3 3 3" xfId="449" xr:uid="{68AA0DB2-E47A-4D8C-8C8D-F11D4A9B4B47}"/>
    <cellStyle name="Comma 3 2 2 3 3 4" xfId="599" xr:uid="{C39A4628-5674-4914-98C8-CA3387607D57}"/>
    <cellStyle name="Comma 3 2 2 3 3 5" xfId="747" xr:uid="{456D6624-95FA-43EA-92FA-EA0C5F889085}"/>
    <cellStyle name="Comma 3 2 2 3 3 6" xfId="895" xr:uid="{5522C320-EF10-40C7-A13F-CD267B54825D}"/>
    <cellStyle name="Comma 3 2 2 3 3 7" xfId="1043" xr:uid="{B47B3EEF-59D0-46C9-AD9E-4F5304A41DF1}"/>
    <cellStyle name="Comma 3 2 2 3 3 8" xfId="1191" xr:uid="{AC81A13B-0CFF-4602-84CB-2DC207CC983A}"/>
    <cellStyle name="Comma 3 2 2 3 3 9" xfId="1356" xr:uid="{C93574C8-ADCD-423A-8129-5CBA1D0089DB}"/>
    <cellStyle name="Comma 3 2 2 3 4" xfId="256" xr:uid="{27C12722-C964-43D5-8D8B-4F3E85B2A21B}"/>
    <cellStyle name="Comma 3 2 2 3 4 2" xfId="2961" xr:uid="{889F44E5-9971-47F9-A99E-0DC4E5C2216B}"/>
    <cellStyle name="Comma 3 2 2 3 4 3" xfId="3272" xr:uid="{342B5CE8-D5D0-4067-B74F-3D664D67BD3B}"/>
    <cellStyle name="Comma 3 2 2 3 5" xfId="404" xr:uid="{744872C5-7B6E-40E4-BF3B-44C398495DF9}"/>
    <cellStyle name="Comma 3 2 2 3 6" xfId="554" xr:uid="{19B461C7-75B4-49E8-A23D-B23CD21A5069}"/>
    <cellStyle name="Comma 3 2 2 3 7" xfId="702" xr:uid="{075D280D-8CAD-434B-ABA0-EBC32E5B4638}"/>
    <cellStyle name="Comma 3 2 2 3 8" xfId="850" xr:uid="{336AA84E-063E-4032-8079-E7BE87DFD981}"/>
    <cellStyle name="Comma 3 2 2 3 9" xfId="998" xr:uid="{58ECB58F-98E0-4BA2-8693-392390B0D612}"/>
    <cellStyle name="Comma 3 2 2 4" xfId="38" xr:uid="{560FCCB6-E32B-4976-8DA5-B59AA60304A1}"/>
    <cellStyle name="Comma 3 2 2 4 10" xfId="1378" xr:uid="{FA223778-F7E1-4200-9E6B-87D441F75778}"/>
    <cellStyle name="Comma 3 2 2 4 11" xfId="1528" xr:uid="{C77B8220-C031-40BD-8109-9A5CDBEDCD5C}"/>
    <cellStyle name="Comma 3 2 2 4 12" xfId="1677" xr:uid="{9BE4CAF7-828B-4C44-94C8-E6E81A992B25}"/>
    <cellStyle name="Comma 3 2 2 4 13" xfId="1827" xr:uid="{4AE6A123-053F-48E7-AE95-131EC2121778}"/>
    <cellStyle name="Comma 3 2 2 4 14" xfId="1975" xr:uid="{07CF2215-65EA-44B5-912A-3794AE18D12A}"/>
    <cellStyle name="Comma 3 2 2 4 15" xfId="2124" xr:uid="{11F4574F-E327-4C37-ACDB-573E9759F98E}"/>
    <cellStyle name="Comma 3 2 2 4 16" xfId="2274" xr:uid="{66B6BC76-400D-4C9B-A1FA-DBD4F1A1754C}"/>
    <cellStyle name="Comma 3 2 2 4 17" xfId="2422" xr:uid="{D4019E02-45E6-43CC-BC23-5C91620467C6}"/>
    <cellStyle name="Comma 3 2 2 4 18" xfId="2570" xr:uid="{8C2811BE-DBF6-4F93-8E2D-23D3D4D96B1B}"/>
    <cellStyle name="Comma 3 2 2 4 19" xfId="2720" xr:uid="{2D4F6389-417B-49A2-88C0-727052DBEAA9}"/>
    <cellStyle name="Comma 3 2 2 4 2" xfId="204" xr:uid="{A4FA570A-20A1-4970-8FF5-A495C2738A31}"/>
    <cellStyle name="Comma 3 2 2 4 2 2" xfId="3033" xr:uid="{7122B334-E232-4B8F-9243-243A9F0E0A1C}"/>
    <cellStyle name="Comma 3 2 2 4 2 3" xfId="3338" xr:uid="{BBB5BAB6-C9E9-49DF-B2B6-1ED110D070F1}"/>
    <cellStyle name="Comma 3 2 2 4 20" xfId="2869" xr:uid="{D4B29323-83DE-4FFC-B89E-9248E114ABAB}"/>
    <cellStyle name="Comma 3 2 2 4 21" xfId="3190" xr:uid="{8B00C2C1-618E-469A-873C-7F505EDC3370}"/>
    <cellStyle name="Comma 3 2 2 4 3" xfId="322" xr:uid="{2CE21E6A-109B-4623-9F3B-7145E2B18616}"/>
    <cellStyle name="Comma 3 2 2 4 4" xfId="470" xr:uid="{CA52BA13-1893-4581-A63D-23335F337AAA}"/>
    <cellStyle name="Comma 3 2 2 4 5" xfId="620" xr:uid="{EF245C04-1FD9-43EE-8AC1-75C05D54C6E2}"/>
    <cellStyle name="Comma 3 2 2 4 6" xfId="768" xr:uid="{17719AEC-3D3C-4948-9313-953A5633EF75}"/>
    <cellStyle name="Comma 3 2 2 4 7" xfId="916" xr:uid="{1B4B9799-A543-4EEC-AFEB-80CEB1F3AB55}"/>
    <cellStyle name="Comma 3 2 2 4 8" xfId="1064" xr:uid="{63ED1AF0-5D92-4208-960A-F51ED364FE98}"/>
    <cellStyle name="Comma 3 2 2 4 9" xfId="1212" xr:uid="{DE081A00-B37B-4185-AE67-AAAD9CA96589}"/>
    <cellStyle name="Comma 3 2 2 5" xfId="109" xr:uid="{083CE77E-9E9D-43ED-A381-0BB36E4444D3}"/>
    <cellStyle name="Comma 3 2 2 5 10" xfId="1486" xr:uid="{229623A2-36A9-48EB-8937-BAC926BA18F8}"/>
    <cellStyle name="Comma 3 2 2 5 11" xfId="1635" xr:uid="{5BF86AF3-7C18-4649-8D23-38CD9E136CEE}"/>
    <cellStyle name="Comma 3 2 2 5 12" xfId="1785" xr:uid="{31DD4D96-526C-4912-AC76-E6EF07FF6960}"/>
    <cellStyle name="Comma 3 2 2 5 13" xfId="1933" xr:uid="{3C8D1B72-3A9F-4A34-A5F7-F3C84BC50612}"/>
    <cellStyle name="Comma 3 2 2 5 14" xfId="2082" xr:uid="{30D6C17C-0083-419D-94EF-C4FD4278EF82}"/>
    <cellStyle name="Comma 3 2 2 5 15" xfId="2232" xr:uid="{8C3D2BF4-70D7-4E7E-A581-A70D5163AD8E}"/>
    <cellStyle name="Comma 3 2 2 5 16" xfId="2380" xr:uid="{223A57A9-447E-4CCE-8D82-384BF2F374DF}"/>
    <cellStyle name="Comma 3 2 2 5 17" xfId="2528" xr:uid="{A2166C0A-C564-4C8C-917E-E4214CAFC508}"/>
    <cellStyle name="Comma 3 2 2 5 18" xfId="2678" xr:uid="{39858236-9786-4831-8639-7C77CEA22690}"/>
    <cellStyle name="Comma 3 2 2 5 19" xfId="2827" xr:uid="{35346971-F647-4400-9B59-D2C9A9A98C19}"/>
    <cellStyle name="Comma 3 2 2 5 2" xfId="280" xr:uid="{89CF3600-BF13-4514-BD1A-C850A1B80E87}"/>
    <cellStyle name="Comma 3 2 2 5 2 2" xfId="2989" xr:uid="{1412E16F-EEA6-4E19-8E35-F2CDBEB3F07B}"/>
    <cellStyle name="Comma 3 2 2 5 2 3" xfId="3296" xr:uid="{B5D4B014-4294-4CAE-9542-2D5BBAEAABBB}"/>
    <cellStyle name="Comma 3 2 2 5 20" xfId="3148" xr:uid="{A753A6F3-0A97-44EF-93C6-66792F0026AF}"/>
    <cellStyle name="Comma 3 2 2 5 3" xfId="428" xr:uid="{01D8F35C-6D8D-44DD-918E-F59B60CDC867}"/>
    <cellStyle name="Comma 3 2 2 5 4" xfId="578" xr:uid="{EB78FE90-D9D3-4B82-8483-58C521B0F95C}"/>
    <cellStyle name="Comma 3 2 2 5 5" xfId="726" xr:uid="{00CEE167-B770-4DDF-AC2C-DFAB1EA3DEC4}"/>
    <cellStyle name="Comma 3 2 2 5 6" xfId="874" xr:uid="{4E5FC178-7846-4499-A519-4D13DA992AB9}"/>
    <cellStyle name="Comma 3 2 2 5 7" xfId="1022" xr:uid="{159A04B6-94DB-4D89-B148-9BE0F1A5AEE7}"/>
    <cellStyle name="Comma 3 2 2 5 8" xfId="1170" xr:uid="{55D04E32-162D-46CA-9B84-262F0001FB3A}"/>
    <cellStyle name="Comma 3 2 2 5 9" xfId="1334" xr:uid="{FDC48C3C-4108-42C5-BFAC-82A3CCADB3D4}"/>
    <cellStyle name="Comma 3 2 2 6" xfId="225" xr:uid="{412E8169-27E6-4AC7-ABAE-9887D72DB70A}"/>
    <cellStyle name="Comma 3 2 2 6 2" xfId="2921" xr:uid="{2B3F2194-C7E1-4AE2-9E00-9BCB58E0DE0F}"/>
    <cellStyle name="Comma 3 2 2 6 3" xfId="3241" xr:uid="{F6E0B30D-253C-4113-AA5F-F18FFC01EE80}"/>
    <cellStyle name="Comma 3 2 2 7" xfId="373" xr:uid="{AC1AD539-8B34-419A-9848-0DDB59922FCE}"/>
    <cellStyle name="Comma 3 2 2 8" xfId="523" xr:uid="{DDF47987-99C0-4B42-8020-F60CF4972213}"/>
    <cellStyle name="Comma 3 2 2 9" xfId="671" xr:uid="{130D46F4-0253-44AE-BEE0-1EA31E27A492}"/>
    <cellStyle name="Comma 3 2 20" xfId="1876" xr:uid="{00638936-DEC7-4901-B02D-D9773466EB77}"/>
    <cellStyle name="Comma 3 2 21" xfId="2025" xr:uid="{D4BA6833-5B5C-4D3D-8B26-BE7A194E43C8}"/>
    <cellStyle name="Comma 3 2 22" xfId="2175" xr:uid="{B0705F1F-93F4-4D7C-B1C3-BBD795A95026}"/>
    <cellStyle name="Comma 3 2 23" xfId="2323" xr:uid="{183D3175-5F98-4A23-A914-FD855E597922}"/>
    <cellStyle name="Comma 3 2 24" xfId="2471" xr:uid="{EDF47AA4-A549-4EBF-8748-DFE7B39FC721}"/>
    <cellStyle name="Comma 3 2 25" xfId="2621" xr:uid="{57A5F5E4-9C48-44CA-9A35-BBE69D04707B}"/>
    <cellStyle name="Comma 3 2 26" xfId="2770" xr:uid="{78912B94-133C-46AE-AC4A-39E4FBE16BD1}"/>
    <cellStyle name="Comma 3 2 27" xfId="3091" xr:uid="{FB804E35-FC3A-467F-B6AB-845D3034AB9F}"/>
    <cellStyle name="Comma 3 2 3" xfId="28" xr:uid="{664EDD49-2555-4C14-8372-75D27395104F}"/>
    <cellStyle name="Comma 3 2 3 10" xfId="824" xr:uid="{0A70B3D7-62AB-4F06-AD61-085F8192DD96}"/>
    <cellStyle name="Comma 3 2 3 11" xfId="972" xr:uid="{0CBBA5EE-4E75-4BFE-A0E4-96DA176BE0DD}"/>
    <cellStyle name="Comma 3 2 3 12" xfId="1120" xr:uid="{6D72C218-ACD9-4CEF-A783-BCC96DE2B13E}"/>
    <cellStyle name="Comma 3 2 3 13" xfId="1275" xr:uid="{F2B59727-80C8-4718-A564-89F2ADB1F3ED}"/>
    <cellStyle name="Comma 3 2 3 14" xfId="1436" xr:uid="{F6C13441-3FF4-41C9-8327-7892115E9647}"/>
    <cellStyle name="Comma 3 2 3 15" xfId="1585" xr:uid="{0F4DE9B2-03AF-46A0-8FBE-76E4BCC8DD23}"/>
    <cellStyle name="Comma 3 2 3 16" xfId="1735" xr:uid="{93917D01-DF86-4916-9F01-64410E7584FB}"/>
    <cellStyle name="Comma 3 2 3 17" xfId="1883" xr:uid="{D5ED8072-6B61-4AED-91D0-C25FA8EE30F6}"/>
    <cellStyle name="Comma 3 2 3 18" xfId="2032" xr:uid="{AD0C6ABC-6274-47C3-AF38-BE413F75B600}"/>
    <cellStyle name="Comma 3 2 3 19" xfId="2182" xr:uid="{6EF930F3-0397-4D18-A9C5-41360C177DE9}"/>
    <cellStyle name="Comma 3 2 3 2" xfId="57" xr:uid="{D5E4C3E2-1A0A-47AE-AAA6-5BEBF23C5ABF}"/>
    <cellStyle name="Comma 3 2 3 2 10" xfId="1133" xr:uid="{4A4D6368-C5F5-4F7C-88EA-13D84A88A318}"/>
    <cellStyle name="Comma 3 2 3 2 11" xfId="1288" xr:uid="{F62B1CB8-63BC-43E7-9391-961665C78A95}"/>
    <cellStyle name="Comma 3 2 3 2 12" xfId="1449" xr:uid="{F6D6FC3A-06DB-4A26-8C9F-1BA77D515632}"/>
    <cellStyle name="Comma 3 2 3 2 13" xfId="1598" xr:uid="{BF60D6DC-EF37-4F89-B21B-27D12A9FC7E7}"/>
    <cellStyle name="Comma 3 2 3 2 14" xfId="1748" xr:uid="{8C29176C-6F3D-41C1-AAB6-DEC7779039C7}"/>
    <cellStyle name="Comma 3 2 3 2 15" xfId="1896" xr:uid="{7F23187D-1940-48E8-B4B2-84E4A5FFC7C8}"/>
    <cellStyle name="Comma 3 2 3 2 16" xfId="2045" xr:uid="{030C9855-DEE9-4D59-85D0-F9EDAF84695E}"/>
    <cellStyle name="Comma 3 2 3 2 17" xfId="2195" xr:uid="{8F169430-FF51-48A3-B07C-8B236D9C41A9}"/>
    <cellStyle name="Comma 3 2 3 2 18" xfId="2343" xr:uid="{DD5FA270-B716-4610-9516-A3149DFBBFCD}"/>
    <cellStyle name="Comma 3 2 3 2 19" xfId="2491" xr:uid="{AF610D10-8D6F-4D00-ACBB-2A19C56D742E}"/>
    <cellStyle name="Comma 3 2 3 2 2" xfId="127" xr:uid="{3D3C599C-EF29-4145-9D36-DD1EEC14BDA6}"/>
    <cellStyle name="Comma 3 2 3 2 2 10" xfId="1546" xr:uid="{D28A8E29-4508-469F-9526-4846C6D8966F}"/>
    <cellStyle name="Comma 3 2 3 2 2 11" xfId="1695" xr:uid="{FAB7503E-C320-4CF4-BADF-60CB8F5AB908}"/>
    <cellStyle name="Comma 3 2 3 2 2 12" xfId="1845" xr:uid="{319F8F58-4D1E-4A07-B6CB-41C0EDF8313E}"/>
    <cellStyle name="Comma 3 2 3 2 2 13" xfId="1993" xr:uid="{D961C4AF-0B4E-4257-8E5A-A6B91BC84655}"/>
    <cellStyle name="Comma 3 2 3 2 2 14" xfId="2142" xr:uid="{5150008D-463C-441D-8A36-964A38A1A401}"/>
    <cellStyle name="Comma 3 2 3 2 2 15" xfId="2292" xr:uid="{66DB1AD8-DCAC-48BF-9304-910B7163C3E7}"/>
    <cellStyle name="Comma 3 2 3 2 2 16" xfId="2440" xr:uid="{E419E6CD-8921-4B4D-9D65-690D90AF038A}"/>
    <cellStyle name="Comma 3 2 3 2 2 17" xfId="2588" xr:uid="{543D7EB7-3166-4065-B45B-57EC90D286BA}"/>
    <cellStyle name="Comma 3 2 3 2 2 18" xfId="2738" xr:uid="{1F217038-5183-4B3A-A00B-DE5A2B426537}"/>
    <cellStyle name="Comma 3 2 3 2 2 19" xfId="2887" xr:uid="{3F31F025-8ED2-4E24-93F1-6F69C924DCDA}"/>
    <cellStyle name="Comma 3 2 3 2 2 2" xfId="340" xr:uid="{78FE13AB-4CFA-40B3-BA4F-567787E61FFD}"/>
    <cellStyle name="Comma 3 2 3 2 2 2 2" xfId="3051" xr:uid="{DA143028-46C8-4D3E-833C-AFA3985CC576}"/>
    <cellStyle name="Comma 3 2 3 2 2 2 3" xfId="3356" xr:uid="{3C65F348-A997-42A5-9720-AB179F555E63}"/>
    <cellStyle name="Comma 3 2 3 2 2 20" xfId="3208" xr:uid="{0C257DB6-BF86-4AB5-9FBA-355568F803F8}"/>
    <cellStyle name="Comma 3 2 3 2 2 3" xfId="488" xr:uid="{AE2C95D8-65C5-4B7F-8F08-FEF29885F2B7}"/>
    <cellStyle name="Comma 3 2 3 2 2 4" xfId="638" xr:uid="{D6424D26-FA0A-4DC7-8C01-1E7A6CA55587}"/>
    <cellStyle name="Comma 3 2 3 2 2 5" xfId="786" xr:uid="{82E8493F-0407-4B2F-9BC0-9FFBD1F733C7}"/>
    <cellStyle name="Comma 3 2 3 2 2 6" xfId="934" xr:uid="{88198B08-7364-425B-887C-16F4BF6126DD}"/>
    <cellStyle name="Comma 3 2 3 2 2 7" xfId="1082" xr:uid="{02B8FCDB-3B4C-4E31-8001-0B0BC0F68C94}"/>
    <cellStyle name="Comma 3 2 3 2 2 8" xfId="1230" xr:uid="{382A0DED-5836-4FDE-B0B6-CDB704202A9D}"/>
    <cellStyle name="Comma 3 2 3 2 2 9" xfId="1396" xr:uid="{0EF7FC0E-5354-4F40-A12D-CBF9903105E1}"/>
    <cellStyle name="Comma 3 2 3 2 20" xfId="2641" xr:uid="{FF439CFA-5677-4A40-B8A5-0305B6B85B1F}"/>
    <cellStyle name="Comma 3 2 3 2 21" xfId="2790" xr:uid="{1D29EFA9-DD0A-4523-92AB-097BEB54E8C9}"/>
    <cellStyle name="Comma 3 2 3 2 22" xfId="3111" xr:uid="{129D1743-C6E2-4ACE-B681-7A8940F3F457}"/>
    <cellStyle name="Comma 3 2 3 2 3" xfId="187" xr:uid="{C29601D9-A45B-40EB-8279-B5BF5DD64EEF}"/>
    <cellStyle name="Comma 3 2 3 2 3 10" xfId="1512" xr:uid="{2C376E2A-E0AB-4BE2-A911-4B28DEAF2401}"/>
    <cellStyle name="Comma 3 2 3 2 3 11" xfId="1661" xr:uid="{6C414263-7D69-4942-A1B0-251638C00346}"/>
    <cellStyle name="Comma 3 2 3 2 3 12" xfId="1811" xr:uid="{BC3C1F1C-CDEB-4785-A29D-BC7A7F613F8B}"/>
    <cellStyle name="Comma 3 2 3 2 3 13" xfId="1959" xr:uid="{4E020F21-C19F-4320-9515-3729E7478E0C}"/>
    <cellStyle name="Comma 3 2 3 2 3 14" xfId="2108" xr:uid="{0407887D-A4FA-41AD-9039-88F76E474653}"/>
    <cellStyle name="Comma 3 2 3 2 3 15" xfId="2258" xr:uid="{F1E207E6-FADC-4ECB-9C22-4DF67D227E0D}"/>
    <cellStyle name="Comma 3 2 3 2 3 16" xfId="2406" xr:uid="{31C103D4-4167-4D36-B229-A76053DA2C57}"/>
    <cellStyle name="Comma 3 2 3 2 3 17" xfId="2554" xr:uid="{32D337B9-C960-40BD-9FA9-95911C3A475D}"/>
    <cellStyle name="Comma 3 2 3 2 3 18" xfId="2704" xr:uid="{809C9409-33A7-4003-9F90-BF7D3AEC0588}"/>
    <cellStyle name="Comma 3 2 3 2 3 19" xfId="2853" xr:uid="{CF7FF265-1C18-4CC0-BC50-EDCB38DFF988}"/>
    <cellStyle name="Comma 3 2 3 2 3 2" xfId="306" xr:uid="{8376BEF7-C479-4974-A5CE-534298BB3F93}"/>
    <cellStyle name="Comma 3 2 3 2 3 2 2" xfId="3017" xr:uid="{039558A9-83BE-4979-80CB-CB6914F0624C}"/>
    <cellStyle name="Comma 3 2 3 2 3 2 3" xfId="3322" xr:uid="{0E92C916-445D-487C-ABAC-D7A836CD67CC}"/>
    <cellStyle name="Comma 3 2 3 2 3 20" xfId="3174" xr:uid="{5B3CF454-C333-44F6-8505-0539B90B9FD0}"/>
    <cellStyle name="Comma 3 2 3 2 3 3" xfId="454" xr:uid="{8A3FCA64-92A3-4473-B794-438125A6D585}"/>
    <cellStyle name="Comma 3 2 3 2 3 4" xfId="604" xr:uid="{EC2D7DD7-B64F-4365-97A8-229E06FDC41E}"/>
    <cellStyle name="Comma 3 2 3 2 3 5" xfId="752" xr:uid="{DAC2DD5F-85EF-4B98-B184-470812C60ABA}"/>
    <cellStyle name="Comma 3 2 3 2 3 6" xfId="900" xr:uid="{AD17C73A-E8F0-416F-8967-20D259718D51}"/>
    <cellStyle name="Comma 3 2 3 2 3 7" xfId="1048" xr:uid="{1852404B-EC46-4FFB-B85C-BBB06659CB51}"/>
    <cellStyle name="Comma 3 2 3 2 3 8" xfId="1196" xr:uid="{5E0A6515-2D96-4CED-88A1-EF39A9CAEF8F}"/>
    <cellStyle name="Comma 3 2 3 2 3 9" xfId="1361" xr:uid="{310959C2-6C9E-486B-918D-F5F9D9EA48A7}"/>
    <cellStyle name="Comma 3 2 3 2 4" xfId="243" xr:uid="{9863A305-F67A-490E-9EC2-928170CB7B79}"/>
    <cellStyle name="Comma 3 2 3 2 4 2" xfId="2941" xr:uid="{6E4CF8C2-6772-4828-BCF7-776300916C77}"/>
    <cellStyle name="Comma 3 2 3 2 4 3" xfId="3259" xr:uid="{B82BB096-048A-4B87-A26C-DAB4D0529176}"/>
    <cellStyle name="Comma 3 2 3 2 5" xfId="391" xr:uid="{C7911D16-7EA5-4EDC-8DC6-0F001894E4A7}"/>
    <cellStyle name="Comma 3 2 3 2 6" xfId="541" xr:uid="{09FF501D-E8A8-437F-9C2D-5368ADBD89E0}"/>
    <cellStyle name="Comma 3 2 3 2 7" xfId="689" xr:uid="{F8A4AFDA-8755-421C-9557-F092F3C61A57}"/>
    <cellStyle name="Comma 3 2 3 2 8" xfId="837" xr:uid="{507A9476-4926-420F-8D95-AF47F90CD355}"/>
    <cellStyle name="Comma 3 2 3 2 9" xfId="985" xr:uid="{567387A7-DE04-4B95-AAC9-7C4249FF3A0E}"/>
    <cellStyle name="Comma 3 2 3 20" xfId="2330" xr:uid="{8D849293-950B-4FFC-A5B9-7428BAC93AB7}"/>
    <cellStyle name="Comma 3 2 3 21" xfId="2478" xr:uid="{59FA83C8-8A78-4D70-9F51-20C7F858B6DB}"/>
    <cellStyle name="Comma 3 2 3 22" xfId="2628" xr:uid="{FC2DDCD9-E7A1-430C-A3F2-41EE9CE96BB0}"/>
    <cellStyle name="Comma 3 2 3 23" xfId="2777" xr:uid="{730259A0-2EA9-4870-96F7-047FC9506BAD}"/>
    <cellStyle name="Comma 3 2 3 24" xfId="3098" xr:uid="{C5615610-9972-4A6D-A26A-EC6F3133B2A7}"/>
    <cellStyle name="Comma 3 2 3 3" xfId="93" xr:uid="{ABFCE6EB-1651-43E2-B921-C13EA9E699C2}"/>
    <cellStyle name="Comma 3 2 3 3 10" xfId="1313" xr:uid="{84DE8F79-1CDF-4153-A765-F68566C01B5B}"/>
    <cellStyle name="Comma 3 2 3 3 11" xfId="1466" xr:uid="{32867C74-6498-433C-90FB-D733CEAEB0B5}"/>
    <cellStyle name="Comma 3 2 3 3 12" xfId="1615" xr:uid="{7AF6B817-1AEA-4BF0-A574-1D1E32A42547}"/>
    <cellStyle name="Comma 3 2 3 3 13" xfId="1765" xr:uid="{75DE4228-B4D2-44DF-BA1E-5B2A46E71AFB}"/>
    <cellStyle name="Comma 3 2 3 3 14" xfId="1913" xr:uid="{8CB3D717-8A4B-4774-B281-527267F6C554}"/>
    <cellStyle name="Comma 3 2 3 3 15" xfId="2062" xr:uid="{495E4EF3-8CE2-4CE5-A89B-3547D50AC596}"/>
    <cellStyle name="Comma 3 2 3 3 16" xfId="2212" xr:uid="{1A57DC75-B8A2-4C58-B4D4-459FD67A9943}"/>
    <cellStyle name="Comma 3 2 3 3 17" xfId="2360" xr:uid="{584BBB9B-4F6B-4AD0-B920-9752FAA72C6E}"/>
    <cellStyle name="Comma 3 2 3 3 18" xfId="2508" xr:uid="{E154AD7F-0684-48EE-A28C-254C13555C1E}"/>
    <cellStyle name="Comma 3 2 3 3 19" xfId="2658" xr:uid="{A04CE2D2-7487-4B8F-9877-45B58F84CB62}"/>
    <cellStyle name="Comma 3 2 3 3 2" xfId="144" xr:uid="{4F58F0E6-BE97-4DD2-9E01-6282FA1312EE}"/>
    <cellStyle name="Comma 3 2 3 3 2 10" xfId="1563" xr:uid="{B4D1F435-F6F4-482E-9BA6-617E65803451}"/>
    <cellStyle name="Comma 3 2 3 3 2 11" xfId="1712" xr:uid="{CF3FF03A-EE75-4BF9-B27A-B9398A8A2822}"/>
    <cellStyle name="Comma 3 2 3 3 2 12" xfId="1862" xr:uid="{B9E1ABBC-E74B-45CB-87C5-0A5A004DF490}"/>
    <cellStyle name="Comma 3 2 3 3 2 13" xfId="2010" xr:uid="{FF307194-C01E-4296-8337-0A1BE20F1D5B}"/>
    <cellStyle name="Comma 3 2 3 3 2 14" xfId="2159" xr:uid="{0EC8B091-C491-4CC2-B1C0-ABE0211E5875}"/>
    <cellStyle name="Comma 3 2 3 3 2 15" xfId="2309" xr:uid="{E3A49021-2B3D-4EBB-99F9-8952E20F32D3}"/>
    <cellStyle name="Comma 3 2 3 3 2 16" xfId="2457" xr:uid="{2EDBBFDE-A662-44B2-BEDF-58B8D9C0C7AD}"/>
    <cellStyle name="Comma 3 2 3 3 2 17" xfId="2605" xr:uid="{5B5A3B49-0EA4-441F-8D15-D39BB6E6BECC}"/>
    <cellStyle name="Comma 3 2 3 3 2 18" xfId="2755" xr:uid="{4F674A98-0053-4780-B8C9-1A74F35E8451}"/>
    <cellStyle name="Comma 3 2 3 3 2 19" xfId="2904" xr:uid="{13EFBC52-D6F6-4066-8609-05F763AFA0FE}"/>
    <cellStyle name="Comma 3 2 3 3 2 2" xfId="357" xr:uid="{B16E5615-48E3-4390-B360-8229790ABDE5}"/>
    <cellStyle name="Comma 3 2 3 3 2 2 2" xfId="3075" xr:uid="{E58F0067-C723-4C27-898B-B25A0DC3E578}"/>
    <cellStyle name="Comma 3 2 3 3 2 2 3" xfId="3373" xr:uid="{3E8E1499-0F28-4C44-B295-7DC7FF5D8C8E}"/>
    <cellStyle name="Comma 3 2 3 3 2 20" xfId="3225" xr:uid="{381A6F58-C387-40B5-A05A-F81522D0841D}"/>
    <cellStyle name="Comma 3 2 3 3 2 3" xfId="505" xr:uid="{78122438-BC0C-4CA4-8507-509519E8EF32}"/>
    <cellStyle name="Comma 3 2 3 3 2 4" xfId="655" xr:uid="{BE490B66-DA2B-4F91-A009-706F512EF5FD}"/>
    <cellStyle name="Comma 3 2 3 3 2 5" xfId="803" xr:uid="{06F1D679-4D98-4E3D-A5C6-299FF3BF1D0D}"/>
    <cellStyle name="Comma 3 2 3 3 2 6" xfId="951" xr:uid="{272AD4BB-36D2-4D37-9693-7B85FC4CD2D4}"/>
    <cellStyle name="Comma 3 2 3 3 2 7" xfId="1099" xr:uid="{386E9B21-43DD-4FD7-B05F-B5A056A3FB53}"/>
    <cellStyle name="Comma 3 2 3 3 2 8" xfId="1247" xr:uid="{63F43DB1-5184-4F49-A1AD-50A2070CA070}"/>
    <cellStyle name="Comma 3 2 3 3 2 9" xfId="1413" xr:uid="{DBAEE9E2-4B8A-4CA9-ABBB-2D26A467C529}"/>
    <cellStyle name="Comma 3 2 3 3 20" xfId="2807" xr:uid="{3F9897A1-3B90-4247-8A67-5DE775AEA4B2}"/>
    <cellStyle name="Comma 3 2 3 3 21" xfId="3128" xr:uid="{A11C62B0-6647-4E2E-B8EE-52D42D812497}"/>
    <cellStyle name="Comma 3 2 3 3 3" xfId="260" xr:uid="{805631D1-ABDA-4632-A74B-42E3FF481A21}"/>
    <cellStyle name="Comma 3 2 3 3 3 2" xfId="2965" xr:uid="{A786DA3E-8C41-4864-B3BF-99B1BA2ECAEB}"/>
    <cellStyle name="Comma 3 2 3 3 3 3" xfId="3276" xr:uid="{03553F91-A5E4-4079-8D6A-C5412BB3F23A}"/>
    <cellStyle name="Comma 3 2 3 3 4" xfId="408" xr:uid="{F6BA0E39-1B62-4E3A-93B7-086065C4C068}"/>
    <cellStyle name="Comma 3 2 3 3 5" xfId="558" xr:uid="{80DD794F-25EB-4C57-A26E-5702C40AE4B4}"/>
    <cellStyle name="Comma 3 2 3 3 6" xfId="706" xr:uid="{65D5042B-15A5-4ADE-B56E-EA4FB5E37C06}"/>
    <cellStyle name="Comma 3 2 3 3 7" xfId="854" xr:uid="{63296050-243C-4A87-8FCA-553AAFC1201D}"/>
    <cellStyle name="Comma 3 2 3 3 8" xfId="1002" xr:uid="{806EF8A2-8469-451D-94ED-6D996E5654FB}"/>
    <cellStyle name="Comma 3 2 3 3 9" xfId="1150" xr:uid="{65EE752E-15A0-45AC-904B-7895183CF244}"/>
    <cellStyle name="Comma 3 2 3 4" xfId="43" xr:uid="{F10DA203-4E9E-477D-8003-1F9999A18993}"/>
    <cellStyle name="Comma 3 2 3 4 10" xfId="1383" xr:uid="{D69E5244-E3CB-4B31-BB13-2AED26552699}"/>
    <cellStyle name="Comma 3 2 3 4 11" xfId="1533" xr:uid="{C9F38226-F510-4A27-ACE8-D68D148D2BE3}"/>
    <cellStyle name="Comma 3 2 3 4 12" xfId="1682" xr:uid="{C8009EF3-D6E8-4A1F-9603-82C72BEF7C72}"/>
    <cellStyle name="Comma 3 2 3 4 13" xfId="1832" xr:uid="{A2562DEA-AB10-4357-8F57-FC7400070335}"/>
    <cellStyle name="Comma 3 2 3 4 14" xfId="1980" xr:uid="{EE5DB9A1-F627-4DEE-8D97-47FA2AED9463}"/>
    <cellStyle name="Comma 3 2 3 4 15" xfId="2129" xr:uid="{3B5349E1-4AB2-49F2-9456-3A928DE1488E}"/>
    <cellStyle name="Comma 3 2 3 4 16" xfId="2279" xr:uid="{AFE3BFCD-075D-407D-B2ED-5C15F7C4CB1F}"/>
    <cellStyle name="Comma 3 2 3 4 17" xfId="2427" xr:uid="{AB26523A-E991-4D09-9132-58A845F1615E}"/>
    <cellStyle name="Comma 3 2 3 4 18" xfId="2575" xr:uid="{FE96CB41-5876-492A-B9DE-846F9C2B5387}"/>
    <cellStyle name="Comma 3 2 3 4 19" xfId="2725" xr:uid="{7F5C7425-B047-450D-8306-4DC08DE22C91}"/>
    <cellStyle name="Comma 3 2 3 4 2" xfId="209" xr:uid="{D5967796-17DE-4839-97C5-71C551C88E12}"/>
    <cellStyle name="Comma 3 2 3 4 2 2" xfId="3038" xr:uid="{8AEFF87D-551F-44C5-8847-4699861C7E17}"/>
    <cellStyle name="Comma 3 2 3 4 2 3" xfId="3343" xr:uid="{D48BFF6A-DD34-4FAA-BD4C-1FD524395936}"/>
    <cellStyle name="Comma 3 2 3 4 20" xfId="2874" xr:uid="{9F35428F-E7BE-4138-A693-FBFD4695A2F4}"/>
    <cellStyle name="Comma 3 2 3 4 21" xfId="3195" xr:uid="{88276014-97DC-4E7B-8AFE-70200B42135A}"/>
    <cellStyle name="Comma 3 2 3 4 3" xfId="327" xr:uid="{2F7E5B1C-C249-4843-BBDE-DB4115101168}"/>
    <cellStyle name="Comma 3 2 3 4 4" xfId="475" xr:uid="{2006145C-2CAE-4044-80CF-DD0C4E0AFBDE}"/>
    <cellStyle name="Comma 3 2 3 4 5" xfId="625" xr:uid="{046EBB5E-98F9-471A-A448-49F0852FA57E}"/>
    <cellStyle name="Comma 3 2 3 4 6" xfId="773" xr:uid="{ECC4BECB-F1E0-4C75-9D5D-EEF114A292BC}"/>
    <cellStyle name="Comma 3 2 3 4 7" xfId="921" xr:uid="{CDE490D0-2D58-432C-8F62-DE67E7953969}"/>
    <cellStyle name="Comma 3 2 3 4 8" xfId="1069" xr:uid="{1F8B658A-45C3-44C7-BB05-A9CD56B1BB2A}"/>
    <cellStyle name="Comma 3 2 3 4 9" xfId="1217" xr:uid="{36C70D8C-764F-4409-8040-5C948C1A1675}"/>
    <cellStyle name="Comma 3 2 3 5" xfId="114" xr:uid="{959CC7B6-1B68-40C4-9E5C-D9DA4919775D}"/>
    <cellStyle name="Comma 3 2 3 5 10" xfId="1499" xr:uid="{F70DE226-70A2-4954-AB51-577C4630DC60}"/>
    <cellStyle name="Comma 3 2 3 5 11" xfId="1648" xr:uid="{5F45A330-613C-4D5B-8427-656CC95B9BCF}"/>
    <cellStyle name="Comma 3 2 3 5 12" xfId="1798" xr:uid="{DC905534-8A28-400C-B6AF-0EDFDB4547FF}"/>
    <cellStyle name="Comma 3 2 3 5 13" xfId="1946" xr:uid="{4EE93D7A-6D79-49A9-99FD-5A635AD356F3}"/>
    <cellStyle name="Comma 3 2 3 5 14" xfId="2095" xr:uid="{09B9A3BA-B808-4A4C-92FD-C3C2AA8B8CA1}"/>
    <cellStyle name="Comma 3 2 3 5 15" xfId="2245" xr:uid="{8C223557-486B-4C8D-9422-84DA6C4388BD}"/>
    <cellStyle name="Comma 3 2 3 5 16" xfId="2393" xr:uid="{E90D51FC-9BB5-43D2-9F40-9AEFC3843D78}"/>
    <cellStyle name="Comma 3 2 3 5 17" xfId="2541" xr:uid="{C086FC15-F9DA-4C31-8B0E-0C9C402CC57A}"/>
    <cellStyle name="Comma 3 2 3 5 18" xfId="2691" xr:uid="{3FBEB8A1-A82C-4413-A271-BD11BF939E8D}"/>
    <cellStyle name="Comma 3 2 3 5 19" xfId="2840" xr:uid="{58900D06-F15C-41D3-8E59-7510D6F842F9}"/>
    <cellStyle name="Comma 3 2 3 5 2" xfId="293" xr:uid="{34A88FD8-7992-4699-88F6-029EA12C2AB2}"/>
    <cellStyle name="Comma 3 2 3 5 2 2" xfId="3003" xr:uid="{2522B2BD-1F5A-445A-8C5A-ED16494CC266}"/>
    <cellStyle name="Comma 3 2 3 5 2 3" xfId="3309" xr:uid="{D5ACC765-C0F6-4283-9155-50705B8DF25B}"/>
    <cellStyle name="Comma 3 2 3 5 20" xfId="3161" xr:uid="{CFB932E1-8C7D-45D6-834D-F2A7966720C4}"/>
    <cellStyle name="Comma 3 2 3 5 3" xfId="441" xr:uid="{00C430E2-DF12-48C8-8129-08CF8F0248F5}"/>
    <cellStyle name="Comma 3 2 3 5 4" xfId="591" xr:uid="{FF96099B-16B3-4DF1-B499-5C4C242208E8}"/>
    <cellStyle name="Comma 3 2 3 5 5" xfId="739" xr:uid="{997F271B-CF38-4190-BEEC-629C6A12F9FB}"/>
    <cellStyle name="Comma 3 2 3 5 6" xfId="887" xr:uid="{99409460-171C-4D6D-ADE0-77EF4B8FEEAA}"/>
    <cellStyle name="Comma 3 2 3 5 7" xfId="1035" xr:uid="{2C948CE8-4E95-4E64-9C64-415DFFD91E1A}"/>
    <cellStyle name="Comma 3 2 3 5 8" xfId="1183" xr:uid="{97ED3719-BD14-4EB7-9539-CFAEC1F69710}"/>
    <cellStyle name="Comma 3 2 3 5 9" xfId="1348" xr:uid="{1B455D6E-527E-493D-983F-08784A5E1660}"/>
    <cellStyle name="Comma 3 2 3 6" xfId="230" xr:uid="{3A02AA35-E5DB-4524-8723-2C994226FB42}"/>
    <cellStyle name="Comma 3 2 3 6 2" xfId="2926" xr:uid="{A04125A4-06FB-4AE4-8933-078B6FA3410F}"/>
    <cellStyle name="Comma 3 2 3 6 3" xfId="3246" xr:uid="{A4B0083E-A478-48A9-AE38-66B1CC98E4EB}"/>
    <cellStyle name="Comma 3 2 3 7" xfId="378" xr:uid="{EA03E9A5-F168-4A5E-BFAD-C970FBDA16E8}"/>
    <cellStyle name="Comma 3 2 3 8" xfId="528" xr:uid="{6E6A389B-DB23-429F-BA95-EBBD1EF2CB97}"/>
    <cellStyle name="Comma 3 2 3 9" xfId="676" xr:uid="{23C3A552-6B46-436A-9910-E5D7E80CDA0B}"/>
    <cellStyle name="Comma 3 2 4" xfId="49" xr:uid="{6A164924-77CA-49D8-B726-33FDEDD4DB2E}"/>
    <cellStyle name="Comma 3 2 4 10" xfId="978" xr:uid="{360BE769-3484-408D-BA5B-265DAACA23CB}"/>
    <cellStyle name="Comma 3 2 4 11" xfId="1126" xr:uid="{991AB6E4-EC56-4F5B-B3F2-57ACB08BA5D9}"/>
    <cellStyle name="Comma 3 2 4 12" xfId="1281" xr:uid="{370DE644-55F5-4BB1-BB48-A264E23E4ADD}"/>
    <cellStyle name="Comma 3 2 4 13" xfId="1442" xr:uid="{56B9F7AD-D487-4269-828E-D5A48C740DC4}"/>
    <cellStyle name="Comma 3 2 4 14" xfId="1591" xr:uid="{0A154A18-7B4B-49CE-993E-10FFFE2AF034}"/>
    <cellStyle name="Comma 3 2 4 15" xfId="1741" xr:uid="{90C8EA42-292F-413E-96E7-622EFEFF1782}"/>
    <cellStyle name="Comma 3 2 4 16" xfId="1889" xr:uid="{28D50B4C-D820-4118-8FB8-417FEAD98D9E}"/>
    <cellStyle name="Comma 3 2 4 17" xfId="2038" xr:uid="{A2E073FE-97A5-44D2-B7A0-B2265A5CB0F9}"/>
    <cellStyle name="Comma 3 2 4 18" xfId="2188" xr:uid="{88C1E482-27E8-4761-B4E8-641475010877}"/>
    <cellStyle name="Comma 3 2 4 19" xfId="2336" xr:uid="{29429B78-51F6-4708-9D9E-1C803DE78184}"/>
    <cellStyle name="Comma 3 2 4 2" xfId="98" xr:uid="{E21DA58F-CB6F-420C-AD54-026DC6EB1853}"/>
    <cellStyle name="Comma 3 2 4 2 10" xfId="1318" xr:uid="{2FC4A0B2-78BB-42D0-AC7A-A94B4CD0C02E}"/>
    <cellStyle name="Comma 3 2 4 2 11" xfId="1470" xr:uid="{63537492-C717-4300-BB66-ED53F62A392A}"/>
    <cellStyle name="Comma 3 2 4 2 12" xfId="1619" xr:uid="{5685BA59-D8B2-4944-A024-468383C8FAFD}"/>
    <cellStyle name="Comma 3 2 4 2 13" xfId="1769" xr:uid="{D9360E25-BAD4-4237-BB55-71D799105B9F}"/>
    <cellStyle name="Comma 3 2 4 2 14" xfId="1917" xr:uid="{049C7DF9-C14D-4BF2-A1B0-C46AB9552027}"/>
    <cellStyle name="Comma 3 2 4 2 15" xfId="2066" xr:uid="{C24E33CC-7495-44D2-9434-F301F3838D64}"/>
    <cellStyle name="Comma 3 2 4 2 16" xfId="2216" xr:uid="{6974C9E2-2558-49DA-8F6D-2F2A9378CF27}"/>
    <cellStyle name="Comma 3 2 4 2 17" xfId="2364" xr:uid="{787A1DA2-33E2-4BFF-BAB6-56F2E175C6D1}"/>
    <cellStyle name="Comma 3 2 4 2 18" xfId="2512" xr:uid="{18C00483-8964-4F12-A6FB-E4A8A78264FB}"/>
    <cellStyle name="Comma 3 2 4 2 19" xfId="2662" xr:uid="{E64ADF4F-F1EE-4C8B-A1C5-F2053F7B8D7B}"/>
    <cellStyle name="Comma 3 2 4 2 2" xfId="148" xr:uid="{F5B4D583-F211-4787-8D01-955C06676262}"/>
    <cellStyle name="Comma 3 2 4 2 2 10" xfId="1567" xr:uid="{7071F97D-DD72-4047-A61D-CBA86194A1F2}"/>
    <cellStyle name="Comma 3 2 4 2 2 11" xfId="1716" xr:uid="{21299BD2-8153-4409-A70B-59F6502E135E}"/>
    <cellStyle name="Comma 3 2 4 2 2 12" xfId="1866" xr:uid="{0E949A4A-42CE-4EFA-815C-2730D2866B5D}"/>
    <cellStyle name="Comma 3 2 4 2 2 13" xfId="2014" xr:uid="{6BC350B3-7945-4E2C-83EC-675669284B08}"/>
    <cellStyle name="Comma 3 2 4 2 2 14" xfId="2163" xr:uid="{53AC0E6A-BB88-4F03-AD0A-13DF1C6DE753}"/>
    <cellStyle name="Comma 3 2 4 2 2 15" xfId="2313" xr:uid="{4CB8C83B-7B88-424A-A65B-97B75C5220BA}"/>
    <cellStyle name="Comma 3 2 4 2 2 16" xfId="2461" xr:uid="{9DF5A544-2254-4674-953D-4B649CE60766}"/>
    <cellStyle name="Comma 3 2 4 2 2 17" xfId="2609" xr:uid="{EEAE9A87-244E-4463-AB90-CD10610483C9}"/>
    <cellStyle name="Comma 3 2 4 2 2 18" xfId="2759" xr:uid="{FCC2BF6B-F14D-4D1A-AEFC-35136D2875C6}"/>
    <cellStyle name="Comma 3 2 4 2 2 19" xfId="2908" xr:uid="{8AE78626-DC34-4E9C-A4C2-6CD15127F013}"/>
    <cellStyle name="Comma 3 2 4 2 2 2" xfId="361" xr:uid="{08A39B13-BE56-4A40-9DA3-58E7C0D1D1A0}"/>
    <cellStyle name="Comma 3 2 4 2 2 2 2" xfId="3079" xr:uid="{001BF896-A517-432C-BCD1-DDF86C245FAE}"/>
    <cellStyle name="Comma 3 2 4 2 2 2 3" xfId="3377" xr:uid="{3B90602D-A3A3-4077-8211-0EB64707941C}"/>
    <cellStyle name="Comma 3 2 4 2 2 20" xfId="3229" xr:uid="{462D143C-7E68-4A6E-904B-DC8C22937A74}"/>
    <cellStyle name="Comma 3 2 4 2 2 3" xfId="509" xr:uid="{B8C10B18-0BFA-4A69-859C-21BE413F57B2}"/>
    <cellStyle name="Comma 3 2 4 2 2 4" xfId="659" xr:uid="{D0C0A4CA-9672-42D7-9C88-629E8031AF2E}"/>
    <cellStyle name="Comma 3 2 4 2 2 5" xfId="807" xr:uid="{7283476C-58AA-493A-8BAD-7B4522707419}"/>
    <cellStyle name="Comma 3 2 4 2 2 6" xfId="955" xr:uid="{BB6BE502-5BFC-46C9-913D-447CCA3325DB}"/>
    <cellStyle name="Comma 3 2 4 2 2 7" xfId="1103" xr:uid="{EF4168F9-0666-493C-8DBD-E5C90114A481}"/>
    <cellStyle name="Comma 3 2 4 2 2 8" xfId="1251" xr:uid="{9A3D0784-B65B-4E2B-BC0A-DE83DB03F5A1}"/>
    <cellStyle name="Comma 3 2 4 2 2 9" xfId="1417" xr:uid="{BF3D6427-D108-483D-B052-A7EEF394B369}"/>
    <cellStyle name="Comma 3 2 4 2 20" xfId="2811" xr:uid="{C96A4192-518F-4EF0-A327-F0E34C18F58C}"/>
    <cellStyle name="Comma 3 2 4 2 21" xfId="3132" xr:uid="{0A2E2C8F-EA18-45DC-8D42-508541A5302B}"/>
    <cellStyle name="Comma 3 2 4 2 3" xfId="264" xr:uid="{8C5B5394-B3A2-4B6F-927C-E755E77FAAE5}"/>
    <cellStyle name="Comma 3 2 4 2 3 2" xfId="2969" xr:uid="{FA4FF6A8-D72D-45A7-A510-E7D7C8322D58}"/>
    <cellStyle name="Comma 3 2 4 2 3 3" xfId="3280" xr:uid="{FBC6573F-AEC6-4468-B53D-0E73F33C50AB}"/>
    <cellStyle name="Comma 3 2 4 2 4" xfId="412" xr:uid="{DA59DB71-FD99-46D4-9073-2E301087BF09}"/>
    <cellStyle name="Comma 3 2 4 2 5" xfId="562" xr:uid="{0A52C291-4347-4489-A076-A8E6C88C96A3}"/>
    <cellStyle name="Comma 3 2 4 2 6" xfId="710" xr:uid="{8FB975DD-0105-43E9-911D-43879E207162}"/>
    <cellStyle name="Comma 3 2 4 2 7" xfId="858" xr:uid="{418C06B7-BE12-46EF-8AF1-524834611A06}"/>
    <cellStyle name="Comma 3 2 4 2 8" xfId="1006" xr:uid="{B5885C49-ACFC-4163-9AAC-F0C064A4D751}"/>
    <cellStyle name="Comma 3 2 4 2 9" xfId="1154" xr:uid="{04A023CF-649B-452F-A97D-308F4E1B0C6E}"/>
    <cellStyle name="Comma 3 2 4 20" xfId="2484" xr:uid="{512475C5-162E-4A07-B9A0-8B2011FFABD1}"/>
    <cellStyle name="Comma 3 2 4 21" xfId="2634" xr:uid="{FFB59B94-94DA-45F6-AD60-1AB691C38B77}"/>
    <cellStyle name="Comma 3 2 4 22" xfId="2783" xr:uid="{84B19842-70DC-48A4-B25B-E580E6E50D55}"/>
    <cellStyle name="Comma 3 2 4 23" xfId="3104" xr:uid="{5B7184C4-DB81-4196-B168-483791439C50}"/>
    <cellStyle name="Comma 3 2 4 3" xfId="120" xr:uid="{26B94FC2-A3E5-4E09-BF60-FCDECC348757}"/>
    <cellStyle name="Comma 3 2 4 3 10" xfId="1539" xr:uid="{2D002E75-CDE9-4293-9FF8-038863DA6683}"/>
    <cellStyle name="Comma 3 2 4 3 11" xfId="1688" xr:uid="{ED600571-D4E7-4BAC-A491-78A94313A33D}"/>
    <cellStyle name="Comma 3 2 4 3 12" xfId="1838" xr:uid="{02D048FB-E8D5-49CA-9ADF-E940A4D4F176}"/>
    <cellStyle name="Comma 3 2 4 3 13" xfId="1986" xr:uid="{7B030515-89D3-4440-A1C7-20635096CD33}"/>
    <cellStyle name="Comma 3 2 4 3 14" xfId="2135" xr:uid="{EC7B23B9-8C37-43D9-BF25-A89FFBF174B4}"/>
    <cellStyle name="Comma 3 2 4 3 15" xfId="2285" xr:uid="{5443EA23-A1E3-47D0-A14D-2986BB1292DD}"/>
    <cellStyle name="Comma 3 2 4 3 16" xfId="2433" xr:uid="{1643B839-2919-4A3F-AAB1-3999664F2058}"/>
    <cellStyle name="Comma 3 2 4 3 17" xfId="2581" xr:uid="{887EE092-B3D1-4E45-9BE7-8377F38FD2F0}"/>
    <cellStyle name="Comma 3 2 4 3 18" xfId="2731" xr:uid="{EEA96D1C-8CBD-4E00-8E64-6528439EAD0F}"/>
    <cellStyle name="Comma 3 2 4 3 19" xfId="2880" xr:uid="{5B8AFA2C-6E07-43FA-B3FA-9DAF88D9CF8F}"/>
    <cellStyle name="Comma 3 2 4 3 2" xfId="333" xr:uid="{8746417E-116E-4CE5-8F36-AED876EBE243}"/>
    <cellStyle name="Comma 3 2 4 3 2 2" xfId="3044" xr:uid="{16330556-6740-4B3C-A06E-A5EB1C1917EA}"/>
    <cellStyle name="Comma 3 2 4 3 2 3" xfId="3349" xr:uid="{B8762E5E-E338-4438-A50E-CD79596FC0B6}"/>
    <cellStyle name="Comma 3 2 4 3 20" xfId="3201" xr:uid="{AED84B37-E49C-4F70-A7C1-2EAE7AF2C2C3}"/>
    <cellStyle name="Comma 3 2 4 3 3" xfId="481" xr:uid="{2835C48B-C0F0-408A-896E-F9E012ACFFB3}"/>
    <cellStyle name="Comma 3 2 4 3 4" xfId="631" xr:uid="{D58AFBE2-FDA3-4D0A-95E7-5FBF51144988}"/>
    <cellStyle name="Comma 3 2 4 3 5" xfId="779" xr:uid="{23C2C990-1182-4820-AF09-F6F4DE92A367}"/>
    <cellStyle name="Comma 3 2 4 3 6" xfId="927" xr:uid="{7936EA55-6291-4F9B-B231-566665BFE0BD}"/>
    <cellStyle name="Comma 3 2 4 3 7" xfId="1075" xr:uid="{DAC3BBA3-7ADD-4A84-A9E9-A45C2AC5B5C7}"/>
    <cellStyle name="Comma 3 2 4 3 8" xfId="1223" xr:uid="{AE3F7646-6FC1-4EC7-BC00-37D04741FDAA}"/>
    <cellStyle name="Comma 3 2 4 3 9" xfId="1389" xr:uid="{D82DAFA8-E322-42F5-8C4A-4C1E891C0947}"/>
    <cellStyle name="Comma 3 2 4 4" xfId="166" xr:uid="{5F1BA878-D137-44AB-AEA8-01E2594AFC7B}"/>
    <cellStyle name="Comma 3 2 4 4 10" xfId="1492" xr:uid="{A2E08DB7-D50C-4367-9425-F0C4345BC801}"/>
    <cellStyle name="Comma 3 2 4 4 11" xfId="1641" xr:uid="{D1E0C1E2-742A-46FD-A6FF-5E0CB368AAE8}"/>
    <cellStyle name="Comma 3 2 4 4 12" xfId="1791" xr:uid="{52A97634-446D-4CCB-B619-46B83B59808C}"/>
    <cellStyle name="Comma 3 2 4 4 13" xfId="1939" xr:uid="{672A36A5-5268-4280-AD27-E027B2732BA1}"/>
    <cellStyle name="Comma 3 2 4 4 14" xfId="2088" xr:uid="{500F1275-CA95-4B3E-966B-0348254F044C}"/>
    <cellStyle name="Comma 3 2 4 4 15" xfId="2238" xr:uid="{210F2E46-47F8-4A4D-8C66-8E71416F254A}"/>
    <cellStyle name="Comma 3 2 4 4 16" xfId="2386" xr:uid="{E34D2AD6-008F-4C6E-AC42-485B5C68FE33}"/>
    <cellStyle name="Comma 3 2 4 4 17" xfId="2534" xr:uid="{CC6B59C4-2C71-422E-A162-30A4D32462A6}"/>
    <cellStyle name="Comma 3 2 4 4 18" xfId="2684" xr:uid="{B13C56D9-123B-48B0-90A6-A33FE7FF69A8}"/>
    <cellStyle name="Comma 3 2 4 4 19" xfId="2833" xr:uid="{9811FC7C-E3D5-46E0-A0B4-843C31E3C972}"/>
    <cellStyle name="Comma 3 2 4 4 2" xfId="286" xr:uid="{B5CABE74-8F1E-4B17-BF0F-F7176999BC73}"/>
    <cellStyle name="Comma 3 2 4 4 2 2" xfId="2995" xr:uid="{E423B697-ACA2-417D-B4B7-84DFB214F0EE}"/>
    <cellStyle name="Comma 3 2 4 4 2 3" xfId="3302" xr:uid="{9115AB71-D991-4106-A5EB-9871C4862C5E}"/>
    <cellStyle name="Comma 3 2 4 4 20" xfId="3154" xr:uid="{87635D74-FE6A-4078-B776-F7AEAB13CEAE}"/>
    <cellStyle name="Comma 3 2 4 4 3" xfId="434" xr:uid="{24278F54-CD0D-4FA9-BCFA-DD4965D6CE30}"/>
    <cellStyle name="Comma 3 2 4 4 4" xfId="584" xr:uid="{43761398-2207-494F-8A46-253E8055DE72}"/>
    <cellStyle name="Comma 3 2 4 4 5" xfId="732" xr:uid="{39C97185-6531-438C-BEB1-8F87786810F9}"/>
    <cellStyle name="Comma 3 2 4 4 6" xfId="880" xr:uid="{FE8A035E-96EE-4B12-8918-C5727FDEE72D}"/>
    <cellStyle name="Comma 3 2 4 4 7" xfId="1028" xr:uid="{3130140B-5DC8-4787-895A-3AE2872E1F74}"/>
    <cellStyle name="Comma 3 2 4 4 8" xfId="1176" xr:uid="{ECD2677C-4733-4181-AD18-18CD7A0DEA4D}"/>
    <cellStyle name="Comma 3 2 4 4 9" xfId="1341" xr:uid="{A74DC947-7002-4EA8-B19F-AB9D670AB48D}"/>
    <cellStyle name="Comma 3 2 4 5" xfId="236" xr:uid="{5C5F89D4-428F-4871-95CC-A6D1E2BBCA5D}"/>
    <cellStyle name="Comma 3 2 4 5 2" xfId="2933" xr:uid="{BE545E7E-CBCE-4508-838E-7A90F0A97E7E}"/>
    <cellStyle name="Comma 3 2 4 5 3" xfId="3252" xr:uid="{D80B9896-DA1B-4626-9166-B9C176CC0BB2}"/>
    <cellStyle name="Comma 3 2 4 6" xfId="384" xr:uid="{22729D9A-C48F-449B-ADFF-92D80D848B98}"/>
    <cellStyle name="Comma 3 2 4 7" xfId="534" xr:uid="{FD9010E1-07C0-4B73-92AF-C0FF9E7B5C40}"/>
    <cellStyle name="Comma 3 2 4 8" xfId="682" xr:uid="{38EEFAE0-0ADA-4609-B2C5-53C5358563AA}"/>
    <cellStyle name="Comma 3 2 4 9" xfId="830" xr:uid="{6799C467-583D-4DB7-BD2B-30DA6AADDD92}"/>
    <cellStyle name="Comma 3 2 5" xfId="102" xr:uid="{F5C5DC98-E3A6-4C7D-9944-47C381719745}"/>
    <cellStyle name="Comma 3 2 5 10" xfId="1158" xr:uid="{41814A95-0109-449E-8116-29EDBC24C94A}"/>
    <cellStyle name="Comma 3 2 5 11" xfId="1322" xr:uid="{22121861-F90B-4643-8659-A2AE790C3A16}"/>
    <cellStyle name="Comma 3 2 5 12" xfId="1474" xr:uid="{554B6048-AF32-42A9-A1A4-EE390EC3E714}"/>
    <cellStyle name="Comma 3 2 5 13" xfId="1623" xr:uid="{58BF1321-FA60-4202-9792-9D985CE0D38C}"/>
    <cellStyle name="Comma 3 2 5 14" xfId="1773" xr:uid="{01450CBD-5367-477D-99B4-E7DA0681F829}"/>
    <cellStyle name="Comma 3 2 5 15" xfId="1921" xr:uid="{FB7DB2B6-4641-495C-BEA7-FE6EF291DB30}"/>
    <cellStyle name="Comma 3 2 5 16" xfId="2070" xr:uid="{D7D8E846-A47E-4ADD-8BDA-B67451925C12}"/>
    <cellStyle name="Comma 3 2 5 17" xfId="2220" xr:uid="{D4316281-E3B3-472C-9E42-AC96B67069FE}"/>
    <cellStyle name="Comma 3 2 5 18" xfId="2368" xr:uid="{73A412E2-20BF-496E-A9CE-9F5834B84499}"/>
    <cellStyle name="Comma 3 2 5 19" xfId="2516" xr:uid="{DE07BABB-9B65-4D8F-8035-061D08CABF65}"/>
    <cellStyle name="Comma 3 2 5 2" xfId="152" xr:uid="{CBEC4728-95E3-442C-82F3-D62CB141E4E5}"/>
    <cellStyle name="Comma 3 2 5 2 10" xfId="1571" xr:uid="{D656D001-5E04-4086-9EE8-1CFEC561D1EF}"/>
    <cellStyle name="Comma 3 2 5 2 11" xfId="1720" xr:uid="{055E5724-83B1-4529-88C3-EE0BB0BA0356}"/>
    <cellStyle name="Comma 3 2 5 2 12" xfId="1870" xr:uid="{B8B51D0E-14B2-4214-A717-7850EB9BBFC0}"/>
    <cellStyle name="Comma 3 2 5 2 13" xfId="2018" xr:uid="{5DD8D733-BF02-4CEC-9D7B-B8C9AE58E116}"/>
    <cellStyle name="Comma 3 2 5 2 14" xfId="2167" xr:uid="{A56EEDC9-3C94-4436-94E9-2137C9846FB4}"/>
    <cellStyle name="Comma 3 2 5 2 15" xfId="2317" xr:uid="{061C3071-64CD-4190-8362-A9248EE3C98C}"/>
    <cellStyle name="Comma 3 2 5 2 16" xfId="2465" xr:uid="{FD96ECD5-33A7-476F-9511-CAFA84BED47A}"/>
    <cellStyle name="Comma 3 2 5 2 17" xfId="2613" xr:uid="{67D8C7E0-038E-4E84-8D15-6A057DE261B9}"/>
    <cellStyle name="Comma 3 2 5 2 18" xfId="2763" xr:uid="{959E6160-EE6D-43AA-9736-F960ECCD95B6}"/>
    <cellStyle name="Comma 3 2 5 2 19" xfId="2912" xr:uid="{E39CD04D-35AD-44C1-93AD-3BC3FE6E7B1C}"/>
    <cellStyle name="Comma 3 2 5 2 2" xfId="365" xr:uid="{EC36774B-6563-426D-95C2-44AEE819F279}"/>
    <cellStyle name="Comma 3 2 5 2 2 2" xfId="3083" xr:uid="{0A466078-BDAC-4206-8A8F-0A56DDC387F5}"/>
    <cellStyle name="Comma 3 2 5 2 2 3" xfId="3381" xr:uid="{AE8C9F19-79CA-4306-A463-E16102E04BBF}"/>
    <cellStyle name="Comma 3 2 5 2 20" xfId="3233" xr:uid="{4E33A7B1-0B84-4E62-B776-AB8F09F73BE4}"/>
    <cellStyle name="Comma 3 2 5 2 3" xfId="513" xr:uid="{D3B06D80-79E7-459B-8A72-809384B67E57}"/>
    <cellStyle name="Comma 3 2 5 2 4" xfId="663" xr:uid="{5C8EFFAE-1775-47AC-9E5F-95C1125EB578}"/>
    <cellStyle name="Comma 3 2 5 2 5" xfId="811" xr:uid="{B7230FB3-DBA7-4A6D-A157-09F77F73E10A}"/>
    <cellStyle name="Comma 3 2 5 2 6" xfId="959" xr:uid="{BDD5D64F-8752-4F69-95B3-AB7998882221}"/>
    <cellStyle name="Comma 3 2 5 2 7" xfId="1107" xr:uid="{7B5CDC15-57D4-4B0D-BDE2-77A41C1068DC}"/>
    <cellStyle name="Comma 3 2 5 2 8" xfId="1255" xr:uid="{51D21AEE-C1DA-4DA5-A098-58E6BE5E87DA}"/>
    <cellStyle name="Comma 3 2 5 2 9" xfId="1421" xr:uid="{A514E344-E0F5-47C3-99BF-00E946FF9908}"/>
    <cellStyle name="Comma 3 2 5 20" xfId="2666" xr:uid="{0B1A6F3A-FDC7-40EE-A690-2A2C85E0D292}"/>
    <cellStyle name="Comma 3 2 5 21" xfId="2815" xr:uid="{8EE4F771-7289-4B1F-973E-3C38B77EF93A}"/>
    <cellStyle name="Comma 3 2 5 22" xfId="3136" xr:uid="{C42D3DA9-4E9F-4CA3-A5A8-B1CA1F6EDD5D}"/>
    <cellStyle name="Comma 3 2 5 3" xfId="180" xr:uid="{F8F85ED4-2208-4D15-856C-A9096440DB06}"/>
    <cellStyle name="Comma 3 2 5 3 10" xfId="1505" xr:uid="{F5B3392F-8397-47F8-8EF1-63B14B300E59}"/>
    <cellStyle name="Comma 3 2 5 3 11" xfId="1654" xr:uid="{E47FE627-0F6B-419B-83C5-0FD44E00D0C2}"/>
    <cellStyle name="Comma 3 2 5 3 12" xfId="1804" xr:uid="{6C4A466A-7344-4FE1-9307-E73C036525A2}"/>
    <cellStyle name="Comma 3 2 5 3 13" xfId="1952" xr:uid="{17794869-4F17-4D85-AC4F-4102C7C824AF}"/>
    <cellStyle name="Comma 3 2 5 3 14" xfId="2101" xr:uid="{C8844731-D719-4703-BF9A-CCE5C4D897C8}"/>
    <cellStyle name="Comma 3 2 5 3 15" xfId="2251" xr:uid="{EAB93E5F-116B-4A5A-AD43-0DDDCE3B7121}"/>
    <cellStyle name="Comma 3 2 5 3 16" xfId="2399" xr:uid="{A3879A98-5651-491F-9647-FADCC4A1C6FE}"/>
    <cellStyle name="Comma 3 2 5 3 17" xfId="2547" xr:uid="{20BAAD25-7E0E-41BE-85B8-48C4E5E9AF9D}"/>
    <cellStyle name="Comma 3 2 5 3 18" xfId="2697" xr:uid="{DC042FA9-554C-43CB-97AE-334E13306ED9}"/>
    <cellStyle name="Comma 3 2 5 3 19" xfId="2846" xr:uid="{E3877A96-56A1-4372-9156-58983F47E07C}"/>
    <cellStyle name="Comma 3 2 5 3 2" xfId="299" xr:uid="{44CFA538-D45D-42E5-9BA4-63F32BF22182}"/>
    <cellStyle name="Comma 3 2 5 3 2 2" xfId="3010" xr:uid="{DFFCC593-5FE6-4A83-9D1C-21AEE2E78F72}"/>
    <cellStyle name="Comma 3 2 5 3 2 3" xfId="3315" xr:uid="{D41DD2D3-A140-423A-8B64-0FC0149ABD16}"/>
    <cellStyle name="Comma 3 2 5 3 20" xfId="3167" xr:uid="{0B0B8988-830D-4F5A-AB82-9743F75D6590}"/>
    <cellStyle name="Comma 3 2 5 3 3" xfId="447" xr:uid="{93C11603-2A14-454F-A0F3-E00436690D84}"/>
    <cellStyle name="Comma 3 2 5 3 4" xfId="597" xr:uid="{6455C9CB-2B36-4C22-87C5-79B79961D3BF}"/>
    <cellStyle name="Comma 3 2 5 3 5" xfId="745" xr:uid="{B8AF3F73-C76F-485B-A230-8DE44B455EF0}"/>
    <cellStyle name="Comma 3 2 5 3 6" xfId="893" xr:uid="{D9568699-006A-4CBD-A818-E2E805A31710}"/>
    <cellStyle name="Comma 3 2 5 3 7" xfId="1041" xr:uid="{844030B6-0BEE-4C8B-93D7-6E493A50D090}"/>
    <cellStyle name="Comma 3 2 5 3 8" xfId="1189" xr:uid="{C43D7861-231A-4E7B-B74D-D4AA72433FCF}"/>
    <cellStyle name="Comma 3 2 5 3 9" xfId="1354" xr:uid="{9B982037-D54E-4BB3-8B57-24A23BC86582}"/>
    <cellStyle name="Comma 3 2 5 4" xfId="268" xr:uid="{DEA68E1E-14AD-4276-A323-84610439BFC7}"/>
    <cellStyle name="Comma 3 2 5 4 2" xfId="2973" xr:uid="{1B218D25-9372-44BE-9473-2DDD26AF54CC}"/>
    <cellStyle name="Comma 3 2 5 4 3" xfId="3284" xr:uid="{E40D6655-357E-4388-80FB-679296FABDC2}"/>
    <cellStyle name="Comma 3 2 5 5" xfId="416" xr:uid="{B3DEE7C5-7B7A-478E-BF7D-B267D7EC2A60}"/>
    <cellStyle name="Comma 3 2 5 6" xfId="566" xr:uid="{D5BC80AE-6F56-4084-B319-A2B9FCCAA319}"/>
    <cellStyle name="Comma 3 2 5 7" xfId="714" xr:uid="{FECE07B0-CA08-440E-937F-E83B3899CD88}"/>
    <cellStyle name="Comma 3 2 5 8" xfId="862" xr:uid="{DB0DCD16-EFCA-4E2E-8727-397607EDD2D1}"/>
    <cellStyle name="Comma 3 2 5 9" xfId="1010" xr:uid="{7D30D608-AA95-40C0-83E3-B316BA055DBA}"/>
    <cellStyle name="Comma 3 2 6" xfId="80" xr:uid="{4A06D97E-B780-4461-A673-7241AEC0D7A6}"/>
    <cellStyle name="Comma 3 2 6 10" xfId="1142" xr:uid="{646C3FF7-BBDE-4B45-8651-1D52AD6F1C52}"/>
    <cellStyle name="Comma 3 2 6 11" xfId="1303" xr:uid="{1ECEFF28-CCD6-4BDB-A8F7-312A88D3E8C6}"/>
    <cellStyle name="Comma 3 2 6 12" xfId="1458" xr:uid="{FDE6E5E2-8505-47C2-84B7-C51D7DCB457F}"/>
    <cellStyle name="Comma 3 2 6 13" xfId="1607" xr:uid="{726F01CB-2447-4AF8-B220-539FFDFDB5B2}"/>
    <cellStyle name="Comma 3 2 6 14" xfId="1757" xr:uid="{89553577-1B90-41C2-A228-3CEB16E0DDF0}"/>
    <cellStyle name="Comma 3 2 6 15" xfId="1905" xr:uid="{A78F6085-E61C-46A3-8CAA-48EF74F956C6}"/>
    <cellStyle name="Comma 3 2 6 16" xfId="2054" xr:uid="{3555459F-B477-4DA3-B4B2-151729879795}"/>
    <cellStyle name="Comma 3 2 6 17" xfId="2204" xr:uid="{385707FB-D587-47B5-B942-E2F75C0D54F9}"/>
    <cellStyle name="Comma 3 2 6 18" xfId="2352" xr:uid="{B0A02668-5CB9-4417-AE89-96EB5AF30258}"/>
    <cellStyle name="Comma 3 2 6 19" xfId="2500" xr:uid="{E77E8D79-9661-4D1D-8114-BEC8DAAA6933}"/>
    <cellStyle name="Comma 3 2 6 2" xfId="136" xr:uid="{CD05A81D-BA1F-4579-9519-ECDCA98FAC9A}"/>
    <cellStyle name="Comma 3 2 6 2 10" xfId="1555" xr:uid="{8BA6EB0D-5EAF-4ADA-8FC5-150EFB63BF0C}"/>
    <cellStyle name="Comma 3 2 6 2 11" xfId="1704" xr:uid="{D6B8D017-EE49-445E-BFC5-BBDE0666E42D}"/>
    <cellStyle name="Comma 3 2 6 2 12" xfId="1854" xr:uid="{704B31C0-C9D8-41BC-855C-38434C049142}"/>
    <cellStyle name="Comma 3 2 6 2 13" xfId="2002" xr:uid="{50969301-0529-4B41-990B-F156A0E86735}"/>
    <cellStyle name="Comma 3 2 6 2 14" xfId="2151" xr:uid="{1CA057B2-F6EF-441F-8241-BFA544CC63EA}"/>
    <cellStyle name="Comma 3 2 6 2 15" xfId="2301" xr:uid="{53125CE2-2FA2-48D5-8603-ACC95D5730DC}"/>
    <cellStyle name="Comma 3 2 6 2 16" xfId="2449" xr:uid="{C3634BDB-6B65-4C05-A3C3-FD79E08AA2D0}"/>
    <cellStyle name="Comma 3 2 6 2 17" xfId="2597" xr:uid="{F9D8C553-056B-48A0-909D-D88A65AC4730}"/>
    <cellStyle name="Comma 3 2 6 2 18" xfId="2747" xr:uid="{662C23A0-CE1C-4F44-AA74-7762FA16C9AE}"/>
    <cellStyle name="Comma 3 2 6 2 19" xfId="2896" xr:uid="{8911FD99-1009-4248-8106-AF68DE57D897}"/>
    <cellStyle name="Comma 3 2 6 2 2" xfId="349" xr:uid="{196A9CA0-5405-4552-AAE9-FCD7F084ED72}"/>
    <cellStyle name="Comma 3 2 6 2 2 2" xfId="3065" xr:uid="{C69DD13E-B9C0-4CA7-B67B-E272546D68A8}"/>
    <cellStyle name="Comma 3 2 6 2 2 3" xfId="3365" xr:uid="{80B001D0-827D-4705-8096-8CE573A8FE25}"/>
    <cellStyle name="Comma 3 2 6 2 20" xfId="3217" xr:uid="{18091F26-8D90-4F43-80EA-4846823F147D}"/>
    <cellStyle name="Comma 3 2 6 2 3" xfId="497" xr:uid="{7645BCE1-781F-49DE-AC60-CBFBE9AEE2EF}"/>
    <cellStyle name="Comma 3 2 6 2 4" xfId="647" xr:uid="{C5DE2B8D-23F0-42BC-BD4B-50B2BFAEF69A}"/>
    <cellStyle name="Comma 3 2 6 2 5" xfId="795" xr:uid="{4FA77DBA-CC1D-4391-A7F7-3FF54A223CD9}"/>
    <cellStyle name="Comma 3 2 6 2 6" xfId="943" xr:uid="{26E21159-ED57-4820-9C5E-C988DA16C85E}"/>
    <cellStyle name="Comma 3 2 6 2 7" xfId="1091" xr:uid="{ABD992B3-E469-47C9-B664-16CB718236F1}"/>
    <cellStyle name="Comma 3 2 6 2 8" xfId="1239" xr:uid="{5B04F31D-C02C-49A1-A18E-BEF4656FC77A}"/>
    <cellStyle name="Comma 3 2 6 2 9" xfId="1405" xr:uid="{28ED40B3-3F04-4E02-9F71-A3E9E472F462}"/>
    <cellStyle name="Comma 3 2 6 20" xfId="2650" xr:uid="{6BAF7E56-3FC7-4F70-AADE-AAED05ADCFD2}"/>
    <cellStyle name="Comma 3 2 6 21" xfId="2799" xr:uid="{14757083-2702-44CA-9877-732B2C156662}"/>
    <cellStyle name="Comma 3 2 6 22" xfId="3120" xr:uid="{365EE380-6494-4850-97CB-378912499B2E}"/>
    <cellStyle name="Comma 3 2 6 3" xfId="192" xr:uid="{35EFBAFB-E557-4F9B-B102-8B701861A624}"/>
    <cellStyle name="Comma 3 2 6 3 10" xfId="1518" xr:uid="{19B1CB91-5AEE-4D29-8BD8-A282E4ADF6F1}"/>
    <cellStyle name="Comma 3 2 6 3 11" xfId="1667" xr:uid="{D54236D2-D496-47E9-91E1-39A3661793FB}"/>
    <cellStyle name="Comma 3 2 6 3 12" xfId="1817" xr:uid="{98F1F70A-2FA5-4EDF-B3F8-56CE38167CD8}"/>
    <cellStyle name="Comma 3 2 6 3 13" xfId="1965" xr:uid="{A8DFC464-505B-4846-BA08-97C9DBF7A827}"/>
    <cellStyle name="Comma 3 2 6 3 14" xfId="2114" xr:uid="{86BDAC6B-7A10-4D1F-ABE0-3AE1293A9DE7}"/>
    <cellStyle name="Comma 3 2 6 3 15" xfId="2264" xr:uid="{A9078C83-78D0-45C0-9923-681E48D06B38}"/>
    <cellStyle name="Comma 3 2 6 3 16" xfId="2412" xr:uid="{3AF6625E-3B3F-4F82-9D54-C34292EAE09B}"/>
    <cellStyle name="Comma 3 2 6 3 17" xfId="2560" xr:uid="{9FA48AFD-7EAD-4D82-ABEF-5AA8A115D041}"/>
    <cellStyle name="Comma 3 2 6 3 18" xfId="2710" xr:uid="{F5406623-4453-48B7-9C7E-5FEF507659FB}"/>
    <cellStyle name="Comma 3 2 6 3 19" xfId="2859" xr:uid="{ED504BC9-DDF2-4DB3-8E50-47318229BEA8}"/>
    <cellStyle name="Comma 3 2 6 3 2" xfId="312" xr:uid="{B76EE2F4-F796-40B8-85F8-E5E07C27813C}"/>
    <cellStyle name="Comma 3 2 6 3 2 2" xfId="3023" xr:uid="{38A2F97C-1650-40BD-AD11-43B6E08808A6}"/>
    <cellStyle name="Comma 3 2 6 3 2 3" xfId="3328" xr:uid="{50E0E62E-9FA6-4BB7-965A-D262A39A8E71}"/>
    <cellStyle name="Comma 3 2 6 3 20" xfId="3180" xr:uid="{87D00A2B-794C-444C-8243-2EB1445972AC}"/>
    <cellStyle name="Comma 3 2 6 3 3" xfId="460" xr:uid="{7CF60A62-253F-4D6B-8BB0-FC7E25E44129}"/>
    <cellStyle name="Comma 3 2 6 3 4" xfId="610" xr:uid="{7206531C-8E05-418E-A0BA-888C24A14868}"/>
    <cellStyle name="Comma 3 2 6 3 5" xfId="758" xr:uid="{129D1197-A726-4300-A1A2-527184BF4FCB}"/>
    <cellStyle name="Comma 3 2 6 3 6" xfId="906" xr:uid="{E1ABBFE3-695B-4E20-B6A3-EFF5AA80787F}"/>
    <cellStyle name="Comma 3 2 6 3 7" xfId="1054" xr:uid="{977BC12C-7C7A-4CA1-8A61-2422D7E54A1A}"/>
    <cellStyle name="Comma 3 2 6 3 8" xfId="1202" xr:uid="{EF9B6AC9-5632-4DBA-A6C2-C15AAEF44A32}"/>
    <cellStyle name="Comma 3 2 6 3 9" xfId="1367" xr:uid="{D069A98C-B2A7-4526-9FA6-999B3CD36F26}"/>
    <cellStyle name="Comma 3 2 6 4" xfId="252" xr:uid="{29EA3055-326B-4A94-B73B-F3E8143A8C19}"/>
    <cellStyle name="Comma 3 2 6 4 2" xfId="2955" xr:uid="{E531E48E-FF35-4F53-AA6C-76F7122CF8FC}"/>
    <cellStyle name="Comma 3 2 6 4 3" xfId="3268" xr:uid="{B700597F-2B36-418D-BC78-BA66034F6922}"/>
    <cellStyle name="Comma 3 2 6 5" xfId="400" xr:uid="{2C7D2D40-830F-498F-8440-23F9A47E2F1E}"/>
    <cellStyle name="Comma 3 2 6 6" xfId="550" xr:uid="{B26276B4-80EA-4505-8532-AC227189052C}"/>
    <cellStyle name="Comma 3 2 6 7" xfId="698" xr:uid="{E4F5CD4D-0EEE-4D8D-9849-38839A0B2E39}"/>
    <cellStyle name="Comma 3 2 6 8" xfId="846" xr:uid="{9F274D49-58F0-4656-ADF6-C4D4A0139B68}"/>
    <cellStyle name="Comma 3 2 6 9" xfId="994" xr:uid="{EA61035F-5E38-41DC-940B-FF6C3DC4EC80}"/>
    <cellStyle name="Comma 3 2 7" xfId="36" xr:uid="{AABFBD60-69CA-4F89-BDA6-83F20CC1B640}"/>
    <cellStyle name="Comma 3 2 7 10" xfId="1376" xr:uid="{6C439D5E-8371-4766-A1CE-8D655489D314}"/>
    <cellStyle name="Comma 3 2 7 11" xfId="1526" xr:uid="{9FAC66D2-B407-40C1-A3FD-C1188A2BB187}"/>
    <cellStyle name="Comma 3 2 7 12" xfId="1675" xr:uid="{1BC4021B-6938-4B48-AA4F-2F66EA982368}"/>
    <cellStyle name="Comma 3 2 7 13" xfId="1825" xr:uid="{6EF22CD2-5550-44A5-AE85-707BF3605D68}"/>
    <cellStyle name="Comma 3 2 7 14" xfId="1973" xr:uid="{F137DA56-AB6D-4C90-AD84-5015A1688E3C}"/>
    <cellStyle name="Comma 3 2 7 15" xfId="2122" xr:uid="{4425585E-B292-4177-B7E1-2F678BA534B5}"/>
    <cellStyle name="Comma 3 2 7 16" xfId="2272" xr:uid="{59C63A69-93B0-4B93-AAFD-7BE713B28A27}"/>
    <cellStyle name="Comma 3 2 7 17" xfId="2420" xr:uid="{D9EA607D-0557-4DD0-BD79-E682F166F76D}"/>
    <cellStyle name="Comma 3 2 7 18" xfId="2568" xr:uid="{732D4548-15DC-4807-9C7C-099A3C986D25}"/>
    <cellStyle name="Comma 3 2 7 19" xfId="2718" xr:uid="{9FB64AB6-F02D-4974-BC85-4D7DA8550894}"/>
    <cellStyle name="Comma 3 2 7 2" xfId="202" xr:uid="{81879EAC-892D-433F-99FF-9FBE663F827D}"/>
    <cellStyle name="Comma 3 2 7 2 2" xfId="3031" xr:uid="{BB8FB7C2-066E-4965-BF5B-06302F79DB04}"/>
    <cellStyle name="Comma 3 2 7 2 3" xfId="3336" xr:uid="{63F6857D-58BD-4BF9-B9BF-BC1D11A370E0}"/>
    <cellStyle name="Comma 3 2 7 20" xfId="2867" xr:uid="{7A1D298E-8DA7-47F9-8074-90BD8228C415}"/>
    <cellStyle name="Comma 3 2 7 21" xfId="3188" xr:uid="{98673BE1-B218-42DD-B3C3-5C13ABC7A1AE}"/>
    <cellStyle name="Comma 3 2 7 3" xfId="320" xr:uid="{D802A5F4-7DBF-4259-8ADF-62E92DC9E482}"/>
    <cellStyle name="Comma 3 2 7 4" xfId="468" xr:uid="{F17E4689-7F74-41BB-BD1A-954DBAA7E191}"/>
    <cellStyle name="Comma 3 2 7 5" xfId="618" xr:uid="{44DFC4EB-549B-482C-8988-11FDFEE03F1B}"/>
    <cellStyle name="Comma 3 2 7 6" xfId="766" xr:uid="{66A481A9-91A1-4C20-AADA-05F2AF22B8A4}"/>
    <cellStyle name="Comma 3 2 7 7" xfId="914" xr:uid="{A5B5DA49-4627-4163-A057-2B8ABD667A04}"/>
    <cellStyle name="Comma 3 2 7 8" xfId="1062" xr:uid="{4C13897C-C01C-4911-9F8D-231BECB19917}"/>
    <cellStyle name="Comma 3 2 7 9" xfId="1210" xr:uid="{6730B7CB-119F-4AA4-B405-6C40185FB060}"/>
    <cellStyle name="Comma 3 2 8" xfId="107" xr:uid="{56E584D2-E2E7-49D9-B537-EA4DE920E455}"/>
    <cellStyle name="Comma 3 2 8 10" xfId="1480" xr:uid="{EDDA3BFF-2B2A-4075-8C4E-0F8C2427BDDC}"/>
    <cellStyle name="Comma 3 2 8 11" xfId="1629" xr:uid="{41F26992-5B9A-4EEB-B14E-F5A3D306D830}"/>
    <cellStyle name="Comma 3 2 8 12" xfId="1779" xr:uid="{E11C8F4C-99AF-4664-B4B6-B3DAE8991D38}"/>
    <cellStyle name="Comma 3 2 8 13" xfId="1927" xr:uid="{7E4ED528-6156-4930-A7EE-DC2644F1FD1F}"/>
    <cellStyle name="Comma 3 2 8 14" xfId="2076" xr:uid="{D576E046-43EB-4194-A46C-02504F2461F3}"/>
    <cellStyle name="Comma 3 2 8 15" xfId="2226" xr:uid="{275A3864-87E8-45BD-B050-779BB0B2A499}"/>
    <cellStyle name="Comma 3 2 8 16" xfId="2374" xr:uid="{D58803EA-C807-48F1-817D-DC392E6FD65D}"/>
    <cellStyle name="Comma 3 2 8 17" xfId="2522" xr:uid="{1B925450-B5B0-49CC-8952-7E21D3741F2E}"/>
    <cellStyle name="Comma 3 2 8 18" xfId="2672" xr:uid="{6AF6E7C0-8F12-4C11-90D1-AC9316D41AFD}"/>
    <cellStyle name="Comma 3 2 8 19" xfId="2821" xr:uid="{378C5A36-AF23-4180-8C39-CFE65DF32A1D}"/>
    <cellStyle name="Comma 3 2 8 2" xfId="274" xr:uid="{BD49C963-F14C-426B-8D9F-EB3694552863}"/>
    <cellStyle name="Comma 3 2 8 2 2" xfId="2982" xr:uid="{279899C5-165F-4639-8EEC-F404A2F9BF61}"/>
    <cellStyle name="Comma 3 2 8 2 3" xfId="3290" xr:uid="{E6199090-2F14-49EC-AF26-ED718D765F17}"/>
    <cellStyle name="Comma 3 2 8 20" xfId="3142" xr:uid="{11A26BE3-B3CA-4440-B9C4-3C5FB8197A40}"/>
    <cellStyle name="Comma 3 2 8 3" xfId="422" xr:uid="{74B403CF-8413-4BB9-AAA7-C2629262E8B0}"/>
    <cellStyle name="Comma 3 2 8 4" xfId="572" xr:uid="{EF0FA276-75A5-4F08-952E-863940C7588D}"/>
    <cellStyle name="Comma 3 2 8 5" xfId="720" xr:uid="{0D459BB6-BB11-4D7B-AFF6-FF0587B88D9E}"/>
    <cellStyle name="Comma 3 2 8 6" xfId="868" xr:uid="{3CFAB6A5-C6A0-4FCE-B51C-598EF5300E4F}"/>
    <cellStyle name="Comma 3 2 8 7" xfId="1016" xr:uid="{12A648A1-2BFD-40E0-95BA-66017E938A2E}"/>
    <cellStyle name="Comma 3 2 8 8" xfId="1164" xr:uid="{D4E9FAC5-BB44-45AD-A11A-FDA8379CAA51}"/>
    <cellStyle name="Comma 3 2 8 9" xfId="1328" xr:uid="{D8142453-95E6-4322-92A4-1BC70AA90F1C}"/>
    <cellStyle name="Comma 3 2 9" xfId="223" xr:uid="{B8B04B0A-7D1A-41AF-BD81-6ADD559781C8}"/>
    <cellStyle name="Comma 3 2 9 2" xfId="2918" xr:uid="{1B384EF6-CE0F-4F0C-82BE-36E57A7609C7}"/>
    <cellStyle name="Comma 3 2 9 3" xfId="3239" xr:uid="{D0458865-4040-4693-B547-3C1EEF5D6E3F}"/>
    <cellStyle name="Comma 3 20" xfId="1428" xr:uid="{108138CF-1177-4179-8B57-122B26B491EA}"/>
    <cellStyle name="Comma 3 21" xfId="1577" xr:uid="{A1C4EDC4-FF54-444F-B367-711FB661A11A}"/>
    <cellStyle name="Comma 3 22" xfId="1727" xr:uid="{2F87315D-17D3-4665-8101-A9F9618CFA99}"/>
    <cellStyle name="Comma 3 23" xfId="1875" xr:uid="{07EADB97-DE74-4F2F-9525-2EE0401349A4}"/>
    <cellStyle name="Comma 3 24" xfId="2024" xr:uid="{579F3CE9-1F91-495A-8CDF-1C68EFF22CE4}"/>
    <cellStyle name="Comma 3 25" xfId="2174" xr:uid="{81FD7BBF-9D4B-4B53-A2CD-B950073F05A3}"/>
    <cellStyle name="Comma 3 26" xfId="2322" xr:uid="{4909B551-6CA1-44CA-8599-06EF19E6BC0D}"/>
    <cellStyle name="Comma 3 27" xfId="2470" xr:uid="{878F86CE-1B41-4054-9CFA-F4E10C3F240A}"/>
    <cellStyle name="Comma 3 28" xfId="2620" xr:uid="{BF06AE60-E70B-44A9-B4C9-0D27C17A3FC2}"/>
    <cellStyle name="Comma 3 29" xfId="2769" xr:uid="{2D062471-43E0-456C-B418-22D86CF663F9}"/>
    <cellStyle name="Comma 3 3" xfId="27" xr:uid="{F2EAD47E-B2FC-4DE7-B43B-C8BC3A95E4DE}"/>
    <cellStyle name="Comma 3 3 10" xfId="823" xr:uid="{ADE523BD-D79F-4CE6-9E34-DF361EE73BD3}"/>
    <cellStyle name="Comma 3 3 11" xfId="971" xr:uid="{446242BB-5CA6-4C34-BAE3-9D4F1B721B93}"/>
    <cellStyle name="Comma 3 3 12" xfId="1119" xr:uid="{8C81F304-5AA6-4C7C-B06A-A32EA78005EE}"/>
    <cellStyle name="Comma 3 3 13" xfId="1274" xr:uid="{3A87B356-51D3-4370-8AFE-C63526D7D918}"/>
    <cellStyle name="Comma 3 3 14" xfId="1435" xr:uid="{663F8527-E4F1-435A-84A8-C2B640D031BB}"/>
    <cellStyle name="Comma 3 3 15" xfId="1584" xr:uid="{B704138E-2998-434F-87F7-76B101404ACA}"/>
    <cellStyle name="Comma 3 3 16" xfId="1734" xr:uid="{3EE01482-642C-430C-A496-9C002A0D52A0}"/>
    <cellStyle name="Comma 3 3 17" xfId="1882" xr:uid="{1A926556-BC1D-4C9B-81D1-E1092FE19FF3}"/>
    <cellStyle name="Comma 3 3 18" xfId="2031" xr:uid="{DBD806C1-267B-4C9B-A959-3527C332CE3D}"/>
    <cellStyle name="Comma 3 3 19" xfId="2181" xr:uid="{48E1571D-D586-4C44-A391-9B35032A6731}"/>
    <cellStyle name="Comma 3 3 2" xfId="56" xr:uid="{DA37FF13-0EF2-4CEE-8014-02AD942855C7}"/>
    <cellStyle name="Comma 3 3 2 10" xfId="1132" xr:uid="{41999B6C-EB64-4A28-9622-D49631E8221A}"/>
    <cellStyle name="Comma 3 3 2 11" xfId="1287" xr:uid="{DB193B40-9A50-4A87-99FF-528D53196900}"/>
    <cellStyle name="Comma 3 3 2 12" xfId="1448" xr:uid="{545363DA-D891-4AE0-898E-F195CF3092FB}"/>
    <cellStyle name="Comma 3 3 2 13" xfId="1597" xr:uid="{499B58FA-0D24-4F39-9DFC-D045E31C845C}"/>
    <cellStyle name="Comma 3 3 2 14" xfId="1747" xr:uid="{19EF0CF6-E0A7-4BC9-BDD4-D2C2A1C3BC75}"/>
    <cellStyle name="Comma 3 3 2 15" xfId="1895" xr:uid="{8ACAA30B-09D0-4332-A0E9-C00900AEF50D}"/>
    <cellStyle name="Comma 3 3 2 16" xfId="2044" xr:uid="{E58ED89A-37E7-47CC-869D-D5FAB870850E}"/>
    <cellStyle name="Comma 3 3 2 17" xfId="2194" xr:uid="{AA6A5134-A05E-444C-AFCD-910ACEB3FA46}"/>
    <cellStyle name="Comma 3 3 2 18" xfId="2342" xr:uid="{4A70FD38-29EA-4158-8ABF-C6FEE09F220C}"/>
    <cellStyle name="Comma 3 3 2 19" xfId="2490" xr:uid="{7BAE88F1-8EC5-489C-83D3-477DE2C43E23}"/>
    <cellStyle name="Comma 3 3 2 2" xfId="126" xr:uid="{1548A4AC-EDCF-4B44-9193-0DF8B74CE6A6}"/>
    <cellStyle name="Comma 3 3 2 2 10" xfId="1545" xr:uid="{66B4ED60-9F6F-484F-96D5-343A289C97C6}"/>
    <cellStyle name="Comma 3 3 2 2 11" xfId="1694" xr:uid="{366015FB-3AF7-47B7-AD67-B1506B5A1065}"/>
    <cellStyle name="Comma 3 3 2 2 12" xfId="1844" xr:uid="{B6176F00-8FAF-47C7-88A1-0B2B765A4B6B}"/>
    <cellStyle name="Comma 3 3 2 2 13" xfId="1992" xr:uid="{87174BBE-CEDE-474C-8E5B-952BFEB8F1AD}"/>
    <cellStyle name="Comma 3 3 2 2 14" xfId="2141" xr:uid="{823C4383-B384-4ECA-8B0D-3B8B09EEB0D7}"/>
    <cellStyle name="Comma 3 3 2 2 15" xfId="2291" xr:uid="{FF4C78A5-C438-489E-83B7-72511B91869D}"/>
    <cellStyle name="Comma 3 3 2 2 16" xfId="2439" xr:uid="{BBB8CB70-F368-42AE-9AF4-2D89AE9970C6}"/>
    <cellStyle name="Comma 3 3 2 2 17" xfId="2587" xr:uid="{3144598C-710E-438D-B4E2-3E47179C51DF}"/>
    <cellStyle name="Comma 3 3 2 2 18" xfId="2737" xr:uid="{2BF60A19-5C5C-48F8-A25F-0BB83D16E77E}"/>
    <cellStyle name="Comma 3 3 2 2 19" xfId="2886" xr:uid="{0E231EE2-8FA7-4F04-B53E-E533ED2A27C7}"/>
    <cellStyle name="Comma 3 3 2 2 2" xfId="339" xr:uid="{8FC30108-C852-4EBB-BCE2-A3A7DDD098A5}"/>
    <cellStyle name="Comma 3 3 2 2 2 2" xfId="3050" xr:uid="{5CFECF7B-B2EC-4127-8538-BD33BE01A76C}"/>
    <cellStyle name="Comma 3 3 2 2 2 3" xfId="3355" xr:uid="{5E3A78B8-2BE2-4C50-9023-29783854E230}"/>
    <cellStyle name="Comma 3 3 2 2 20" xfId="3207" xr:uid="{15B1C34F-1C31-497C-B195-51983A057D8A}"/>
    <cellStyle name="Comma 3 3 2 2 3" xfId="487" xr:uid="{B87151DF-9F53-4AA2-84AC-399E031E2EB3}"/>
    <cellStyle name="Comma 3 3 2 2 4" xfId="637" xr:uid="{F754CB7C-938F-414D-90DC-844DB0868CA1}"/>
    <cellStyle name="Comma 3 3 2 2 5" xfId="785" xr:uid="{64AB36AA-D737-4EC7-83B3-80ECA3CE6123}"/>
    <cellStyle name="Comma 3 3 2 2 6" xfId="933" xr:uid="{D2A53BFC-1EF5-4F57-9A34-CD31BA87857B}"/>
    <cellStyle name="Comma 3 3 2 2 7" xfId="1081" xr:uid="{06EB2F87-FCC1-4141-AC07-B8537CC6CEC6}"/>
    <cellStyle name="Comma 3 3 2 2 8" xfId="1229" xr:uid="{56FD269B-F2F4-47F8-8E3D-9A960FC98E96}"/>
    <cellStyle name="Comma 3 3 2 2 9" xfId="1395" xr:uid="{22AE33D3-AC4B-414A-BD3A-F83C79D3DE48}"/>
    <cellStyle name="Comma 3 3 2 20" xfId="2640" xr:uid="{D9306DBE-CCE6-488B-80C8-FAC178AE6FEC}"/>
    <cellStyle name="Comma 3 3 2 21" xfId="2789" xr:uid="{2335CA21-4AC8-465B-B293-F8362E474984}"/>
    <cellStyle name="Comma 3 3 2 22" xfId="3110" xr:uid="{9F84E950-C11B-4FC0-8532-F6D24CB00BFA}"/>
    <cellStyle name="Comma 3 3 2 3" xfId="173" xr:uid="{E712CE21-10FE-48A3-8A72-0F994AD155E2}"/>
    <cellStyle name="Comma 3 3 2 3 10" xfId="1498" xr:uid="{C78574C7-F7C3-4790-A1AB-67E950060A29}"/>
    <cellStyle name="Comma 3 3 2 3 11" xfId="1647" xr:uid="{7E4849F7-B06B-48FB-802B-660AA4BAE4FC}"/>
    <cellStyle name="Comma 3 3 2 3 12" xfId="1797" xr:uid="{50962593-2230-41CC-9B4A-62C5B4EB9BAA}"/>
    <cellStyle name="Comma 3 3 2 3 13" xfId="1945" xr:uid="{D750E6EF-FE1F-4816-911B-46596EE27C58}"/>
    <cellStyle name="Comma 3 3 2 3 14" xfId="2094" xr:uid="{2FB7E8D9-FF96-4707-A5BB-DD885ACD68EF}"/>
    <cellStyle name="Comma 3 3 2 3 15" xfId="2244" xr:uid="{9F466735-D689-4D77-84D4-6EC2DF015761}"/>
    <cellStyle name="Comma 3 3 2 3 16" xfId="2392" xr:uid="{83E6D858-144E-4207-96C3-93A313565B7E}"/>
    <cellStyle name="Comma 3 3 2 3 17" xfId="2540" xr:uid="{D6C614E2-7283-45DE-BFB0-4AB22716D6EF}"/>
    <cellStyle name="Comma 3 3 2 3 18" xfId="2690" xr:uid="{C7DC4017-7737-4314-A4FD-14ED83E55DD3}"/>
    <cellStyle name="Comma 3 3 2 3 19" xfId="2839" xr:uid="{83C08C34-C842-47A5-A983-42A3C581E7BB}"/>
    <cellStyle name="Comma 3 3 2 3 2" xfId="292" xr:uid="{E9EDEC96-C857-4B2B-A8E9-1F99E5BB6EE9}"/>
    <cellStyle name="Comma 3 3 2 3 2 2" xfId="3002" xr:uid="{877A7B8E-ECE5-489F-9BDE-608DCFA2A488}"/>
    <cellStyle name="Comma 3 3 2 3 2 3" xfId="3308" xr:uid="{1913A556-962B-4F72-B1E7-86BBC858835A}"/>
    <cellStyle name="Comma 3 3 2 3 20" xfId="3160" xr:uid="{0335CB3F-A8CB-4337-A09C-4960B1BC5A2E}"/>
    <cellStyle name="Comma 3 3 2 3 3" xfId="440" xr:uid="{10A89C0E-681F-4D28-9519-BD48D12C8FFE}"/>
    <cellStyle name="Comma 3 3 2 3 4" xfId="590" xr:uid="{0371BC55-8EC0-4A1A-BB46-5319086C96D8}"/>
    <cellStyle name="Comma 3 3 2 3 5" xfId="738" xr:uid="{62F0E357-5724-4A2F-AEEC-2CD173FD5671}"/>
    <cellStyle name="Comma 3 3 2 3 6" xfId="886" xr:uid="{C2BC343F-18B4-4948-9C48-CCC8918D4739}"/>
    <cellStyle name="Comma 3 3 2 3 7" xfId="1034" xr:uid="{F56F2893-1CAA-4602-AA0D-B2A307A8CC93}"/>
    <cellStyle name="Comma 3 3 2 3 8" xfId="1182" xr:uid="{2EBAE661-2659-4565-8AE4-64812ABB5DB8}"/>
    <cellStyle name="Comma 3 3 2 3 9" xfId="1347" xr:uid="{329AE3ED-BA23-4C33-A450-049AD9962CA2}"/>
    <cellStyle name="Comma 3 3 2 4" xfId="242" xr:uid="{A61F1783-235D-4828-B7B2-C0495FE1116B}"/>
    <cellStyle name="Comma 3 3 2 4 2" xfId="2940" xr:uid="{66A56E6F-0424-47D3-9893-488700A08238}"/>
    <cellStyle name="Comma 3 3 2 4 3" xfId="3258" xr:uid="{2BA16135-CDDE-46D9-B2F0-F83804F8C44E}"/>
    <cellStyle name="Comma 3 3 2 5" xfId="390" xr:uid="{97E6C354-F0B8-414C-B89F-94D0EA745181}"/>
    <cellStyle name="Comma 3 3 2 6" xfId="540" xr:uid="{FA2BD8AE-0EA2-49AF-A9EB-A37E35969A84}"/>
    <cellStyle name="Comma 3 3 2 7" xfId="688" xr:uid="{061A386F-67F0-41F6-BA3E-AEBEA15DA365}"/>
    <cellStyle name="Comma 3 3 2 8" xfId="836" xr:uid="{AC5F3124-61F8-4C2A-8BBA-BA6EBAAA4BDB}"/>
    <cellStyle name="Comma 3 3 2 9" xfId="984" xr:uid="{EC219FFA-5E18-4DAF-8F41-DD256F190F1A}"/>
    <cellStyle name="Comma 3 3 20" xfId="2329" xr:uid="{339C2934-701C-4D07-A9A9-CA4C7A3E2586}"/>
    <cellStyle name="Comma 3 3 21" xfId="2477" xr:uid="{1CFCFA57-ACDC-4132-ACC9-BA71893A1E04}"/>
    <cellStyle name="Comma 3 3 22" xfId="2627" xr:uid="{45ED2749-F9C4-4ABF-9591-952DF75D15D3}"/>
    <cellStyle name="Comma 3 3 23" xfId="2776" xr:uid="{A1DAD1A0-37B5-449B-AC5C-FFCA88F8155A}"/>
    <cellStyle name="Comma 3 3 24" xfId="3097" xr:uid="{001FE6EE-FA90-4FE0-AAD1-79A06013D644}"/>
    <cellStyle name="Comma 3 3 3" xfId="75" xr:uid="{19AA354E-A362-4BC9-A03A-FF8D04FE4579}"/>
    <cellStyle name="Comma 3 3 3 10" xfId="1138" xr:uid="{8DE516AA-1DC7-4E8D-A2ED-6ACB04DA4A51}"/>
    <cellStyle name="Comma 3 3 3 11" xfId="1298" xr:uid="{2062772C-AB67-4B43-B3DD-6AA550080D90}"/>
    <cellStyle name="Comma 3 3 3 12" xfId="1454" xr:uid="{9C559040-AA8C-401A-8A07-3DDECD51DD43}"/>
    <cellStyle name="Comma 3 3 3 13" xfId="1603" xr:uid="{1CCAD72B-18CE-44A6-988E-76EB28E6C2B9}"/>
    <cellStyle name="Comma 3 3 3 14" xfId="1753" xr:uid="{5739943B-2527-43CE-A479-876A36687C92}"/>
    <cellStyle name="Comma 3 3 3 15" xfId="1901" xr:uid="{977D968B-63B1-4C0A-9610-A1A1536281F7}"/>
    <cellStyle name="Comma 3 3 3 16" xfId="2050" xr:uid="{5B8B192D-2301-4615-B49B-73B7252DC618}"/>
    <cellStyle name="Comma 3 3 3 17" xfId="2200" xr:uid="{77B56E52-1D2C-4FB8-9791-E7E4C48A21F3}"/>
    <cellStyle name="Comma 3 3 3 18" xfId="2348" xr:uid="{F02006C2-BC28-4ADA-B34A-7ECC71087586}"/>
    <cellStyle name="Comma 3 3 3 19" xfId="2496" xr:uid="{C444EAA4-D832-47B1-9AC5-D9F5DBDFA6DA}"/>
    <cellStyle name="Comma 3 3 3 2" xfId="132" xr:uid="{E33ACAA6-C700-42F5-9BE5-D3332824E28F}"/>
    <cellStyle name="Comma 3 3 3 2 10" xfId="1551" xr:uid="{11CC493B-EBC6-4488-A02A-9D0BF7C8B7DF}"/>
    <cellStyle name="Comma 3 3 3 2 11" xfId="1700" xr:uid="{66075BC4-940B-4DD4-91FE-F11B7A1299F4}"/>
    <cellStyle name="Comma 3 3 3 2 12" xfId="1850" xr:uid="{C96B0496-374A-42A8-8573-7C65C996AE27}"/>
    <cellStyle name="Comma 3 3 3 2 13" xfId="1998" xr:uid="{8AFD3D12-234C-4B7D-91AC-811530C0672B}"/>
    <cellStyle name="Comma 3 3 3 2 14" xfId="2147" xr:uid="{F1B8B314-C947-4166-91F1-D59E4343C52E}"/>
    <cellStyle name="Comma 3 3 3 2 15" xfId="2297" xr:uid="{69691692-09E7-4767-B36B-53710F8FCF8D}"/>
    <cellStyle name="Comma 3 3 3 2 16" xfId="2445" xr:uid="{281CAA4E-4E30-48C4-B0BB-B9D753B134CB}"/>
    <cellStyle name="Comma 3 3 3 2 17" xfId="2593" xr:uid="{82DE6EEF-2092-4327-A1D6-1FBA3A10345D}"/>
    <cellStyle name="Comma 3 3 3 2 18" xfId="2743" xr:uid="{B72AF93A-2205-4F55-AD5E-AA341AD694FB}"/>
    <cellStyle name="Comma 3 3 3 2 19" xfId="2892" xr:uid="{9F6337CB-E8EB-4CD3-80C9-1EBF8C22FD58}"/>
    <cellStyle name="Comma 3 3 3 2 2" xfId="345" xr:uid="{198DB15D-A9E6-48FA-9B95-33065FA05B45}"/>
    <cellStyle name="Comma 3 3 3 2 2 2" xfId="3061" xr:uid="{A293951D-F34B-4682-85E0-C043AE3930E3}"/>
    <cellStyle name="Comma 3 3 3 2 2 3" xfId="3361" xr:uid="{43F28F50-08D2-4E60-A234-2C7B78697B10}"/>
    <cellStyle name="Comma 3 3 3 2 20" xfId="3213" xr:uid="{E2B6777A-7DE3-4FFD-B979-B8B01BD5C4E2}"/>
    <cellStyle name="Comma 3 3 3 2 3" xfId="493" xr:uid="{EB9050E1-E8E6-4968-BB9B-8A0BB6B6ABB9}"/>
    <cellStyle name="Comma 3 3 3 2 4" xfId="643" xr:uid="{05DA91D9-D439-4BA8-9D43-9982949B2C84}"/>
    <cellStyle name="Comma 3 3 3 2 5" xfId="791" xr:uid="{97B742D8-575D-4200-9157-FE7E0845F83D}"/>
    <cellStyle name="Comma 3 3 3 2 6" xfId="939" xr:uid="{BD1D93AF-EAA6-4D81-AF1C-39523CEEA6EF}"/>
    <cellStyle name="Comma 3 3 3 2 7" xfId="1087" xr:uid="{C155B92A-09AD-4C3D-A62A-DDBB52A18F1F}"/>
    <cellStyle name="Comma 3 3 3 2 8" xfId="1235" xr:uid="{632A6840-FEFA-4561-A8EF-AC3334E22278}"/>
    <cellStyle name="Comma 3 3 3 2 9" xfId="1401" xr:uid="{72365F88-C8A2-499B-9F76-8575CC416BF3}"/>
    <cellStyle name="Comma 3 3 3 20" xfId="2646" xr:uid="{6D0D5F66-1DA7-44D8-85B9-CF8E26F3CD1A}"/>
    <cellStyle name="Comma 3 3 3 21" xfId="2795" xr:uid="{E3900DA7-E38D-482D-9770-605B3CD2F4C1}"/>
    <cellStyle name="Comma 3 3 3 22" xfId="3116" xr:uid="{DBB854E8-A818-4141-8D4A-F659AF6DE95B}"/>
    <cellStyle name="Comma 3 3 3 3" xfId="186" xr:uid="{1D9BA5D5-65BC-4519-A5E7-8E5033D0659E}"/>
    <cellStyle name="Comma 3 3 3 3 10" xfId="1511" xr:uid="{827DD446-0426-4FDF-B2F4-FB99B67BF69F}"/>
    <cellStyle name="Comma 3 3 3 3 11" xfId="1660" xr:uid="{B0F17A43-431A-46B2-B10B-97640545A45E}"/>
    <cellStyle name="Comma 3 3 3 3 12" xfId="1810" xr:uid="{B8599B18-7863-4121-AB1B-320A12BEA893}"/>
    <cellStyle name="Comma 3 3 3 3 13" xfId="1958" xr:uid="{DFD2C2A0-15E1-4AE8-87C8-6B24A455279A}"/>
    <cellStyle name="Comma 3 3 3 3 14" xfId="2107" xr:uid="{32DB98C5-A297-4895-90D1-4BF31ED58C86}"/>
    <cellStyle name="Comma 3 3 3 3 15" xfId="2257" xr:uid="{6A21E20B-1711-4F77-AD56-4BE26557E7EE}"/>
    <cellStyle name="Comma 3 3 3 3 16" xfId="2405" xr:uid="{B9D7DE4F-4F83-49F1-A057-C20A69078890}"/>
    <cellStyle name="Comma 3 3 3 3 17" xfId="2553" xr:uid="{1436D6C3-9EB5-47BD-904D-B7DC51D90D43}"/>
    <cellStyle name="Comma 3 3 3 3 18" xfId="2703" xr:uid="{44E310FB-98F6-4773-8EAD-92979A0C4754}"/>
    <cellStyle name="Comma 3 3 3 3 19" xfId="2852" xr:uid="{8E0E4AE4-83CC-4DE0-B3DC-53162DF0538C}"/>
    <cellStyle name="Comma 3 3 3 3 2" xfId="305" xr:uid="{7C8BE27E-6BC8-4E28-9EBB-C4C06986F5E4}"/>
    <cellStyle name="Comma 3 3 3 3 2 2" xfId="3016" xr:uid="{1A563682-0234-4D62-947A-A248B99E5375}"/>
    <cellStyle name="Comma 3 3 3 3 2 3" xfId="3321" xr:uid="{CD88348B-2D4E-4711-841F-37ADEB801DF0}"/>
    <cellStyle name="Comma 3 3 3 3 20" xfId="3173" xr:uid="{D9929B41-810B-4C04-A65C-226EBBE23235}"/>
    <cellStyle name="Comma 3 3 3 3 3" xfId="453" xr:uid="{95814CAE-A141-4FFC-BBB4-95D72557CAD9}"/>
    <cellStyle name="Comma 3 3 3 3 4" xfId="603" xr:uid="{DC6F9B8E-C5E3-4638-8426-595D2C877B58}"/>
    <cellStyle name="Comma 3 3 3 3 5" xfId="751" xr:uid="{2CC0C0FE-2866-4C80-95B4-AD973EC06526}"/>
    <cellStyle name="Comma 3 3 3 3 6" xfId="899" xr:uid="{EE0F3CF4-497C-43B6-BD40-A1F419A0F7D0}"/>
    <cellStyle name="Comma 3 3 3 3 7" xfId="1047" xr:uid="{0D912187-790C-4CC2-A219-2970979D9046}"/>
    <cellStyle name="Comma 3 3 3 3 8" xfId="1195" xr:uid="{F2532D7E-7A36-44B7-B89F-3461D39DFC36}"/>
    <cellStyle name="Comma 3 3 3 3 9" xfId="1360" xr:uid="{75734A89-5372-4FE8-97F4-DE171D61001E}"/>
    <cellStyle name="Comma 3 3 3 4" xfId="248" xr:uid="{A5B6BDAD-C84D-4899-8163-7E55258AA2C3}"/>
    <cellStyle name="Comma 3 3 3 4 2" xfId="2951" xr:uid="{55A3767E-2FAF-40F6-AA18-A09B1580E940}"/>
    <cellStyle name="Comma 3 3 3 4 3" xfId="3264" xr:uid="{B0233AB5-B0EB-43F1-AF99-C505CE9B1E59}"/>
    <cellStyle name="Comma 3 3 3 5" xfId="396" xr:uid="{1C6DB4C6-FD80-473F-8A0A-26558620B368}"/>
    <cellStyle name="Comma 3 3 3 6" xfId="546" xr:uid="{8F33754E-E616-482D-9217-BB1B9091FF59}"/>
    <cellStyle name="Comma 3 3 3 7" xfId="694" xr:uid="{91B72F6A-3E86-43AD-96F2-ABA6B52BD4BF}"/>
    <cellStyle name="Comma 3 3 3 8" xfId="842" xr:uid="{C7C62785-EDEF-4208-9612-FBB6089FD20D}"/>
    <cellStyle name="Comma 3 3 3 9" xfId="990" xr:uid="{536357AC-33BB-4C06-89A2-B490018910F4}"/>
    <cellStyle name="Comma 3 3 4" xfId="42" xr:uid="{5865038D-A299-45DC-BE09-445BE4E48C8D}"/>
    <cellStyle name="Comma 3 3 4 10" xfId="1382" xr:uid="{F6516A68-83EC-403F-B698-AE3BB3261661}"/>
    <cellStyle name="Comma 3 3 4 11" xfId="1532" xr:uid="{6DD19C33-CF19-4888-814A-7170BDA63432}"/>
    <cellStyle name="Comma 3 3 4 12" xfId="1681" xr:uid="{EC2092A6-2FA0-4AD0-A5C5-A12E43CEB4F5}"/>
    <cellStyle name="Comma 3 3 4 13" xfId="1831" xr:uid="{9F40B4B7-3515-4BBB-BF28-BA714E38B3A4}"/>
    <cellStyle name="Comma 3 3 4 14" xfId="1979" xr:uid="{F8E24AD0-2DF8-4866-8393-A1E1616DC038}"/>
    <cellStyle name="Comma 3 3 4 15" xfId="2128" xr:uid="{7A663186-7A8F-4232-B024-BC8E1EBEFFD1}"/>
    <cellStyle name="Comma 3 3 4 16" xfId="2278" xr:uid="{83BC651B-0B53-425A-909C-FD61EF4754FE}"/>
    <cellStyle name="Comma 3 3 4 17" xfId="2426" xr:uid="{DD18B076-5FD2-4A1C-9B31-C7A1ACB201B3}"/>
    <cellStyle name="Comma 3 3 4 18" xfId="2574" xr:uid="{E1EB64A0-ACA4-4F5C-ADE9-1348CFA2931C}"/>
    <cellStyle name="Comma 3 3 4 19" xfId="2724" xr:uid="{0F419A9D-9699-40B2-933A-1554D40536E0}"/>
    <cellStyle name="Comma 3 3 4 2" xfId="208" xr:uid="{2B351EDB-152B-4B57-B504-88A514923854}"/>
    <cellStyle name="Comma 3 3 4 2 2" xfId="3037" xr:uid="{FF3F8892-706F-4DB6-AFCE-4D975B7C3DB0}"/>
    <cellStyle name="Comma 3 3 4 2 3" xfId="3342" xr:uid="{A7556D4A-6843-4C87-988A-E2DD2915D33F}"/>
    <cellStyle name="Comma 3 3 4 20" xfId="2873" xr:uid="{9C3BB9E7-C235-4B5B-9644-C6A911441715}"/>
    <cellStyle name="Comma 3 3 4 21" xfId="3194" xr:uid="{6652D227-ADF1-457D-BD16-094E0A3CA739}"/>
    <cellStyle name="Comma 3 3 4 3" xfId="326" xr:uid="{FEDBE58E-82D9-4814-B0B0-DD444F513ACC}"/>
    <cellStyle name="Comma 3 3 4 4" xfId="474" xr:uid="{708A1C48-5CE4-4C53-9922-7B9076E077FD}"/>
    <cellStyle name="Comma 3 3 4 5" xfId="624" xr:uid="{5173C27D-122B-4F31-A39C-9909C8073BD8}"/>
    <cellStyle name="Comma 3 3 4 6" xfId="772" xr:uid="{97D8FCB8-6DE8-4762-80C8-BCC756A481B2}"/>
    <cellStyle name="Comma 3 3 4 7" xfId="920" xr:uid="{C16332C2-71B7-4481-AFCD-61641905A6FC}"/>
    <cellStyle name="Comma 3 3 4 8" xfId="1068" xr:uid="{4957BEA4-D900-4B34-AB35-828E0C6F7032}"/>
    <cellStyle name="Comma 3 3 4 9" xfId="1216" xr:uid="{FFB8A614-7A39-4E97-812D-F50D3772743D}"/>
    <cellStyle name="Comma 3 3 5" xfId="113" xr:uid="{785AB138-CA67-43A0-B4A6-E2147B9B11BC}"/>
    <cellStyle name="Comma 3 3 5 10" xfId="1485" xr:uid="{2F496E40-EEF5-4DA5-ACDF-6D68E57933D6}"/>
    <cellStyle name="Comma 3 3 5 11" xfId="1634" xr:uid="{8C2A7A2D-D9FD-4BB5-B077-A76890006DA8}"/>
    <cellStyle name="Comma 3 3 5 12" xfId="1784" xr:uid="{27605F20-1784-4D21-A037-595F56A12D26}"/>
    <cellStyle name="Comma 3 3 5 13" xfId="1932" xr:uid="{EE5D84B1-43A9-4FF9-BCFC-7EAA03DDB461}"/>
    <cellStyle name="Comma 3 3 5 14" xfId="2081" xr:uid="{C2172493-0DAF-4A73-BE07-9178B76FD5F8}"/>
    <cellStyle name="Comma 3 3 5 15" xfId="2231" xr:uid="{56F48AC8-7E69-419E-B845-C59535FBCAD7}"/>
    <cellStyle name="Comma 3 3 5 16" xfId="2379" xr:uid="{361E99A9-847A-4B12-AD41-D9ABFD388EF0}"/>
    <cellStyle name="Comma 3 3 5 17" xfId="2527" xr:uid="{6F73CACC-2FCD-4ED0-8327-FAC777C3626E}"/>
    <cellStyle name="Comma 3 3 5 18" xfId="2677" xr:uid="{21089F7F-FE2B-4819-943D-9EE2611ED0C4}"/>
    <cellStyle name="Comma 3 3 5 19" xfId="2826" xr:uid="{BFAA6B25-A352-4B49-BCE3-6E660AFB778C}"/>
    <cellStyle name="Comma 3 3 5 2" xfId="279" xr:uid="{A4C4B183-C743-4F90-AA26-24138CB2C3BE}"/>
    <cellStyle name="Comma 3 3 5 2 2" xfId="2988" xr:uid="{DA1DC3EC-9147-4B8F-BC2E-D16BF3F0F792}"/>
    <cellStyle name="Comma 3 3 5 2 3" xfId="3295" xr:uid="{B1E6E677-864A-4DF8-B7DD-F2F7969CA509}"/>
    <cellStyle name="Comma 3 3 5 20" xfId="3147" xr:uid="{D744C6A7-9F67-4B8B-97D4-68C865616CE0}"/>
    <cellStyle name="Comma 3 3 5 3" xfId="427" xr:uid="{6D90DF32-14EE-4260-838C-1753730E0D61}"/>
    <cellStyle name="Comma 3 3 5 4" xfId="577" xr:uid="{E29DF00E-3568-4873-91A0-EC62856C5E86}"/>
    <cellStyle name="Comma 3 3 5 5" xfId="725" xr:uid="{06A9D9D0-8501-450F-824A-E88B227729D7}"/>
    <cellStyle name="Comma 3 3 5 6" xfId="873" xr:uid="{701063D4-8EE3-484E-8A95-5588E5CDE695}"/>
    <cellStyle name="Comma 3 3 5 7" xfId="1021" xr:uid="{89174375-0B91-41F7-A235-81BD40963054}"/>
    <cellStyle name="Comma 3 3 5 8" xfId="1169" xr:uid="{294C941D-9F43-4DC3-BC90-7D488CF941CF}"/>
    <cellStyle name="Comma 3 3 5 9" xfId="1333" xr:uid="{F0A099A4-3E48-4829-A8F3-968777B6FB10}"/>
    <cellStyle name="Comma 3 3 6" xfId="229" xr:uid="{9097313D-58FC-4AEF-9A8A-1050FA164D3B}"/>
    <cellStyle name="Comma 3 3 6 2" xfId="2925" xr:uid="{6FF4D348-4FD5-495A-AD32-7B0E4236A411}"/>
    <cellStyle name="Comma 3 3 6 3" xfId="3245" xr:uid="{475D1CB2-7751-4DC8-B0F6-2058C5E8F339}"/>
    <cellStyle name="Comma 3 3 7" xfId="377" xr:uid="{1C3F7121-C862-4ABF-9B07-B444675F79E5}"/>
    <cellStyle name="Comma 3 3 8" xfId="527" xr:uid="{AFE7D492-5E5F-4D90-995E-064EE58DE1F0}"/>
    <cellStyle name="Comma 3 3 9" xfId="675" xr:uid="{6F37B1ED-7D93-4C52-A724-1F1C120D875D}"/>
    <cellStyle name="Comma 3 30" xfId="3090" xr:uid="{6BCBD9A9-5453-42D5-89BE-E6B60C5D1EA4}"/>
    <cellStyle name="Comma 3 4" xfId="48" xr:uid="{DC625CE9-0A09-49BD-BED0-2EE6C12DF6CC}"/>
    <cellStyle name="Comma 3 4 10" xfId="977" xr:uid="{E153FB76-2E26-4870-B2A7-EABBBBA35314}"/>
    <cellStyle name="Comma 3 4 11" xfId="1125" xr:uid="{7E97A3BB-9BA0-4EFF-A245-3B6D40EAFCB6}"/>
    <cellStyle name="Comma 3 4 12" xfId="1280" xr:uid="{9939B8B0-CA68-4551-A0F8-FE9CB968CE51}"/>
    <cellStyle name="Comma 3 4 13" xfId="1441" xr:uid="{07E18A49-A2C5-4BD7-A85C-86B679467506}"/>
    <cellStyle name="Comma 3 4 14" xfId="1590" xr:uid="{431368C3-EB3E-45C4-A209-86F62ED24FA5}"/>
    <cellStyle name="Comma 3 4 15" xfId="1740" xr:uid="{0758F566-A72C-4DBC-AB54-5AD7CFA596FA}"/>
    <cellStyle name="Comma 3 4 16" xfId="1888" xr:uid="{DF5CB146-6AED-48A9-9677-28832BA40981}"/>
    <cellStyle name="Comma 3 4 17" xfId="2037" xr:uid="{155886E6-B312-4E1E-967D-76AFA866EFA4}"/>
    <cellStyle name="Comma 3 4 18" xfId="2187" xr:uid="{845FA80D-6D97-4FFB-9486-6B5812E69E4F}"/>
    <cellStyle name="Comma 3 4 19" xfId="2335" xr:uid="{BA1913DA-19C8-41ED-9690-F75F73FB0B05}"/>
    <cellStyle name="Comma 3 4 2" xfId="79" xr:uid="{FEF8CD22-BBC8-4129-A0BC-8776DF7CB37D}"/>
    <cellStyle name="Comma 3 4 2 10" xfId="1302" xr:uid="{A36E5F11-8663-4DC7-92F8-ADCC7101E1B4}"/>
    <cellStyle name="Comma 3 4 2 11" xfId="1457" xr:uid="{9C01A4E0-A222-4A34-ACFA-EDFE2C58681F}"/>
    <cellStyle name="Comma 3 4 2 12" xfId="1606" xr:uid="{8E064AF6-71E4-4512-9020-E4979BF71B6C}"/>
    <cellStyle name="Comma 3 4 2 13" xfId="1756" xr:uid="{04A56BDD-2D56-4D9A-A3F7-E9416D1409C4}"/>
    <cellStyle name="Comma 3 4 2 14" xfId="1904" xr:uid="{F6032034-C449-4F0B-B6FA-FF4AA352CEAA}"/>
    <cellStyle name="Comma 3 4 2 15" xfId="2053" xr:uid="{B24EFC7D-4B14-43D0-864C-E65421C3006F}"/>
    <cellStyle name="Comma 3 4 2 16" xfId="2203" xr:uid="{D8AF6638-C92C-427E-BD6B-E501EE1AF94C}"/>
    <cellStyle name="Comma 3 4 2 17" xfId="2351" xr:uid="{A984C118-2CFD-4561-A839-DC9A145A3442}"/>
    <cellStyle name="Comma 3 4 2 18" xfId="2499" xr:uid="{B0824689-A23C-42DE-B298-A0E8790BE07E}"/>
    <cellStyle name="Comma 3 4 2 19" xfId="2649" xr:uid="{BE854EE0-05ED-4C25-9C7A-0D6982B0A533}"/>
    <cellStyle name="Comma 3 4 2 2" xfId="135" xr:uid="{FA3F5530-D038-41E6-B79A-9E17D8708408}"/>
    <cellStyle name="Comma 3 4 2 2 10" xfId="1554" xr:uid="{973C3ED8-21A1-4CA6-A42D-32DA83464A32}"/>
    <cellStyle name="Comma 3 4 2 2 11" xfId="1703" xr:uid="{9E1BA96B-FECB-4553-9102-4D71C586C7AF}"/>
    <cellStyle name="Comma 3 4 2 2 12" xfId="1853" xr:uid="{E164226D-1E4C-44C8-AD80-5A2D7DC010A1}"/>
    <cellStyle name="Comma 3 4 2 2 13" xfId="2001" xr:uid="{8B7AE9F6-D7D8-4328-B39E-E2AA8F2C09C9}"/>
    <cellStyle name="Comma 3 4 2 2 14" xfId="2150" xr:uid="{AE191DEE-F73C-4D17-BCAB-474D04366E8D}"/>
    <cellStyle name="Comma 3 4 2 2 15" xfId="2300" xr:uid="{EEDE1AA3-4877-498D-A0CE-F6702B9AE538}"/>
    <cellStyle name="Comma 3 4 2 2 16" xfId="2448" xr:uid="{03FFD255-1604-4C02-9B8D-D68C18251ECA}"/>
    <cellStyle name="Comma 3 4 2 2 17" xfId="2596" xr:uid="{93C79569-7993-423F-B360-95BF0BCA2050}"/>
    <cellStyle name="Comma 3 4 2 2 18" xfId="2746" xr:uid="{5A997067-DE93-4EB8-8A50-86DB2073E25F}"/>
    <cellStyle name="Comma 3 4 2 2 19" xfId="2895" xr:uid="{D8007DFB-1C46-4BEC-8BAE-D26C742B660A}"/>
    <cellStyle name="Comma 3 4 2 2 2" xfId="348" xr:uid="{6241EE7A-4EE5-4FB7-A052-F01C6B5AEA0E}"/>
    <cellStyle name="Comma 3 4 2 2 2 2" xfId="3064" xr:uid="{1461A291-2F81-4667-8FD9-275468EF1E59}"/>
    <cellStyle name="Comma 3 4 2 2 2 3" xfId="3364" xr:uid="{DB8C861E-2648-46BC-B7BB-590E0B6E17C6}"/>
    <cellStyle name="Comma 3 4 2 2 20" xfId="3216" xr:uid="{FC4827B5-F552-42F2-A506-57A383A04C9D}"/>
    <cellStyle name="Comma 3 4 2 2 3" xfId="496" xr:uid="{3644991F-16E4-40E3-93F3-22B16D2F9725}"/>
    <cellStyle name="Comma 3 4 2 2 4" xfId="646" xr:uid="{B9935FE7-E5F2-4DA9-A76A-54E7CC0C8130}"/>
    <cellStyle name="Comma 3 4 2 2 5" xfId="794" xr:uid="{2EE2ACB3-61EF-4987-AE20-C57B0BA27BB7}"/>
    <cellStyle name="Comma 3 4 2 2 6" xfId="942" xr:uid="{87DB67AD-5ED0-402A-9641-50704D4D5900}"/>
    <cellStyle name="Comma 3 4 2 2 7" xfId="1090" xr:uid="{EB155B0F-CFC6-400B-B862-27A4D3F24B37}"/>
    <cellStyle name="Comma 3 4 2 2 8" xfId="1238" xr:uid="{ADF1B75A-3A4E-4798-9FC3-09CCD6F92859}"/>
    <cellStyle name="Comma 3 4 2 2 9" xfId="1404" xr:uid="{F836DDFA-023F-47BD-AB20-D033F7F0B765}"/>
    <cellStyle name="Comma 3 4 2 20" xfId="2798" xr:uid="{283261C1-9CD7-4CC6-B0D3-1821427DEEC4}"/>
    <cellStyle name="Comma 3 4 2 21" xfId="3119" xr:uid="{1CABFCF1-324F-4F7C-B62B-A50EAAAF8B5D}"/>
    <cellStyle name="Comma 3 4 2 3" xfId="251" xr:uid="{D55C1FD9-A2BD-48B1-8818-857147B40F8E}"/>
    <cellStyle name="Comma 3 4 2 3 2" xfId="2954" xr:uid="{9272FB77-F280-4D3A-A8B3-4FB4F0E97DB8}"/>
    <cellStyle name="Comma 3 4 2 3 3" xfId="3267" xr:uid="{E20EEC2E-5729-4440-BC84-B38B420C0B47}"/>
    <cellStyle name="Comma 3 4 2 4" xfId="399" xr:uid="{82ABC0DB-077D-4503-83B0-BBE6403FA8BB}"/>
    <cellStyle name="Comma 3 4 2 5" xfId="549" xr:uid="{8C0E6037-6296-48B2-B54E-EA1D1E70308B}"/>
    <cellStyle name="Comma 3 4 2 6" xfId="697" xr:uid="{1254D558-95CF-471D-98F3-2E9C45825A4B}"/>
    <cellStyle name="Comma 3 4 2 7" xfId="845" xr:uid="{36670EC8-7921-49FC-A23C-C158472DEBBC}"/>
    <cellStyle name="Comma 3 4 2 8" xfId="993" xr:uid="{25257B79-BF47-448F-A3FB-001065C687C7}"/>
    <cellStyle name="Comma 3 4 2 9" xfId="1141" xr:uid="{9BCBEC07-15EB-491B-A9BE-C32938518854}"/>
    <cellStyle name="Comma 3 4 20" xfId="2483" xr:uid="{90B57229-23FD-4A0B-B1AA-AE61A12C5C8D}"/>
    <cellStyle name="Comma 3 4 21" xfId="2633" xr:uid="{E59E9502-3EEF-4D55-9949-DEA49BFB0B92}"/>
    <cellStyle name="Comma 3 4 22" xfId="2782" xr:uid="{22966068-7DA9-453D-A37B-E1AF1CB35400}"/>
    <cellStyle name="Comma 3 4 23" xfId="3103" xr:uid="{15784F48-6DCF-4BE0-8CDE-AD58CBCB8536}"/>
    <cellStyle name="Comma 3 4 3" xfId="119" xr:uid="{BCEE390B-ECE0-43F7-9642-DF73E9CDD79C}"/>
    <cellStyle name="Comma 3 4 3 10" xfId="1538" xr:uid="{F7F7CAA5-6337-40D3-8F54-BDFACB430F5D}"/>
    <cellStyle name="Comma 3 4 3 11" xfId="1687" xr:uid="{DEBB0B97-703C-4221-B439-57D1CBF130EF}"/>
    <cellStyle name="Comma 3 4 3 12" xfId="1837" xr:uid="{48A4A352-175D-4CF4-A189-81E0280BCDCE}"/>
    <cellStyle name="Comma 3 4 3 13" xfId="1985" xr:uid="{B4FF136A-3230-4F63-AF77-36B541F03E1A}"/>
    <cellStyle name="Comma 3 4 3 14" xfId="2134" xr:uid="{7431358C-984B-4536-9CC2-F01AD08178A3}"/>
    <cellStyle name="Comma 3 4 3 15" xfId="2284" xr:uid="{D88E38F3-FF60-4CCF-A6B1-E0880E950256}"/>
    <cellStyle name="Comma 3 4 3 16" xfId="2432" xr:uid="{AAC483B0-AB9D-4F59-8814-2B297C2C4292}"/>
    <cellStyle name="Comma 3 4 3 17" xfId="2580" xr:uid="{0039BB42-D554-4B0A-9944-F9D52109FF2E}"/>
    <cellStyle name="Comma 3 4 3 18" xfId="2730" xr:uid="{8C560074-9D67-4518-9710-B6736AC9D3A7}"/>
    <cellStyle name="Comma 3 4 3 19" xfId="2879" xr:uid="{105ADE6A-D99D-461E-85D7-E5BCA9F9D1F4}"/>
    <cellStyle name="Comma 3 4 3 2" xfId="332" xr:uid="{778199A9-E863-4DDF-8730-C514AB8A946D}"/>
    <cellStyle name="Comma 3 4 3 2 2" xfId="3043" xr:uid="{C6A59BCB-400B-4C32-86DB-1DE1C69B3AC6}"/>
    <cellStyle name="Comma 3 4 3 2 3" xfId="3348" xr:uid="{A00B73A3-9A24-46F9-91B6-958EC4D38908}"/>
    <cellStyle name="Comma 3 4 3 20" xfId="3200" xr:uid="{B0A41600-C3AA-4CCB-A41C-12F7D9B7580C}"/>
    <cellStyle name="Comma 3 4 3 3" xfId="480" xr:uid="{D4193A96-9AD4-4BA5-A971-CAE88FC732E9}"/>
    <cellStyle name="Comma 3 4 3 4" xfId="630" xr:uid="{F2B5E816-7AB4-4981-B63F-933802873B20}"/>
    <cellStyle name="Comma 3 4 3 5" xfId="778" xr:uid="{8A9E890B-E2BD-4E70-B636-741F240DFF6C}"/>
    <cellStyle name="Comma 3 4 3 6" xfId="926" xr:uid="{2FA0CE65-2E65-44A4-8FB3-6213B1DAC699}"/>
    <cellStyle name="Comma 3 4 3 7" xfId="1074" xr:uid="{F697BC38-753A-4D4C-8F5A-35D872301BD4}"/>
    <cellStyle name="Comma 3 4 3 8" xfId="1222" xr:uid="{55FB466E-5978-4B55-BCF0-D5CDDD08A18C}"/>
    <cellStyle name="Comma 3 4 3 9" xfId="1388" xr:uid="{534CEBD5-9F85-4EE2-8399-2E283902ECAB}"/>
    <cellStyle name="Comma 3 4 4" xfId="165" xr:uid="{30FA44A5-CD3F-4618-8B64-68C988F15999}"/>
    <cellStyle name="Comma 3 4 4 10" xfId="1491" xr:uid="{26C986F3-4B07-4905-8BC7-53B66A680399}"/>
    <cellStyle name="Comma 3 4 4 11" xfId="1640" xr:uid="{23CE708B-7F82-44A7-9059-70B73AC5606E}"/>
    <cellStyle name="Comma 3 4 4 12" xfId="1790" xr:uid="{972C525F-B8F6-4C2D-90B4-69C88AFA59CC}"/>
    <cellStyle name="Comma 3 4 4 13" xfId="1938" xr:uid="{5F178B71-0812-4970-8497-533B50C16D8A}"/>
    <cellStyle name="Comma 3 4 4 14" xfId="2087" xr:uid="{08850BE3-5C79-48E7-9E3D-BBB9B5FF3639}"/>
    <cellStyle name="Comma 3 4 4 15" xfId="2237" xr:uid="{36A2684E-2E45-4B0A-9C8B-90F009F07E92}"/>
    <cellStyle name="Comma 3 4 4 16" xfId="2385" xr:uid="{61669F86-16F2-461D-8FEF-0FA4B07D9D88}"/>
    <cellStyle name="Comma 3 4 4 17" xfId="2533" xr:uid="{5F84534B-0124-4A5B-BE6E-74BDDD159B22}"/>
    <cellStyle name="Comma 3 4 4 18" xfId="2683" xr:uid="{3ACEFD42-426D-403B-A93A-36F1027D7F5D}"/>
    <cellStyle name="Comma 3 4 4 19" xfId="2832" xr:uid="{8571EF5A-6BFA-4B5F-9EA4-431B81B7C560}"/>
    <cellStyle name="Comma 3 4 4 2" xfId="285" xr:uid="{3B05711F-593D-4D39-B565-B4491BC0E80A}"/>
    <cellStyle name="Comma 3 4 4 2 2" xfId="2994" xr:uid="{04946169-6D8A-4ECD-91DE-FCF5D1EDD88F}"/>
    <cellStyle name="Comma 3 4 4 2 3" xfId="3301" xr:uid="{50E9FE5B-A600-47D9-ADCD-EDEE144053E5}"/>
    <cellStyle name="Comma 3 4 4 20" xfId="3153" xr:uid="{15B3DFF1-0B5C-4010-AF74-11EA3AF70ECA}"/>
    <cellStyle name="Comma 3 4 4 3" xfId="433" xr:uid="{892ECF66-B3A1-40FE-863B-5D4F210BC054}"/>
    <cellStyle name="Comma 3 4 4 4" xfId="583" xr:uid="{B82575CE-8840-4A54-9734-71549D8BD5A4}"/>
    <cellStyle name="Comma 3 4 4 5" xfId="731" xr:uid="{1E0A6C03-4414-4E57-8F5B-CED5ED5C83D9}"/>
    <cellStyle name="Comma 3 4 4 6" xfId="879" xr:uid="{D66FA8B2-9362-40C6-BE45-687AB7F7C9E3}"/>
    <cellStyle name="Comma 3 4 4 7" xfId="1027" xr:uid="{35629F60-455F-4A04-9E6E-C36E58FDD885}"/>
    <cellStyle name="Comma 3 4 4 8" xfId="1175" xr:uid="{11547393-27D4-43FE-8B48-E16F5CAFF975}"/>
    <cellStyle name="Comma 3 4 4 9" xfId="1340" xr:uid="{C5253FC2-B173-49B9-B1FE-46A5F77675EF}"/>
    <cellStyle name="Comma 3 4 5" xfId="235" xr:uid="{AE1BF4C5-2997-44EE-B361-6CCC5204449D}"/>
    <cellStyle name="Comma 3 4 5 2" xfId="2932" xr:uid="{07C13628-E22B-4F8C-84B8-68EE3CEC6D5D}"/>
    <cellStyle name="Comma 3 4 5 3" xfId="3251" xr:uid="{03827AA5-9522-4D4F-A257-63B3113D3CFC}"/>
    <cellStyle name="Comma 3 4 6" xfId="383" xr:uid="{8816C8CE-C7A0-4A56-9EFB-90F6DB7913CA}"/>
    <cellStyle name="Comma 3 4 7" xfId="533" xr:uid="{ED06ACE8-4C14-4010-96EF-33266070244E}"/>
    <cellStyle name="Comma 3 4 8" xfId="681" xr:uid="{3576B8E8-9427-4696-B788-A8FD7F6FB21D}"/>
    <cellStyle name="Comma 3 4 9" xfId="829" xr:uid="{2C4D81B0-69AD-4563-9AE0-CD7F5DD072CB}"/>
    <cellStyle name="Comma 3 5" xfId="88" xr:uid="{DB4D1EAF-498F-4201-942D-FB9142C872B2}"/>
    <cellStyle name="Comma 3 5 10" xfId="1145" xr:uid="{84D1C5F8-6711-4C05-B66B-8FECDCAD1A6E}"/>
    <cellStyle name="Comma 3 5 11" xfId="1308" xr:uid="{70129DFA-3669-48F3-87BB-C193BA07D4D5}"/>
    <cellStyle name="Comma 3 5 12" xfId="1461" xr:uid="{21C969BC-BB34-46E6-A8F2-EB4EDD6B296A}"/>
    <cellStyle name="Comma 3 5 13" xfId="1610" xr:uid="{2CA44E94-8FEE-4E0C-9DB7-2C0CDF1B5033}"/>
    <cellStyle name="Comma 3 5 14" xfId="1760" xr:uid="{0196BE9A-A367-4D39-9DA4-2C73C42BFF32}"/>
    <cellStyle name="Comma 3 5 15" xfId="1908" xr:uid="{37CD39D1-18BA-48BF-B9EB-7D6725BC7E8F}"/>
    <cellStyle name="Comma 3 5 16" xfId="2057" xr:uid="{462836D6-0CDF-4DCD-8353-5106D923B679}"/>
    <cellStyle name="Comma 3 5 17" xfId="2207" xr:uid="{A9FFAC53-88B7-4329-9CF6-356DD5287C15}"/>
    <cellStyle name="Comma 3 5 18" xfId="2355" xr:uid="{A001D4D4-8552-4F8C-8DF0-E6F2B9CFAA45}"/>
    <cellStyle name="Comma 3 5 19" xfId="2503" xr:uid="{CCE46E55-AC30-4E88-AA9A-DAAC794FDD88}"/>
    <cellStyle name="Comma 3 5 2" xfId="139" xr:uid="{8A92E17E-7A85-46F0-9B10-BB5172D2058D}"/>
    <cellStyle name="Comma 3 5 2 10" xfId="1558" xr:uid="{3A7D6CD1-A08B-4C4E-AF1B-612B3C666582}"/>
    <cellStyle name="Comma 3 5 2 11" xfId="1707" xr:uid="{5E2A9EC1-3393-4636-AFEC-6F944D6209FB}"/>
    <cellStyle name="Comma 3 5 2 12" xfId="1857" xr:uid="{D51AE2B5-8873-4951-A74B-2399AC5A8FB9}"/>
    <cellStyle name="Comma 3 5 2 13" xfId="2005" xr:uid="{F2B19CDB-4481-4399-807D-F164D01111E1}"/>
    <cellStyle name="Comma 3 5 2 14" xfId="2154" xr:uid="{ED0EA3A0-2770-4DCC-BEB0-D43DA473C10D}"/>
    <cellStyle name="Comma 3 5 2 15" xfId="2304" xr:uid="{44E3ACEC-D2D4-4AD5-B155-D5E68F2A0B30}"/>
    <cellStyle name="Comma 3 5 2 16" xfId="2452" xr:uid="{5CD4B2BE-6AC6-4C95-8702-B9063F35811D}"/>
    <cellStyle name="Comma 3 5 2 17" xfId="2600" xr:uid="{860B1A08-7757-4F33-A5B0-003482F7EEEF}"/>
    <cellStyle name="Comma 3 5 2 18" xfId="2750" xr:uid="{5DC690E8-C448-4EE4-87BF-B7CD8C6153BE}"/>
    <cellStyle name="Comma 3 5 2 19" xfId="2899" xr:uid="{A18C0BB5-3830-4357-91C3-1256E59C1988}"/>
    <cellStyle name="Comma 3 5 2 2" xfId="352" xr:uid="{3EE55528-9980-463F-9B12-063353156E22}"/>
    <cellStyle name="Comma 3 5 2 2 2" xfId="3070" xr:uid="{2B028B4A-9363-45DF-B7D2-08396436DD04}"/>
    <cellStyle name="Comma 3 5 2 2 3" xfId="3368" xr:uid="{FC836E31-2604-46A3-9CE6-5E63CE61C201}"/>
    <cellStyle name="Comma 3 5 2 20" xfId="3220" xr:uid="{4E914ECF-20C4-4C4B-9BCB-C6F2FF8ED852}"/>
    <cellStyle name="Comma 3 5 2 3" xfId="500" xr:uid="{B129683A-D315-491B-A81D-6FD5F9E28E0F}"/>
    <cellStyle name="Comma 3 5 2 4" xfId="650" xr:uid="{CA66D2F5-0245-41D6-86E9-0E05ED3FC826}"/>
    <cellStyle name="Comma 3 5 2 5" xfId="798" xr:uid="{F9D05784-19ED-4CB4-81F3-EB9C926D4CAE}"/>
    <cellStyle name="Comma 3 5 2 6" xfId="946" xr:uid="{D724813B-030E-43A1-806A-4CC66D11BD0E}"/>
    <cellStyle name="Comma 3 5 2 7" xfId="1094" xr:uid="{00DEC28F-8C2A-4D35-BCE1-386783FB4638}"/>
    <cellStyle name="Comma 3 5 2 8" xfId="1242" xr:uid="{7CF4A519-1308-40D9-98A6-3E5E2BCE98C3}"/>
    <cellStyle name="Comma 3 5 2 9" xfId="1408" xr:uid="{ABDEFD43-8008-4099-B870-CE4DA6153D37}"/>
    <cellStyle name="Comma 3 5 20" xfId="2653" xr:uid="{EE7E32E1-8C17-4037-A545-4000944F415D}"/>
    <cellStyle name="Comma 3 5 21" xfId="2802" xr:uid="{7EEA508B-BF46-4CC6-9279-E6064A728A80}"/>
    <cellStyle name="Comma 3 5 22" xfId="3123" xr:uid="{C6190109-0AA7-45D7-88B5-6AC7C8ED30F7}"/>
    <cellStyle name="Comma 3 5 3" xfId="179" xr:uid="{9833AED9-E2F7-437F-82F2-6E90E9C76B3F}"/>
    <cellStyle name="Comma 3 5 3 10" xfId="1504" xr:uid="{85EA9E4B-C690-4587-AE5A-7E3E434F0A3A}"/>
    <cellStyle name="Comma 3 5 3 11" xfId="1653" xr:uid="{1768351E-9BAA-4CD4-BDA3-13744D3C5226}"/>
    <cellStyle name="Comma 3 5 3 12" xfId="1803" xr:uid="{13FE5467-D270-442F-85A4-49B436A3C838}"/>
    <cellStyle name="Comma 3 5 3 13" xfId="1951" xr:uid="{1EC422B0-3B54-462A-B26B-97612A38561D}"/>
    <cellStyle name="Comma 3 5 3 14" xfId="2100" xr:uid="{432900BD-91C9-46C2-962B-83C78141DC30}"/>
    <cellStyle name="Comma 3 5 3 15" xfId="2250" xr:uid="{C8468633-6F12-48EE-86F9-009DB20FC97C}"/>
    <cellStyle name="Comma 3 5 3 16" xfId="2398" xr:uid="{70557162-89E3-4107-ABAF-9D423A94019D}"/>
    <cellStyle name="Comma 3 5 3 17" xfId="2546" xr:uid="{102E5D5D-A7B0-4966-AEBD-B357843A5D25}"/>
    <cellStyle name="Comma 3 5 3 18" xfId="2696" xr:uid="{B11C17CC-1E14-4251-BEFB-D862A8DFAC6C}"/>
    <cellStyle name="Comma 3 5 3 19" xfId="2845" xr:uid="{202F10C0-21CE-4C64-9647-FDCD9B35AD76}"/>
    <cellStyle name="Comma 3 5 3 2" xfId="298" xr:uid="{3DF12BAF-FFF8-4678-B222-1DB9661A56E1}"/>
    <cellStyle name="Comma 3 5 3 2 2" xfId="3009" xr:uid="{73E0EAA6-458E-4C48-A432-5F7DB95E9107}"/>
    <cellStyle name="Comma 3 5 3 2 3" xfId="3314" xr:uid="{61705511-1141-4547-9DB7-0B2104F0C5C8}"/>
    <cellStyle name="Comma 3 5 3 20" xfId="3166" xr:uid="{E9D2D364-5ECD-4165-931A-1D2F8DA47F5A}"/>
    <cellStyle name="Comma 3 5 3 3" xfId="446" xr:uid="{2698BB62-0D5E-4747-BF01-A119A3D476AF}"/>
    <cellStyle name="Comma 3 5 3 4" xfId="596" xr:uid="{DE8C43FB-5EA7-4C58-B210-9BAFEBEB2F3A}"/>
    <cellStyle name="Comma 3 5 3 5" xfId="744" xr:uid="{3CEF8567-641C-4EF1-814C-2FB80AF6B857}"/>
    <cellStyle name="Comma 3 5 3 6" xfId="892" xr:uid="{A0F7D44D-C3C3-4E5C-BE30-EE1F9296D288}"/>
    <cellStyle name="Comma 3 5 3 7" xfId="1040" xr:uid="{41E3EABE-9C3A-4369-B824-E6646A039A46}"/>
    <cellStyle name="Comma 3 5 3 8" xfId="1188" xr:uid="{CE22A278-8F07-41D4-8133-90A42EFDBF31}"/>
    <cellStyle name="Comma 3 5 3 9" xfId="1353" xr:uid="{EE53BBDE-958C-4812-8126-07E9F350C604}"/>
    <cellStyle name="Comma 3 5 4" xfId="255" xr:uid="{E0B4743E-C35F-4458-B983-547CC5F44B8D}"/>
    <cellStyle name="Comma 3 5 4 2" xfId="2960" xr:uid="{639D1593-BF73-4FAE-AF2E-10D14607F60D}"/>
    <cellStyle name="Comma 3 5 4 3" xfId="3271" xr:uid="{95CC55A1-3FF3-4360-A41A-8CDE90BD17E2}"/>
    <cellStyle name="Comma 3 5 5" xfId="403" xr:uid="{6573C61C-B825-4B96-B7D9-5BA2A0700E6D}"/>
    <cellStyle name="Comma 3 5 6" xfId="553" xr:uid="{D6E17091-0392-4157-9BFF-4CED6D17F303}"/>
    <cellStyle name="Comma 3 5 7" xfId="701" xr:uid="{5F134CB1-5A9D-4AB8-A3B8-B3A6073BDF7B}"/>
    <cellStyle name="Comma 3 5 8" xfId="849" xr:uid="{B932E33A-26EC-4522-97BC-82168C14F78B}"/>
    <cellStyle name="Comma 3 5 9" xfId="997" xr:uid="{7D58CDFF-6A21-4D27-9A99-4B2A5364B06A}"/>
    <cellStyle name="Comma 3 6" xfId="92" xr:uid="{7AAD14FE-C3EA-465C-B207-0AE3E663C4CA}"/>
    <cellStyle name="Comma 3 6 10" xfId="1149" xr:uid="{2330B60D-7E2A-4050-85D9-AFE77E764A70}"/>
    <cellStyle name="Comma 3 6 11" xfId="1312" xr:uid="{CB286D87-52D3-4A35-83B0-0F752084F0AD}"/>
    <cellStyle name="Comma 3 6 12" xfId="1465" xr:uid="{17595010-9F46-4861-B47B-0F7BD681B22D}"/>
    <cellStyle name="Comma 3 6 13" xfId="1614" xr:uid="{5CACAA52-7850-4222-8A7F-8BA7D07BA895}"/>
    <cellStyle name="Comma 3 6 14" xfId="1764" xr:uid="{89B655A3-836F-46C1-9871-18C532969933}"/>
    <cellStyle name="Comma 3 6 15" xfId="1912" xr:uid="{CE99337B-30B9-4FF1-8728-C1D6DCB4C868}"/>
    <cellStyle name="Comma 3 6 16" xfId="2061" xr:uid="{EDD4749E-8A05-49AD-A5F7-35E66AC8BFCF}"/>
    <cellStyle name="Comma 3 6 17" xfId="2211" xr:uid="{F520D781-F08E-4F62-9057-6ABC59F942B1}"/>
    <cellStyle name="Comma 3 6 18" xfId="2359" xr:uid="{7A78F510-CD39-4751-B5D5-309AC784847A}"/>
    <cellStyle name="Comma 3 6 19" xfId="2507" xr:uid="{2AEE8F47-E23B-4EB6-B201-ED4BA21FDAB3}"/>
    <cellStyle name="Comma 3 6 2" xfId="143" xr:uid="{0F5329A1-6307-461E-95EE-E988A360FEDD}"/>
    <cellStyle name="Comma 3 6 2 10" xfId="1562" xr:uid="{B5FC3BFB-66D7-4DDF-8CF4-308EBEA5FD02}"/>
    <cellStyle name="Comma 3 6 2 11" xfId="1711" xr:uid="{8E2FBAC0-BECB-4A5F-9F62-70E72784D7E8}"/>
    <cellStyle name="Comma 3 6 2 12" xfId="1861" xr:uid="{5C105680-D39F-4E7A-9E52-D573EF1018E7}"/>
    <cellStyle name="Comma 3 6 2 13" xfId="2009" xr:uid="{13B02441-2770-4AC6-A7F2-924F6B2A3330}"/>
    <cellStyle name="Comma 3 6 2 14" xfId="2158" xr:uid="{3D99D5E5-6C6C-4A2E-B489-38EDD1CDFEEA}"/>
    <cellStyle name="Comma 3 6 2 15" xfId="2308" xr:uid="{C0C7A293-9435-4299-A172-1C1C3BB1894C}"/>
    <cellStyle name="Comma 3 6 2 16" xfId="2456" xr:uid="{FC3ADB92-CE44-4076-B611-E7440FCADA8A}"/>
    <cellStyle name="Comma 3 6 2 17" xfId="2604" xr:uid="{CBFBB8FF-5621-4444-A494-FE6A91B6E11F}"/>
    <cellStyle name="Comma 3 6 2 18" xfId="2754" xr:uid="{01E0E509-5501-4ECD-9EA1-5A96A7ADE465}"/>
    <cellStyle name="Comma 3 6 2 19" xfId="2903" xr:uid="{ECE67392-9782-4628-8A3C-1B51943D77AD}"/>
    <cellStyle name="Comma 3 6 2 2" xfId="356" xr:uid="{047B1AF0-44ED-403D-B2AA-D69E45453CC2}"/>
    <cellStyle name="Comma 3 6 2 2 2" xfId="3074" xr:uid="{57F48361-F4CF-4A2D-B388-D213DA756E2E}"/>
    <cellStyle name="Comma 3 6 2 2 3" xfId="3372" xr:uid="{163444BA-66D5-4330-83B3-D9270EF7BF02}"/>
    <cellStyle name="Comma 3 6 2 20" xfId="3224" xr:uid="{568CA34E-101B-4F08-B6C3-8C43E7759DD7}"/>
    <cellStyle name="Comma 3 6 2 3" xfId="504" xr:uid="{894D37DC-FD5A-405D-AE82-86D587EF2249}"/>
    <cellStyle name="Comma 3 6 2 4" xfId="654" xr:uid="{409897EA-4425-4E6F-B468-0DC280B1F93C}"/>
    <cellStyle name="Comma 3 6 2 5" xfId="802" xr:uid="{65AEE767-6527-4A35-96BF-1E0D4D9CE49B}"/>
    <cellStyle name="Comma 3 6 2 6" xfId="950" xr:uid="{2EECCC01-F1A3-493D-A8E7-1C0C559074EF}"/>
    <cellStyle name="Comma 3 6 2 7" xfId="1098" xr:uid="{6C1E5115-2D09-49F9-ABE0-CD2582DDCFBC}"/>
    <cellStyle name="Comma 3 6 2 8" xfId="1246" xr:uid="{C00C5FE9-EC25-4C1F-9818-2D972EC6E990}"/>
    <cellStyle name="Comma 3 6 2 9" xfId="1412" xr:uid="{27385508-EDC0-463F-8A54-E2F530307643}"/>
    <cellStyle name="Comma 3 6 20" xfId="2657" xr:uid="{AD804F72-6D15-4D8D-9563-06753F91BE1C}"/>
    <cellStyle name="Comma 3 6 21" xfId="2806" xr:uid="{C3E9C99D-75F9-415E-BEB3-72F4B46DA1B4}"/>
    <cellStyle name="Comma 3 6 22" xfId="3127" xr:uid="{0279654D-48CC-4250-8DE7-2F09655B310A}"/>
    <cellStyle name="Comma 3 6 3" xfId="191" xr:uid="{183BAE29-F420-49E9-B13D-3A85F5E68E23}"/>
    <cellStyle name="Comma 3 6 3 10" xfId="1517" xr:uid="{380CF8F5-9FBD-46A3-A80A-35F0B888C3A3}"/>
    <cellStyle name="Comma 3 6 3 11" xfId="1666" xr:uid="{C26DCE9B-EA44-4E19-AD77-751B7E0F07D1}"/>
    <cellStyle name="Comma 3 6 3 12" xfId="1816" xr:uid="{283EE185-4083-4DF5-9B8F-58BF2ABD5C73}"/>
    <cellStyle name="Comma 3 6 3 13" xfId="1964" xr:uid="{B10D271B-2997-4559-9C64-85894E819C23}"/>
    <cellStyle name="Comma 3 6 3 14" xfId="2113" xr:uid="{8238FE97-9D3A-4528-B61F-07A11892EC62}"/>
    <cellStyle name="Comma 3 6 3 15" xfId="2263" xr:uid="{AA955A1B-37B8-4FA3-99C8-BEB197B9241C}"/>
    <cellStyle name="Comma 3 6 3 16" xfId="2411" xr:uid="{064F1FD1-341D-48F8-A0DE-98EACE888F25}"/>
    <cellStyle name="Comma 3 6 3 17" xfId="2559" xr:uid="{1EC7DFD6-77FB-4FA2-B9B9-6AD781E05984}"/>
    <cellStyle name="Comma 3 6 3 18" xfId="2709" xr:uid="{FEF46437-B83B-4334-BD5E-B5990D6EDD40}"/>
    <cellStyle name="Comma 3 6 3 19" xfId="2858" xr:uid="{9025EC09-9AFD-406B-9BF9-B44770DDC7B4}"/>
    <cellStyle name="Comma 3 6 3 2" xfId="311" xr:uid="{1D3110F6-51E5-4051-884C-2863FA047115}"/>
    <cellStyle name="Comma 3 6 3 2 2" xfId="3022" xr:uid="{4406F511-8F4D-40F9-8581-B83AEB3C3189}"/>
    <cellStyle name="Comma 3 6 3 2 3" xfId="3327" xr:uid="{7E90D359-99DD-4DA4-AB58-ABEFDDF86713}"/>
    <cellStyle name="Comma 3 6 3 20" xfId="3179" xr:uid="{46BD89DA-A123-423F-8E4F-E7D6209A072C}"/>
    <cellStyle name="Comma 3 6 3 3" xfId="459" xr:uid="{47CC4276-0A50-49AB-AC61-FB2EDF264137}"/>
    <cellStyle name="Comma 3 6 3 4" xfId="609" xr:uid="{E76D1B58-F11C-40BC-868D-FDF4D2939824}"/>
    <cellStyle name="Comma 3 6 3 5" xfId="757" xr:uid="{2D503108-100E-473C-9B1A-F8636BDD85F8}"/>
    <cellStyle name="Comma 3 6 3 6" xfId="905" xr:uid="{6A3CBD4C-633F-41FE-AB60-A4264462DD11}"/>
    <cellStyle name="Comma 3 6 3 7" xfId="1053" xr:uid="{B84DAF97-4D17-4AF4-8015-9F8643023290}"/>
    <cellStyle name="Comma 3 6 3 8" xfId="1201" xr:uid="{D7D49756-7395-4AE4-8E7D-1CC3D7D2A17E}"/>
    <cellStyle name="Comma 3 6 3 9" xfId="1366" xr:uid="{31694452-F4B0-479C-8CB0-6D38C808C07D}"/>
    <cellStyle name="Comma 3 6 4" xfId="259" xr:uid="{33C4BCB6-0C41-4021-B2F5-F79F6FD8C120}"/>
    <cellStyle name="Comma 3 6 4 2" xfId="2964" xr:uid="{67227148-8706-4923-B97E-972094DB78FC}"/>
    <cellStyle name="Comma 3 6 4 3" xfId="3275" xr:uid="{3123EF97-22C7-4C86-9D5B-D412CE908328}"/>
    <cellStyle name="Comma 3 6 5" xfId="407" xr:uid="{A61080B0-1603-46E0-91BF-0D2A40160857}"/>
    <cellStyle name="Comma 3 6 6" xfId="557" xr:uid="{20F48057-E3E0-4D78-A407-AAF45C52DB9A}"/>
    <cellStyle name="Comma 3 6 7" xfId="705" xr:uid="{24B0CB49-551A-4FA7-92D2-1423734329D8}"/>
    <cellStyle name="Comma 3 6 8" xfId="853" xr:uid="{ED85C6A9-1C62-4949-91E9-0A82CDEF6767}"/>
    <cellStyle name="Comma 3 6 9" xfId="1001" xr:uid="{38DB7591-40E0-4484-9CD0-0E115C1A24C4}"/>
    <cellStyle name="Comma 3 7" xfId="97" xr:uid="{6A5DBFDD-E39A-4FE3-BB86-67990BF010F6}"/>
    <cellStyle name="Comma 3 7 10" xfId="1317" xr:uid="{F5CFA73F-2706-4C42-97F9-6F1F693FB10E}"/>
    <cellStyle name="Comma 3 7 11" xfId="1469" xr:uid="{D1F0BD36-3101-4802-B9D0-7AEE8A8471E5}"/>
    <cellStyle name="Comma 3 7 12" xfId="1618" xr:uid="{30798A71-4366-4CAA-9D6E-8F946FA03313}"/>
    <cellStyle name="Comma 3 7 13" xfId="1768" xr:uid="{AEE35DC2-C750-4399-BEC0-EC89DC844E74}"/>
    <cellStyle name="Comma 3 7 14" xfId="1916" xr:uid="{EDCB4BF6-730C-4D94-94C1-3FEFD14480D2}"/>
    <cellStyle name="Comma 3 7 15" xfId="2065" xr:uid="{2FF6384A-0C0E-4CE8-B2A0-9B3E08B21C8E}"/>
    <cellStyle name="Comma 3 7 16" xfId="2215" xr:uid="{93AC30E7-0310-4FFD-8FFE-5393463D58F7}"/>
    <cellStyle name="Comma 3 7 17" xfId="2363" xr:uid="{CD11C90A-F07D-479A-8705-A355F8CB86A4}"/>
    <cellStyle name="Comma 3 7 18" xfId="2511" xr:uid="{C484551E-8DD3-419A-B1DB-5827E2C600AA}"/>
    <cellStyle name="Comma 3 7 19" xfId="2661" xr:uid="{15139AFD-A5FF-4765-824C-35930428E5B1}"/>
    <cellStyle name="Comma 3 7 2" xfId="147" xr:uid="{D7989FE6-E5A0-4259-854A-E2CF0EFE7E82}"/>
    <cellStyle name="Comma 3 7 2 10" xfId="1566" xr:uid="{9DB4151A-6CFA-4CD4-B007-0508828D14A9}"/>
    <cellStyle name="Comma 3 7 2 11" xfId="1715" xr:uid="{E377D075-1C88-4413-BEFF-DF8028E9BE18}"/>
    <cellStyle name="Comma 3 7 2 12" xfId="1865" xr:uid="{EAA274C1-9A0D-40A4-87C9-F209173A3162}"/>
    <cellStyle name="Comma 3 7 2 13" xfId="2013" xr:uid="{CF9612E7-DB3C-4609-A685-A68893BF5668}"/>
    <cellStyle name="Comma 3 7 2 14" xfId="2162" xr:uid="{BA9C00A8-EDE0-4BE9-BECA-66D713A3E900}"/>
    <cellStyle name="Comma 3 7 2 15" xfId="2312" xr:uid="{127F7154-20E8-44A8-B176-30BCD68D9F0B}"/>
    <cellStyle name="Comma 3 7 2 16" xfId="2460" xr:uid="{2A671CDD-2F88-48AD-B04D-C9D0ACD0AAF8}"/>
    <cellStyle name="Comma 3 7 2 17" xfId="2608" xr:uid="{D0B302EC-A061-4E61-8DB9-1228F2EB915D}"/>
    <cellStyle name="Comma 3 7 2 18" xfId="2758" xr:uid="{470C23A4-D54D-46F3-997D-B0840E03D10E}"/>
    <cellStyle name="Comma 3 7 2 19" xfId="2907" xr:uid="{17ACAC9C-D0D4-45A0-943E-A12939E68163}"/>
    <cellStyle name="Comma 3 7 2 2" xfId="360" xr:uid="{C0653953-499F-4366-B436-9968CE3FC92C}"/>
    <cellStyle name="Comma 3 7 2 2 2" xfId="3078" xr:uid="{2109B092-B653-40B9-AFAD-F7DBF8B10402}"/>
    <cellStyle name="Comma 3 7 2 2 3" xfId="3376" xr:uid="{6E6C7E40-74D6-4E11-AA2A-ACB158474D12}"/>
    <cellStyle name="Comma 3 7 2 20" xfId="3228" xr:uid="{E5162449-35FF-4875-90A3-C72DCB010D44}"/>
    <cellStyle name="Comma 3 7 2 3" xfId="508" xr:uid="{61F6C336-1D7B-4818-9CA0-2CC6E083A988}"/>
    <cellStyle name="Comma 3 7 2 4" xfId="658" xr:uid="{636DA434-14AC-4B00-AC16-62A9542994CD}"/>
    <cellStyle name="Comma 3 7 2 5" xfId="806" xr:uid="{FC1B2400-8013-4299-BA62-7D21F9F28467}"/>
    <cellStyle name="Comma 3 7 2 6" xfId="954" xr:uid="{42978D11-1F2C-4303-91FC-4449F2A7D6F2}"/>
    <cellStyle name="Comma 3 7 2 7" xfId="1102" xr:uid="{F1051BC2-0C77-4EF4-B619-58884BA8EDFB}"/>
    <cellStyle name="Comma 3 7 2 8" xfId="1250" xr:uid="{395E6BAD-6521-4AAE-A75E-3E300925C84E}"/>
    <cellStyle name="Comma 3 7 2 9" xfId="1416" xr:uid="{988D0D59-2A6B-4581-B4D9-A8BB1F6E0B86}"/>
    <cellStyle name="Comma 3 7 20" xfId="2810" xr:uid="{F849F8CC-B222-4A51-BFA6-EBFBD915B1A1}"/>
    <cellStyle name="Comma 3 7 21" xfId="3131" xr:uid="{19E443CE-F331-4B1A-84DD-F4AE0EE7D80B}"/>
    <cellStyle name="Comma 3 7 3" xfId="263" xr:uid="{4A63417B-F7CB-43CB-BC62-9715B14011D4}"/>
    <cellStyle name="Comma 3 7 3 2" xfId="2968" xr:uid="{83F1C29C-00F8-4245-89DD-AA4FD5B7F9E1}"/>
    <cellStyle name="Comma 3 7 3 3" xfId="3279" xr:uid="{C717A5DF-0857-4D4A-BAA8-495CE3F0BFC1}"/>
    <cellStyle name="Comma 3 7 4" xfId="411" xr:uid="{E9F1B014-FE6E-4283-A0A9-BB6DF896022E}"/>
    <cellStyle name="Comma 3 7 5" xfId="561" xr:uid="{7E1FA229-1253-4307-B947-737EAD7CA92D}"/>
    <cellStyle name="Comma 3 7 6" xfId="709" xr:uid="{FFE61AEF-A3FD-4CB4-A809-362A0BDB2652}"/>
    <cellStyle name="Comma 3 7 7" xfId="857" xr:uid="{D216E9C5-9276-4F1C-85C0-E943062A1779}"/>
    <cellStyle name="Comma 3 7 8" xfId="1005" xr:uid="{7FE47BC1-5DDB-418B-B957-CC2C55FF28C3}"/>
    <cellStyle name="Comma 3 7 9" xfId="1153" xr:uid="{EBA1211F-13ED-4CBA-B739-2A6E38B136FB}"/>
    <cellStyle name="Comma 3 8" xfId="101" xr:uid="{0C7DA038-5EAC-43A6-91EF-A3E6EECEEE84}"/>
    <cellStyle name="Comma 3 8 10" xfId="1321" xr:uid="{98AEEA78-EC31-4612-A368-E88AA035988F}"/>
    <cellStyle name="Comma 3 8 11" xfId="1473" xr:uid="{A2C67CF2-9D0C-474A-9A78-8A56F03763A6}"/>
    <cellStyle name="Comma 3 8 12" xfId="1622" xr:uid="{CCDD2D12-C667-4201-B475-FE0900087A29}"/>
    <cellStyle name="Comma 3 8 13" xfId="1772" xr:uid="{D2DAF36B-4CBD-4B9C-AC84-3D0B623CF3B2}"/>
    <cellStyle name="Comma 3 8 14" xfId="1920" xr:uid="{BD3C54B7-1BB9-40DD-8B70-B87A43380DAD}"/>
    <cellStyle name="Comma 3 8 15" xfId="2069" xr:uid="{A474F458-9493-4825-9834-1B28512EA873}"/>
    <cellStyle name="Comma 3 8 16" xfId="2219" xr:uid="{5B93DD98-9771-40C3-8FAC-24B59C7CB645}"/>
    <cellStyle name="Comma 3 8 17" xfId="2367" xr:uid="{7979B808-3067-4C52-8C31-95D05A8D308E}"/>
    <cellStyle name="Comma 3 8 18" xfId="2515" xr:uid="{969931EF-67D7-4CC2-8EC6-87CEB0009152}"/>
    <cellStyle name="Comma 3 8 19" xfId="2665" xr:uid="{21DDF942-50FE-4395-B4B2-3E7AD12ECB0E}"/>
    <cellStyle name="Comma 3 8 2" xfId="151" xr:uid="{A11946E3-C7C8-46D3-947B-5783A32DC49F}"/>
    <cellStyle name="Comma 3 8 2 10" xfId="1570" xr:uid="{EE7B5965-6CAF-49FD-821A-C0CEE8758EC3}"/>
    <cellStyle name="Comma 3 8 2 11" xfId="1719" xr:uid="{610EFA4B-AAEF-4503-9D3F-0F16FEDE8A6C}"/>
    <cellStyle name="Comma 3 8 2 12" xfId="1869" xr:uid="{EEDBBFD8-DFF2-47D1-AEDA-525438615876}"/>
    <cellStyle name="Comma 3 8 2 13" xfId="2017" xr:uid="{ABEA477A-8A3C-443F-B921-84EAFEE56931}"/>
    <cellStyle name="Comma 3 8 2 14" xfId="2166" xr:uid="{3E48612B-15F9-4342-96E9-957EA693BFED}"/>
    <cellStyle name="Comma 3 8 2 15" xfId="2316" xr:uid="{F97298F0-B78D-4134-9E1A-F8220BDD68D8}"/>
    <cellStyle name="Comma 3 8 2 16" xfId="2464" xr:uid="{C6B033DD-3510-447E-A06F-1DF2C092049D}"/>
    <cellStyle name="Comma 3 8 2 17" xfId="2612" xr:uid="{A3553164-B53B-437C-A782-59F835F32EC8}"/>
    <cellStyle name="Comma 3 8 2 18" xfId="2762" xr:uid="{BFBA9880-4864-48C9-B886-ECA5000F6616}"/>
    <cellStyle name="Comma 3 8 2 19" xfId="2911" xr:uid="{6540F485-F3EB-4188-95D1-113B0B2E8B2A}"/>
    <cellStyle name="Comma 3 8 2 2" xfId="364" xr:uid="{B927F625-B97A-4140-9AD3-C43C255FDDD9}"/>
    <cellStyle name="Comma 3 8 2 2 2" xfId="3082" xr:uid="{A2D8A734-0FFD-4BE6-A42B-D851F30D1732}"/>
    <cellStyle name="Comma 3 8 2 2 3" xfId="3380" xr:uid="{C7375A56-CE18-4A31-A286-E1F67CE2208F}"/>
    <cellStyle name="Comma 3 8 2 20" xfId="3232" xr:uid="{4E0A51DD-08B3-404D-B2B5-1D92CDC75FF3}"/>
    <cellStyle name="Comma 3 8 2 3" xfId="512" xr:uid="{29D2C2A0-9F50-482E-9E8D-4F9E34AE265B}"/>
    <cellStyle name="Comma 3 8 2 4" xfId="662" xr:uid="{14BCE108-1D29-43A3-9166-0B1365F0AF2A}"/>
    <cellStyle name="Comma 3 8 2 5" xfId="810" xr:uid="{934516D3-E3C6-407B-B614-7049EFC63C1C}"/>
    <cellStyle name="Comma 3 8 2 6" xfId="958" xr:uid="{F8B1B8B6-CAB7-4B0D-BE94-A4710F15660F}"/>
    <cellStyle name="Comma 3 8 2 7" xfId="1106" xr:uid="{0927F23A-131E-4F73-B232-1DDB2BC888B1}"/>
    <cellStyle name="Comma 3 8 2 8" xfId="1254" xr:uid="{839773DA-D913-4545-B9DB-39065D98B92B}"/>
    <cellStyle name="Comma 3 8 2 9" xfId="1420" xr:uid="{9473F1BA-DCB7-4BD2-9090-168B450F3EE7}"/>
    <cellStyle name="Comma 3 8 20" xfId="2814" xr:uid="{1596D34F-8F1B-4B56-9A8A-F345F1FE2AF0}"/>
    <cellStyle name="Comma 3 8 21" xfId="3135" xr:uid="{FE34D5FD-0D1D-4CC8-B858-86BB9B93563F}"/>
    <cellStyle name="Comma 3 8 3" xfId="267" xr:uid="{23413DF4-3A4A-4D54-921C-E67BCF2D7704}"/>
    <cellStyle name="Comma 3 8 3 2" xfId="2972" xr:uid="{B7C7E077-6C71-4A6A-B59C-50408393AF15}"/>
    <cellStyle name="Comma 3 8 3 3" xfId="3283" xr:uid="{994C4219-EE4E-4A8C-87E6-2C7572297CC5}"/>
    <cellStyle name="Comma 3 8 4" xfId="415" xr:uid="{E229D862-CA8B-47F8-805A-2680E5EFDAB9}"/>
    <cellStyle name="Comma 3 8 5" xfId="565" xr:uid="{45DF95B3-5825-4AD2-AF2E-8CAE5F1F9482}"/>
    <cellStyle name="Comma 3 8 6" xfId="713" xr:uid="{7FF8E0BA-2159-4F29-99CB-A2F31DEBF592}"/>
    <cellStyle name="Comma 3 8 7" xfId="861" xr:uid="{5B130605-7376-42CD-83E1-E10203BB5E2E}"/>
    <cellStyle name="Comma 3 8 8" xfId="1009" xr:uid="{32906490-EA48-4301-81BB-269583276B37}"/>
    <cellStyle name="Comma 3 8 9" xfId="1157" xr:uid="{B580CD7B-FFDC-4F98-A2F0-73C76FB3DB53}"/>
    <cellStyle name="Comma 3 9" xfId="74" xr:uid="{1B4685CC-7391-48FD-8140-C173C4AB8D0F}"/>
    <cellStyle name="Comma 3 9 10" xfId="1297" xr:uid="{B76E42B3-C8A2-4675-A4D4-76F2E6B620E6}"/>
    <cellStyle name="Comma 3 9 11" xfId="1453" xr:uid="{1CFA52B9-D002-49B1-A776-5164D3065F87}"/>
    <cellStyle name="Comma 3 9 12" xfId="1602" xr:uid="{045B69DE-C1F1-41B8-8026-7478627D8AC0}"/>
    <cellStyle name="Comma 3 9 13" xfId="1752" xr:uid="{BBEFA56D-D7E3-4A8E-A6AB-C44905BBA410}"/>
    <cellStyle name="Comma 3 9 14" xfId="1900" xr:uid="{CBAB785A-B8E1-4059-AE67-3100ECA648A8}"/>
    <cellStyle name="Comma 3 9 15" xfId="2049" xr:uid="{FBDE7FF7-D863-41C7-829F-A786FC33BF48}"/>
    <cellStyle name="Comma 3 9 16" xfId="2199" xr:uid="{F32C5AC4-F9AB-4F97-B507-8976C80D5524}"/>
    <cellStyle name="Comma 3 9 17" xfId="2347" xr:uid="{5B6A9B06-2B04-417D-91B4-4BDA4485CA70}"/>
    <cellStyle name="Comma 3 9 18" xfId="2495" xr:uid="{A7E228E2-E0F0-4917-B9E5-1A60211FD0F0}"/>
    <cellStyle name="Comma 3 9 19" xfId="2645" xr:uid="{C8F47C0D-6218-4E61-8D5A-2E7D655462F8}"/>
    <cellStyle name="Comma 3 9 2" xfId="131" xr:uid="{6C103057-CE6C-40D3-9BE3-2E1EA8EA0B7B}"/>
    <cellStyle name="Comma 3 9 2 10" xfId="1550" xr:uid="{B46F412B-E6C5-4523-9EFE-8E7004F39032}"/>
    <cellStyle name="Comma 3 9 2 11" xfId="1699" xr:uid="{CD1BC749-7F06-448D-9615-D69CAD8D5617}"/>
    <cellStyle name="Comma 3 9 2 12" xfId="1849" xr:uid="{8C331754-1E8A-4144-8A37-2CB5C7493947}"/>
    <cellStyle name="Comma 3 9 2 13" xfId="1997" xr:uid="{814BB355-0A65-48AE-AF49-5A2E3DBCD9BF}"/>
    <cellStyle name="Comma 3 9 2 14" xfId="2146" xr:uid="{1A3F9E3C-86E8-4384-BB3E-52863AA8A228}"/>
    <cellStyle name="Comma 3 9 2 15" xfId="2296" xr:uid="{B5AE6F3E-A287-45E7-A456-6CF59EFAEA57}"/>
    <cellStyle name="Comma 3 9 2 16" xfId="2444" xr:uid="{144AE19D-72E6-48F8-AE9F-889DDC7A0FF5}"/>
    <cellStyle name="Comma 3 9 2 17" xfId="2592" xr:uid="{2A4E81C5-3524-4949-9891-A9455E66D9EE}"/>
    <cellStyle name="Comma 3 9 2 18" xfId="2742" xr:uid="{3A3409B4-95D9-4A25-A7DA-A1A37597908A}"/>
    <cellStyle name="Comma 3 9 2 19" xfId="2891" xr:uid="{A94021C3-6CC7-4102-8A65-D48C50DAF21E}"/>
    <cellStyle name="Comma 3 9 2 2" xfId="344" xr:uid="{A92AD7F6-4544-45DD-A167-12B5A8529734}"/>
    <cellStyle name="Comma 3 9 2 2 2" xfId="3060" xr:uid="{6097198D-B266-44C7-9893-84A1EEFF0EA6}"/>
    <cellStyle name="Comma 3 9 2 2 3" xfId="3360" xr:uid="{617742E1-DE6F-4437-B00D-9094638982C9}"/>
    <cellStyle name="Comma 3 9 2 20" xfId="3212" xr:uid="{907D4B54-427F-45EB-A0FE-72ADFB4B1D19}"/>
    <cellStyle name="Comma 3 9 2 3" xfId="492" xr:uid="{DD2538F2-33F1-443C-8C68-F761CCE9313E}"/>
    <cellStyle name="Comma 3 9 2 4" xfId="642" xr:uid="{032AB1C6-A685-456A-9EF5-9A36814BBC3A}"/>
    <cellStyle name="Comma 3 9 2 5" xfId="790" xr:uid="{4830D3C1-61F8-47C4-AF8B-4237C824DD05}"/>
    <cellStyle name="Comma 3 9 2 6" xfId="938" xr:uid="{70D977AD-202B-459E-A18D-6FFB66CCD84D}"/>
    <cellStyle name="Comma 3 9 2 7" xfId="1086" xr:uid="{77D8BF06-3BED-43AA-AB99-E5F489B5CFD2}"/>
    <cellStyle name="Comma 3 9 2 8" xfId="1234" xr:uid="{57E2D90F-1808-46A6-BF71-B0875A0AE3F8}"/>
    <cellStyle name="Comma 3 9 2 9" xfId="1400" xr:uid="{D537ABCA-BA5D-494B-953B-E8A0BDB0EDC8}"/>
    <cellStyle name="Comma 3 9 20" xfId="2794" xr:uid="{2A1F635D-FD0B-49E2-A2BC-B672CDED1B6B}"/>
    <cellStyle name="Comma 3 9 21" xfId="3115" xr:uid="{EBED60C7-5C18-4312-A687-7620F7F0348B}"/>
    <cellStyle name="Comma 3 9 3" xfId="247" xr:uid="{DD9AE33A-FAAC-400A-8B6D-C502644AAAE7}"/>
    <cellStyle name="Comma 3 9 3 2" xfId="2950" xr:uid="{EF259782-0F11-48DC-A124-235149581EDF}"/>
    <cellStyle name="Comma 3 9 3 3" xfId="3263" xr:uid="{7F2BB298-A595-4409-BB9C-5AF8BB49493E}"/>
    <cellStyle name="Comma 3 9 4" xfId="395" xr:uid="{E090C7A4-F716-4404-9CCE-520AA89ACFB3}"/>
    <cellStyle name="Comma 3 9 5" xfId="545" xr:uid="{BE0085BF-3C6D-47D6-9F6D-B1FE19C2D9CD}"/>
    <cellStyle name="Comma 3 9 6" xfId="693" xr:uid="{6D8E00A1-9E74-4937-B90A-A388512392AB}"/>
    <cellStyle name="Comma 3 9 7" xfId="841" xr:uid="{CD783258-C988-46A0-B6E0-D6F8E2CFCA89}"/>
    <cellStyle name="Comma 3 9 8" xfId="989" xr:uid="{6A283CBA-B6A8-4CE4-B817-F91FA72AF805}"/>
    <cellStyle name="Comma 3 9 9" xfId="1137" xr:uid="{6316B3D4-1D4C-45C2-9172-24B7524CDA5B}"/>
    <cellStyle name="Comma 4" xfId="7" xr:uid="{2FDDADB7-3344-4EB8-9529-32B97028A8DC}"/>
    <cellStyle name="Comma 4 10" xfId="522" xr:uid="{11F6F720-5C22-4F9C-B715-D68D03A52814}"/>
    <cellStyle name="Comma 4 11" xfId="670" xr:uid="{BB980A97-95D7-4D16-9D3C-DB4D303939E9}"/>
    <cellStyle name="Comma 4 12" xfId="818" xr:uid="{5440FDFD-DD37-4491-AEFB-62F15ED1D92D}"/>
    <cellStyle name="Comma 4 13" xfId="966" xr:uid="{90A4E8D3-21B2-4871-92BA-6C550FAEE659}"/>
    <cellStyle name="Comma 4 14" xfId="1114" xr:uid="{05A1518F-D80E-42A5-9338-5A5174DDDDE5}"/>
    <cellStyle name="Comma 4 15" xfId="1262" xr:uid="{1A219A28-B512-483D-BEBE-390CA34493D1}"/>
    <cellStyle name="Comma 4 16" xfId="1430" xr:uid="{B26B7BA1-D868-460B-AEE4-5033FF6C95F3}"/>
    <cellStyle name="Comma 4 17" xfId="1579" xr:uid="{D53ED39C-6642-49A8-805E-17AE9866F384}"/>
    <cellStyle name="Comma 4 18" xfId="1729" xr:uid="{3BD94E45-2877-44B7-9744-12B72E78E151}"/>
    <cellStyle name="Comma 4 19" xfId="1877" xr:uid="{6785F2D0-5012-4191-8F75-14F1317725A2}"/>
    <cellStyle name="Comma 4 2" xfId="29" xr:uid="{7E3CA4C7-B352-4946-9785-3A68E83FC998}"/>
    <cellStyle name="Comma 4 2 10" xfId="825" xr:uid="{57EF537D-8B90-45ED-9B16-D150FA0FCA97}"/>
    <cellStyle name="Comma 4 2 11" xfId="973" xr:uid="{B51D3346-D978-4A08-85B3-06FF6353DA72}"/>
    <cellStyle name="Comma 4 2 12" xfId="1121" xr:uid="{266858DB-A21E-4F0F-A45B-FD3920416909}"/>
    <cellStyle name="Comma 4 2 13" xfId="1276" xr:uid="{C8EB701A-52EB-4224-85AC-F1ADEEA78903}"/>
    <cellStyle name="Comma 4 2 14" xfId="1437" xr:uid="{BBB99F9D-07C7-464E-BA27-8E54962E243D}"/>
    <cellStyle name="Comma 4 2 15" xfId="1586" xr:uid="{2C71E150-5EF0-4AEB-9F97-674ADE9FF1C5}"/>
    <cellStyle name="Comma 4 2 16" xfId="1736" xr:uid="{1E83113B-9938-46C9-8A96-019B2591E7B3}"/>
    <cellStyle name="Comma 4 2 17" xfId="1884" xr:uid="{85C1D646-D1FE-4282-9CAD-362535C4D157}"/>
    <cellStyle name="Comma 4 2 18" xfId="2033" xr:uid="{32AE2C14-C08E-4953-AF9F-F93872B2D35D}"/>
    <cellStyle name="Comma 4 2 19" xfId="2183" xr:uid="{25B5E254-3123-4850-B7A1-4C672271108C}"/>
    <cellStyle name="Comma 4 2 2" xfId="58" xr:uid="{C6A4A94B-BEB6-46AC-AAB6-8D2DAAE0EF0A}"/>
    <cellStyle name="Comma 4 2 2 10" xfId="1134" xr:uid="{14670380-C439-44EC-ADAC-51C57AB9117C}"/>
    <cellStyle name="Comma 4 2 2 11" xfId="1289" xr:uid="{6DD33FBD-F2AE-4B1D-AB85-49F367E66B5A}"/>
    <cellStyle name="Comma 4 2 2 12" xfId="1450" xr:uid="{72FA0979-22FB-477E-AC6A-7F577A11E4D9}"/>
    <cellStyle name="Comma 4 2 2 13" xfId="1599" xr:uid="{2380D956-34A5-479F-A526-1214DF8DB2D1}"/>
    <cellStyle name="Comma 4 2 2 14" xfId="1749" xr:uid="{03B3676E-66B1-40DA-8F48-63B08CAF39B9}"/>
    <cellStyle name="Comma 4 2 2 15" xfId="1897" xr:uid="{18E75266-B2AB-46EA-8C59-FCF05B5666AB}"/>
    <cellStyle name="Comma 4 2 2 16" xfId="2046" xr:uid="{BF2C5EC0-8A90-475E-81C3-E197C2EC6DDB}"/>
    <cellStyle name="Comma 4 2 2 17" xfId="2196" xr:uid="{A4D67A9D-26CC-4ACE-9587-CE5348306D0C}"/>
    <cellStyle name="Comma 4 2 2 18" xfId="2344" xr:uid="{1CBB3482-54F8-4796-82DE-EF2D54CC5698}"/>
    <cellStyle name="Comma 4 2 2 19" xfId="2492" xr:uid="{A7E45C6B-7A19-462A-8969-824CB39414D1}"/>
    <cellStyle name="Comma 4 2 2 2" xfId="128" xr:uid="{F1709CE7-6048-456B-A8DD-E918D15FCD47}"/>
    <cellStyle name="Comma 4 2 2 2 10" xfId="1547" xr:uid="{7384F89D-C46D-482D-90C2-B31EF55CC555}"/>
    <cellStyle name="Comma 4 2 2 2 11" xfId="1696" xr:uid="{08F50CF7-9480-4AE6-BAAA-75E7236F4E5C}"/>
    <cellStyle name="Comma 4 2 2 2 12" xfId="1846" xr:uid="{7A2022C7-84B2-4F03-86C8-6AB544AB6F47}"/>
    <cellStyle name="Comma 4 2 2 2 13" xfId="1994" xr:uid="{037A1FD7-4D84-4D5A-A9D1-2FA4C2ED94CF}"/>
    <cellStyle name="Comma 4 2 2 2 14" xfId="2143" xr:uid="{16E8A484-1233-4FA6-9D86-8CBBEE731638}"/>
    <cellStyle name="Comma 4 2 2 2 15" xfId="2293" xr:uid="{829030BD-E4F4-49EB-8998-0523DEA29239}"/>
    <cellStyle name="Comma 4 2 2 2 16" xfId="2441" xr:uid="{CE22FD38-4CB8-48D4-BB1D-D69357A76135}"/>
    <cellStyle name="Comma 4 2 2 2 17" xfId="2589" xr:uid="{91FBDBB2-2F62-41E0-90C1-4E02D84B1F68}"/>
    <cellStyle name="Comma 4 2 2 2 18" xfId="2739" xr:uid="{9C136165-C2DA-49ED-A987-1F62B23F5462}"/>
    <cellStyle name="Comma 4 2 2 2 19" xfId="2888" xr:uid="{D22E4AC9-DB91-4A89-9A75-0A68DF07F1A4}"/>
    <cellStyle name="Comma 4 2 2 2 2" xfId="341" xr:uid="{DFBD2A83-1B7D-4BC7-B06E-81263C4A8885}"/>
    <cellStyle name="Comma 4 2 2 2 2 2" xfId="3052" xr:uid="{6B17560E-0B4C-4A85-B2AD-ACADB54E329A}"/>
    <cellStyle name="Comma 4 2 2 2 2 3" xfId="3357" xr:uid="{B94CBC68-7BCA-4D89-A1CF-BC3F01D274B5}"/>
    <cellStyle name="Comma 4 2 2 2 20" xfId="3209" xr:uid="{4D4C04D3-91E2-42F8-9DD8-687565B89328}"/>
    <cellStyle name="Comma 4 2 2 2 3" xfId="489" xr:uid="{D2BF159A-060D-4656-9B93-5F65C68EC40C}"/>
    <cellStyle name="Comma 4 2 2 2 4" xfId="639" xr:uid="{6CD49645-AEB9-4A2E-9C1C-4E8704D4B98F}"/>
    <cellStyle name="Comma 4 2 2 2 5" xfId="787" xr:uid="{B56A97C0-7569-4152-A5DD-3E63C0FDB287}"/>
    <cellStyle name="Comma 4 2 2 2 6" xfId="935" xr:uid="{8AF4FF7F-F245-49CD-B466-A77F16866201}"/>
    <cellStyle name="Comma 4 2 2 2 7" xfId="1083" xr:uid="{1A197306-FD70-4B81-8A94-851F87ACD6D8}"/>
    <cellStyle name="Comma 4 2 2 2 8" xfId="1231" xr:uid="{954CA79E-6302-48AF-819B-413902E5C3B0}"/>
    <cellStyle name="Comma 4 2 2 2 9" xfId="1397" xr:uid="{E6BD6729-D950-4927-AE7D-35FD5313A798}"/>
    <cellStyle name="Comma 4 2 2 20" xfId="2642" xr:uid="{8CBF8055-4174-477A-9A32-ED4A2984767B}"/>
    <cellStyle name="Comma 4 2 2 21" xfId="2791" xr:uid="{13C27229-1005-4BE3-A824-08326A233820}"/>
    <cellStyle name="Comma 4 2 2 22" xfId="3112" xr:uid="{018182F5-C99E-46DD-98F3-F4BAF8C543D8}"/>
    <cellStyle name="Comma 4 2 2 3" xfId="174" xr:uid="{F20488A7-B138-41E4-98AD-29A3B28599D8}"/>
    <cellStyle name="Comma 4 2 2 3 10" xfId="1500" xr:uid="{6599AD58-4885-4DB9-A833-F17F5F3655E5}"/>
    <cellStyle name="Comma 4 2 2 3 11" xfId="1649" xr:uid="{14ADAF72-1026-4A2C-8404-6B9980111166}"/>
    <cellStyle name="Comma 4 2 2 3 12" xfId="1799" xr:uid="{F6F75FB3-EA21-487A-82F4-50CADE0C2F5B}"/>
    <cellStyle name="Comma 4 2 2 3 13" xfId="1947" xr:uid="{9BA0EC8D-E463-43DD-BBA0-EEE422BBC41A}"/>
    <cellStyle name="Comma 4 2 2 3 14" xfId="2096" xr:uid="{1A60CF8F-0380-4CF4-ACD8-49C08E098CCC}"/>
    <cellStyle name="Comma 4 2 2 3 15" xfId="2246" xr:uid="{02913913-3AD1-4DB1-BB14-556A4926E455}"/>
    <cellStyle name="Comma 4 2 2 3 16" xfId="2394" xr:uid="{C2D81004-9528-4C1C-A659-9F74680B38F6}"/>
    <cellStyle name="Comma 4 2 2 3 17" xfId="2542" xr:uid="{1A08CFC1-290D-40AC-B043-B5936F7D80F2}"/>
    <cellStyle name="Comma 4 2 2 3 18" xfId="2692" xr:uid="{A4265AE3-92BC-492E-9D20-3CAB3523F5DB}"/>
    <cellStyle name="Comma 4 2 2 3 19" xfId="2841" xr:uid="{0CBD5404-55E0-4522-A109-EAC42D858914}"/>
    <cellStyle name="Comma 4 2 2 3 2" xfId="294" xr:uid="{35D46BC6-8639-4B43-9E38-E4890F3E91AC}"/>
    <cellStyle name="Comma 4 2 2 3 2 2" xfId="3004" xr:uid="{3F478DE7-5944-4891-AF5F-71EC8375D719}"/>
    <cellStyle name="Comma 4 2 2 3 2 3" xfId="3310" xr:uid="{566EFC05-A356-4A8A-B66F-DE5EAC3B7C17}"/>
    <cellStyle name="Comma 4 2 2 3 20" xfId="3162" xr:uid="{61954C94-46FB-46C0-8E96-C75E398E0FAE}"/>
    <cellStyle name="Comma 4 2 2 3 3" xfId="442" xr:uid="{2B6C6D20-E365-42B2-A33E-A8759B08C68D}"/>
    <cellStyle name="Comma 4 2 2 3 4" xfId="592" xr:uid="{D4C6106F-9FF0-4673-AFA7-F46D733F3CC8}"/>
    <cellStyle name="Comma 4 2 2 3 5" xfId="740" xr:uid="{FF57C6E9-E636-4D6F-A7C0-9CEE4F75241F}"/>
    <cellStyle name="Comma 4 2 2 3 6" xfId="888" xr:uid="{E0C34435-B665-4011-BCB7-4176C7006994}"/>
    <cellStyle name="Comma 4 2 2 3 7" xfId="1036" xr:uid="{B11959AA-5461-4244-9CAE-12B7BF950C21}"/>
    <cellStyle name="Comma 4 2 2 3 8" xfId="1184" xr:uid="{C8EB1709-F4BB-488C-868D-E1EF1EB10AFA}"/>
    <cellStyle name="Comma 4 2 2 3 9" xfId="1349" xr:uid="{C3FD0C15-8267-4C64-B431-944E7C76A593}"/>
    <cellStyle name="Comma 4 2 2 4" xfId="244" xr:uid="{2B17882F-6819-468A-8C75-F2E328980A0E}"/>
    <cellStyle name="Comma 4 2 2 4 2" xfId="2942" xr:uid="{20BC291D-D8F2-4282-BA97-DFB1DA06D086}"/>
    <cellStyle name="Comma 4 2 2 4 3" xfId="3260" xr:uid="{15814451-93EF-48E2-BD04-A95F361A33C8}"/>
    <cellStyle name="Comma 4 2 2 5" xfId="392" xr:uid="{8A1BE057-3A9C-4524-AB5C-F908B0CDFEE2}"/>
    <cellStyle name="Comma 4 2 2 6" xfId="542" xr:uid="{1C93898E-C3FB-48C2-91A5-E97A37D700D1}"/>
    <cellStyle name="Comma 4 2 2 7" xfId="690" xr:uid="{9A56B217-2CDA-4974-A85C-3EFCD2BE8171}"/>
    <cellStyle name="Comma 4 2 2 8" xfId="838" xr:uid="{C0E460DD-75C6-4220-97D1-CCEFA13466FD}"/>
    <cellStyle name="Comma 4 2 2 9" xfId="986" xr:uid="{C60A5497-4529-451C-9F72-A2169013431E}"/>
    <cellStyle name="Comma 4 2 20" xfId="2331" xr:uid="{513E2258-8B3D-4318-B397-D33B33C58E01}"/>
    <cellStyle name="Comma 4 2 21" xfId="2479" xr:uid="{633449E9-127E-4302-B1D8-D5E10D55E033}"/>
    <cellStyle name="Comma 4 2 22" xfId="2629" xr:uid="{C92B0F63-5561-4EBA-80A6-782ECD8226EA}"/>
    <cellStyle name="Comma 4 2 23" xfId="2778" xr:uid="{B140D043-9565-4F54-A3BE-CD2CFC31A282}"/>
    <cellStyle name="Comma 4 2 24" xfId="3099" xr:uid="{BCBC54E1-94EC-451F-9948-DDB0F51C08AF}"/>
    <cellStyle name="Comma 4 2 3" xfId="44" xr:uid="{A00A65EA-E136-4CD5-9B3A-D1F9AA6A3521}"/>
    <cellStyle name="Comma 4 2 3 10" xfId="1362" xr:uid="{2E0A36BC-7FF7-4373-AB73-21F8956C1E4A}"/>
    <cellStyle name="Comma 4 2 3 11" xfId="1513" xr:uid="{BD5924DB-7EA3-40D7-9BD2-0CE61E45F138}"/>
    <cellStyle name="Comma 4 2 3 12" xfId="1662" xr:uid="{6AC24251-7C83-484B-B1CF-9F403F796C82}"/>
    <cellStyle name="Comma 4 2 3 13" xfId="1812" xr:uid="{62C01B7F-E1AD-46C2-8701-DF30FF5DCF2F}"/>
    <cellStyle name="Comma 4 2 3 14" xfId="1960" xr:uid="{1C1E3012-D827-4881-B053-F6315C88CF0C}"/>
    <cellStyle name="Comma 4 2 3 15" xfId="2109" xr:uid="{0D20DD7C-6FAC-4BE4-8973-7B25ECB55E58}"/>
    <cellStyle name="Comma 4 2 3 16" xfId="2259" xr:uid="{60BDE752-13DF-4033-915B-886E729BDFDF}"/>
    <cellStyle name="Comma 4 2 3 17" xfId="2407" xr:uid="{F21318DA-0071-464D-90A1-0292716D7701}"/>
    <cellStyle name="Comma 4 2 3 18" xfId="2555" xr:uid="{FF350D02-FFF4-4348-BCA4-57980203C8AA}"/>
    <cellStyle name="Comma 4 2 3 19" xfId="2705" xr:uid="{6FB57984-56B5-4F36-875E-A70AD5489CF2}"/>
    <cellStyle name="Comma 4 2 3 2" xfId="188" xr:uid="{018D845F-0A0A-496D-A1E7-361A8850701E}"/>
    <cellStyle name="Comma 4 2 3 2 2" xfId="3018" xr:uid="{BCF0B2A0-CACA-4441-92BC-9A205D4A5E1E}"/>
    <cellStyle name="Comma 4 2 3 2 3" xfId="3323" xr:uid="{F5C46A00-A091-450F-AE44-5910B6C1976D}"/>
    <cellStyle name="Comma 4 2 3 20" xfId="2854" xr:uid="{3EA0635B-2982-448E-9B98-6F77EEB8F554}"/>
    <cellStyle name="Comma 4 2 3 21" xfId="3175" xr:uid="{04FAAE12-8B6B-43AC-9DA6-292070EF4AA9}"/>
    <cellStyle name="Comma 4 2 3 3" xfId="307" xr:uid="{949A3408-3DCF-4CF7-9F83-8384F26BC5C0}"/>
    <cellStyle name="Comma 4 2 3 4" xfId="455" xr:uid="{3B8940A7-C87D-47D2-9BCD-00A07981B0DB}"/>
    <cellStyle name="Comma 4 2 3 5" xfId="605" xr:uid="{4D66BFDD-5BA4-4B23-AC26-34F8EDDDDD99}"/>
    <cellStyle name="Comma 4 2 3 6" xfId="753" xr:uid="{639B7BB2-E494-4115-8C91-9EC4F1784C43}"/>
    <cellStyle name="Comma 4 2 3 7" xfId="901" xr:uid="{B11217F0-A25A-4B20-8D17-CFD50DC3E5C4}"/>
    <cellStyle name="Comma 4 2 3 8" xfId="1049" xr:uid="{136EFE20-9352-434E-AE6B-8B67A2E62360}"/>
    <cellStyle name="Comma 4 2 3 9" xfId="1197" xr:uid="{8ABAA709-DC26-4D04-A5DD-1FD69652F11D}"/>
    <cellStyle name="Comma 4 2 4" xfId="115" xr:uid="{C43F7145-3656-4668-A7D0-346D29945183}"/>
    <cellStyle name="Comma 4 2 4 10" xfId="1534" xr:uid="{33D25A3B-454E-4751-8735-1AD96E4EFBE9}"/>
    <cellStyle name="Comma 4 2 4 11" xfId="1683" xr:uid="{3FFBCACF-F81F-405C-A5C9-64A8886F4478}"/>
    <cellStyle name="Comma 4 2 4 12" xfId="1833" xr:uid="{32217BC4-3638-4D50-8A9E-A1D446D78E9B}"/>
    <cellStyle name="Comma 4 2 4 13" xfId="1981" xr:uid="{49B68A25-C996-4DF7-AEA3-88BBF7C6CA49}"/>
    <cellStyle name="Comma 4 2 4 14" xfId="2130" xr:uid="{17C35752-B9F9-45C4-B25B-FF124B154C9B}"/>
    <cellStyle name="Comma 4 2 4 15" xfId="2280" xr:uid="{A0A786B1-A61B-4916-BAB8-505D9D34B231}"/>
    <cellStyle name="Comma 4 2 4 16" xfId="2428" xr:uid="{50BFD80D-73D3-47A3-8ABA-43EAA30664E7}"/>
    <cellStyle name="Comma 4 2 4 17" xfId="2576" xr:uid="{ED4FA610-5938-4ED9-A8E7-1940033FCE01}"/>
    <cellStyle name="Comma 4 2 4 18" xfId="2726" xr:uid="{B8DE5E9B-8058-46C6-8BB6-61BBED365D2E}"/>
    <cellStyle name="Comma 4 2 4 19" xfId="2875" xr:uid="{36DCDA0E-DA24-4FA6-A76D-20B05D18D12F}"/>
    <cellStyle name="Comma 4 2 4 2" xfId="328" xr:uid="{CE74B9CA-C651-42A6-90D6-F722D4A0559E}"/>
    <cellStyle name="Comma 4 2 4 2 2" xfId="3039" xr:uid="{99FE9326-DDCD-448B-939A-1B3F3B45BE4B}"/>
    <cellStyle name="Comma 4 2 4 2 3" xfId="3344" xr:uid="{9205274C-F3C8-4078-BBDB-68A0E85ECFA7}"/>
    <cellStyle name="Comma 4 2 4 20" xfId="3196" xr:uid="{ADC4C00A-659C-4DEC-8ED6-C0D019266355}"/>
    <cellStyle name="Comma 4 2 4 3" xfId="476" xr:uid="{1FC890DA-7797-4A57-AE56-C4D188111622}"/>
    <cellStyle name="Comma 4 2 4 4" xfId="626" xr:uid="{70283C76-3AD3-482F-8AFC-068876863447}"/>
    <cellStyle name="Comma 4 2 4 5" xfId="774" xr:uid="{414E35EB-0946-4F55-B828-029FA0A0F510}"/>
    <cellStyle name="Comma 4 2 4 6" xfId="922" xr:uid="{4C979566-EE29-442B-B446-86FBB2F12685}"/>
    <cellStyle name="Comma 4 2 4 7" xfId="1070" xr:uid="{6EF80D02-483A-4C45-821A-DC33F95494E2}"/>
    <cellStyle name="Comma 4 2 4 8" xfId="1218" xr:uid="{2BF3CC2A-1271-4E09-A292-1FF2AECCCB8F}"/>
    <cellStyle name="Comma 4 2 4 9" xfId="1384" xr:uid="{0988A900-A0E0-4289-9636-ECBEC16F3450}"/>
    <cellStyle name="Comma 4 2 5" xfId="160" xr:uid="{8635183E-8A01-49D8-BA79-80B30277399C}"/>
    <cellStyle name="Comma 4 2 5 10" xfId="1487" xr:uid="{BCB822EF-A8D0-414B-80F6-1843E72D0F04}"/>
    <cellStyle name="Comma 4 2 5 11" xfId="1636" xr:uid="{EF167D9E-509C-477D-97A3-CB917C6EDF32}"/>
    <cellStyle name="Comma 4 2 5 12" xfId="1786" xr:uid="{E7154D9F-8D43-4608-B7EB-ABF6ECDE54B7}"/>
    <cellStyle name="Comma 4 2 5 13" xfId="1934" xr:uid="{0CCFDA23-558E-47C5-9D94-CFDE3483405E}"/>
    <cellStyle name="Comma 4 2 5 14" xfId="2083" xr:uid="{1CE8AB22-A360-4E29-9B9F-8FC77394D04B}"/>
    <cellStyle name="Comma 4 2 5 15" xfId="2233" xr:uid="{2EFD73B7-846B-4779-A109-4B897E49062C}"/>
    <cellStyle name="Comma 4 2 5 16" xfId="2381" xr:uid="{4238D0E3-BF58-4FB8-808A-2C8F07899485}"/>
    <cellStyle name="Comma 4 2 5 17" xfId="2529" xr:uid="{56065FDA-7E3F-410C-88DD-677608608E17}"/>
    <cellStyle name="Comma 4 2 5 18" xfId="2679" xr:uid="{FA027034-0230-46CF-AFDD-E1F8BDBC71DB}"/>
    <cellStyle name="Comma 4 2 5 19" xfId="2828" xr:uid="{1C5C72F9-90FB-4BA8-9119-8C9273411BEE}"/>
    <cellStyle name="Comma 4 2 5 2" xfId="281" xr:uid="{DB0D095F-4191-43DF-AF5B-4D39B222155B}"/>
    <cellStyle name="Comma 4 2 5 2 2" xfId="2990" xr:uid="{0BFA1C11-A91A-49A7-81B0-8FC9B1574060}"/>
    <cellStyle name="Comma 4 2 5 2 3" xfId="3297" xr:uid="{145965B7-8519-4D55-A863-19C705E44466}"/>
    <cellStyle name="Comma 4 2 5 20" xfId="3149" xr:uid="{1549C5AA-FC27-451F-9384-E88A5EB6ED4A}"/>
    <cellStyle name="Comma 4 2 5 3" xfId="429" xr:uid="{56AFEB2C-EB22-4AFD-87EA-13A10A55EC4D}"/>
    <cellStyle name="Comma 4 2 5 4" xfId="579" xr:uid="{577B20A6-F763-4AC0-BE91-295CD66519B7}"/>
    <cellStyle name="Comma 4 2 5 5" xfId="727" xr:uid="{520F9989-EC48-477F-B560-61036CD671BA}"/>
    <cellStyle name="Comma 4 2 5 6" xfId="875" xr:uid="{36BCE5E1-62D2-4C4E-B839-5F340FEA9099}"/>
    <cellStyle name="Comma 4 2 5 7" xfId="1023" xr:uid="{BB1C60F2-7E01-4914-95BD-C3107EAB32A0}"/>
    <cellStyle name="Comma 4 2 5 8" xfId="1171" xr:uid="{005F50DC-7CB6-41B6-8A6B-A36CA7EDFCEF}"/>
    <cellStyle name="Comma 4 2 5 9" xfId="1335" xr:uid="{CAEEC089-7B73-494D-B21B-DAD0F31BE1BE}"/>
    <cellStyle name="Comma 4 2 6" xfId="231" xr:uid="{8232C563-F6A2-477C-A41C-82ED084183A9}"/>
    <cellStyle name="Comma 4 2 6 2" xfId="2927" xr:uid="{ACA4C9F1-D635-4A13-A4BE-15AEE843D9C5}"/>
    <cellStyle name="Comma 4 2 6 3" xfId="3247" xr:uid="{98E7F732-1F64-4864-B69D-36226C653245}"/>
    <cellStyle name="Comma 4 2 7" xfId="379" xr:uid="{F34784DF-A313-4CB4-B5B2-E5959AE3423F}"/>
    <cellStyle name="Comma 4 2 8" xfId="529" xr:uid="{6B16AB64-0911-4AFB-B92E-E858D848BE9C}"/>
    <cellStyle name="Comma 4 2 9" xfId="677" xr:uid="{05EB5E4F-3B92-44B0-85D0-C5755F619D03}"/>
    <cellStyle name="Comma 4 20" xfId="2026" xr:uid="{BAA278DB-DCC1-459F-B560-331D0260C442}"/>
    <cellStyle name="Comma 4 21" xfId="2176" xr:uid="{572D465E-B281-4B67-82A6-1F9CA520FB53}"/>
    <cellStyle name="Comma 4 22" xfId="2324" xr:uid="{B81628A2-3A7B-48DC-B42C-590EAECB5FC2}"/>
    <cellStyle name="Comma 4 23" xfId="2472" xr:uid="{643630EF-A968-4AE6-BC57-152B7665101D}"/>
    <cellStyle name="Comma 4 24" xfId="2622" xr:uid="{E26096E2-907C-45DC-B1C7-650414ECAEFF}"/>
    <cellStyle name="Comma 4 25" xfId="2771" xr:uid="{F71CA0F4-4830-4E76-ADEC-62EAE6EF00F5}"/>
    <cellStyle name="Comma 4 26" xfId="3092" xr:uid="{7DC26846-436C-47DB-B9F9-747AE94212E0}"/>
    <cellStyle name="Comma 4 3" xfId="50" xr:uid="{02B46030-4C5C-4181-BC90-A89A26FEAE51}"/>
    <cellStyle name="Comma 4 3 10" xfId="1127" xr:uid="{3B13C321-8C83-434C-B8D9-70B29C46FDD3}"/>
    <cellStyle name="Comma 4 3 11" xfId="1282" xr:uid="{2357C19C-1086-46D6-A334-FAB3B2216767}"/>
    <cellStyle name="Comma 4 3 12" xfId="1443" xr:uid="{F1C39C41-1DC1-4033-9B2F-FC02CE1BF5B1}"/>
    <cellStyle name="Comma 4 3 13" xfId="1592" xr:uid="{4B80F3E7-3262-4593-9A7F-2293A881B536}"/>
    <cellStyle name="Comma 4 3 14" xfId="1742" xr:uid="{2C534AE1-A5B9-40DD-A68E-5361BAAB0280}"/>
    <cellStyle name="Comma 4 3 15" xfId="1890" xr:uid="{6A2BBD64-051E-44D7-9CD3-38AB49F7CB0F}"/>
    <cellStyle name="Comma 4 3 16" xfId="2039" xr:uid="{C56A6741-2188-490F-9C1C-2F0DB91E6081}"/>
    <cellStyle name="Comma 4 3 17" xfId="2189" xr:uid="{5D3FE60D-E81D-4F20-ABCA-F20B863AD2BD}"/>
    <cellStyle name="Comma 4 3 18" xfId="2337" xr:uid="{A18C5A90-C1A7-4853-A080-401C6FC4B49A}"/>
    <cellStyle name="Comma 4 3 19" xfId="2485" xr:uid="{29BADD8C-FF10-4300-99BB-7BCA439DD310}"/>
    <cellStyle name="Comma 4 3 2" xfId="121" xr:uid="{E0FB4DFD-1DD5-4821-A9C2-C54DCDB39931}"/>
    <cellStyle name="Comma 4 3 2 10" xfId="1540" xr:uid="{4673B02D-998B-4519-AA86-27A9F93B3742}"/>
    <cellStyle name="Comma 4 3 2 11" xfId="1689" xr:uid="{B541C4CF-9BBA-40B4-8D4E-7B0090CB35F3}"/>
    <cellStyle name="Comma 4 3 2 12" xfId="1839" xr:uid="{92FA7E76-9AEA-486A-81EF-A15AFB594677}"/>
    <cellStyle name="Comma 4 3 2 13" xfId="1987" xr:uid="{D8F6083F-AC8D-46FF-B913-96394FF09C85}"/>
    <cellStyle name="Comma 4 3 2 14" xfId="2136" xr:uid="{86086561-3448-42E7-A0FA-426AFB5B8F5B}"/>
    <cellStyle name="Comma 4 3 2 15" xfId="2286" xr:uid="{93F6A0AF-AE9E-4665-BF44-53550DE58012}"/>
    <cellStyle name="Comma 4 3 2 16" xfId="2434" xr:uid="{8B99F24D-23E7-4379-92E2-FAB3DC41592B}"/>
    <cellStyle name="Comma 4 3 2 17" xfId="2582" xr:uid="{F3F692A6-B1A0-41E1-A7B4-97D13E45ED21}"/>
    <cellStyle name="Comma 4 3 2 18" xfId="2732" xr:uid="{32A21819-63C9-4231-9385-7EE725754E98}"/>
    <cellStyle name="Comma 4 3 2 19" xfId="2881" xr:uid="{2B9510FA-0C33-4EF5-A607-EAEAEC7C1433}"/>
    <cellStyle name="Comma 4 3 2 2" xfId="334" xr:uid="{E200C66B-A7E8-437C-8260-DFF13029D4D9}"/>
    <cellStyle name="Comma 4 3 2 2 2" xfId="3045" xr:uid="{BA77987C-9921-454F-BD6A-0BBB59E26253}"/>
    <cellStyle name="Comma 4 3 2 2 3" xfId="3350" xr:uid="{24BE940F-17E2-460A-8DE6-15C7AF7F7481}"/>
    <cellStyle name="Comma 4 3 2 20" xfId="3202" xr:uid="{28ECBFFC-D214-41A6-97BE-3772129B0D00}"/>
    <cellStyle name="Comma 4 3 2 3" xfId="482" xr:uid="{B87B4D42-2A0C-4946-A9EE-FD74ACD206FB}"/>
    <cellStyle name="Comma 4 3 2 4" xfId="632" xr:uid="{92F82D42-EF58-4A53-B721-FE41480CEC27}"/>
    <cellStyle name="Comma 4 3 2 5" xfId="780" xr:uid="{B26F6FA4-FD0A-463F-8BD5-135CF4626392}"/>
    <cellStyle name="Comma 4 3 2 6" xfId="928" xr:uid="{7BD7A52A-70B2-4FAB-A0F9-CDA15596DC93}"/>
    <cellStyle name="Comma 4 3 2 7" xfId="1076" xr:uid="{19D4E0AA-A3EF-49A2-B345-4C0D273633DF}"/>
    <cellStyle name="Comma 4 3 2 8" xfId="1224" xr:uid="{FC950960-6F7C-49C5-B680-4E55297320F6}"/>
    <cellStyle name="Comma 4 3 2 9" xfId="1390" xr:uid="{B7C3F81C-7D59-4208-9752-3D4D61B1212D}"/>
    <cellStyle name="Comma 4 3 20" xfId="2635" xr:uid="{16D588D2-9B5B-42F8-938B-768734D70642}"/>
    <cellStyle name="Comma 4 3 21" xfId="2784" xr:uid="{F4184CB0-809F-4B96-82C1-DBC45BF9A507}"/>
    <cellStyle name="Comma 4 3 22" xfId="3105" xr:uid="{042CF211-A6C0-4143-9F26-928B37D841D1}"/>
    <cellStyle name="Comma 4 3 3" xfId="167" xr:uid="{879B1727-11A7-422F-8997-D22B2F64F64A}"/>
    <cellStyle name="Comma 4 3 3 10" xfId="1493" xr:uid="{D3218AF6-FD30-4453-9216-4A555B0A79E2}"/>
    <cellStyle name="Comma 4 3 3 11" xfId="1642" xr:uid="{008B86C7-B9EE-41BA-BB1B-2A9ABC8EC688}"/>
    <cellStyle name="Comma 4 3 3 12" xfId="1792" xr:uid="{8FCC475B-0B52-4AC1-AE28-3F6562EA40DD}"/>
    <cellStyle name="Comma 4 3 3 13" xfId="1940" xr:uid="{6A92A33D-0E19-4067-8CA6-FCD80432E164}"/>
    <cellStyle name="Comma 4 3 3 14" xfId="2089" xr:uid="{CE1B73B6-8AD6-4459-983F-B34709971D97}"/>
    <cellStyle name="Comma 4 3 3 15" xfId="2239" xr:uid="{6F1D9621-7BC4-42B7-884E-4322C80341EF}"/>
    <cellStyle name="Comma 4 3 3 16" xfId="2387" xr:uid="{D12D7730-7D7F-4BDE-8BF2-4DC1E960BCA3}"/>
    <cellStyle name="Comma 4 3 3 17" xfId="2535" xr:uid="{94D3C4A8-4BC2-4688-98D5-5EA04767E6D4}"/>
    <cellStyle name="Comma 4 3 3 18" xfId="2685" xr:uid="{1D8F627C-5E59-4753-A2DF-31C436D19C3F}"/>
    <cellStyle name="Comma 4 3 3 19" xfId="2834" xr:uid="{F34DDF01-668D-4A38-B41C-40709F7E39CC}"/>
    <cellStyle name="Comma 4 3 3 2" xfId="287" xr:uid="{7ADE032E-62B8-48D1-9AA6-60C943E4846A}"/>
    <cellStyle name="Comma 4 3 3 2 2" xfId="2996" xr:uid="{C6E03D90-CA4A-44A0-8247-5FB53AE46330}"/>
    <cellStyle name="Comma 4 3 3 2 3" xfId="3303" xr:uid="{516E10E3-80F6-4D70-9AEA-9977A9BDBF82}"/>
    <cellStyle name="Comma 4 3 3 20" xfId="3155" xr:uid="{AB6D4CAD-4EB1-48E1-BEE3-E2D2CF7417C5}"/>
    <cellStyle name="Comma 4 3 3 3" xfId="435" xr:uid="{25BD5997-8324-48BC-9070-45E2C36FA038}"/>
    <cellStyle name="Comma 4 3 3 4" xfId="585" xr:uid="{7D50E336-8CF9-4ECB-BCFA-F85760C179BF}"/>
    <cellStyle name="Comma 4 3 3 5" xfId="733" xr:uid="{586074C5-E8A2-4DCF-9013-9DCA3DC88C6B}"/>
    <cellStyle name="Comma 4 3 3 6" xfId="881" xr:uid="{BC9F9A38-D4CF-490A-A26E-F4EC6218BECC}"/>
    <cellStyle name="Comma 4 3 3 7" xfId="1029" xr:uid="{44E7D723-C518-4019-B048-E6D797EE4C3A}"/>
    <cellStyle name="Comma 4 3 3 8" xfId="1177" xr:uid="{E6682643-3655-41B7-A687-B2F4F44B874C}"/>
    <cellStyle name="Comma 4 3 3 9" xfId="1342" xr:uid="{C819A3CA-0DA2-4182-8949-009F5B92B0C1}"/>
    <cellStyle name="Comma 4 3 4" xfId="237" xr:uid="{801C1FE7-354F-413F-9832-9B47A0F5B464}"/>
    <cellStyle name="Comma 4 3 4 2" xfId="2934" xr:uid="{F8C563CF-D2B5-432F-9786-3DAF27CD8226}"/>
    <cellStyle name="Comma 4 3 4 3" xfId="3253" xr:uid="{7CF30D51-1257-4F7C-9297-48074E61A1DC}"/>
    <cellStyle name="Comma 4 3 5" xfId="385" xr:uid="{219E517F-77CD-4810-B71E-B6807BB9E5FB}"/>
    <cellStyle name="Comma 4 3 6" xfId="535" xr:uid="{5792A268-A175-4534-A488-C46DC262599D}"/>
    <cellStyle name="Comma 4 3 7" xfId="683" xr:uid="{9C52DF54-24F7-4F29-837D-A8DE5FF02D97}"/>
    <cellStyle name="Comma 4 3 8" xfId="831" xr:uid="{90B14105-E6B4-4C5C-9D56-8AE7721C1B36}"/>
    <cellStyle name="Comma 4 3 9" xfId="979" xr:uid="{F8BB18D4-5B22-49FA-9826-51F1B23BD828}"/>
    <cellStyle name="Comma 4 4" xfId="37" xr:uid="{22CFE2E6-E94F-4A3F-BD0C-86963D7346D7}"/>
    <cellStyle name="Comma 4 4 10" xfId="1355" xr:uid="{3FE87B2E-CEFC-4D02-ADE5-AF53277A35BE}"/>
    <cellStyle name="Comma 4 4 11" xfId="1506" xr:uid="{4129E184-BCE4-454D-A01A-988261C0F45A}"/>
    <cellStyle name="Comma 4 4 12" xfId="1655" xr:uid="{5A4CD0A8-3878-4959-BDA8-8DFF2C1DAA77}"/>
    <cellStyle name="Comma 4 4 13" xfId="1805" xr:uid="{59787323-4883-44F8-98C4-98A2F204C4DE}"/>
    <cellStyle name="Comma 4 4 14" xfId="1953" xr:uid="{E757D180-75CC-4229-93DC-6931FE2D31AE}"/>
    <cellStyle name="Comma 4 4 15" xfId="2102" xr:uid="{D6301F56-81B2-4A64-B211-DF3189F47216}"/>
    <cellStyle name="Comma 4 4 16" xfId="2252" xr:uid="{1C78199E-7279-405C-ACA3-D1982B42E317}"/>
    <cellStyle name="Comma 4 4 17" xfId="2400" xr:uid="{D93E2FD8-949C-497F-92A2-3D691E14CDFD}"/>
    <cellStyle name="Comma 4 4 18" xfId="2548" xr:uid="{12BDBE50-2054-4B98-AB15-B269873CF0C3}"/>
    <cellStyle name="Comma 4 4 19" xfId="2698" xr:uid="{98943659-42DB-45B0-B4B0-2B39FE261478}"/>
    <cellStyle name="Comma 4 4 2" xfId="181" xr:uid="{C8142CF1-E513-4E4D-A1CB-2B5D0A7A8B28}"/>
    <cellStyle name="Comma 4 4 2 2" xfId="3011" xr:uid="{51FA2267-672C-4A54-A7D3-7BF2C226FBFF}"/>
    <cellStyle name="Comma 4 4 2 3" xfId="3316" xr:uid="{2CD0AF5D-180B-43B5-A1EB-5A79CD0522C3}"/>
    <cellStyle name="Comma 4 4 20" xfId="2847" xr:uid="{D1DE8839-CE7A-4501-A246-97614F6F89B0}"/>
    <cellStyle name="Comma 4 4 21" xfId="3168" xr:uid="{6E5B14D9-0328-4AE9-9B96-748ABF6E2013}"/>
    <cellStyle name="Comma 4 4 3" xfId="300" xr:uid="{C2BF74B3-86C6-4E6A-87B2-68209CD2DCC3}"/>
    <cellStyle name="Comma 4 4 4" xfId="448" xr:uid="{7C427B11-C50D-4C46-880B-857DC0A0D7A0}"/>
    <cellStyle name="Comma 4 4 5" xfId="598" xr:uid="{21892F3F-22C1-4AC4-AFDC-B32E65ABD69A}"/>
    <cellStyle name="Comma 4 4 6" xfId="746" xr:uid="{23EAB46A-972C-46BD-9D53-FD20ABB029B9}"/>
    <cellStyle name="Comma 4 4 7" xfId="894" xr:uid="{A1A31F75-C13C-412F-A46D-84AA03A549E5}"/>
    <cellStyle name="Comma 4 4 8" xfId="1042" xr:uid="{A1A69113-D9F1-4DBF-B036-55D5E5F0CF1C}"/>
    <cellStyle name="Comma 4 4 9" xfId="1190" xr:uid="{068729B9-7975-4C4E-82D8-FB77A56D6F60}"/>
    <cellStyle name="Comma 4 5" xfId="108" xr:uid="{6A5092E7-9583-474C-8E41-4CA333610EB7}"/>
    <cellStyle name="Comma 4 5 10" xfId="1519" xr:uid="{5D90609D-3EA8-4349-97DB-AC50CB629429}"/>
    <cellStyle name="Comma 4 5 11" xfId="1668" xr:uid="{2DE3C040-4B5F-4FCE-B166-59A553181DD3}"/>
    <cellStyle name="Comma 4 5 12" xfId="1818" xr:uid="{849021F2-E8F8-417A-AE5C-30B124ED81B4}"/>
    <cellStyle name="Comma 4 5 13" xfId="1966" xr:uid="{8DFD6B7E-B7BE-496A-BF6F-753CCEEF66C8}"/>
    <cellStyle name="Comma 4 5 14" xfId="2115" xr:uid="{20560949-CA04-4D72-937A-46061F73AAB3}"/>
    <cellStyle name="Comma 4 5 15" xfId="2265" xr:uid="{E30FC814-C68B-4406-A121-64E3BDCF6BD7}"/>
    <cellStyle name="Comma 4 5 16" xfId="2413" xr:uid="{81B32063-3CCC-4960-8341-9D8649EA39ED}"/>
    <cellStyle name="Comma 4 5 17" xfId="2561" xr:uid="{354FBCEF-C55A-40F3-9E83-A84DCE17635A}"/>
    <cellStyle name="Comma 4 5 18" xfId="2711" xr:uid="{95CC6B3B-9518-455A-9A3A-385641A9486A}"/>
    <cellStyle name="Comma 4 5 19" xfId="2860" xr:uid="{BF0C4876-702B-46E6-84B7-8EF51DB9B4DF}"/>
    <cellStyle name="Comma 4 5 2" xfId="313" xr:uid="{20A0FBF4-93A0-4C7B-841D-A8E078B7D56F}"/>
    <cellStyle name="Comma 4 5 2 2" xfId="3024" xr:uid="{A845CC11-2DC0-44EF-A36A-13F78D24AFFC}"/>
    <cellStyle name="Comma 4 5 2 3" xfId="3329" xr:uid="{111BB236-A654-411B-A0FC-B4D3344BE34E}"/>
    <cellStyle name="Comma 4 5 20" xfId="3181" xr:uid="{FD5E8547-0A1F-4C62-B3CC-8C0D7502C15F}"/>
    <cellStyle name="Comma 4 5 3" xfId="461" xr:uid="{CA6F6DC9-28FF-436D-813A-F384C88750B0}"/>
    <cellStyle name="Comma 4 5 4" xfId="611" xr:uid="{5A00AB26-5200-42D0-90EA-2C12398A0279}"/>
    <cellStyle name="Comma 4 5 5" xfId="759" xr:uid="{86F690D6-C52D-41C4-81C8-DA2A29AA73AE}"/>
    <cellStyle name="Comma 4 5 6" xfId="907" xr:uid="{E7A6E0B7-1B67-441A-B75A-876B943B4104}"/>
    <cellStyle name="Comma 4 5 7" xfId="1055" xr:uid="{74A9B292-7CAF-4BDB-AFFC-DC40A38AD3E1}"/>
    <cellStyle name="Comma 4 5 8" xfId="1203" xr:uid="{8CAE1185-51D2-4355-88EB-4DC274B3E70B}"/>
    <cellStyle name="Comma 4 5 9" xfId="1368" xr:uid="{EFC767D4-ECE2-49ED-838C-FDA816B0DC55}"/>
    <cellStyle name="Comma 4 6" xfId="203" xr:uid="{95089E12-214E-446C-8A01-1E2072EC2A84}"/>
    <cellStyle name="Comma 4 6 10" xfId="1527" xr:uid="{5F118F32-7580-4171-985B-6D3D33ADB7AD}"/>
    <cellStyle name="Comma 4 6 11" xfId="1676" xr:uid="{EF64FB9A-2C0C-4D6A-AC9B-296E80FECAB7}"/>
    <cellStyle name="Comma 4 6 12" xfId="1826" xr:uid="{32B99317-9F0A-4F88-B54C-A0F452C95906}"/>
    <cellStyle name="Comma 4 6 13" xfId="1974" xr:uid="{04AF9D9A-5C1A-48AB-95DA-F958D2076EC9}"/>
    <cellStyle name="Comma 4 6 14" xfId="2123" xr:uid="{4D2C6285-5787-4A16-A731-EC3E2609F12C}"/>
    <cellStyle name="Comma 4 6 15" xfId="2273" xr:uid="{8EBA450B-F921-4A8B-A393-823002CDDD40}"/>
    <cellStyle name="Comma 4 6 16" xfId="2421" xr:uid="{AFCD142A-BD8E-4981-A3EE-07BC43EE9964}"/>
    <cellStyle name="Comma 4 6 17" xfId="2569" xr:uid="{2385AE87-50FB-4ECE-A1F5-6C21805C1501}"/>
    <cellStyle name="Comma 4 6 18" xfId="2719" xr:uid="{44FBED8D-5EE3-4DF2-AD72-C625C8549BEF}"/>
    <cellStyle name="Comma 4 6 19" xfId="2868" xr:uid="{FA449379-7C78-48FB-A685-1A3F99FEDC01}"/>
    <cellStyle name="Comma 4 6 2" xfId="321" xr:uid="{B13D610E-D04D-4057-A29B-EB17B30B9C62}"/>
    <cellStyle name="Comma 4 6 2 2" xfId="3032" xr:uid="{CE14A7FB-9CFA-4499-85A9-DEA340ECD10A}"/>
    <cellStyle name="Comma 4 6 2 3" xfId="3337" xr:uid="{582BE993-9DE0-46E5-A92B-478CF17DDCAD}"/>
    <cellStyle name="Comma 4 6 20" xfId="3189" xr:uid="{BB8DA04D-E40D-4AD0-94D0-D7D9B9F31030}"/>
    <cellStyle name="Comma 4 6 3" xfId="469" xr:uid="{2C4AE020-C948-4C73-A54E-F43977C6B038}"/>
    <cellStyle name="Comma 4 6 4" xfId="619" xr:uid="{BEDD8E1C-FDDD-48AF-ACD4-E8DCC3B136E0}"/>
    <cellStyle name="Comma 4 6 5" xfId="767" xr:uid="{C3F6A70C-72B9-44C3-8329-C8F9B455E053}"/>
    <cellStyle name="Comma 4 6 6" xfId="915" xr:uid="{8C2A0A67-DEB1-4CD3-82A6-BBBCA12E9112}"/>
    <cellStyle name="Comma 4 6 7" xfId="1063" xr:uid="{C7B61E7E-8C88-489A-9E7D-C9A64CD4548D}"/>
    <cellStyle name="Comma 4 6 8" xfId="1211" xr:uid="{CD6CB379-8574-4E26-8B66-74A0926CF2A3}"/>
    <cellStyle name="Comma 4 6 9" xfId="1377" xr:uid="{9E103EF7-3BC1-47B6-A07F-E114093E373C}"/>
    <cellStyle name="Comma 4 7" xfId="158" xr:uid="{4782BA0F-0AD7-4E52-97BC-8CE8A96B4264}"/>
    <cellStyle name="Comma 4 7 10" xfId="1481" xr:uid="{55827B4E-82C5-4624-8210-E227554B30A2}"/>
    <cellStyle name="Comma 4 7 11" xfId="1630" xr:uid="{AE5105C5-83D1-4B53-81FC-2EDB0B9017C2}"/>
    <cellStyle name="Comma 4 7 12" xfId="1780" xr:uid="{EBEA9343-B215-4A60-A77B-AAFB6157E303}"/>
    <cellStyle name="Comma 4 7 13" xfId="1928" xr:uid="{82DD7987-3EEF-4463-AE1A-EFFA14ADF6C2}"/>
    <cellStyle name="Comma 4 7 14" xfId="2077" xr:uid="{ECFD216A-8A77-4211-B464-F15196A32EC5}"/>
    <cellStyle name="Comma 4 7 15" xfId="2227" xr:uid="{76B48FB9-2B17-4B50-80FC-7B0B6249847E}"/>
    <cellStyle name="Comma 4 7 16" xfId="2375" xr:uid="{394D06A6-A753-4457-8B60-AE49D9B5D9B9}"/>
    <cellStyle name="Comma 4 7 17" xfId="2523" xr:uid="{54CECC2C-EE19-4A2E-9FBD-4C686BF5E084}"/>
    <cellStyle name="Comma 4 7 18" xfId="2673" xr:uid="{6F09DD43-2BE4-4D8B-BF45-A1944B1FAF8D}"/>
    <cellStyle name="Comma 4 7 19" xfId="2822" xr:uid="{E1447BCD-9D33-4293-A9C0-56642E418771}"/>
    <cellStyle name="Comma 4 7 2" xfId="275" xr:uid="{E470CA7E-1758-4CCF-B428-BDAEC146F33C}"/>
    <cellStyle name="Comma 4 7 2 2" xfId="2983" xr:uid="{059A511D-7943-4956-9091-10F3EB64F508}"/>
    <cellStyle name="Comma 4 7 2 3" xfId="3291" xr:uid="{1AD1BA77-BDE9-4489-9CF9-716A80926ADB}"/>
    <cellStyle name="Comma 4 7 20" xfId="3143" xr:uid="{8A4075B9-0BA3-4F1D-B193-C2E78F9C25E5}"/>
    <cellStyle name="Comma 4 7 3" xfId="423" xr:uid="{85F3296B-3F96-4C35-B5F0-8D0E766760E6}"/>
    <cellStyle name="Comma 4 7 4" xfId="573" xr:uid="{579EF19C-2056-4F25-B1C0-8678F6D2BACB}"/>
    <cellStyle name="Comma 4 7 5" xfId="721" xr:uid="{5D40675F-E7F4-4E71-BC66-C1D5FEBAE0E1}"/>
    <cellStyle name="Comma 4 7 6" xfId="869" xr:uid="{52F36B16-EA82-42C4-BCB1-AA4C13947CAB}"/>
    <cellStyle name="Comma 4 7 7" xfId="1017" xr:uid="{0A4606EC-BD62-4A5C-9D8A-9569461A5A25}"/>
    <cellStyle name="Comma 4 7 8" xfId="1165" xr:uid="{93B3706B-11E2-49AC-BA7D-C0D7F6B58BA9}"/>
    <cellStyle name="Comma 4 7 9" xfId="1329" xr:uid="{75556E34-379F-4DA2-B328-ED62D1E0A643}"/>
    <cellStyle name="Comma 4 8" xfId="224" xr:uid="{840A545C-1A0C-47FA-B35A-8D582A7DA47D}"/>
    <cellStyle name="Comma 4 8 2" xfId="2919" xr:uid="{C0C9FC2E-E619-40BA-94E1-8F959F556AD5}"/>
    <cellStyle name="Comma 4 8 3" xfId="3240" xr:uid="{806F9F5E-90D4-48F4-87E3-ACEC3DC17256}"/>
    <cellStyle name="Comma 4 9" xfId="372" xr:uid="{4E54BB02-0F8F-4298-B440-916B312F774C}"/>
    <cellStyle name="Comma 5" xfId="24" xr:uid="{B86F88FE-2455-4F46-8346-D266C0006EBF}"/>
    <cellStyle name="Comma 5 10" xfId="672" xr:uid="{3073AD80-BB7B-4EEF-BD09-C5A1D3564CB8}"/>
    <cellStyle name="Comma 5 11" xfId="820" xr:uid="{A1124194-3C5E-426E-AAD9-2FA75C9BDDD2}"/>
    <cellStyle name="Comma 5 12" xfId="968" xr:uid="{AD4BA531-686C-4884-8E97-FFEC048B3CC6}"/>
    <cellStyle name="Comma 5 13" xfId="1116" xr:uid="{A4CD8773-40D7-408A-A336-E58B5661D6DC}"/>
    <cellStyle name="Comma 5 14" xfId="1271" xr:uid="{64B72737-9569-4054-9390-C07F6C93A3F8}"/>
    <cellStyle name="Comma 5 15" xfId="1432" xr:uid="{29D18CC9-B4E9-49DE-B415-28EE2AF76F54}"/>
    <cellStyle name="Comma 5 16" xfId="1581" xr:uid="{09E59212-CD01-4B7F-9080-F792027E0164}"/>
    <cellStyle name="Comma 5 17" xfId="1731" xr:uid="{274DBA19-3C25-41F4-9976-726808368ACD}"/>
    <cellStyle name="Comma 5 18" xfId="1879" xr:uid="{95876F3A-0D1A-41C9-8BAF-9E13EB0353A6}"/>
    <cellStyle name="Comma 5 19" xfId="2028" xr:uid="{57740E54-1D04-422D-A963-ACCA7D64A0F1}"/>
    <cellStyle name="Comma 5 2" xfId="53" xr:uid="{E90801CA-DD06-4C4A-8E61-017BFC81ACA9}"/>
    <cellStyle name="Comma 5 2 10" xfId="1129" xr:uid="{EC80D881-6D2D-4E62-B5C0-DE9804E93494}"/>
    <cellStyle name="Comma 5 2 11" xfId="1284" xr:uid="{4F7CE39F-CF38-4B06-A2D5-BFEA2B70C487}"/>
    <cellStyle name="Comma 5 2 12" xfId="1445" xr:uid="{24A88628-0315-4786-9EE6-D7A911910F4A}"/>
    <cellStyle name="Comma 5 2 13" xfId="1594" xr:uid="{E6DC84F1-FB47-440C-9695-0DAE3668E452}"/>
    <cellStyle name="Comma 5 2 14" xfId="1744" xr:uid="{EFDCFC15-1FD6-41AA-AF74-449D53238E3E}"/>
    <cellStyle name="Comma 5 2 15" xfId="1892" xr:uid="{99F9BFD7-A0C2-403D-A63B-DD334968A8DD}"/>
    <cellStyle name="Comma 5 2 16" xfId="2041" xr:uid="{5C749F42-735A-4374-8417-14685D5FDB71}"/>
    <cellStyle name="Comma 5 2 17" xfId="2191" xr:uid="{6CB945DC-A356-42B3-ABE0-ADB97F339D30}"/>
    <cellStyle name="Comma 5 2 18" xfId="2339" xr:uid="{E744ACFD-0B67-43FC-A96D-212DB2E7F12D}"/>
    <cellStyle name="Comma 5 2 19" xfId="2487" xr:uid="{B15B47E0-5925-406C-9C1C-47146EABA625}"/>
    <cellStyle name="Comma 5 2 2" xfId="123" xr:uid="{7B5B7CCB-6CBA-4D03-8BB2-C10901394E34}"/>
    <cellStyle name="Comma 5 2 2 10" xfId="1542" xr:uid="{81965CFD-AC01-4038-9597-226D85554E6B}"/>
    <cellStyle name="Comma 5 2 2 11" xfId="1691" xr:uid="{7B0D9A01-42E0-441F-BF97-5BE8B529EB86}"/>
    <cellStyle name="Comma 5 2 2 12" xfId="1841" xr:uid="{E2ED1627-D2E7-492E-9CAE-49F7F7D690E4}"/>
    <cellStyle name="Comma 5 2 2 13" xfId="1989" xr:uid="{8F602F9D-B0B5-49ED-B266-3BA969DF3F42}"/>
    <cellStyle name="Comma 5 2 2 14" xfId="2138" xr:uid="{FCC48486-2D10-44F8-BF65-D462D2E47890}"/>
    <cellStyle name="Comma 5 2 2 15" xfId="2288" xr:uid="{4BF7E751-D09B-4BD8-8035-0B69FBC37C6B}"/>
    <cellStyle name="Comma 5 2 2 16" xfId="2436" xr:uid="{76CEFAF6-B297-434B-82B0-C84AED630351}"/>
    <cellStyle name="Comma 5 2 2 17" xfId="2584" xr:uid="{E3E86CBB-FB40-47EB-8337-307BB8A644FC}"/>
    <cellStyle name="Comma 5 2 2 18" xfId="2734" xr:uid="{C93AD525-1307-4BA8-A383-C385450D90CB}"/>
    <cellStyle name="Comma 5 2 2 19" xfId="2883" xr:uid="{8F312D7C-365B-4605-B621-E894054A0DC0}"/>
    <cellStyle name="Comma 5 2 2 2" xfId="336" xr:uid="{7C0567F1-10CA-44A9-9716-8B80E61BEF28}"/>
    <cellStyle name="Comma 5 2 2 2 2" xfId="3047" xr:uid="{1A058AC2-6473-45FC-B1D6-EC03F082D39B}"/>
    <cellStyle name="Comma 5 2 2 2 3" xfId="3352" xr:uid="{4389495E-8821-4195-AFC5-B5994C8F13AE}"/>
    <cellStyle name="Comma 5 2 2 20" xfId="3204" xr:uid="{98ED3BD8-C18B-4128-B9EF-60DE00012C4B}"/>
    <cellStyle name="Comma 5 2 2 3" xfId="484" xr:uid="{EB314121-BC8B-4B1A-8E77-831DCB7041D7}"/>
    <cellStyle name="Comma 5 2 2 4" xfId="634" xr:uid="{BB83C67B-006B-400C-BAC8-66CCBF2A5FE7}"/>
    <cellStyle name="Comma 5 2 2 5" xfId="782" xr:uid="{A9377E7E-CA92-4B15-898A-29F60520F5A2}"/>
    <cellStyle name="Comma 5 2 2 6" xfId="930" xr:uid="{8867F4A3-C725-426E-9D11-CD06D6E51937}"/>
    <cellStyle name="Comma 5 2 2 7" xfId="1078" xr:uid="{B33D8466-5C1C-44A7-98AC-387B16FAF6EB}"/>
    <cellStyle name="Comma 5 2 2 8" xfId="1226" xr:uid="{2C1D5BF1-14DE-4C58-8AD6-C5E5F55A8C9A}"/>
    <cellStyle name="Comma 5 2 2 9" xfId="1392" xr:uid="{F70CB755-AAE1-4C3F-9F49-C5F857941971}"/>
    <cellStyle name="Comma 5 2 20" xfId="2637" xr:uid="{DB4EC935-C7A3-4996-8502-FD653D349E44}"/>
    <cellStyle name="Comma 5 2 21" xfId="2786" xr:uid="{C22E7626-E1BE-4AF7-BE15-900659E0AFA6}"/>
    <cellStyle name="Comma 5 2 22" xfId="3107" xr:uid="{87819C42-EC0E-4053-8B3B-F71A1B38F029}"/>
    <cellStyle name="Comma 5 2 3" xfId="170" xr:uid="{7ACFD0F3-048B-4282-B571-5EBE76F0F6A1}"/>
    <cellStyle name="Comma 5 2 3 10" xfId="1495" xr:uid="{90DD10D7-5B73-4FF5-B38E-59119B9DF0DF}"/>
    <cellStyle name="Comma 5 2 3 11" xfId="1644" xr:uid="{466B5091-0CAD-4D28-8B20-F89C79250C60}"/>
    <cellStyle name="Comma 5 2 3 12" xfId="1794" xr:uid="{3156020B-2172-412B-9BF4-13AB74F02901}"/>
    <cellStyle name="Comma 5 2 3 13" xfId="1942" xr:uid="{7F3ACD7A-D912-4390-8EA3-21B3367A7E1F}"/>
    <cellStyle name="Comma 5 2 3 14" xfId="2091" xr:uid="{28FD5D75-2323-4C23-8080-8D75A323B80F}"/>
    <cellStyle name="Comma 5 2 3 15" xfId="2241" xr:uid="{FF498384-A9EF-463B-B6C9-8C69E0388D2E}"/>
    <cellStyle name="Comma 5 2 3 16" xfId="2389" xr:uid="{118C6355-84A1-4B8F-B5B3-BF11631BAD7C}"/>
    <cellStyle name="Comma 5 2 3 17" xfId="2537" xr:uid="{5EB518BE-3889-4386-952B-6EF7038CFF6C}"/>
    <cellStyle name="Comma 5 2 3 18" xfId="2687" xr:uid="{6D23EE62-E8FD-43AF-855E-7DFD959FE586}"/>
    <cellStyle name="Comma 5 2 3 19" xfId="2836" xr:uid="{527BE34F-D265-41A9-A61D-15852AF35FF2}"/>
    <cellStyle name="Comma 5 2 3 2" xfId="289" xr:uid="{069711F2-DA0E-4663-9673-81EBD351D3F1}"/>
    <cellStyle name="Comma 5 2 3 2 2" xfId="2999" xr:uid="{9DF63D62-8167-4739-85E2-99327D5A49E2}"/>
    <cellStyle name="Comma 5 2 3 2 3" xfId="3305" xr:uid="{3EAD4B1D-29BB-44F5-AB16-2D85B8D70722}"/>
    <cellStyle name="Comma 5 2 3 20" xfId="3157" xr:uid="{42B5F3E8-99F0-4280-8F50-05BD4439653C}"/>
    <cellStyle name="Comma 5 2 3 3" xfId="437" xr:uid="{F6F6CCD5-D6EB-4246-AC2F-025E89DBB7C0}"/>
    <cellStyle name="Comma 5 2 3 4" xfId="587" xr:uid="{299A9B97-21E9-4D7D-980D-62AED1C3FE08}"/>
    <cellStyle name="Comma 5 2 3 5" xfId="735" xr:uid="{44B4C7EC-6FE1-4960-8190-50712C77363D}"/>
    <cellStyle name="Comma 5 2 3 6" xfId="883" xr:uid="{F22D2FD8-1550-4D64-B731-208FA5F2F30C}"/>
    <cellStyle name="Comma 5 2 3 7" xfId="1031" xr:uid="{122407DD-628D-48ED-9017-C93CEADEC294}"/>
    <cellStyle name="Comma 5 2 3 8" xfId="1179" xr:uid="{FEBF91A8-D9EC-49E9-A028-1C9F14039758}"/>
    <cellStyle name="Comma 5 2 3 9" xfId="1344" xr:uid="{C7EFB3B5-686A-44F3-9E76-6C17EC1DCE7C}"/>
    <cellStyle name="Comma 5 2 4" xfId="239" xr:uid="{D4832D15-DC75-42B7-A56D-27F34E78994D}"/>
    <cellStyle name="Comma 5 2 4 2" xfId="2937" xr:uid="{DB1526B2-A836-4FEE-9283-45042F275028}"/>
    <cellStyle name="Comma 5 2 4 3" xfId="3255" xr:uid="{7B335C1A-4FEB-4F99-A12A-0438436723D0}"/>
    <cellStyle name="Comma 5 2 5" xfId="387" xr:uid="{572BF2D4-AB34-4CF1-83F0-48BF1CBE7C17}"/>
    <cellStyle name="Comma 5 2 6" xfId="537" xr:uid="{F425548C-4BAF-4417-8043-DCFABD07B682}"/>
    <cellStyle name="Comma 5 2 7" xfId="685" xr:uid="{D7DDE2BA-223B-4375-97FD-195E7FEFF9D6}"/>
    <cellStyle name="Comma 5 2 8" xfId="833" xr:uid="{A7D7D375-AE09-4619-9501-CC312E0966F2}"/>
    <cellStyle name="Comma 5 2 9" xfId="981" xr:uid="{7AA1D8BA-629F-411D-9DAF-92E51418FD2B}"/>
    <cellStyle name="Comma 5 20" xfId="2178" xr:uid="{42A0D78D-31A9-49EF-8379-E86D5695D2EC}"/>
    <cellStyle name="Comma 5 21" xfId="2326" xr:uid="{E48588CC-406F-43AC-AC1B-A9ED3A0819A3}"/>
    <cellStyle name="Comma 5 22" xfId="2474" xr:uid="{417C06ED-ABC2-45BF-AB84-20B97918DF85}"/>
    <cellStyle name="Comma 5 23" xfId="2624" xr:uid="{4A6AF595-F540-4367-BEF0-7814E38171B0}"/>
    <cellStyle name="Comma 5 24" xfId="2773" xr:uid="{64F013DD-6645-4BC5-8CC3-73BE75FE6004}"/>
    <cellStyle name="Comma 5 25" xfId="3094" xr:uid="{896763C2-B89A-497E-89A6-7AA88DA5B6D2}"/>
    <cellStyle name="Comma 5 3" xfId="39" xr:uid="{441986BE-2310-43C7-8DE0-1EA8C73B5FC1}"/>
    <cellStyle name="Comma 5 3 10" xfId="1357" xr:uid="{B3076EB9-3301-4BF5-B5A9-43EB07FE72F5}"/>
    <cellStyle name="Comma 5 3 11" xfId="1508" xr:uid="{4B123025-5671-4BB0-8F61-817557835FA9}"/>
    <cellStyle name="Comma 5 3 12" xfId="1657" xr:uid="{01330D3F-EF39-4E83-8166-45E58C005005}"/>
    <cellStyle name="Comma 5 3 13" xfId="1807" xr:uid="{C241DBF6-D554-4698-A443-F9B6D0844D9D}"/>
    <cellStyle name="Comma 5 3 14" xfId="1955" xr:uid="{4B014499-45CB-4080-B077-C36F605A7AE9}"/>
    <cellStyle name="Comma 5 3 15" xfId="2104" xr:uid="{BE61F008-5D96-4125-A1EB-59590828D55E}"/>
    <cellStyle name="Comma 5 3 16" xfId="2254" xr:uid="{5FEFDD60-173D-48B0-A8D6-F84A887D7610}"/>
    <cellStyle name="Comma 5 3 17" xfId="2402" xr:uid="{20A16D35-C09D-4D20-B969-98A6D4F8779A}"/>
    <cellStyle name="Comma 5 3 18" xfId="2550" xr:uid="{5950A432-F5D0-4B4C-879B-90BCC1FBE8EF}"/>
    <cellStyle name="Comma 5 3 19" xfId="2700" xr:uid="{B6AD0E05-5E15-4194-97CE-AD4B13A27AAD}"/>
    <cellStyle name="Comma 5 3 2" xfId="183" xr:uid="{34DF6D99-4A90-483E-B4D5-362808428B47}"/>
    <cellStyle name="Comma 5 3 2 2" xfId="3013" xr:uid="{39CB2EC1-A3AC-49D6-8DF3-4ECF40F603BD}"/>
    <cellStyle name="Comma 5 3 2 3" xfId="3318" xr:uid="{059BC4F0-FB36-4F8E-A28F-4F8B0F7D3A06}"/>
    <cellStyle name="Comma 5 3 20" xfId="2849" xr:uid="{61A98C39-A724-46F5-AC21-AB3D80E26F3C}"/>
    <cellStyle name="Comma 5 3 21" xfId="3170" xr:uid="{B93672C8-EFA7-4C90-ABD6-0ACC512F4564}"/>
    <cellStyle name="Comma 5 3 3" xfId="302" xr:uid="{CB78C07A-F952-4135-9CD0-6A367283F770}"/>
    <cellStyle name="Comma 5 3 4" xfId="450" xr:uid="{09605E36-FADA-46C2-AA91-8E3F4F86F5FB}"/>
    <cellStyle name="Comma 5 3 5" xfId="600" xr:uid="{9686CD6E-A21A-4AFC-BB9D-C7DDA0E4B050}"/>
    <cellStyle name="Comma 5 3 6" xfId="748" xr:uid="{5ABE707C-2D13-4151-BEE5-4A9A90F2871F}"/>
    <cellStyle name="Comma 5 3 7" xfId="896" xr:uid="{EA0D8DBC-8779-4D4B-86B4-A4042EC386EA}"/>
    <cellStyle name="Comma 5 3 8" xfId="1044" xr:uid="{9AD0738A-48A2-449D-A72F-888BDCCD161D}"/>
    <cellStyle name="Comma 5 3 9" xfId="1192" xr:uid="{A3D62031-8435-40D9-821C-FDF0B4AAFC68}"/>
    <cellStyle name="Comma 5 4" xfId="110" xr:uid="{E404657C-DDF6-4E41-A00B-1CFF6B85EF11}"/>
    <cellStyle name="Comma 5 4 10" xfId="1514" xr:uid="{5F66564A-7F83-4FFD-9718-2496E1B61D2E}"/>
    <cellStyle name="Comma 5 4 11" xfId="1663" xr:uid="{A003D50B-B624-4498-B73C-35AC908FB919}"/>
    <cellStyle name="Comma 5 4 12" xfId="1813" xr:uid="{C0439252-F04A-45D5-AF97-3D1E126B3C7E}"/>
    <cellStyle name="Comma 5 4 13" xfId="1961" xr:uid="{1DC07CDC-E07A-40DB-8614-1D99FEF3A959}"/>
    <cellStyle name="Comma 5 4 14" xfId="2110" xr:uid="{E65BA67E-F0A8-4978-B589-A91669A275D0}"/>
    <cellStyle name="Comma 5 4 15" xfId="2260" xr:uid="{CE159182-DFA9-4DD3-91A3-F7947A49B33B}"/>
    <cellStyle name="Comma 5 4 16" xfId="2408" xr:uid="{BDDC89FF-EA0B-468E-B2CC-6B64615106C0}"/>
    <cellStyle name="Comma 5 4 17" xfId="2556" xr:uid="{E7627E0F-2A33-4FE7-897B-4F2452233B44}"/>
    <cellStyle name="Comma 5 4 18" xfId="2706" xr:uid="{F03D0E2F-3F4B-4F9A-9DA9-11A9A99CBBA0}"/>
    <cellStyle name="Comma 5 4 19" xfId="2855" xr:uid="{559C9FEE-955D-45B2-A1EF-0C8C3019AB2D}"/>
    <cellStyle name="Comma 5 4 2" xfId="308" xr:uid="{98B0D83F-4CD7-4515-9CBC-45C397027244}"/>
    <cellStyle name="Comma 5 4 2 2" xfId="3019" xr:uid="{0F42B358-4E6E-4625-AB6E-E9EBE600E02C}"/>
    <cellStyle name="Comma 5 4 2 3" xfId="3324" xr:uid="{2EFDB6B1-54AE-44ED-981A-04F26E783C37}"/>
    <cellStyle name="Comma 5 4 20" xfId="3176" xr:uid="{ADC58CB8-4336-4C2A-A6D1-2BB16F5E6719}"/>
    <cellStyle name="Comma 5 4 3" xfId="456" xr:uid="{66AC9AA0-354E-4527-B674-122033828B83}"/>
    <cellStyle name="Comma 5 4 4" xfId="606" xr:uid="{CFA0FD45-435F-4A7A-AC31-6B502C1173E7}"/>
    <cellStyle name="Comma 5 4 5" xfId="754" xr:uid="{B374E95C-3328-4FE1-9929-7676B5222436}"/>
    <cellStyle name="Comma 5 4 6" xfId="902" xr:uid="{52E02AE9-6CFA-4502-89B8-CDADB9A13A9D}"/>
    <cellStyle name="Comma 5 4 7" xfId="1050" xr:uid="{82678E48-19E7-4331-BFBB-0F2B34129E64}"/>
    <cellStyle name="Comma 5 4 8" xfId="1198" xr:uid="{E229AB7C-145E-4D9B-B6A3-831661032356}"/>
    <cellStyle name="Comma 5 4 9" xfId="1363" xr:uid="{6417AC49-20BA-4C1A-AFE4-8995CCB0DE6F}"/>
    <cellStyle name="Comma 5 5" xfId="205" xr:uid="{7309961D-3AFA-432B-B4BF-6754A1C686AF}"/>
    <cellStyle name="Comma 5 5 10" xfId="1529" xr:uid="{DE5141A5-2AEB-42F6-8EA2-46375E505D30}"/>
    <cellStyle name="Comma 5 5 11" xfId="1678" xr:uid="{636E9520-E05F-4FA2-896C-225F21F62D6E}"/>
    <cellStyle name="Comma 5 5 12" xfId="1828" xr:uid="{794F18D1-71DF-450F-8A36-4AF059DB4094}"/>
    <cellStyle name="Comma 5 5 13" xfId="1976" xr:uid="{EEF7AA8A-171D-49EC-8F7F-F108F00C2ADF}"/>
    <cellStyle name="Comma 5 5 14" xfId="2125" xr:uid="{C01217DE-8050-4FDA-94AE-20B21FF71FD8}"/>
    <cellStyle name="Comma 5 5 15" xfId="2275" xr:uid="{094D4ABB-9C03-4DA8-A5C5-D95866AD8D47}"/>
    <cellStyle name="Comma 5 5 16" xfId="2423" xr:uid="{C8EB2AC2-C70A-487B-AE84-A35F9B28AEF9}"/>
    <cellStyle name="Comma 5 5 17" xfId="2571" xr:uid="{C892D4A4-444D-4491-A796-4E4AE3EF2E2F}"/>
    <cellStyle name="Comma 5 5 18" xfId="2721" xr:uid="{653DF35C-151F-435E-B205-A568CF63AA6B}"/>
    <cellStyle name="Comma 5 5 19" xfId="2870" xr:uid="{82107A6A-5C66-4AE5-BEE0-C91889184389}"/>
    <cellStyle name="Comma 5 5 2" xfId="323" xr:uid="{812F6B22-B7C2-4A89-993D-C2DA2CD0E91E}"/>
    <cellStyle name="Comma 5 5 2 2" xfId="3034" xr:uid="{98C23447-B751-41CD-8748-279E7286E170}"/>
    <cellStyle name="Comma 5 5 2 3" xfId="3339" xr:uid="{291F3943-0BAD-4318-81BE-50E57933A8A1}"/>
    <cellStyle name="Comma 5 5 20" xfId="3191" xr:uid="{D940ED6F-2C13-40FC-82AB-EB78F11EF00A}"/>
    <cellStyle name="Comma 5 5 3" xfId="471" xr:uid="{45A51793-99F6-406A-851A-F8DDC8BB2F10}"/>
    <cellStyle name="Comma 5 5 4" xfId="621" xr:uid="{7AE611C9-2508-405B-955A-BB5BEFBE85BD}"/>
    <cellStyle name="Comma 5 5 5" xfId="769" xr:uid="{5C378927-3B17-4C84-92FA-B3D5BEE2E008}"/>
    <cellStyle name="Comma 5 5 6" xfId="917" xr:uid="{1EC17BAD-A1F7-4029-9730-4B2C0493BE7F}"/>
    <cellStyle name="Comma 5 5 7" xfId="1065" xr:uid="{3F1BFED4-70D3-4D4F-9FB5-5AC82B7F33AA}"/>
    <cellStyle name="Comma 5 5 8" xfId="1213" xr:uid="{E9FB0220-122C-443A-97B3-9ED896CB747E}"/>
    <cellStyle name="Comma 5 5 9" xfId="1379" xr:uid="{50B870E5-84CC-4B6B-986F-4C07B4AA1587}"/>
    <cellStyle name="Comma 5 6" xfId="157" xr:uid="{02ECBB4D-A3FA-45C8-AB9F-927CDA45DA9C}"/>
    <cellStyle name="Comma 5 6 10" xfId="1476" xr:uid="{6C9A5FA1-9560-48BE-A98B-D0BB5504816B}"/>
    <cellStyle name="Comma 5 6 11" xfId="1625" xr:uid="{C842BF08-6792-4D63-99C1-2A075561B186}"/>
    <cellStyle name="Comma 5 6 12" xfId="1775" xr:uid="{BAC0DA56-0566-4574-AEB7-765C95A501EA}"/>
    <cellStyle name="Comma 5 6 13" xfId="1923" xr:uid="{9E89BBF3-33D7-4895-A6E1-3A4BACD2682E}"/>
    <cellStyle name="Comma 5 6 14" xfId="2072" xr:uid="{7539306E-B858-4556-A001-4FFF0891B527}"/>
    <cellStyle name="Comma 5 6 15" xfId="2222" xr:uid="{542BAA88-BDD7-4A65-83FA-689D9FDD57AF}"/>
    <cellStyle name="Comma 5 6 16" xfId="2370" xr:uid="{61F41F30-F042-480E-9E87-AE39318D61BB}"/>
    <cellStyle name="Comma 5 6 17" xfId="2518" xr:uid="{F3AB4AE9-DADA-46D1-A56D-5202CAAEBE61}"/>
    <cellStyle name="Comma 5 6 18" xfId="2668" xr:uid="{9490AAB9-8A32-436D-AF64-2FB63D59A838}"/>
    <cellStyle name="Comma 5 6 19" xfId="2817" xr:uid="{B8385E81-888B-4AC2-9600-2C604D3CC986}"/>
    <cellStyle name="Comma 5 6 2" xfId="270" xr:uid="{31CACFEB-09E1-4861-BED3-9C1402D520F8}"/>
    <cellStyle name="Comma 5 6 2 2" xfId="2978" xr:uid="{6D4A76CB-7695-4D2A-9775-51D42E21AED0}"/>
    <cellStyle name="Comma 5 6 2 3" xfId="3286" xr:uid="{443092F3-425F-47B9-9397-257E50D89CAD}"/>
    <cellStyle name="Comma 5 6 20" xfId="3138" xr:uid="{FB855680-2115-4E24-AEA1-64B2491889A6}"/>
    <cellStyle name="Comma 5 6 3" xfId="418" xr:uid="{7AB4E76B-7645-412C-B85A-79E8BBDFA63E}"/>
    <cellStyle name="Comma 5 6 4" xfId="568" xr:uid="{F395CD20-7012-4FD8-979C-C87198D0EE5F}"/>
    <cellStyle name="Comma 5 6 5" xfId="716" xr:uid="{B8C6C591-E2A5-460A-BE1D-947FD6A1EA17}"/>
    <cellStyle name="Comma 5 6 6" xfId="864" xr:uid="{B8209627-B9AF-4F1A-987F-15A2E484815B}"/>
    <cellStyle name="Comma 5 6 7" xfId="1012" xr:uid="{4A62E939-A2AA-448A-AB90-942176EA58FD}"/>
    <cellStyle name="Comma 5 6 8" xfId="1160" xr:uid="{4A71F97C-66C0-4B07-9F76-0B37157564C1}"/>
    <cellStyle name="Comma 5 6 9" xfId="1324" xr:uid="{7A20FBD8-3941-4CEB-A826-80A6B1A7A27C}"/>
    <cellStyle name="Comma 5 7" xfId="226" xr:uid="{6BCB4B7C-31AA-4AD0-96E4-D831FF46E836}"/>
    <cellStyle name="Comma 5 7 2" xfId="2922" xr:uid="{5774C933-92CD-4FC2-A462-26AF66AB11BE}"/>
    <cellStyle name="Comma 5 7 3" xfId="3242" xr:uid="{E7F774EF-0602-43E4-BD09-58EA80A6E8FD}"/>
    <cellStyle name="Comma 5 8" xfId="374" xr:uid="{50B30673-026E-47FE-A133-7060170D4DCC}"/>
    <cellStyle name="Comma 5 9" xfId="524" xr:uid="{FAFF0484-0C90-4C24-8BAA-3BF62358A46C}"/>
    <cellStyle name="Comma 6" xfId="2" xr:uid="{D669DB99-7C90-4158-8DBA-E3A5F7F6A8C3}"/>
    <cellStyle name="Comma 6 10" xfId="1122" xr:uid="{C0CD3110-74C2-4B2C-8D17-C33F6B2D3B33}"/>
    <cellStyle name="Comma 6 11" xfId="1277" xr:uid="{FF01EBC6-F9CD-4516-9215-39020B18BA38}"/>
    <cellStyle name="Comma 6 12" xfId="1438" xr:uid="{0BBA3273-E776-4141-B22F-AC34A9C4F776}"/>
    <cellStyle name="Comma 6 13" xfId="1587" xr:uid="{D76DEDE3-25C7-49A4-81A0-BF339ED54A4D}"/>
    <cellStyle name="Comma 6 14" xfId="1737" xr:uid="{25E36812-FFDF-4F91-9156-AE5465E5BFF4}"/>
    <cellStyle name="Comma 6 15" xfId="1885" xr:uid="{D9FCF9E4-F92D-4E35-A173-64F64876231F}"/>
    <cellStyle name="Comma 6 16" xfId="2034" xr:uid="{A6D11E34-ECB1-4EF8-9B42-1A14280C5567}"/>
    <cellStyle name="Comma 6 17" xfId="2184" xr:uid="{0A597ACF-451C-4BBE-BB0D-3BD51FE7F24E}"/>
    <cellStyle name="Comma 6 18" xfId="2332" xr:uid="{06419581-3555-4666-B79F-F283E34BF073}"/>
    <cellStyle name="Comma 6 19" xfId="2480" xr:uid="{C665D2ED-A602-411E-9299-123C868D6A07}"/>
    <cellStyle name="Comma 6 2" xfId="45" xr:uid="{462BDFD8-993B-4C4C-B240-3D8C003DB612}"/>
    <cellStyle name="Comma 6 2 10" xfId="1385" xr:uid="{57B5CFDF-DE1E-4EB5-A2FB-0FA1FC00000F}"/>
    <cellStyle name="Comma 6 2 11" xfId="1535" xr:uid="{D6FBF414-443A-4DD9-BC64-F01A31DD21CA}"/>
    <cellStyle name="Comma 6 2 12" xfId="1684" xr:uid="{762C7C09-2528-411E-BDBB-A815653997EC}"/>
    <cellStyle name="Comma 6 2 13" xfId="1834" xr:uid="{93EF8DF6-97EA-4A9A-A902-DFD97ACBC00A}"/>
    <cellStyle name="Comma 6 2 14" xfId="1982" xr:uid="{23196304-A984-45C9-9EBA-A7CB4A6F70C0}"/>
    <cellStyle name="Comma 6 2 15" xfId="2131" xr:uid="{15AE772F-CE94-41FC-9E94-BC4FBC4C477C}"/>
    <cellStyle name="Comma 6 2 16" xfId="2281" xr:uid="{657E4A74-565D-4DBF-87F5-4228618D0F46}"/>
    <cellStyle name="Comma 6 2 17" xfId="2429" xr:uid="{9FD2C186-6569-4833-B516-89DFBB79E6BA}"/>
    <cellStyle name="Comma 6 2 18" xfId="2577" xr:uid="{057705D3-71B9-4759-A106-6222319AFCCA}"/>
    <cellStyle name="Comma 6 2 19" xfId="2727" xr:uid="{78B2E116-06E8-4537-98BE-49BCDDBE07E7}"/>
    <cellStyle name="Comma 6 2 2" xfId="210" xr:uid="{56B498D2-15EF-4C4B-8EC9-4DDADE2CFC24}"/>
    <cellStyle name="Comma 6 2 2 2" xfId="3040" xr:uid="{995AC3F4-A5D3-403C-BA08-20E22CF522AA}"/>
    <cellStyle name="Comma 6 2 2 3" xfId="3345" xr:uid="{AD9A9492-C96A-45C2-B5EC-4D664D99CBF7}"/>
    <cellStyle name="Comma 6 2 20" xfId="2876" xr:uid="{C7161DF7-B3A6-4143-AB5D-116D7481EB54}"/>
    <cellStyle name="Comma 6 2 21" xfId="3197" xr:uid="{BCEDFECA-FC38-4617-9816-1E73BFC86CAB}"/>
    <cellStyle name="Comma 6 2 3" xfId="329" xr:uid="{E81AF578-7BDC-45F9-8AA7-7147BF188B6D}"/>
    <cellStyle name="Comma 6 2 4" xfId="477" xr:uid="{8BB73B82-B642-4B18-BE74-DAD0125E84B3}"/>
    <cellStyle name="Comma 6 2 5" xfId="627" xr:uid="{D5E57B76-1A92-4A7A-96D7-5D6E25BD375D}"/>
    <cellStyle name="Comma 6 2 6" xfId="775" xr:uid="{C9C5DAA4-6754-4364-9B59-5C95879DDB70}"/>
    <cellStyle name="Comma 6 2 7" xfId="923" xr:uid="{CAC43A5B-F47D-4957-BAE5-2FFE839D4457}"/>
    <cellStyle name="Comma 6 2 8" xfId="1071" xr:uid="{F12F4293-83D5-4DF8-9664-2521A9DE9512}"/>
    <cellStyle name="Comma 6 2 9" xfId="1219" xr:uid="{4AAC83E7-0F49-453E-A7D2-707885B5A789}"/>
    <cellStyle name="Comma 6 20" xfId="2630" xr:uid="{A22B1C9C-5145-4907-BB38-EE96FE963DEA}"/>
    <cellStyle name="Comma 6 21" xfId="2779" xr:uid="{A49447AE-37D0-49AF-92ED-D1054FB1AA42}"/>
    <cellStyle name="Comma 6 22" xfId="3100" xr:uid="{F8077DC1-C2D7-486B-83CB-9E1BDD173B34}"/>
    <cellStyle name="Comma 6 3" xfId="116" xr:uid="{F76A6B0A-E359-4432-AD7A-CED91BD4246A}"/>
    <cellStyle name="Comma 6 3 10" xfId="1482" xr:uid="{6D3020D0-B954-4D30-A1DF-FF8D6452DF26}"/>
    <cellStyle name="Comma 6 3 11" xfId="1631" xr:uid="{0CA63E9E-D171-4894-9113-C0991D8119DF}"/>
    <cellStyle name="Comma 6 3 12" xfId="1781" xr:uid="{45197AA8-BF67-4669-AB21-31F72D539EDA}"/>
    <cellStyle name="Comma 6 3 13" xfId="1929" xr:uid="{33BCE97E-899F-446E-9EAF-1606F57AAFBC}"/>
    <cellStyle name="Comma 6 3 14" xfId="2078" xr:uid="{5D2C9743-215A-46B1-984C-6055A35A6764}"/>
    <cellStyle name="Comma 6 3 15" xfId="2228" xr:uid="{D7F9855E-400F-4644-97EC-0A0EF0987855}"/>
    <cellStyle name="Comma 6 3 16" xfId="2376" xr:uid="{B0F61DB4-DF9B-485C-A84B-673295E092A3}"/>
    <cellStyle name="Comma 6 3 17" xfId="2524" xr:uid="{D2B4681E-4C41-4140-838B-07BE995115C6}"/>
    <cellStyle name="Comma 6 3 18" xfId="2674" xr:uid="{A7E78AED-CAFD-469F-96B3-86209AB5F71C}"/>
    <cellStyle name="Comma 6 3 19" xfId="2823" xr:uid="{7B122699-FFA0-4257-AF5D-5E9C6F13F0A2}"/>
    <cellStyle name="Comma 6 3 2" xfId="276" xr:uid="{A00FC91D-2F21-4C8B-8537-D002A7F4FB37}"/>
    <cellStyle name="Comma 6 3 2 2" xfId="2985" xr:uid="{B08B3839-90BA-40AA-8456-EFE9A7C7C4FD}"/>
    <cellStyle name="Comma 6 3 2 3" xfId="3292" xr:uid="{A7C50D0D-08E4-4029-B52C-D9AF42BC8851}"/>
    <cellStyle name="Comma 6 3 20" xfId="3144" xr:uid="{8F805B4E-06B6-4113-82AE-F5690D3CA9D0}"/>
    <cellStyle name="Comma 6 3 3" xfId="424" xr:uid="{207DEF40-1144-46FF-9944-FB4D403B5272}"/>
    <cellStyle name="Comma 6 3 4" xfId="574" xr:uid="{F0528E1F-CAB6-44C8-8DCB-317B4F709911}"/>
    <cellStyle name="Comma 6 3 5" xfId="722" xr:uid="{25579090-625C-4149-B600-FA14F742F418}"/>
    <cellStyle name="Comma 6 3 6" xfId="870" xr:uid="{78BE556B-6E20-47AE-9380-BAB47AE017EE}"/>
    <cellStyle name="Comma 6 3 7" xfId="1018" xr:uid="{D4840A9F-911B-4364-882B-C678B094C04A}"/>
    <cellStyle name="Comma 6 3 8" xfId="1166" xr:uid="{4EB59230-A675-49F1-B183-8ADA26D9971E}"/>
    <cellStyle name="Comma 6 3 9" xfId="1330" xr:uid="{90411D62-1C92-44B8-AA36-FD6A38FF03A2}"/>
    <cellStyle name="Comma 6 4" xfId="232" xr:uid="{EEC3F0FE-4034-48CB-A83E-923845971FE4}"/>
    <cellStyle name="Comma 6 4 2" xfId="2929" xr:uid="{82B44E0B-7D72-4138-9611-8C388A586EC2}"/>
    <cellStyle name="Comma 6 4 3" xfId="3248" xr:uid="{639B2DD1-34C0-486B-B26A-58D658185FFF}"/>
    <cellStyle name="Comma 6 5" xfId="380" xr:uid="{EF69AFB6-22A6-4B6F-B6DA-DCC02BF39C24}"/>
    <cellStyle name="Comma 6 6" xfId="530" xr:uid="{0F356822-7476-4135-A1E9-B37209F37A65}"/>
    <cellStyle name="Comma 6 7" xfId="678" xr:uid="{BA60F18C-B89B-4FBC-8C91-6C0B1FDF90AE}"/>
    <cellStyle name="Comma 6 8" xfId="826" xr:uid="{F2858C33-60C3-47F0-B2DE-143946E94175}"/>
    <cellStyle name="Comma 6 9" xfId="974" xr:uid="{28854F9A-83D9-4AE5-90B4-D4745FFA5F86}"/>
    <cellStyle name="Comma 7" xfId="61" xr:uid="{5B0B714F-3F89-4BA7-9707-BBE1684D97C5}"/>
    <cellStyle name="Comma 7 10" xfId="1135" xr:uid="{F8110C37-B06B-4300-B28B-1C4505AB48AB}"/>
    <cellStyle name="Comma 7 11" xfId="1290" xr:uid="{E210F669-BB5D-42DC-AAD9-1B363E086664}"/>
    <cellStyle name="Comma 7 12" xfId="1451" xr:uid="{67E95884-3A03-4EBD-8027-2BACEBD5BCF0}"/>
    <cellStyle name="Comma 7 13" xfId="1600" xr:uid="{9C5E0329-0770-4122-BAB2-365585E5D3C7}"/>
    <cellStyle name="Comma 7 14" xfId="1750" xr:uid="{5ECA62B7-0A95-482E-828D-274F9FC6CB12}"/>
    <cellStyle name="Comma 7 15" xfId="1898" xr:uid="{02B2F892-0510-4793-8526-CE355D3B1CBB}"/>
    <cellStyle name="Comma 7 16" xfId="2047" xr:uid="{317E970A-65D4-45A2-86DD-C075191C1A60}"/>
    <cellStyle name="Comma 7 17" xfId="2197" xr:uid="{04D7B31C-AE14-437D-82DC-03234469A5B6}"/>
    <cellStyle name="Comma 7 18" xfId="2345" xr:uid="{1FAD1466-5E97-41DF-A0DC-299BA3E304F8}"/>
    <cellStyle name="Comma 7 19" xfId="2493" xr:uid="{0D5759CF-F602-4C64-8581-46DF23D349FA}"/>
    <cellStyle name="Comma 7 2" xfId="129" xr:uid="{4BD574DF-0629-4148-BF6E-938FB23B2590}"/>
    <cellStyle name="Comma 7 2 10" xfId="1548" xr:uid="{591BFF43-E006-4687-B579-0182CC447A7F}"/>
    <cellStyle name="Comma 7 2 11" xfId="1697" xr:uid="{65E7E9F7-CDC1-4E9F-B812-542FBDDCD127}"/>
    <cellStyle name="Comma 7 2 12" xfId="1847" xr:uid="{99ABE409-2C02-43E7-90D0-A997673A1871}"/>
    <cellStyle name="Comma 7 2 13" xfId="1995" xr:uid="{543D9E78-2A86-481B-9C9D-1D5A172DFA40}"/>
    <cellStyle name="Comma 7 2 14" xfId="2144" xr:uid="{AB0078CC-B916-47CA-97B9-477743FCB374}"/>
    <cellStyle name="Comma 7 2 15" xfId="2294" xr:uid="{E8D3E2B9-A215-4623-8B5B-E6281A1ADF3C}"/>
    <cellStyle name="Comma 7 2 16" xfId="2442" xr:uid="{ABFD7F3C-49FC-49D6-932C-3126CFD6C7A5}"/>
    <cellStyle name="Comma 7 2 17" xfId="2590" xr:uid="{D635301B-8B90-4470-ADF1-C334186E0540}"/>
    <cellStyle name="Comma 7 2 18" xfId="2740" xr:uid="{6C07184C-C687-47B9-9622-F84D9D293D69}"/>
    <cellStyle name="Comma 7 2 19" xfId="2889" xr:uid="{908DC2AC-E39E-4814-A715-87EE7C426280}"/>
    <cellStyle name="Comma 7 2 2" xfId="342" xr:uid="{67EFFB80-25FA-4AA7-A022-D59A50DB38F3}"/>
    <cellStyle name="Comma 7 2 2 2" xfId="3055" xr:uid="{99D4A27E-A87E-4053-BA74-1D852A2DBF1F}"/>
    <cellStyle name="Comma 7 2 2 3" xfId="3358" xr:uid="{DBF2A6F3-693D-4DB7-9CDC-8A91E09AF09F}"/>
    <cellStyle name="Comma 7 2 20" xfId="3210" xr:uid="{AAF3F74B-5F5A-47F6-BBB8-588E293190D1}"/>
    <cellStyle name="Comma 7 2 3" xfId="490" xr:uid="{5ABBEA47-984E-474E-BF7E-661F95093215}"/>
    <cellStyle name="Comma 7 2 4" xfId="640" xr:uid="{F8F43935-2879-4AF3-9626-151BA581C77C}"/>
    <cellStyle name="Comma 7 2 5" xfId="788" xr:uid="{376D012A-C4A8-47A8-A877-D8DEB5224C97}"/>
    <cellStyle name="Comma 7 2 6" xfId="936" xr:uid="{862BCFF6-F0EF-49F5-8174-AA6EA1D27045}"/>
    <cellStyle name="Comma 7 2 7" xfId="1084" xr:uid="{A3A462C9-3044-48B2-8245-3798713FC263}"/>
    <cellStyle name="Comma 7 2 8" xfId="1232" xr:uid="{DBDBFEAC-78D5-4393-A294-0CC18855DCEF}"/>
    <cellStyle name="Comma 7 2 9" xfId="1398" xr:uid="{F5A57AED-A79C-4027-94D9-64A8DA3EC54F}"/>
    <cellStyle name="Comma 7 20" xfId="2643" xr:uid="{32608037-610B-4E87-BC97-0A1F68D5BA36}"/>
    <cellStyle name="Comma 7 21" xfId="2792" xr:uid="{B4DD3C23-D8FB-4938-BFB8-ADD164337112}"/>
    <cellStyle name="Comma 7 22" xfId="3113" xr:uid="{D238B565-2148-4628-896E-896C1BC60772}"/>
    <cellStyle name="Comma 7 3" xfId="162" xr:uid="{CE6E9CC5-37B4-4B2D-86DD-8F8A71E9957B}"/>
    <cellStyle name="Comma 7 3 10" xfId="1488" xr:uid="{1445EA38-7063-4ECD-89D0-9BE4F0052E7C}"/>
    <cellStyle name="Comma 7 3 11" xfId="1637" xr:uid="{E28FF0C9-6E85-4518-8763-5B365369BD24}"/>
    <cellStyle name="Comma 7 3 12" xfId="1787" xr:uid="{03624677-E187-4327-AA15-83C6E48E7C43}"/>
    <cellStyle name="Comma 7 3 13" xfId="1935" xr:uid="{99D7E625-90D8-4E29-8BA5-D33C32B5D5B3}"/>
    <cellStyle name="Comma 7 3 14" xfId="2084" xr:uid="{102F25A9-E8AC-4D86-904D-ECC2479BAF55}"/>
    <cellStyle name="Comma 7 3 15" xfId="2234" xr:uid="{E85EA6FC-AEE1-43CB-97CD-4DF460BE0049}"/>
    <cellStyle name="Comma 7 3 16" xfId="2382" xr:uid="{1EDD50FF-C8C7-4C59-B98B-494639A56D38}"/>
    <cellStyle name="Comma 7 3 17" xfId="2530" xr:uid="{8A946E75-7A2B-4076-8AB3-53B65E2A59C5}"/>
    <cellStyle name="Comma 7 3 18" xfId="2680" xr:uid="{B0688BA2-FB59-4938-910B-F74A7975A0FC}"/>
    <cellStyle name="Comma 7 3 19" xfId="2829" xr:uid="{F16908A4-028F-416A-B77B-14B6C2B5C447}"/>
    <cellStyle name="Comma 7 3 2" xfId="282" xr:uid="{8D3C13A3-7844-401D-8367-808FE21EB83A}"/>
    <cellStyle name="Comma 7 3 2 2" xfId="2991" xr:uid="{24355731-F13B-4437-B3B4-F8824DEA5842}"/>
    <cellStyle name="Comma 7 3 2 3" xfId="3298" xr:uid="{376E45A6-99F9-4947-A2E2-E497747BE149}"/>
    <cellStyle name="Comma 7 3 20" xfId="3150" xr:uid="{8973B840-E278-4466-875A-29886B2FC607}"/>
    <cellStyle name="Comma 7 3 3" xfId="430" xr:uid="{563A3D5C-74B1-4EBB-AD12-271CF24B29C9}"/>
    <cellStyle name="Comma 7 3 4" xfId="580" xr:uid="{A29EA69E-C5AA-4EF2-A3C2-BB21287FECD4}"/>
    <cellStyle name="Comma 7 3 5" xfId="728" xr:uid="{D363D380-7B0A-4EA4-947E-19F7CBFE09EB}"/>
    <cellStyle name="Comma 7 3 6" xfId="876" xr:uid="{C7E56285-93F1-4970-A08A-5A9144C57F2C}"/>
    <cellStyle name="Comma 7 3 7" xfId="1024" xr:uid="{7AB32292-B807-4CE8-9F16-C8E36124889F}"/>
    <cellStyle name="Comma 7 3 8" xfId="1172" xr:uid="{027FE1FB-610D-4CA2-8FA4-4BA0F2CB7466}"/>
    <cellStyle name="Comma 7 3 9" xfId="1337" xr:uid="{79DDDBDB-F219-4652-A176-F71FC6263D47}"/>
    <cellStyle name="Comma 7 4" xfId="245" xr:uid="{9101DF6D-E548-475F-B4A8-DD6303663FE0}"/>
    <cellStyle name="Comma 7 4 2" xfId="2945" xr:uid="{798496D0-5504-4006-8A57-8B459A54B5C2}"/>
    <cellStyle name="Comma 7 4 3" xfId="3261" xr:uid="{E13AB197-5384-4EEE-AC05-1DD9727D692D}"/>
    <cellStyle name="Comma 7 5" xfId="393" xr:uid="{F62094FA-23EE-42DD-8DB6-FB3D21CA88B2}"/>
    <cellStyle name="Comma 7 6" xfId="543" xr:uid="{481E8AD1-379E-4AAE-A465-3AF58DD74313}"/>
    <cellStyle name="Comma 7 7" xfId="691" xr:uid="{9F66A6B8-8254-4A41-90CB-668C2A7DD5B2}"/>
    <cellStyle name="Comma 7 8" xfId="839" xr:uid="{EAD999C7-B542-4AD0-B34F-41CB79D80EBA}"/>
    <cellStyle name="Comma 7 9" xfId="987" xr:uid="{4CFF1603-1D89-40E8-AC89-ADCF6BF0DFA6}"/>
    <cellStyle name="Comma 8" xfId="32" xr:uid="{65ECB6AE-09F1-49A5-8517-622E3A9B968F}"/>
    <cellStyle name="Comma 8 10" xfId="1011" xr:uid="{0F47460E-73FF-4162-B0FC-C671582110CB}"/>
    <cellStyle name="Comma 8 11" xfId="1159" xr:uid="{B0317A5D-8F6E-40AD-AEC0-ED1BB437C2CC}"/>
    <cellStyle name="Comma 8 12" xfId="1323" xr:uid="{0CC89AC6-8B44-4EF9-A97A-7A3DC7043BAE}"/>
    <cellStyle name="Comma 8 13" xfId="1475" xr:uid="{5F294E74-9A2A-4107-9A8C-F49EB1F58929}"/>
    <cellStyle name="Comma 8 14" xfId="1624" xr:uid="{9479B60F-7772-44FF-8633-9E9C8E79E960}"/>
    <cellStyle name="Comma 8 15" xfId="1774" xr:uid="{45265E7F-AA7C-4225-B424-162CC6829E57}"/>
    <cellStyle name="Comma 8 16" xfId="1922" xr:uid="{81F09623-64CA-4B29-8CE8-0B68BB9FD504}"/>
    <cellStyle name="Comma 8 17" xfId="2071" xr:uid="{C5A179CE-30ED-4FD8-8740-1CBDD6BC4DD3}"/>
    <cellStyle name="Comma 8 18" xfId="2221" xr:uid="{3E254879-4FB4-48E8-AEE1-A84DAD5A2F02}"/>
    <cellStyle name="Comma 8 19" xfId="2369" xr:uid="{02ECEA03-5391-4BE3-A10C-BA4D667ACD69}"/>
    <cellStyle name="Comma 8 2" xfId="153" xr:uid="{AA554A04-F3E0-44F2-818A-D843EA142958}"/>
    <cellStyle name="Comma 8 2 10" xfId="1572" xr:uid="{2D01F8B8-B838-4351-A38D-E208674B5C8E}"/>
    <cellStyle name="Comma 8 2 11" xfId="1721" xr:uid="{F00B0A73-8537-472E-8CA0-CD630D06DB73}"/>
    <cellStyle name="Comma 8 2 12" xfId="1871" xr:uid="{9BD90D42-61D2-420A-99CB-8C9F33F2888A}"/>
    <cellStyle name="Comma 8 2 13" xfId="2019" xr:uid="{94346913-B239-4910-AF6D-CC907068CF23}"/>
    <cellStyle name="Comma 8 2 14" xfId="2168" xr:uid="{26D7FA1D-0695-4D71-AC2C-1CE1F253202C}"/>
    <cellStyle name="Comma 8 2 15" xfId="2318" xr:uid="{AE5FCE5B-4C57-45E0-945C-1F7E9A9B35B2}"/>
    <cellStyle name="Comma 8 2 16" xfId="2466" xr:uid="{A17E3112-2359-4FD4-81AA-5CAADFBD5E71}"/>
    <cellStyle name="Comma 8 2 17" xfId="2614" xr:uid="{D1DC2EEC-7607-441E-BCEE-EFC4F5E2A81E}"/>
    <cellStyle name="Comma 8 2 18" xfId="2764" xr:uid="{636D46F2-8621-4E47-A3DC-D8D6EE62C29A}"/>
    <cellStyle name="Comma 8 2 19" xfId="2913" xr:uid="{542662F3-AFB1-4D9D-AF98-DEF198E65926}"/>
    <cellStyle name="Comma 8 2 2" xfId="366" xr:uid="{A3A11D3C-84F6-4035-8360-1ABF7FC549C1}"/>
    <cellStyle name="Comma 8 2 2 2" xfId="3084" xr:uid="{7DE8AD88-EA9E-4C84-A0AF-9DFE793BB827}"/>
    <cellStyle name="Comma 8 2 2 3" xfId="3382" xr:uid="{0C385EB5-A4F5-485C-A371-75E07601F328}"/>
    <cellStyle name="Comma 8 2 20" xfId="3234" xr:uid="{D863DCDA-6A6C-415E-AAD5-DB0C08490B3D}"/>
    <cellStyle name="Comma 8 2 3" xfId="514" xr:uid="{C83EB99C-7A9B-44B1-95CE-21BB862C1644}"/>
    <cellStyle name="Comma 8 2 4" xfId="664" xr:uid="{7E450DB2-C259-45F7-A925-A1E47BE2C540}"/>
    <cellStyle name="Comma 8 2 5" xfId="812" xr:uid="{12005F09-B207-461C-9AD8-106B20876B41}"/>
    <cellStyle name="Comma 8 2 6" xfId="960" xr:uid="{AF1488AF-CA9D-4B2A-A950-0E7A62493BB4}"/>
    <cellStyle name="Comma 8 2 7" xfId="1108" xr:uid="{B1B7A8B4-05B9-4CD9-AF2C-6CBBDA9A8C4E}"/>
    <cellStyle name="Comma 8 2 8" xfId="1256" xr:uid="{8BA53A7F-4376-499D-B969-3AD0EC950121}"/>
    <cellStyle name="Comma 8 2 9" xfId="1422" xr:uid="{F6D26734-A8EA-4AC4-979B-839896E7AD0B}"/>
    <cellStyle name="Comma 8 20" xfId="2517" xr:uid="{72697167-5D99-42C5-9D41-7FBBA7EB8A89}"/>
    <cellStyle name="Comma 8 21" xfId="2667" xr:uid="{73C51780-7570-4BC6-81DB-C042E243BA9F}"/>
    <cellStyle name="Comma 8 22" xfId="2816" xr:uid="{E927B0C3-311C-45D1-A5F2-374C84F34EA0}"/>
    <cellStyle name="Comma 8 23" xfId="3137" xr:uid="{0323F77B-B799-4688-80E5-FF680225DDD0}"/>
    <cellStyle name="Comma 8 3" xfId="196" xr:uid="{F03E77D4-3C59-4850-A19B-C5220C11AC3B}"/>
    <cellStyle name="Comma 8 3 10" xfId="1521" xr:uid="{945450E6-1118-43FB-8728-1451FA549408}"/>
    <cellStyle name="Comma 8 3 11" xfId="1670" xr:uid="{F862C775-1668-421C-9732-4D93518CB63F}"/>
    <cellStyle name="Comma 8 3 12" xfId="1820" xr:uid="{466FE77B-F3F6-496E-A074-5AD07FB1396C}"/>
    <cellStyle name="Comma 8 3 13" xfId="1968" xr:uid="{94778701-0EBC-4FE5-9B05-57214572A706}"/>
    <cellStyle name="Comma 8 3 14" xfId="2117" xr:uid="{BC6E52DD-AFDB-4015-BF21-9118EAF9C71B}"/>
    <cellStyle name="Comma 8 3 15" xfId="2267" xr:uid="{9B187612-61D5-40E7-87B3-6B0714D52900}"/>
    <cellStyle name="Comma 8 3 16" xfId="2415" xr:uid="{E504982A-A8C0-4F9C-A7C8-3BE70BD10451}"/>
    <cellStyle name="Comma 8 3 17" xfId="2563" xr:uid="{988AD912-45FC-4708-BADF-97957C605EE8}"/>
    <cellStyle name="Comma 8 3 18" xfId="2713" xr:uid="{0239A343-5466-4AD0-9D12-2E918939A500}"/>
    <cellStyle name="Comma 8 3 19" xfId="2862" xr:uid="{8FC91FB6-0F74-43DA-902D-1099AEF216DC}"/>
    <cellStyle name="Comma 8 3 2" xfId="315" xr:uid="{7067772F-5A83-4A29-A816-223290237AD9}"/>
    <cellStyle name="Comma 8 3 2 2" xfId="3026" xr:uid="{C814C019-469F-4D91-A7EC-10DC2AA817E8}"/>
    <cellStyle name="Comma 8 3 2 3" xfId="3331" xr:uid="{D6BAC17A-5850-4394-89FA-4ADD69E61B9D}"/>
    <cellStyle name="Comma 8 3 20" xfId="3183" xr:uid="{2F0EC406-BEF0-4527-8B4B-3E35BA5DDC0D}"/>
    <cellStyle name="Comma 8 3 3" xfId="463" xr:uid="{CEFFBD5E-9D8B-40B8-ADC6-C06B8DA77227}"/>
    <cellStyle name="Comma 8 3 4" xfId="613" xr:uid="{CE49A630-D39C-4EB8-B0D5-85AD8D8E25CE}"/>
    <cellStyle name="Comma 8 3 5" xfId="761" xr:uid="{F66E121D-2215-403B-8EFE-D7BEC022057E}"/>
    <cellStyle name="Comma 8 3 6" xfId="909" xr:uid="{23464E5F-98DD-4DEA-965C-00714FF12EB4}"/>
    <cellStyle name="Comma 8 3 7" xfId="1057" xr:uid="{99F261D2-F58F-4C51-A3DB-319358108375}"/>
    <cellStyle name="Comma 8 3 8" xfId="1205" xr:uid="{D0E0DB82-220F-44D0-9A51-2255EC564C12}"/>
    <cellStyle name="Comma 8 3 9" xfId="1370" xr:uid="{AD353E6A-09BE-4EB1-B601-E972645E10CF}"/>
    <cellStyle name="Comma 8 4" xfId="176" xr:uid="{E65D0CA7-80D1-4AD1-AB42-74D7475CDCC6}"/>
    <cellStyle name="Comma 8 4 10" xfId="1501" xr:uid="{C8314CA8-B708-4C5F-AD4C-72D9B5E88FE9}"/>
    <cellStyle name="Comma 8 4 11" xfId="1650" xr:uid="{43164F6E-4C6D-4D30-AFC4-797F16CE7CF0}"/>
    <cellStyle name="Comma 8 4 12" xfId="1800" xr:uid="{7C5FC4CF-4258-445F-BB69-3B844E370B6D}"/>
    <cellStyle name="Comma 8 4 13" xfId="1948" xr:uid="{056B237E-AA9D-4796-9D9B-D9BB7D08FED3}"/>
    <cellStyle name="Comma 8 4 14" xfId="2097" xr:uid="{7E69E49F-956A-40B8-9E9D-04611ACF5938}"/>
    <cellStyle name="Comma 8 4 15" xfId="2247" xr:uid="{058BC231-8A8C-4762-BCBB-E20C469791E1}"/>
    <cellStyle name="Comma 8 4 16" xfId="2395" xr:uid="{7B10FCC9-E955-48E2-B06E-91FF2DCCC6DF}"/>
    <cellStyle name="Comma 8 4 17" xfId="2543" xr:uid="{1596C56C-3062-47E8-BA34-FA2A2E08A021}"/>
    <cellStyle name="Comma 8 4 18" xfId="2693" xr:uid="{AB4FBF8E-DF4B-4378-A61E-D8C354C6445F}"/>
    <cellStyle name="Comma 8 4 19" xfId="2842" xr:uid="{7C746D65-520F-44BB-88C3-4A6A1BBA4F42}"/>
    <cellStyle name="Comma 8 4 2" xfId="295" xr:uid="{EB31CABC-1B8D-4F00-9E9F-880EA35F7E33}"/>
    <cellStyle name="Comma 8 4 2 2" xfId="3006" xr:uid="{F7BDFC1C-EC12-4A85-8395-857E8AB9B3D2}"/>
    <cellStyle name="Comma 8 4 2 3" xfId="3311" xr:uid="{12C4B16A-5339-4472-B539-10A8E0EF2D94}"/>
    <cellStyle name="Comma 8 4 20" xfId="3163" xr:uid="{56CC68F6-9C12-4144-9F89-D5C6FB81D786}"/>
    <cellStyle name="Comma 8 4 3" xfId="443" xr:uid="{79E031DE-4132-4DC8-B26C-C04AF03FEB6D}"/>
    <cellStyle name="Comma 8 4 4" xfId="593" xr:uid="{AB80C10F-4B23-45D7-AE32-9F3C9386C881}"/>
    <cellStyle name="Comma 8 4 5" xfId="741" xr:uid="{8EFEC286-12BB-44B2-B518-0B366E967C7A}"/>
    <cellStyle name="Comma 8 4 6" xfId="889" xr:uid="{91F68478-3847-4A2E-8868-B05E84202B97}"/>
    <cellStyle name="Comma 8 4 7" xfId="1037" xr:uid="{BC1FB29A-E781-47C1-A3F5-42392A36BA0F}"/>
    <cellStyle name="Comma 8 4 8" xfId="1185" xr:uid="{F3380565-BE17-46F9-94D1-108F88D2CFDE}"/>
    <cellStyle name="Comma 8 4 9" xfId="1350" xr:uid="{C0E9BC0E-08DB-4F1E-ABEE-928B1B491A9E}"/>
    <cellStyle name="Comma 8 5" xfId="269" xr:uid="{C74D9505-6E82-42CD-B9D5-7E45FA1C2914}"/>
    <cellStyle name="Comma 8 5 2" xfId="2976" xr:uid="{B85B40DD-D848-49F7-A17D-1FCE98927B17}"/>
    <cellStyle name="Comma 8 5 3" xfId="3285" xr:uid="{61780905-971E-42D3-837A-48FBF6A3F020}"/>
    <cellStyle name="Comma 8 6" xfId="417" xr:uid="{97D91897-F6D3-4FF6-B432-4AA294C738D5}"/>
    <cellStyle name="Comma 8 7" xfId="567" xr:uid="{DC3ECB94-3A5B-4819-92C9-0A6902EE9505}"/>
    <cellStyle name="Comma 8 8" xfId="715" xr:uid="{6DA624F5-4E4B-4D8E-A725-1E9B3CB35238}"/>
    <cellStyle name="Comma 8 9" xfId="863" xr:uid="{C0686DEC-56D1-4BA1-B4A7-81A10752CB6C}"/>
    <cellStyle name="Comma 9" xfId="103" xr:uid="{BD75D151-08EE-45A5-BD8C-31644272D861}"/>
    <cellStyle name="Comma 9 10" xfId="1204" xr:uid="{64FCCB1E-1CB1-4B49-B500-A4AF949CD674}"/>
    <cellStyle name="Comma 9 11" xfId="1369" xr:uid="{32DB7836-EEB6-4DD4-A3B0-4F4576F0CC54}"/>
    <cellStyle name="Comma 9 12" xfId="1520" xr:uid="{0EA1C1FD-A08D-4CA6-9A70-6C2DCE0D962D}"/>
    <cellStyle name="Comma 9 13" xfId="1669" xr:uid="{F86C5FF6-8704-4F57-9044-9CEF474F3240}"/>
    <cellStyle name="Comma 9 14" xfId="1819" xr:uid="{502BFD46-7260-4F7D-A01F-9519DF9A4334}"/>
    <cellStyle name="Comma 9 15" xfId="1967" xr:uid="{21EBF3DF-80B1-4163-A3B4-983883B6E51A}"/>
    <cellStyle name="Comma 9 16" xfId="2116" xr:uid="{15F15F23-DDF6-4345-9840-37704E361417}"/>
    <cellStyle name="Comma 9 17" xfId="2266" xr:uid="{5B406154-FE74-4E04-A98F-88ACAAFFB54B}"/>
    <cellStyle name="Comma 9 18" xfId="2414" xr:uid="{C3E6AE62-A125-4161-8665-647CCE78AE99}"/>
    <cellStyle name="Comma 9 19" xfId="2562" xr:uid="{0ACC006E-F297-4157-8B7C-29F4E4E6C508}"/>
    <cellStyle name="Comma 9 2" xfId="198" xr:uid="{2A1A8752-7770-4C37-AF02-2C7C01DBDC06}"/>
    <cellStyle name="Comma 9 2 10" xfId="1522" xr:uid="{30D31EB1-E56C-44C0-AC05-11A9FDE442D9}"/>
    <cellStyle name="Comma 9 2 11" xfId="1671" xr:uid="{D08ED71A-9AA8-4469-BEDC-7A18C7CF0913}"/>
    <cellStyle name="Comma 9 2 12" xfId="1821" xr:uid="{C4BFB279-142F-44D1-A507-9B56DE152CBE}"/>
    <cellStyle name="Comma 9 2 13" xfId="1969" xr:uid="{401922E0-6A16-4BA6-9230-B0ED4E24C19E}"/>
    <cellStyle name="Comma 9 2 14" xfId="2118" xr:uid="{F13DB6F5-C3D1-4896-8407-E255A86CECC7}"/>
    <cellStyle name="Comma 9 2 15" xfId="2268" xr:uid="{F585EF8E-ED1A-4B64-892A-0197DE8AD828}"/>
    <cellStyle name="Comma 9 2 16" xfId="2416" xr:uid="{7EB345B3-BEF9-4ACE-93B1-D374CE1E8C6E}"/>
    <cellStyle name="Comma 9 2 17" xfId="2564" xr:uid="{9FB30D67-A6D9-4C69-AA8A-39D65F27B2C3}"/>
    <cellStyle name="Comma 9 2 18" xfId="2714" xr:uid="{50B701BF-5646-4294-B426-D275F2B559FB}"/>
    <cellStyle name="Comma 9 2 19" xfId="2863" xr:uid="{9AB5E085-42A6-477F-9133-6DE4C253DE2B}"/>
    <cellStyle name="Comma 9 2 2" xfId="316" xr:uid="{F9C9ECBC-73AA-4A71-9D4F-735905E4AC1A}"/>
    <cellStyle name="Comma 9 2 2 2" xfId="3027" xr:uid="{0DBE7117-9100-493B-9E74-8F58FD0E5431}"/>
    <cellStyle name="Comma 9 2 2 3" xfId="3332" xr:uid="{A1302ECC-2CC0-4137-AF9F-0AFD0EE6DE2F}"/>
    <cellStyle name="Comma 9 2 20" xfId="3184" xr:uid="{524D7A72-50E1-44A9-8A17-74A62FA2DD91}"/>
    <cellStyle name="Comma 9 2 3" xfId="464" xr:uid="{10D98E56-61C0-4570-8F56-89A614EBD60C}"/>
    <cellStyle name="Comma 9 2 4" xfId="614" xr:uid="{F9B12804-A53C-4790-AC30-F295C5B2B1B2}"/>
    <cellStyle name="Comma 9 2 5" xfId="762" xr:uid="{ABA96C09-8B2C-4C6B-82BA-A626EC49B877}"/>
    <cellStyle name="Comma 9 2 6" xfId="910" xr:uid="{1ED82098-8C63-40E9-BB3F-F9EECCAD4315}"/>
    <cellStyle name="Comma 9 2 7" xfId="1058" xr:uid="{4EE9329D-39E5-465E-AA2E-60D730E30CBD}"/>
    <cellStyle name="Comma 9 2 8" xfId="1206" xr:uid="{2CDD8E29-AD4E-437E-9120-74992E7242C8}"/>
    <cellStyle name="Comma 9 2 9" xfId="1372" xr:uid="{46DF9E14-EF75-4231-A3F0-FE57C3D816A5}"/>
    <cellStyle name="Comma 9 20" xfId="2712" xr:uid="{7A7DC303-0C1B-4F0E-B6D3-540E76F71B52}"/>
    <cellStyle name="Comma 9 21" xfId="2861" xr:uid="{25C660D2-792A-4A1C-9967-CA7CBC71198E}"/>
    <cellStyle name="Comma 9 22" xfId="3182" xr:uid="{3F75D6D6-D0C6-4657-80EB-1C2BBEA145E6}"/>
    <cellStyle name="Comma 9 3" xfId="193" xr:uid="{7099FE84-AB9A-4E43-B8CD-7B0714FDBD25}"/>
    <cellStyle name="Comma 9 3 2" xfId="3025" xr:uid="{22D20DD0-208F-490E-BFA8-9E6C465DA063}"/>
    <cellStyle name="Comma 9 3 3" xfId="3330" xr:uid="{1F06BFE9-4B56-4679-B244-FDF028F84A25}"/>
    <cellStyle name="Comma 9 4" xfId="314" xr:uid="{A1BBB74B-4EE7-4D19-86F6-9A0E754B519D}"/>
    <cellStyle name="Comma 9 5" xfId="462" xr:uid="{D022D2C9-F9DB-44E2-95C5-FE140BDCE611}"/>
    <cellStyle name="Comma 9 6" xfId="612" xr:uid="{2864694A-5A14-4EB3-8EB2-C62FB26CDC46}"/>
    <cellStyle name="Comma 9 7" xfId="760" xr:uid="{F9C86DE1-887F-4B5F-BDBE-5F34AA2B6AD7}"/>
    <cellStyle name="Comma 9 8" xfId="908" xr:uid="{C1D1D853-9746-43FC-84AD-679AE2044554}"/>
    <cellStyle name="Comma 9 9" xfId="1056" xr:uid="{D396499F-1AE8-4C93-AEF5-7E3EC570CC6B}"/>
    <cellStyle name="Hyperlink" xfId="218" builtinId="8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Hyperlink 3 2" xfId="69" xr:uid="{DB0AC655-AE34-4DCC-B243-660C14A9305A}"/>
    <cellStyle name="Hyperlink 3 2 2" xfId="81" xr:uid="{3303ECEE-FD17-4725-B7B8-734A89F6F6B8}"/>
    <cellStyle name="Hyperlink 3 3" xfId="65" xr:uid="{AB4E6D82-B912-45D5-BB8D-729A4F781184}"/>
    <cellStyle name="Hyperlink 4" xfId="72" xr:uid="{E964D566-013D-4BBA-8206-D03F38223437}"/>
    <cellStyle name="Normal" xfId="0" builtinId="0"/>
    <cellStyle name="Normal 10" xfId="67" xr:uid="{21ED6033-36B5-40BB-94CB-0C26609A0C09}"/>
    <cellStyle name="Normal 10 2" xfId="1292" xr:uid="{CEBA9274-6AB5-4D10-A7C1-CFB093BEBE81}"/>
    <cellStyle name="Normal 11" xfId="76" xr:uid="{1767AC93-667C-4D04-B6F7-745ED8F0E0F6}"/>
    <cellStyle name="Normal 11 2" xfId="1299" xr:uid="{99630BEC-86EB-4AE9-A59B-FBE1329E0DCC}"/>
    <cellStyle name="Normal 12" xfId="94" xr:uid="{E5DA957B-1280-49DC-8950-DB7FB87290CC}"/>
    <cellStyle name="Normal 12 2" xfId="1314" xr:uid="{B0E48DAF-E628-42A3-B247-D778356AF60D}"/>
    <cellStyle name="Normal 13" xfId="60" xr:uid="{99FF6756-C4F6-48F2-9BD3-CA12534F9F4E}"/>
    <cellStyle name="Normal 13 2" xfId="212" xr:uid="{970D9413-F0D0-4DC3-86E9-099E76DDCD76}"/>
    <cellStyle name="Normal 13 2 2" xfId="3054" xr:uid="{D92EDD03-03DE-4DB1-8624-2304D9063FAF}"/>
    <cellStyle name="Normal 13 3" xfId="2944" xr:uid="{1D3C418C-A365-4CC0-9417-14CC6B3FBB29}"/>
    <cellStyle name="Normal 14" xfId="197" xr:uid="{11C51D35-7B25-429D-AB32-3218F69EACCB}"/>
    <cellStyle name="Normal 14 2" xfId="1371" xr:uid="{6E9C7BA7-A0ED-4E61-9C84-62A7B4C5ECF7}"/>
    <cellStyle name="Normal 15" xfId="156" xr:uid="{149562EB-9A00-43B2-B015-3066807BE713}"/>
    <cellStyle name="Normal 15 2" xfId="2977" xr:uid="{6D71F6CF-8C8D-42E9-B33E-5AC92E176690}"/>
    <cellStyle name="Normal 16" xfId="515" xr:uid="{E7E7D40B-5E4C-4D21-AD9D-D2FEAF6025CE}"/>
    <cellStyle name="Normal 16 2" xfId="516" xr:uid="{7DB693E7-2314-4064-993A-1DA442D04206}"/>
    <cellStyle name="Normal 16 3" xfId="1423" xr:uid="{A9AA19E4-731B-4C5B-A300-57B233888298}"/>
    <cellStyle name="Normal 16 4" xfId="1573" xr:uid="{9BFD6552-E14F-44DA-ABC5-B39AED2DA584}"/>
    <cellStyle name="Normal 16 5" xfId="1722" xr:uid="{794409EE-ADF2-47A9-A752-4976EC22829C}"/>
    <cellStyle name="Normal 16 6" xfId="2020" xr:uid="{D3DEAC3A-95F5-4FC5-A1C5-66A1360E2927}"/>
    <cellStyle name="Normal 16 7" xfId="2169" xr:uid="{EA8E6375-E170-41A8-BC0C-BAB055D4DCCB}"/>
    <cellStyle name="Normal 16 8" xfId="2615" xr:uid="{A10B08FC-3DAD-4B09-B882-35D06593E377}"/>
    <cellStyle name="Normal 17" xfId="1424" xr:uid="{515F7102-09F3-49DF-99CF-5690F92C3C2F}"/>
    <cellStyle name="Normal 18" xfId="1723" xr:uid="{E2BD3270-27C5-4B42-BA50-A36DB4A9D4CE}"/>
    <cellStyle name="Normal 18 2" xfId="3085" xr:uid="{7AE6322A-DA6B-4DC6-8871-4DED3C0A591F}"/>
    <cellStyle name="Normal 19" xfId="2170" xr:uid="{B2AA164F-1388-4363-B029-7CB18510D47C}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2 2 2" xfId="1263" xr:uid="{4AB3AD8F-6288-473E-8DB1-7BC7696F1AB2}"/>
    <cellStyle name="Normal 2 3" xfId="13" xr:uid="{C7A09A0A-7704-426F-8F3F-60882A04484B}"/>
    <cellStyle name="Normal 2 3 2" xfId="1264" xr:uid="{7DB3B08B-FAFB-4026-9296-937940D44469}"/>
    <cellStyle name="Normal 2 4" xfId="14" xr:uid="{3D16F422-9B6A-49B8-9CB6-0B82685FC544}"/>
    <cellStyle name="Normal 2 4 2" xfId="1265" xr:uid="{7845B25E-2162-471D-ADF3-39791AC7F0A3}"/>
    <cellStyle name="Normal 2 5" xfId="21" xr:uid="{66611E39-2EE2-45DD-A314-97116F61AF7B}"/>
    <cellStyle name="Normal 20" xfId="2616" xr:uid="{8EED17A7-1CD1-4DB5-98E8-937C368E46F3}"/>
    <cellStyle name="Normal 21" xfId="2765" xr:uid="{A0E0524D-4D48-4FF0-884D-E732EEB9F757}"/>
    <cellStyle name="Normal 3" xfId="15" xr:uid="{8AB65E4C-CC4A-402B-AA69-AB890C8F567E}"/>
    <cellStyle name="Normal 3 2" xfId="16" xr:uid="{B8ED7942-3A29-43CE-AEA0-D18F7F2D8E29}"/>
    <cellStyle name="Normal 3 2 2" xfId="82" xr:uid="{E585B70F-8F7E-497B-9E1C-8838EBBA5C95}"/>
    <cellStyle name="Normal 3 2 2 2" xfId="216" xr:uid="{B6CC7CCE-B32E-4E19-996E-119ABB80AFAE}"/>
    <cellStyle name="Normal 3 2 2 2 2" xfId="3066" xr:uid="{923C73A6-60E0-4504-B492-2BBA87FF0D37}"/>
    <cellStyle name="Normal 3 2 2 3" xfId="2956" xr:uid="{302BB159-0923-43E2-A1D5-D98F6E0B4498}"/>
    <cellStyle name="Normal 3 2 3" xfId="1267" xr:uid="{1B9DEBBE-9924-46B6-81B7-0FCD348BFC9A}"/>
    <cellStyle name="Normal 3 3" xfId="17" xr:uid="{24621108-E0C4-4BCE-984E-C048D5BE5192}"/>
    <cellStyle name="Normal 3 3 2" xfId="1268" xr:uid="{B233C2BA-0141-4C59-BAA8-AD2996C3F530}"/>
    <cellStyle name="Normal 3 4" xfId="66" xr:uid="{A8B2E1B8-DCBA-4864-BD79-1A09DE11452D}"/>
    <cellStyle name="Normal 3 4 2" xfId="215" xr:uid="{9FCEBD1C-84E8-4250-BBCD-6BADA54E33F1}"/>
    <cellStyle name="Normal 3 4 2 2" xfId="3058" xr:uid="{94BF42BB-0F5B-4C40-ACA7-6795C3DE8B0F}"/>
    <cellStyle name="Normal 3 4 3" xfId="2948" xr:uid="{1DF4881D-82F8-4A47-AB1D-69BF8F8863EC}"/>
    <cellStyle name="Normal 3 5" xfId="1266" xr:uid="{EF3D3077-F72D-4E85-A087-7B813A92BF34}"/>
    <cellStyle name="Normal 4" xfId="18" xr:uid="{B017A7FD-C375-4716-8991-D193AFB6F501}"/>
    <cellStyle name="Normal 4 2" xfId="83" xr:uid="{0AAD31A2-26B5-43F1-877D-7AD5CA27B652}"/>
    <cellStyle name="Normal 4 2 2" xfId="1304" xr:uid="{87884C8E-E49B-42F2-98B3-D728C0584DF9}"/>
    <cellStyle name="Normal 4 3" xfId="1269" xr:uid="{A44D6000-5B2A-4EE2-9C9B-4808015CC4D1}"/>
    <cellStyle name="Normal 5" xfId="19" xr:uid="{DE459E79-3DA7-40E6-B8CB-9A7046A78620}"/>
    <cellStyle name="Normal 5 2" xfId="30" xr:uid="{3C7234C2-81F8-48C4-90B5-4331A5D84071}"/>
    <cellStyle name="Normal 5 2 2" xfId="59" xr:uid="{02E8B0C8-78F1-4BD0-975D-3CAC20A49718}"/>
    <cellStyle name="Normal 5 2 2 2" xfId="211" xr:uid="{6D393C2E-7BC5-451A-B730-62C1E451C8B6}"/>
    <cellStyle name="Normal 5 2 2 2 2" xfId="3053" xr:uid="{FAB97DCE-0B26-48B2-9FDE-2354555442D8}"/>
    <cellStyle name="Normal 5 2 2 3" xfId="2943" xr:uid="{1F2929D1-6B0B-4371-BFF2-DB9456EE786F}"/>
    <cellStyle name="Normal 5 2 3" xfId="155" xr:uid="{DC8D9A66-70EB-4BED-BBBE-106ED8B9C8D5}"/>
    <cellStyle name="Normal 5 2 3 2" xfId="2975" xr:uid="{9E61FFE5-7F2D-42F8-9AFC-71595221D551}"/>
    <cellStyle name="Normal 5 2 4" xfId="175" xr:uid="{26DDC54F-EEEC-47E0-BF12-AD05C5AE3DBD}"/>
    <cellStyle name="Normal 5 2 4 2" xfId="3005" xr:uid="{445EAEFE-49CF-4AF7-88AC-60C75726D37C}"/>
    <cellStyle name="Normal 5 2 5" xfId="2928" xr:uid="{DD052E4B-843C-4877-BA7C-07F49FDC05A6}"/>
    <cellStyle name="Normal 5 3" xfId="51" xr:uid="{0D8155E7-51B6-4692-B8B7-CEBBEF96A016}"/>
    <cellStyle name="Normal 5 3 2" xfId="168" xr:uid="{48F5FF5F-6071-4B07-AB95-281017690F9B}"/>
    <cellStyle name="Normal 5 3 2 2" xfId="2997" xr:uid="{C33CFAB2-ED43-4EC8-85AA-DCBACA6BD37B}"/>
    <cellStyle name="Normal 5 3 3" xfId="2935" xr:uid="{C700EA1F-7977-48EF-83E8-31E6CEA686BA}"/>
    <cellStyle name="Normal 5 4" xfId="62" xr:uid="{D95915A4-B72B-45B8-9505-DBE1E7F07F1E}"/>
    <cellStyle name="Normal 5 4 2" xfId="1291" xr:uid="{C89166DF-65C5-4F27-B2EF-0E1D11A5B991}"/>
    <cellStyle name="Normal 5 5" xfId="154" xr:uid="{A976C499-8805-4365-B542-72EFAC2E6B44}"/>
    <cellStyle name="Normal 5 5 2" xfId="2974" xr:uid="{D5ECADFC-16BA-4A23-A1FA-C97D48F1F144}"/>
    <cellStyle name="Normal 5 6" xfId="2920" xr:uid="{284B6415-C133-4C88-A00F-02EAB6D59583}"/>
    <cellStyle name="Normal 6" xfId="1" xr:uid="{15CFAB01-5BE1-4E47-B92F-68BD50519429}"/>
    <cellStyle name="Normal 6 2" xfId="64" xr:uid="{42279FAC-9C71-4E1A-9FB6-5BE94D248D21}"/>
    <cellStyle name="Normal 6 2 2" xfId="194" xr:uid="{40E79E35-3A53-4403-8C3D-B4C67D4FF607}"/>
    <cellStyle name="Normal 6 3" xfId="214" xr:uid="{4C1C137F-3425-411C-A81F-81B4519B044E}"/>
    <cellStyle name="Normal 6 3 2" xfId="3057" xr:uid="{7F850EB2-4537-4BE6-B150-8E0E291F5A3D}"/>
    <cellStyle name="Normal 6 4" xfId="161" xr:uid="{FD4462D8-23E9-40FB-B0B2-0A0CB926893F}"/>
    <cellStyle name="Normal 6 4 2" xfId="1336" xr:uid="{A8403BAF-FDDF-4F4D-A622-1781C47C5546}"/>
    <cellStyle name="Normal 6 5" xfId="2947" xr:uid="{EEE84261-D503-4326-A61F-2161FED915F9}"/>
    <cellStyle name="Normal 7" xfId="63" xr:uid="{8DFA7853-0499-44D3-91C5-6E83962E090E}"/>
    <cellStyle name="Normal 7 2" xfId="213" xr:uid="{012C45E2-DE33-4738-A0D8-675AFEAF56F6}"/>
    <cellStyle name="Normal 7 2 2" xfId="3056" xr:uid="{2C08E5BF-50AE-49A2-AEA6-A1CB44250B88}"/>
    <cellStyle name="Normal 7 3" xfId="2946" xr:uid="{F86F05F9-9CE5-4FC3-937F-98B7D63E6908}"/>
    <cellStyle name="Normal 8" xfId="70" xr:uid="{07FDCCED-82E5-4F45-9B9D-6581DD1A5FE0}"/>
    <cellStyle name="Normal 8 2" xfId="71" xr:uid="{8D30C0AC-290D-4E21-BFB6-1DEF01A55FA1}"/>
    <cellStyle name="Normal 8 2 2" xfId="1295" xr:uid="{12E1CB40-D779-49D9-B7B1-C009BB30CC94}"/>
    <cellStyle name="Normal 8 3" xfId="1294" xr:uid="{11294FA5-AAA2-4C20-B9D5-7BB981581F49}"/>
    <cellStyle name="Normal 9" xfId="73" xr:uid="{A8638C29-A02B-43B2-B171-62B327F29931}"/>
    <cellStyle name="Normal 9 2" xfId="1296" xr:uid="{E117A991-145B-4521-BFDE-B6D0926A1876}"/>
    <cellStyle name="Note 2" xfId="84" xr:uid="{93AFD8BB-F444-4BAF-8BA4-D095F2328D92}"/>
    <cellStyle name="Note 2 2" xfId="217" xr:uid="{EFB10D80-7B69-4590-8E92-71682A9B4A07}"/>
    <cellStyle name="Note 2 2 2" xfId="3067" xr:uid="{D4A63CAF-6349-45A3-8ED1-5363DB7C4C25}"/>
    <cellStyle name="Note 2 3" xfId="2957" xr:uid="{37513A6E-A44B-4F18-8165-5C38FF096C72}"/>
    <cellStyle name="Percent 2" xfId="31" xr:uid="{4E4EFBEE-33CC-47A0-B86F-2AED4359D693}"/>
    <cellStyle name="Percent 2 2" xfId="85" xr:uid="{00C48DB8-38E6-48AB-8608-869CA21E0FDC}"/>
    <cellStyle name="Percent 2 2 2" xfId="195" xr:uid="{609847C8-579F-4AFA-BA60-7C05F4CCEFCC}"/>
    <cellStyle name="Percent 2 3" xfId="1305" xr:uid="{9307D887-E569-43D2-B819-2F860AF2FFA1}"/>
    <cellStyle name="Percent 3" xfId="159" xr:uid="{2BEDBBAB-E3FF-42F8-9154-79212B4292CF}"/>
    <cellStyle name="Percent 3 2" xfId="2984" xr:uid="{C2FD81AE-C470-4EC6-8A80-C7824CB17BB9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8" Type="http://schemas.openxmlformats.org/officeDocument/2006/relationships/worksheet" Target="worksheets/sheet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17" Type="http://schemas.openxmlformats.org/officeDocument/2006/relationships/worksheet" Target="worksheets/sheet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0.xml"/><Relationship Id="rId20" Type="http://schemas.openxmlformats.org/officeDocument/2006/relationships/chartsheet" Target="chartsheets/sheet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24" Type="http://schemas.openxmlformats.org/officeDocument/2006/relationships/styles" Target="style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6.xml"/><Relationship Id="rId22" Type="http://schemas.openxmlformats.org/officeDocument/2006/relationships/worksheet" Target="worksheets/sheet14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28660986411118E-2"/>
          <c:y val="0.12594184003714803"/>
          <c:w val="0.87264670143606438"/>
          <c:h val="0.60139636291387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'ONS Weekly (analysis)'!$C$3</c:f>
              <c:strCache>
                <c:ptCount val="1"/>
                <c:pt idx="0">
                  <c:v>Covid-19 on Cert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(analysis)'!$B$4:$B$47</c:f>
              <c:numCache>
                <c:formatCode>yyyy\-mm\-dd;@</c:formatCode>
                <c:ptCount val="4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</c:numCache>
            </c:numRef>
          </c:cat>
          <c:val>
            <c:numRef>
              <c:f>'ONS Weekly (analysis)'!$C$4:$C$47</c:f>
              <c:numCache>
                <c:formatCode>#,##0</c:formatCode>
                <c:ptCount val="44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  <c:pt idx="22">
                  <c:v>152</c:v>
                </c:pt>
                <c:pt idx="23">
                  <c:v>139</c:v>
                </c:pt>
                <c:pt idx="24">
                  <c:v>138</c:v>
                </c:pt>
                <c:pt idx="25">
                  <c:v>101</c:v>
                </c:pt>
                <c:pt idx="26">
                  <c:v>78</c:v>
                </c:pt>
                <c:pt idx="27">
                  <c:v>99</c:v>
                </c:pt>
                <c:pt idx="28">
                  <c:v>139</c:v>
                </c:pt>
                <c:pt idx="29">
                  <c:v>215</c:v>
                </c:pt>
                <c:pt idx="30">
                  <c:v>321</c:v>
                </c:pt>
                <c:pt idx="31">
                  <c:v>438</c:v>
                </c:pt>
                <c:pt idx="32">
                  <c:v>670</c:v>
                </c:pt>
                <c:pt idx="33">
                  <c:v>981</c:v>
                </c:pt>
                <c:pt idx="34">
                  <c:v>1379</c:v>
                </c:pt>
                <c:pt idx="35">
                  <c:v>1937</c:v>
                </c:pt>
                <c:pt idx="36">
                  <c:v>2466</c:v>
                </c:pt>
                <c:pt idx="37">
                  <c:v>2697</c:v>
                </c:pt>
                <c:pt idx="38">
                  <c:v>3040</c:v>
                </c:pt>
                <c:pt idx="39">
                  <c:v>2835</c:v>
                </c:pt>
                <c:pt idx="40">
                  <c:v>2756</c:v>
                </c:pt>
                <c:pt idx="41">
                  <c:v>2986</c:v>
                </c:pt>
                <c:pt idx="42">
                  <c:v>2912</c:v>
                </c:pt>
                <c:pt idx="43">
                  <c:v>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F-4933-8632-7EF6BF0E7B33}"/>
            </c:ext>
          </c:extLst>
        </c:ser>
        <c:ser>
          <c:idx val="1"/>
          <c:order val="1"/>
          <c:tx>
            <c:strRef>
              <c:f>'ONS Weekly (analysis)'!$F$3</c:f>
              <c:strCache>
                <c:ptCount val="1"/>
                <c:pt idx="0">
                  <c:v>Expected non-CV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(analysis)'!$B$4:$B$47</c:f>
              <c:numCache>
                <c:formatCode>yyyy\-mm\-dd;@</c:formatCode>
                <c:ptCount val="4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</c:numCache>
            </c:numRef>
          </c:cat>
          <c:val>
            <c:numRef>
              <c:f>'ONS Weekly (analysis)'!$F$4:$F$47</c:f>
              <c:numCache>
                <c:formatCode>#,##0</c:formatCode>
                <c:ptCount val="44"/>
                <c:pt idx="0">
                  <c:v>10901</c:v>
                </c:pt>
                <c:pt idx="1">
                  <c:v>10569</c:v>
                </c:pt>
                <c:pt idx="2">
                  <c:v>10401</c:v>
                </c:pt>
                <c:pt idx="3">
                  <c:v>9866</c:v>
                </c:pt>
                <c:pt idx="4">
                  <c:v>10126</c:v>
                </c:pt>
                <c:pt idx="5">
                  <c:v>7175</c:v>
                </c:pt>
                <c:pt idx="6">
                  <c:v>4499</c:v>
                </c:pt>
                <c:pt idx="7">
                  <c:v>10059</c:v>
                </c:pt>
                <c:pt idx="8">
                  <c:v>11207</c:v>
                </c:pt>
                <c:pt idx="9">
                  <c:v>9055</c:v>
                </c:pt>
                <c:pt idx="10">
                  <c:v>10272</c:v>
                </c:pt>
                <c:pt idx="11">
                  <c:v>10284</c:v>
                </c:pt>
                <c:pt idx="12">
                  <c:v>7820</c:v>
                </c:pt>
                <c:pt idx="13">
                  <c:v>10140</c:v>
                </c:pt>
                <c:pt idx="14">
                  <c:v>9445</c:v>
                </c:pt>
                <c:pt idx="15">
                  <c:v>9458</c:v>
                </c:pt>
                <c:pt idx="16">
                  <c:v>9511</c:v>
                </c:pt>
                <c:pt idx="17">
                  <c:v>9062</c:v>
                </c:pt>
                <c:pt idx="18">
                  <c:v>9179</c:v>
                </c:pt>
                <c:pt idx="19">
                  <c:v>9080</c:v>
                </c:pt>
                <c:pt idx="20">
                  <c:v>9112</c:v>
                </c:pt>
                <c:pt idx="21">
                  <c:v>9271</c:v>
                </c:pt>
                <c:pt idx="22">
                  <c:v>9122</c:v>
                </c:pt>
                <c:pt idx="23">
                  <c:v>9093</c:v>
                </c:pt>
                <c:pt idx="24">
                  <c:v>8994</c:v>
                </c:pt>
                <c:pt idx="25">
                  <c:v>8242</c:v>
                </c:pt>
                <c:pt idx="26">
                  <c:v>9695</c:v>
                </c:pt>
                <c:pt idx="27">
                  <c:v>9513</c:v>
                </c:pt>
                <c:pt idx="28">
                  <c:v>9441</c:v>
                </c:pt>
                <c:pt idx="29">
                  <c:v>9517</c:v>
                </c:pt>
                <c:pt idx="30">
                  <c:v>9799</c:v>
                </c:pt>
                <c:pt idx="31">
                  <c:v>9973</c:v>
                </c:pt>
                <c:pt idx="32">
                  <c:v>10156</c:v>
                </c:pt>
                <c:pt idx="33">
                  <c:v>10021</c:v>
                </c:pt>
                <c:pt idx="34">
                  <c:v>10164</c:v>
                </c:pt>
                <c:pt idx="35">
                  <c:v>10697</c:v>
                </c:pt>
                <c:pt idx="36">
                  <c:v>10650</c:v>
                </c:pt>
                <c:pt idx="37">
                  <c:v>10882</c:v>
                </c:pt>
                <c:pt idx="38">
                  <c:v>10958</c:v>
                </c:pt>
                <c:pt idx="39">
                  <c:v>10816</c:v>
                </c:pt>
                <c:pt idx="40">
                  <c:v>11188</c:v>
                </c:pt>
                <c:pt idx="41">
                  <c:v>11926</c:v>
                </c:pt>
                <c:pt idx="42">
                  <c:v>11520</c:v>
                </c:pt>
                <c:pt idx="43">
                  <c:v>10069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F-4933-8632-7EF6BF0E7B33}"/>
            </c:ext>
          </c:extLst>
        </c:ser>
        <c:ser>
          <c:idx val="2"/>
          <c:order val="2"/>
          <c:tx>
            <c:strRef>
              <c:f>'ONS Weekly (analysis)'!$G$3</c:f>
              <c:strCache>
                <c:ptCount val="1"/>
                <c:pt idx="0">
                  <c:v>Unexplained Y-on-Y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(analysis)'!$B$4:$B$47</c:f>
              <c:numCache>
                <c:formatCode>yyyy\-mm\-dd;@</c:formatCode>
                <c:ptCount val="4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</c:numCache>
            </c:numRef>
          </c:cat>
          <c:val>
            <c:numRef>
              <c:f>'ONS Weekly (analysis)'!$G$4:$G$47</c:f>
              <c:numCache>
                <c:formatCode>#,##0</c:formatCode>
                <c:ptCount val="44"/>
                <c:pt idx="0">
                  <c:v>-6</c:v>
                </c:pt>
                <c:pt idx="1">
                  <c:v>445</c:v>
                </c:pt>
                <c:pt idx="2">
                  <c:v>141</c:v>
                </c:pt>
                <c:pt idx="3">
                  <c:v>736</c:v>
                </c:pt>
                <c:pt idx="4">
                  <c:v>2786</c:v>
                </c:pt>
                <c:pt idx="5">
                  <c:v>5128</c:v>
                </c:pt>
                <c:pt idx="6">
                  <c:v>9094</c:v>
                </c:pt>
                <c:pt idx="7">
                  <c:v>3701</c:v>
                </c:pt>
                <c:pt idx="8">
                  <c:v>711</c:v>
                </c:pt>
                <c:pt idx="9">
                  <c:v>-328</c:v>
                </c:pt>
                <c:pt idx="10">
                  <c:v>491</c:v>
                </c:pt>
                <c:pt idx="11">
                  <c:v>-585</c:v>
                </c:pt>
                <c:pt idx="12">
                  <c:v>182</c:v>
                </c:pt>
                <c:pt idx="13">
                  <c:v>-1019</c:v>
                </c:pt>
                <c:pt idx="14">
                  <c:v>-583</c:v>
                </c:pt>
                <c:pt idx="15">
                  <c:v>-902</c:v>
                </c:pt>
                <c:pt idx="16">
                  <c:v>-1138</c:v>
                </c:pt>
                <c:pt idx="17">
                  <c:v>-454</c:v>
                </c:pt>
                <c:pt idx="18">
                  <c:v>-855</c:v>
                </c:pt>
                <c:pt idx="19">
                  <c:v>-552</c:v>
                </c:pt>
                <c:pt idx="20">
                  <c:v>-438</c:v>
                </c:pt>
                <c:pt idx="21">
                  <c:v>-518</c:v>
                </c:pt>
                <c:pt idx="22">
                  <c:v>-329</c:v>
                </c:pt>
                <c:pt idx="23">
                  <c:v>160</c:v>
                </c:pt>
                <c:pt idx="24">
                  <c:v>499</c:v>
                </c:pt>
                <c:pt idx="25">
                  <c:v>689</c:v>
                </c:pt>
                <c:pt idx="26">
                  <c:v>-2034</c:v>
                </c:pt>
                <c:pt idx="27">
                  <c:v>199</c:v>
                </c:pt>
                <c:pt idx="28">
                  <c:v>-57</c:v>
                </c:pt>
                <c:pt idx="29">
                  <c:v>-98</c:v>
                </c:pt>
                <c:pt idx="30">
                  <c:v>-175</c:v>
                </c:pt>
                <c:pt idx="31">
                  <c:v>-457</c:v>
                </c:pt>
                <c:pt idx="32">
                  <c:v>-292</c:v>
                </c:pt>
                <c:pt idx="33">
                  <c:v>-263</c:v>
                </c:pt>
                <c:pt idx="34">
                  <c:v>-656</c:v>
                </c:pt>
                <c:pt idx="35">
                  <c:v>-822</c:v>
                </c:pt>
                <c:pt idx="36">
                  <c:v>-862</c:v>
                </c:pt>
                <c:pt idx="37">
                  <c:v>-1044</c:v>
                </c:pt>
                <c:pt idx="38">
                  <c:v>-1542</c:v>
                </c:pt>
                <c:pt idx="39">
                  <c:v>-1348</c:v>
                </c:pt>
                <c:pt idx="40">
                  <c:v>-1652</c:v>
                </c:pt>
                <c:pt idx="41">
                  <c:v>-1901</c:v>
                </c:pt>
                <c:pt idx="42">
                  <c:v>-2912</c:v>
                </c:pt>
                <c:pt idx="43">
                  <c:v>-3144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F-4933-8632-7EF6BF0E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3"/>
          <c:order val="3"/>
          <c:tx>
            <c:strRef>
              <c:f>'ONS Weekly (analysis)'!$I$3</c:f>
              <c:strCache>
                <c:ptCount val="1"/>
                <c:pt idx="0">
                  <c:v>Covid-19 % (RH axis)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Weekly (analysis)'!$B$4:$B$47</c:f>
              <c:numCache>
                <c:formatCode>yyyy\-mm\-dd;@</c:formatCode>
                <c:ptCount val="4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</c:numCache>
            </c:numRef>
          </c:cat>
          <c:val>
            <c:numRef>
              <c:f>'ONS Weekly (analysis)'!$I$4:$I$47</c:f>
              <c:numCache>
                <c:formatCode>0.0%</c:formatCode>
                <c:ptCount val="44"/>
                <c:pt idx="0">
                  <c:v>0</c:v>
                </c:pt>
                <c:pt idx="1">
                  <c:v>4.5376168436337235E-4</c:v>
                </c:pt>
                <c:pt idx="2">
                  <c:v>9.6759041803663685E-3</c:v>
                </c:pt>
                <c:pt idx="3">
                  <c:v>4.8379858181491785E-2</c:v>
                </c:pt>
                <c:pt idx="4">
                  <c:v>0.21205833892719839</c:v>
                </c:pt>
                <c:pt idx="5">
                  <c:v>0.33554763447828906</c:v>
                </c:pt>
                <c:pt idx="6">
                  <c:v>0.39183929130687667</c:v>
                </c:pt>
                <c:pt idx="7">
                  <c:v>0.37446015365731689</c:v>
                </c:pt>
                <c:pt idx="8">
                  <c:v>0.33615551718375758</c:v>
                </c:pt>
                <c:pt idx="9">
                  <c:v>0.31050011851149562</c:v>
                </c:pt>
                <c:pt idx="10">
                  <c:v>0.26144239346737119</c:v>
                </c:pt>
                <c:pt idx="11">
                  <c:v>0.210693359375</c:v>
                </c:pt>
                <c:pt idx="12">
                  <c:v>0.18546416938110749</c:v>
                </c:pt>
                <c:pt idx="13">
                  <c:v>0.14828648800074704</c:v>
                </c:pt>
                <c:pt idx="14">
                  <c:v>0.11166800320769847</c:v>
                </c:pt>
                <c:pt idx="15">
                  <c:v>8.3841953099903624E-2</c:v>
                </c:pt>
                <c:pt idx="16">
                  <c:v>6.7490811894420313E-2</c:v>
                </c:pt>
                <c:pt idx="17">
                  <c:v>5.820568927789934E-2</c:v>
                </c:pt>
                <c:pt idx="18">
                  <c:v>4.2117376294591481E-2</c:v>
                </c:pt>
                <c:pt idx="19">
                  <c:v>3.3435339453700558E-2</c:v>
                </c:pt>
                <c:pt idx="20">
                  <c:v>2.4406703407940614E-2</c:v>
                </c:pt>
                <c:pt idx="21">
                  <c:v>2.157388777107087E-2</c:v>
                </c:pt>
                <c:pt idx="22">
                  <c:v>1.69927333705981E-2</c:v>
                </c:pt>
                <c:pt idx="23">
                  <c:v>1.4799829642248722E-2</c:v>
                </c:pt>
                <c:pt idx="24">
                  <c:v>1.4328730142248988E-2</c:v>
                </c:pt>
                <c:pt idx="25">
                  <c:v>1.1182462356067317E-2</c:v>
                </c:pt>
                <c:pt idx="26">
                  <c:v>1.0078821553172244E-2</c:v>
                </c:pt>
                <c:pt idx="27">
                  <c:v>1.0090714504128019E-2</c:v>
                </c:pt>
                <c:pt idx="28">
                  <c:v>1.4596240680457839E-2</c:v>
                </c:pt>
                <c:pt idx="29">
                  <c:v>2.2316794685488892E-2</c:v>
                </c:pt>
                <c:pt idx="30">
                  <c:v>3.2277526395173457E-2</c:v>
                </c:pt>
                <c:pt idx="31">
                  <c:v>4.4002411091018684E-2</c:v>
                </c:pt>
                <c:pt idx="32">
                  <c:v>6.3603569394342127E-2</c:v>
                </c:pt>
                <c:pt idx="33">
                  <c:v>9.1349287643169755E-2</c:v>
                </c:pt>
                <c:pt idx="34">
                  <c:v>0.12666482961330028</c:v>
                </c:pt>
                <c:pt idx="35">
                  <c:v>0.16398577717575347</c:v>
                </c:pt>
                <c:pt idx="36">
                  <c:v>0.20124041129427125</c:v>
                </c:pt>
                <c:pt idx="37">
                  <c:v>0.21515755883526128</c:v>
                </c:pt>
                <c:pt idx="38">
                  <c:v>0.24405908798972384</c:v>
                </c:pt>
                <c:pt idx="39">
                  <c:v>0.23043160204828092</c:v>
                </c:pt>
                <c:pt idx="40">
                  <c:v>0.22421086885779368</c:v>
                </c:pt>
                <c:pt idx="41">
                  <c:v>0.22949811697794173</c:v>
                </c:pt>
                <c:pt idx="42">
                  <c:v>0.25277777777777777</c:v>
                </c:pt>
                <c:pt idx="43">
                  <c:v>0.31224550600854106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3-4461-8FC8-92681960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17-Apr-2020'!$F$3</c:f>
              <c:strCache>
                <c:ptCount val="1"/>
                <c:pt idx="0">
                  <c:v>Covid-19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17-Apr-2020'!$F$4:$F$10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300</c:v>
                </c:pt>
                <c:pt idx="3">
                  <c:v>1495</c:v>
                </c:pt>
                <c:pt idx="4">
                  <c:v>4475</c:v>
                </c:pt>
                <c:pt idx="5">
                  <c:v>7630</c:v>
                </c:pt>
                <c:pt idx="6">
                  <c:v>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478C-BDB4-6BBF5635D1A8}"/>
            </c:ext>
          </c:extLst>
        </c:ser>
        <c:ser>
          <c:idx val="1"/>
          <c:order val="1"/>
          <c:tx>
            <c:strRef>
              <c:f>'ONS Analysis 17-Apr-2020'!$G$3</c:f>
              <c:strCache>
                <c:ptCount val="1"/>
                <c:pt idx="0">
                  <c:v>Non Covid-19 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17-Apr-2020'!$G$4:$G$10</c:f>
              <c:numCache>
                <c:formatCode>General</c:formatCode>
                <c:ptCount val="7"/>
                <c:pt idx="0">
                  <c:v>10892</c:v>
                </c:pt>
                <c:pt idx="1">
                  <c:v>10992</c:v>
                </c:pt>
                <c:pt idx="2">
                  <c:v>10346</c:v>
                </c:pt>
                <c:pt idx="3">
                  <c:v>9647</c:v>
                </c:pt>
                <c:pt idx="4">
                  <c:v>11912</c:v>
                </c:pt>
                <c:pt idx="5">
                  <c:v>14002</c:v>
                </c:pt>
                <c:pt idx="6">
                  <c:v>19311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2"/>
          <c:order val="2"/>
          <c:tx>
            <c:strRef>
              <c:f>'ONS Analysis 17-Apr-2020'!$I$3</c:f>
              <c:strCache>
                <c:ptCount val="1"/>
                <c:pt idx="0">
                  <c:v>Covid-19 proportion (RH axis)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17-Apr-2020'!$I$4:$I$10</c:f>
              <c:numCache>
                <c:formatCode>0%</c:formatCode>
                <c:ptCount val="7"/>
                <c:pt idx="0">
                  <c:v>0</c:v>
                </c:pt>
                <c:pt idx="1">
                  <c:v>2.2692202959063265E-3</c:v>
                </c:pt>
                <c:pt idx="2">
                  <c:v>2.8179597971068945E-2</c:v>
                </c:pt>
                <c:pt idx="3">
                  <c:v>0.13417698797343386</c:v>
                </c:pt>
                <c:pt idx="4">
                  <c:v>0.27308232135229144</c:v>
                </c:pt>
                <c:pt idx="5">
                  <c:v>0.35271819526627218</c:v>
                </c:pt>
                <c:pt idx="6">
                  <c:v>0.28150463221341665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17-Apr-2020'!$N$3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17-Apr-2020'!$N$4:$N$10</c:f>
              <c:numCache>
                <c:formatCode>[Color9]#,##0_ ;[Color10]\(#,##0\)</c:formatCode>
                <c:ptCount val="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BD8-A347-7D6228FF0F49}"/>
            </c:ext>
          </c:extLst>
        </c:ser>
        <c:ser>
          <c:idx val="1"/>
          <c:order val="1"/>
          <c:tx>
            <c:strRef>
              <c:f>'ONS Analysis 17-Apr-2020'!$O$3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17-Apr-2020'!$O$4:$O$10</c:f>
              <c:numCache>
                <c:formatCode>[Color9]#,##0_ ;[Color10]\(#,##0\)</c:formatCode>
                <c:ptCount val="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A-4BD8-A347-7D6228FF0F49}"/>
            </c:ext>
          </c:extLst>
        </c:ser>
        <c:ser>
          <c:idx val="2"/>
          <c:order val="2"/>
          <c:tx>
            <c:strRef>
              <c:f>'ONS Analysis 17-Apr-2020'!$P$3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17-Apr-2020'!$P$4:$P$10</c:f>
              <c:numCache>
                <c:formatCode>[Color9]#,##0_ ;[Color10]\(#,##0\)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A-4BD8-A347-7D6228FF0F49}"/>
            </c:ext>
          </c:extLst>
        </c:ser>
        <c:ser>
          <c:idx val="3"/>
          <c:order val="3"/>
          <c:tx>
            <c:strRef>
              <c:f>'ONS Analysis 17-Apr-2020'!$Q$3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17-Apr-2020'!$Q$4:$Q$10</c:f>
              <c:numCache>
                <c:formatCode>[Color9]#,##0_ ;[Color10]\(#,##0\)</c:formatCode>
                <c:ptCount val="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A-4BD8-A347-7D6228FF0F49}"/>
            </c:ext>
          </c:extLst>
        </c:ser>
        <c:ser>
          <c:idx val="4"/>
          <c:order val="4"/>
          <c:tx>
            <c:strRef>
              <c:f>'ONS Analysis 17-Apr-2020'!$R$3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17-Apr-2020'!$R$4:$R$10</c:f>
              <c:numCache>
                <c:formatCode>[Color9]#,##0_ ;[Color10]\(#,##0\)</c:formatCode>
                <c:ptCount val="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A-4BD8-A347-7D6228FF0F49}"/>
            </c:ext>
          </c:extLst>
        </c:ser>
        <c:ser>
          <c:idx val="5"/>
          <c:order val="5"/>
          <c:tx>
            <c:strRef>
              <c:f>'ONS Analysis 17-Apr-2020'!$S$3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17-Apr-2020'!$S$4:$S$10</c:f>
              <c:numCache>
                <c:formatCode>[Color9]#,##0_ ;[Color10]\(#,##0\)</c:formatCode>
                <c:ptCount val="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A-4BD8-A347-7D6228FF0F49}"/>
            </c:ext>
          </c:extLst>
        </c:ser>
        <c:ser>
          <c:idx val="6"/>
          <c:order val="6"/>
          <c:tx>
            <c:strRef>
              <c:f>'ONS Analysis 17-Apr-2020'!$T$3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17-Apr-2020'!$T$4:$T$10</c:f>
              <c:numCache>
                <c:formatCode>[Color9]#,##0_ ;[Color10]\(#,##0\)</c:formatCode>
                <c:ptCount val="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A-4BD8-A347-7D6228FF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 per week</a:t>
            </a:r>
            <a:r>
              <a:rPr lang="en-GB" baseline="0"/>
              <a:t> 2010-2020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'ONS Hist Data'!$B$180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'ONS Hist Data'!$C$180:$BB$180</c:f>
              <c:numCache>
                <c:formatCode>#,##0</c:formatCode>
                <c:ptCount val="52"/>
                <c:pt idx="0">
                  <c:v>12253</c:v>
                </c:pt>
                <c:pt idx="1">
                  <c:v>14057</c:v>
                </c:pt>
                <c:pt idx="2">
                  <c:v>12990</c:v>
                </c:pt>
                <c:pt idx="3">
                  <c:v>11853</c:v>
                </c:pt>
                <c:pt idx="4">
                  <c:v>11612</c:v>
                </c:pt>
                <c:pt idx="5">
                  <c:v>10984</c:v>
                </c:pt>
                <c:pt idx="6">
                  <c:v>10948</c:v>
                </c:pt>
                <c:pt idx="7">
                  <c:v>10840</c:v>
                </c:pt>
                <c:pt idx="8">
                  <c:v>10815</c:v>
                </c:pt>
                <c:pt idx="9">
                  <c:v>10892</c:v>
                </c:pt>
                <c:pt idx="10">
                  <c:v>11017</c:v>
                </c:pt>
                <c:pt idx="11">
                  <c:v>10646</c:v>
                </c:pt>
                <c:pt idx="12">
                  <c:v>11142</c:v>
                </c:pt>
                <c:pt idx="13">
                  <c:v>16387</c:v>
                </c:pt>
                <c:pt idx="14">
                  <c:v>18516</c:v>
                </c:pt>
                <c:pt idx="15">
                  <c:v>22351</c:v>
                </c:pt>
                <c:pt idx="16">
                  <c:v>21997</c:v>
                </c:pt>
                <c:pt idx="17">
                  <c:v>17953</c:v>
                </c:pt>
                <c:pt idx="18">
                  <c:v>12657</c:v>
                </c:pt>
                <c:pt idx="19">
                  <c:v>14573</c:v>
                </c:pt>
                <c:pt idx="20">
                  <c:v>12288</c:v>
                </c:pt>
                <c:pt idx="21">
                  <c:v>9824</c:v>
                </c:pt>
                <c:pt idx="22">
                  <c:v>10709</c:v>
                </c:pt>
                <c:pt idx="23">
                  <c:v>9976</c:v>
                </c:pt>
                <c:pt idx="24">
                  <c:v>9339</c:v>
                </c:pt>
                <c:pt idx="25">
                  <c:v>8979</c:v>
                </c:pt>
                <c:pt idx="26">
                  <c:v>9140</c:v>
                </c:pt>
                <c:pt idx="27">
                  <c:v>8690</c:v>
                </c:pt>
                <c:pt idx="28">
                  <c:v>8823</c:v>
                </c:pt>
                <c:pt idx="29">
                  <c:v>8891</c:v>
                </c:pt>
                <c:pt idx="30">
                  <c:v>8946</c:v>
                </c:pt>
                <c:pt idx="31">
                  <c:v>8945</c:v>
                </c:pt>
                <c:pt idx="32">
                  <c:v>9392</c:v>
                </c:pt>
                <c:pt idx="33">
                  <c:v>9631</c:v>
                </c:pt>
                <c:pt idx="34">
                  <c:v>9032</c:v>
                </c:pt>
                <c:pt idx="35">
                  <c:v>7739</c:v>
                </c:pt>
                <c:pt idx="36">
                  <c:v>9811</c:v>
                </c:pt>
                <c:pt idx="37">
                  <c:v>9522</c:v>
                </c:pt>
                <c:pt idx="38">
                  <c:v>9634</c:v>
                </c:pt>
                <c:pt idx="39">
                  <c:v>9945</c:v>
                </c:pt>
                <c:pt idx="40">
                  <c:v>9954</c:v>
                </c:pt>
                <c:pt idx="41">
                  <c:v>10534</c:v>
                </c:pt>
                <c:pt idx="42">
                  <c:v>10739</c:v>
                </c:pt>
                <c:pt idx="43">
                  <c:v>10887</c:v>
                </c:pt>
                <c:pt idx="44">
                  <c:v>11812</c:v>
                </c:pt>
                <c:pt idx="45">
                  <c:v>12254</c:v>
                </c:pt>
                <c:pt idx="46">
                  <c:v>12535</c:v>
                </c:pt>
                <c:pt idx="47">
                  <c:v>12456</c:v>
                </c:pt>
                <c:pt idx="48">
                  <c:v>12303</c:v>
                </c:pt>
                <c:pt idx="49">
                  <c:v>12292</c:v>
                </c:pt>
                <c:pt idx="50">
                  <c:v>13011</c:v>
                </c:pt>
                <c:pt idx="51">
                  <c:v>11520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8-45A2-BBE1-3FCD4490F8C4}"/>
            </c:ext>
          </c:extLst>
        </c:ser>
        <c:ser>
          <c:idx val="0"/>
          <c:order val="1"/>
          <c:tx>
            <c:strRef>
              <c:f>'ONS Hist Data'!$B$181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Data'!$C$181:$BB$181</c:f>
              <c:numCache>
                <c:formatCode>#,##0</c:formatCode>
                <c:ptCount val="52"/>
                <c:pt idx="0">
                  <c:v>10955</c:v>
                </c:pt>
                <c:pt idx="1">
                  <c:v>12609</c:v>
                </c:pt>
                <c:pt idx="2">
                  <c:v>11860</c:v>
                </c:pt>
                <c:pt idx="3">
                  <c:v>11740</c:v>
                </c:pt>
                <c:pt idx="4">
                  <c:v>11297</c:v>
                </c:pt>
                <c:pt idx="5">
                  <c:v>11660</c:v>
                </c:pt>
                <c:pt idx="6">
                  <c:v>11824</c:v>
                </c:pt>
                <c:pt idx="7">
                  <c:v>11295</c:v>
                </c:pt>
                <c:pt idx="8">
                  <c:v>11044</c:v>
                </c:pt>
                <c:pt idx="9">
                  <c:v>10898</c:v>
                </c:pt>
                <c:pt idx="10">
                  <c:v>10567</c:v>
                </c:pt>
                <c:pt idx="11">
                  <c:v>10402</c:v>
                </c:pt>
                <c:pt idx="12">
                  <c:v>9867</c:v>
                </c:pt>
                <c:pt idx="13">
                  <c:v>10126</c:v>
                </c:pt>
                <c:pt idx="14">
                  <c:v>10291</c:v>
                </c:pt>
                <c:pt idx="15">
                  <c:v>9025</c:v>
                </c:pt>
                <c:pt idx="16">
                  <c:v>10059</c:v>
                </c:pt>
                <c:pt idx="17">
                  <c:v>11207</c:v>
                </c:pt>
                <c:pt idx="18">
                  <c:v>9055</c:v>
                </c:pt>
                <c:pt idx="19">
                  <c:v>10272</c:v>
                </c:pt>
                <c:pt idx="20">
                  <c:v>10284</c:v>
                </c:pt>
                <c:pt idx="21">
                  <c:v>8260</c:v>
                </c:pt>
                <c:pt idx="22">
                  <c:v>10140</c:v>
                </c:pt>
                <c:pt idx="23">
                  <c:v>9445</c:v>
                </c:pt>
                <c:pt idx="24">
                  <c:v>9458</c:v>
                </c:pt>
                <c:pt idx="25">
                  <c:v>9511</c:v>
                </c:pt>
                <c:pt idx="26">
                  <c:v>9062</c:v>
                </c:pt>
                <c:pt idx="27">
                  <c:v>9179</c:v>
                </c:pt>
                <c:pt idx="28">
                  <c:v>9080</c:v>
                </c:pt>
                <c:pt idx="29">
                  <c:v>9112</c:v>
                </c:pt>
                <c:pt idx="30">
                  <c:v>9271</c:v>
                </c:pt>
                <c:pt idx="31">
                  <c:v>9122</c:v>
                </c:pt>
                <c:pt idx="32">
                  <c:v>9093</c:v>
                </c:pt>
                <c:pt idx="33">
                  <c:v>8994</c:v>
                </c:pt>
                <c:pt idx="34">
                  <c:v>8242</c:v>
                </c:pt>
                <c:pt idx="35">
                  <c:v>9695</c:v>
                </c:pt>
                <c:pt idx="36">
                  <c:v>9513</c:v>
                </c:pt>
                <c:pt idx="37">
                  <c:v>9440</c:v>
                </c:pt>
                <c:pt idx="38">
                  <c:v>9517</c:v>
                </c:pt>
                <c:pt idx="39">
                  <c:v>9799</c:v>
                </c:pt>
                <c:pt idx="40">
                  <c:v>9973</c:v>
                </c:pt>
                <c:pt idx="41">
                  <c:v>10156</c:v>
                </c:pt>
                <c:pt idx="42">
                  <c:v>10021</c:v>
                </c:pt>
                <c:pt idx="43">
                  <c:v>10164</c:v>
                </c:pt>
                <c:pt idx="44">
                  <c:v>10697</c:v>
                </c:pt>
                <c:pt idx="45">
                  <c:v>10650</c:v>
                </c:pt>
                <c:pt idx="46">
                  <c:v>10882</c:v>
                </c:pt>
                <c:pt idx="47">
                  <c:v>10958</c:v>
                </c:pt>
                <c:pt idx="48">
                  <c:v>10816</c:v>
                </c:pt>
                <c:pt idx="49">
                  <c:v>11188</c:v>
                </c:pt>
                <c:pt idx="50">
                  <c:v>11926</c:v>
                </c:pt>
                <c:pt idx="51">
                  <c:v>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8-45A2-BBE1-3FCD4490F8C4}"/>
            </c:ext>
          </c:extLst>
        </c:ser>
        <c:ser>
          <c:idx val="1"/>
          <c:order val="2"/>
          <c:tx>
            <c:strRef>
              <c:f>'ONS Hist Data'!$B$182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Data'!$C$182:$BB$182</c:f>
              <c:numCache>
                <c:formatCode>#,##0</c:formatCode>
                <c:ptCount val="52"/>
                <c:pt idx="0">
                  <c:v>12721</c:v>
                </c:pt>
                <c:pt idx="1">
                  <c:v>15050</c:v>
                </c:pt>
                <c:pt idx="2">
                  <c:v>14256</c:v>
                </c:pt>
                <c:pt idx="3">
                  <c:v>13935</c:v>
                </c:pt>
                <c:pt idx="4">
                  <c:v>13285</c:v>
                </c:pt>
                <c:pt idx="5">
                  <c:v>12490</c:v>
                </c:pt>
                <c:pt idx="6">
                  <c:v>12246</c:v>
                </c:pt>
                <c:pt idx="7">
                  <c:v>12142</c:v>
                </c:pt>
                <c:pt idx="8">
                  <c:v>10854</c:v>
                </c:pt>
                <c:pt idx="9">
                  <c:v>12997</c:v>
                </c:pt>
                <c:pt idx="10">
                  <c:v>12788</c:v>
                </c:pt>
                <c:pt idx="11">
                  <c:v>11913</c:v>
                </c:pt>
                <c:pt idx="12">
                  <c:v>9941</c:v>
                </c:pt>
                <c:pt idx="13">
                  <c:v>10794</c:v>
                </c:pt>
                <c:pt idx="14">
                  <c:v>12301</c:v>
                </c:pt>
                <c:pt idx="15">
                  <c:v>11223</c:v>
                </c:pt>
                <c:pt idx="16">
                  <c:v>10306</c:v>
                </c:pt>
                <c:pt idx="17">
                  <c:v>10153</c:v>
                </c:pt>
                <c:pt idx="18">
                  <c:v>8624</c:v>
                </c:pt>
                <c:pt idx="19">
                  <c:v>10141</c:v>
                </c:pt>
                <c:pt idx="20">
                  <c:v>9636</c:v>
                </c:pt>
                <c:pt idx="21">
                  <c:v>8147</c:v>
                </c:pt>
                <c:pt idx="22">
                  <c:v>9950</c:v>
                </c:pt>
                <c:pt idx="23">
                  <c:v>9343</c:v>
                </c:pt>
                <c:pt idx="24">
                  <c:v>9256</c:v>
                </c:pt>
                <c:pt idx="25">
                  <c:v>9212</c:v>
                </c:pt>
                <c:pt idx="26">
                  <c:v>9258</c:v>
                </c:pt>
                <c:pt idx="27">
                  <c:v>9293</c:v>
                </c:pt>
                <c:pt idx="28">
                  <c:v>9127</c:v>
                </c:pt>
                <c:pt idx="29">
                  <c:v>9141</c:v>
                </c:pt>
                <c:pt idx="30">
                  <c:v>9161</c:v>
                </c:pt>
                <c:pt idx="31">
                  <c:v>9319</c:v>
                </c:pt>
                <c:pt idx="32">
                  <c:v>8830</c:v>
                </c:pt>
                <c:pt idx="33">
                  <c:v>8978</c:v>
                </c:pt>
                <c:pt idx="34">
                  <c:v>7865</c:v>
                </c:pt>
                <c:pt idx="35">
                  <c:v>9445</c:v>
                </c:pt>
                <c:pt idx="36">
                  <c:v>9191</c:v>
                </c:pt>
                <c:pt idx="37">
                  <c:v>9305</c:v>
                </c:pt>
                <c:pt idx="38">
                  <c:v>9150</c:v>
                </c:pt>
                <c:pt idx="39">
                  <c:v>9503</c:v>
                </c:pt>
                <c:pt idx="40">
                  <c:v>9649</c:v>
                </c:pt>
                <c:pt idx="41">
                  <c:v>9864</c:v>
                </c:pt>
                <c:pt idx="42">
                  <c:v>9603</c:v>
                </c:pt>
                <c:pt idx="43">
                  <c:v>9529</c:v>
                </c:pt>
                <c:pt idx="44">
                  <c:v>10151</c:v>
                </c:pt>
                <c:pt idx="45">
                  <c:v>10193</c:v>
                </c:pt>
                <c:pt idx="46">
                  <c:v>9957</c:v>
                </c:pt>
                <c:pt idx="47">
                  <c:v>10033</c:v>
                </c:pt>
                <c:pt idx="48">
                  <c:v>10287</c:v>
                </c:pt>
                <c:pt idx="49">
                  <c:v>10550</c:v>
                </c:pt>
                <c:pt idx="50">
                  <c:v>11116</c:v>
                </c:pt>
                <c:pt idx="51">
                  <c:v>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8-45A2-BBE1-3FCD4490F8C4}"/>
            </c:ext>
          </c:extLst>
        </c:ser>
        <c:ser>
          <c:idx val="2"/>
          <c:order val="3"/>
          <c:tx>
            <c:strRef>
              <c:f>'ONS Hist Data'!$B$183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Data'!$C$183:$BB$183</c:f>
              <c:numCache>
                <c:formatCode>#,##0</c:formatCode>
                <c:ptCount val="52"/>
                <c:pt idx="0">
                  <c:v>11989</c:v>
                </c:pt>
                <c:pt idx="1">
                  <c:v>13715</c:v>
                </c:pt>
                <c:pt idx="2">
                  <c:v>13610</c:v>
                </c:pt>
                <c:pt idx="3">
                  <c:v>12877</c:v>
                </c:pt>
                <c:pt idx="4">
                  <c:v>12485</c:v>
                </c:pt>
                <c:pt idx="5">
                  <c:v>12261</c:v>
                </c:pt>
                <c:pt idx="6">
                  <c:v>11644</c:v>
                </c:pt>
                <c:pt idx="7">
                  <c:v>11793</c:v>
                </c:pt>
                <c:pt idx="8">
                  <c:v>11245</c:v>
                </c:pt>
                <c:pt idx="9">
                  <c:v>11077</c:v>
                </c:pt>
                <c:pt idx="10">
                  <c:v>10697</c:v>
                </c:pt>
                <c:pt idx="11">
                  <c:v>10325</c:v>
                </c:pt>
                <c:pt idx="12">
                  <c:v>10027</c:v>
                </c:pt>
                <c:pt idx="13">
                  <c:v>9938</c:v>
                </c:pt>
                <c:pt idx="14">
                  <c:v>8491</c:v>
                </c:pt>
                <c:pt idx="15">
                  <c:v>9637</c:v>
                </c:pt>
                <c:pt idx="16">
                  <c:v>10908</c:v>
                </c:pt>
                <c:pt idx="17">
                  <c:v>9064</c:v>
                </c:pt>
                <c:pt idx="18">
                  <c:v>10690</c:v>
                </c:pt>
                <c:pt idx="19">
                  <c:v>10288</c:v>
                </c:pt>
                <c:pt idx="20">
                  <c:v>10035</c:v>
                </c:pt>
                <c:pt idx="21">
                  <c:v>8332</c:v>
                </c:pt>
                <c:pt idx="22">
                  <c:v>9763</c:v>
                </c:pt>
                <c:pt idx="23">
                  <c:v>9363</c:v>
                </c:pt>
                <c:pt idx="24">
                  <c:v>9627</c:v>
                </c:pt>
                <c:pt idx="25">
                  <c:v>9331</c:v>
                </c:pt>
                <c:pt idx="26">
                  <c:v>9261</c:v>
                </c:pt>
                <c:pt idx="27">
                  <c:v>9375</c:v>
                </c:pt>
                <c:pt idx="28">
                  <c:v>9111</c:v>
                </c:pt>
                <c:pt idx="29">
                  <c:v>8882</c:v>
                </c:pt>
                <c:pt idx="30">
                  <c:v>8938</c:v>
                </c:pt>
                <c:pt idx="31">
                  <c:v>9038</c:v>
                </c:pt>
                <c:pt idx="32">
                  <c:v>9295</c:v>
                </c:pt>
                <c:pt idx="33">
                  <c:v>9382</c:v>
                </c:pt>
                <c:pt idx="34">
                  <c:v>8146</c:v>
                </c:pt>
                <c:pt idx="35">
                  <c:v>9493</c:v>
                </c:pt>
                <c:pt idx="36">
                  <c:v>9453</c:v>
                </c:pt>
                <c:pt idx="37">
                  <c:v>9534</c:v>
                </c:pt>
                <c:pt idx="38">
                  <c:v>9689</c:v>
                </c:pt>
                <c:pt idx="39">
                  <c:v>9776</c:v>
                </c:pt>
                <c:pt idx="40">
                  <c:v>9939</c:v>
                </c:pt>
                <c:pt idx="41">
                  <c:v>10029</c:v>
                </c:pt>
                <c:pt idx="42">
                  <c:v>9739</c:v>
                </c:pt>
                <c:pt idx="43">
                  <c:v>9983</c:v>
                </c:pt>
                <c:pt idx="44">
                  <c:v>10344</c:v>
                </c:pt>
                <c:pt idx="45">
                  <c:v>10274</c:v>
                </c:pt>
                <c:pt idx="46">
                  <c:v>10612</c:v>
                </c:pt>
                <c:pt idx="47">
                  <c:v>10536</c:v>
                </c:pt>
                <c:pt idx="48">
                  <c:v>10781</c:v>
                </c:pt>
                <c:pt idx="49">
                  <c:v>11217</c:v>
                </c:pt>
                <c:pt idx="50">
                  <c:v>12514</c:v>
                </c:pt>
                <c:pt idx="51">
                  <c:v>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8-45A2-BBE1-3FCD4490F8C4}"/>
            </c:ext>
          </c:extLst>
        </c:ser>
        <c:ser>
          <c:idx val="3"/>
          <c:order val="4"/>
          <c:tx>
            <c:strRef>
              <c:f>'ONS Hist Data'!$B$184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Data'!$C$184:$BB$184</c:f>
              <c:numCache>
                <c:formatCode>#,##0</c:formatCode>
                <c:ptCount val="52"/>
                <c:pt idx="0">
                  <c:v>13045</c:v>
                </c:pt>
                <c:pt idx="1">
                  <c:v>11497</c:v>
                </c:pt>
                <c:pt idx="2">
                  <c:v>11470</c:v>
                </c:pt>
                <c:pt idx="3">
                  <c:v>11312</c:v>
                </c:pt>
                <c:pt idx="4">
                  <c:v>11042</c:v>
                </c:pt>
                <c:pt idx="5">
                  <c:v>11154</c:v>
                </c:pt>
                <c:pt idx="6">
                  <c:v>10589</c:v>
                </c:pt>
                <c:pt idx="7">
                  <c:v>11056</c:v>
                </c:pt>
                <c:pt idx="8">
                  <c:v>11283</c:v>
                </c:pt>
                <c:pt idx="9">
                  <c:v>11005</c:v>
                </c:pt>
                <c:pt idx="10">
                  <c:v>11015</c:v>
                </c:pt>
                <c:pt idx="11">
                  <c:v>9626</c:v>
                </c:pt>
                <c:pt idx="12">
                  <c:v>10281</c:v>
                </c:pt>
                <c:pt idx="13">
                  <c:v>11599</c:v>
                </c:pt>
                <c:pt idx="14">
                  <c:v>11414</c:v>
                </c:pt>
                <c:pt idx="15">
                  <c:v>10925</c:v>
                </c:pt>
                <c:pt idx="16">
                  <c:v>10412</c:v>
                </c:pt>
                <c:pt idx="17">
                  <c:v>9133</c:v>
                </c:pt>
                <c:pt idx="18">
                  <c:v>10633</c:v>
                </c:pt>
                <c:pt idx="19">
                  <c:v>9953</c:v>
                </c:pt>
                <c:pt idx="20">
                  <c:v>9738</c:v>
                </c:pt>
                <c:pt idx="21">
                  <c:v>7909</c:v>
                </c:pt>
                <c:pt idx="22">
                  <c:v>9873</c:v>
                </c:pt>
                <c:pt idx="23">
                  <c:v>9384</c:v>
                </c:pt>
                <c:pt idx="24">
                  <c:v>9361</c:v>
                </c:pt>
                <c:pt idx="25">
                  <c:v>9227</c:v>
                </c:pt>
                <c:pt idx="26">
                  <c:v>9138</c:v>
                </c:pt>
                <c:pt idx="27">
                  <c:v>9387</c:v>
                </c:pt>
                <c:pt idx="28">
                  <c:v>9344</c:v>
                </c:pt>
                <c:pt idx="29">
                  <c:v>9331</c:v>
                </c:pt>
                <c:pt idx="30">
                  <c:v>9176</c:v>
                </c:pt>
                <c:pt idx="31">
                  <c:v>9161</c:v>
                </c:pt>
                <c:pt idx="32">
                  <c:v>9070</c:v>
                </c:pt>
                <c:pt idx="33">
                  <c:v>9318</c:v>
                </c:pt>
                <c:pt idx="34">
                  <c:v>7921</c:v>
                </c:pt>
                <c:pt idx="35">
                  <c:v>9397</c:v>
                </c:pt>
                <c:pt idx="36">
                  <c:v>9123</c:v>
                </c:pt>
                <c:pt idx="37">
                  <c:v>8945</c:v>
                </c:pt>
                <c:pt idx="38">
                  <c:v>8993</c:v>
                </c:pt>
                <c:pt idx="39">
                  <c:v>9287</c:v>
                </c:pt>
                <c:pt idx="40">
                  <c:v>9717</c:v>
                </c:pt>
                <c:pt idx="41">
                  <c:v>9768</c:v>
                </c:pt>
                <c:pt idx="42">
                  <c:v>9724</c:v>
                </c:pt>
                <c:pt idx="43">
                  <c:v>10152</c:v>
                </c:pt>
                <c:pt idx="44">
                  <c:v>10467</c:v>
                </c:pt>
                <c:pt idx="45">
                  <c:v>10690</c:v>
                </c:pt>
                <c:pt idx="46">
                  <c:v>10602</c:v>
                </c:pt>
                <c:pt idx="47">
                  <c:v>10438</c:v>
                </c:pt>
                <c:pt idx="48">
                  <c:v>11223</c:v>
                </c:pt>
                <c:pt idx="49">
                  <c:v>10528</c:v>
                </c:pt>
                <c:pt idx="50">
                  <c:v>11486</c:v>
                </c:pt>
                <c:pt idx="51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38-45A2-BBE1-3FCD4490F8C4}"/>
            </c:ext>
          </c:extLst>
        </c:ser>
        <c:ser>
          <c:idx val="4"/>
          <c:order val="5"/>
          <c:tx>
            <c:strRef>
              <c:f>'ONS Hist Data'!$B$185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Data'!$C$185:$BB$185</c:f>
              <c:numCache>
                <c:formatCode>#,##0</c:formatCode>
                <c:ptCount val="52"/>
                <c:pt idx="0">
                  <c:v>12284</c:v>
                </c:pt>
                <c:pt idx="1">
                  <c:v>16237</c:v>
                </c:pt>
                <c:pt idx="2">
                  <c:v>14866</c:v>
                </c:pt>
                <c:pt idx="3">
                  <c:v>13934</c:v>
                </c:pt>
                <c:pt idx="4">
                  <c:v>12900</c:v>
                </c:pt>
                <c:pt idx="5">
                  <c:v>12039</c:v>
                </c:pt>
                <c:pt idx="6">
                  <c:v>11822</c:v>
                </c:pt>
                <c:pt idx="7">
                  <c:v>11433</c:v>
                </c:pt>
                <c:pt idx="8">
                  <c:v>11471</c:v>
                </c:pt>
                <c:pt idx="9">
                  <c:v>11467</c:v>
                </c:pt>
                <c:pt idx="10">
                  <c:v>10949</c:v>
                </c:pt>
                <c:pt idx="11">
                  <c:v>10568</c:v>
                </c:pt>
                <c:pt idx="12">
                  <c:v>10492</c:v>
                </c:pt>
                <c:pt idx="13">
                  <c:v>9061</c:v>
                </c:pt>
                <c:pt idx="14">
                  <c:v>10089</c:v>
                </c:pt>
                <c:pt idx="15">
                  <c:v>11639</c:v>
                </c:pt>
                <c:pt idx="16">
                  <c:v>10597</c:v>
                </c:pt>
                <c:pt idx="17">
                  <c:v>10111</c:v>
                </c:pt>
                <c:pt idx="18">
                  <c:v>8861</c:v>
                </c:pt>
                <c:pt idx="19">
                  <c:v>10290</c:v>
                </c:pt>
                <c:pt idx="20">
                  <c:v>9996</c:v>
                </c:pt>
                <c:pt idx="21">
                  <c:v>8213</c:v>
                </c:pt>
                <c:pt idx="22">
                  <c:v>10145</c:v>
                </c:pt>
                <c:pt idx="23">
                  <c:v>9547</c:v>
                </c:pt>
                <c:pt idx="24">
                  <c:v>9308</c:v>
                </c:pt>
                <c:pt idx="25">
                  <c:v>9183</c:v>
                </c:pt>
                <c:pt idx="26">
                  <c:v>9199</c:v>
                </c:pt>
                <c:pt idx="27">
                  <c:v>9015</c:v>
                </c:pt>
                <c:pt idx="28">
                  <c:v>8797</c:v>
                </c:pt>
                <c:pt idx="29">
                  <c:v>8791</c:v>
                </c:pt>
                <c:pt idx="30">
                  <c:v>8616</c:v>
                </c:pt>
                <c:pt idx="31">
                  <c:v>8860</c:v>
                </c:pt>
                <c:pt idx="32">
                  <c:v>9146</c:v>
                </c:pt>
                <c:pt idx="33">
                  <c:v>9121</c:v>
                </c:pt>
                <c:pt idx="34">
                  <c:v>9023</c:v>
                </c:pt>
                <c:pt idx="35">
                  <c:v>7878</c:v>
                </c:pt>
                <c:pt idx="36">
                  <c:v>9254</c:v>
                </c:pt>
                <c:pt idx="37">
                  <c:v>9097</c:v>
                </c:pt>
                <c:pt idx="38">
                  <c:v>9526</c:v>
                </c:pt>
                <c:pt idx="39">
                  <c:v>9410</c:v>
                </c:pt>
                <c:pt idx="40">
                  <c:v>9775</c:v>
                </c:pt>
                <c:pt idx="41">
                  <c:v>9508</c:v>
                </c:pt>
                <c:pt idx="42">
                  <c:v>9710</c:v>
                </c:pt>
                <c:pt idx="43">
                  <c:v>9593</c:v>
                </c:pt>
                <c:pt idx="44">
                  <c:v>9984</c:v>
                </c:pt>
                <c:pt idx="45">
                  <c:v>9935</c:v>
                </c:pt>
                <c:pt idx="46">
                  <c:v>9829</c:v>
                </c:pt>
                <c:pt idx="47">
                  <c:v>9820</c:v>
                </c:pt>
                <c:pt idx="48">
                  <c:v>10361</c:v>
                </c:pt>
                <c:pt idx="49">
                  <c:v>10257</c:v>
                </c:pt>
                <c:pt idx="50">
                  <c:v>10688</c:v>
                </c:pt>
                <c:pt idx="51">
                  <c:v>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38-45A2-BBE1-3FCD4490F8C4}"/>
            </c:ext>
          </c:extLst>
        </c:ser>
        <c:ser>
          <c:idx val="5"/>
          <c:order val="6"/>
          <c:tx>
            <c:strRef>
              <c:f>'ONS Hist Data'!$B$186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Data'!$C$186:$BB$186</c:f>
              <c:numCache>
                <c:formatCode>#,##0</c:formatCode>
                <c:ptCount val="52"/>
                <c:pt idx="0">
                  <c:v>11448</c:v>
                </c:pt>
                <c:pt idx="1">
                  <c:v>11845</c:v>
                </c:pt>
                <c:pt idx="2">
                  <c:v>11061</c:v>
                </c:pt>
                <c:pt idx="3">
                  <c:v>10374</c:v>
                </c:pt>
                <c:pt idx="4">
                  <c:v>10258</c:v>
                </c:pt>
                <c:pt idx="5">
                  <c:v>10144</c:v>
                </c:pt>
                <c:pt idx="6">
                  <c:v>10186</c:v>
                </c:pt>
                <c:pt idx="7">
                  <c:v>10426</c:v>
                </c:pt>
                <c:pt idx="8">
                  <c:v>10377</c:v>
                </c:pt>
                <c:pt idx="9">
                  <c:v>9827</c:v>
                </c:pt>
                <c:pt idx="10">
                  <c:v>9998</c:v>
                </c:pt>
                <c:pt idx="11">
                  <c:v>9827</c:v>
                </c:pt>
                <c:pt idx="12">
                  <c:v>9622</c:v>
                </c:pt>
                <c:pt idx="13">
                  <c:v>9930</c:v>
                </c:pt>
                <c:pt idx="14">
                  <c:v>9500</c:v>
                </c:pt>
                <c:pt idx="15">
                  <c:v>7996</c:v>
                </c:pt>
                <c:pt idx="16">
                  <c:v>9357</c:v>
                </c:pt>
                <c:pt idx="17">
                  <c:v>10525</c:v>
                </c:pt>
                <c:pt idx="18">
                  <c:v>8613</c:v>
                </c:pt>
                <c:pt idx="19">
                  <c:v>9512</c:v>
                </c:pt>
                <c:pt idx="20">
                  <c:v>9311</c:v>
                </c:pt>
                <c:pt idx="21">
                  <c:v>8028</c:v>
                </c:pt>
                <c:pt idx="22">
                  <c:v>9554</c:v>
                </c:pt>
                <c:pt idx="23">
                  <c:v>9410</c:v>
                </c:pt>
                <c:pt idx="24">
                  <c:v>8946</c:v>
                </c:pt>
                <c:pt idx="25">
                  <c:v>8931</c:v>
                </c:pt>
                <c:pt idx="26">
                  <c:v>8763</c:v>
                </c:pt>
                <c:pt idx="27">
                  <c:v>8782</c:v>
                </c:pt>
                <c:pt idx="28">
                  <c:v>9114</c:v>
                </c:pt>
                <c:pt idx="29">
                  <c:v>8963</c:v>
                </c:pt>
                <c:pt idx="30">
                  <c:v>8913</c:v>
                </c:pt>
                <c:pt idx="31">
                  <c:v>8754</c:v>
                </c:pt>
                <c:pt idx="32">
                  <c:v>8790</c:v>
                </c:pt>
                <c:pt idx="33">
                  <c:v>8769</c:v>
                </c:pt>
                <c:pt idx="34">
                  <c:v>8027</c:v>
                </c:pt>
                <c:pt idx="35">
                  <c:v>9671</c:v>
                </c:pt>
                <c:pt idx="36">
                  <c:v>9284</c:v>
                </c:pt>
                <c:pt idx="37">
                  <c:v>9105</c:v>
                </c:pt>
                <c:pt idx="38">
                  <c:v>9047</c:v>
                </c:pt>
                <c:pt idx="39">
                  <c:v>9269</c:v>
                </c:pt>
                <c:pt idx="40">
                  <c:v>9173</c:v>
                </c:pt>
                <c:pt idx="41">
                  <c:v>9463</c:v>
                </c:pt>
                <c:pt idx="42">
                  <c:v>9603</c:v>
                </c:pt>
                <c:pt idx="43">
                  <c:v>9586</c:v>
                </c:pt>
                <c:pt idx="44">
                  <c:v>9751</c:v>
                </c:pt>
                <c:pt idx="45">
                  <c:v>10029</c:v>
                </c:pt>
                <c:pt idx="46">
                  <c:v>9454</c:v>
                </c:pt>
                <c:pt idx="47">
                  <c:v>9920</c:v>
                </c:pt>
                <c:pt idx="48">
                  <c:v>10267</c:v>
                </c:pt>
                <c:pt idx="49">
                  <c:v>10546</c:v>
                </c:pt>
                <c:pt idx="50">
                  <c:v>11681</c:v>
                </c:pt>
                <c:pt idx="51">
                  <c:v>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38-45A2-BBE1-3FCD4490F8C4}"/>
            </c:ext>
          </c:extLst>
        </c:ser>
        <c:ser>
          <c:idx val="6"/>
          <c:order val="7"/>
          <c:tx>
            <c:strRef>
              <c:f>'ONS Hist Data'!$B$187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Data'!$C$187:$BB$187</c:f>
              <c:numCache>
                <c:formatCode>#,##0</c:formatCode>
                <c:ptCount val="52"/>
                <c:pt idx="0">
                  <c:v>11619</c:v>
                </c:pt>
                <c:pt idx="1">
                  <c:v>12540</c:v>
                </c:pt>
                <c:pt idx="2">
                  <c:v>11075</c:v>
                </c:pt>
                <c:pt idx="3">
                  <c:v>11261</c:v>
                </c:pt>
                <c:pt idx="4">
                  <c:v>11314</c:v>
                </c:pt>
                <c:pt idx="5">
                  <c:v>11044</c:v>
                </c:pt>
                <c:pt idx="6">
                  <c:v>11028</c:v>
                </c:pt>
                <c:pt idx="7">
                  <c:v>10844</c:v>
                </c:pt>
                <c:pt idx="8">
                  <c:v>10780</c:v>
                </c:pt>
                <c:pt idx="9">
                  <c:v>11242</c:v>
                </c:pt>
                <c:pt idx="10">
                  <c:v>11180</c:v>
                </c:pt>
                <c:pt idx="11">
                  <c:v>11072</c:v>
                </c:pt>
                <c:pt idx="12">
                  <c:v>9260</c:v>
                </c:pt>
                <c:pt idx="13">
                  <c:v>10878</c:v>
                </c:pt>
                <c:pt idx="14">
                  <c:v>12134</c:v>
                </c:pt>
                <c:pt idx="15">
                  <c:v>11750</c:v>
                </c:pt>
                <c:pt idx="16">
                  <c:v>10625</c:v>
                </c:pt>
                <c:pt idx="17">
                  <c:v>10166</c:v>
                </c:pt>
                <c:pt idx="18">
                  <c:v>8813</c:v>
                </c:pt>
                <c:pt idx="19">
                  <c:v>9846</c:v>
                </c:pt>
                <c:pt idx="20">
                  <c:v>9528</c:v>
                </c:pt>
                <c:pt idx="21">
                  <c:v>8331</c:v>
                </c:pt>
                <c:pt idx="22">
                  <c:v>9481</c:v>
                </c:pt>
                <c:pt idx="23">
                  <c:v>8868</c:v>
                </c:pt>
                <c:pt idx="24">
                  <c:v>8904</c:v>
                </c:pt>
                <c:pt idx="25">
                  <c:v>8588</c:v>
                </c:pt>
                <c:pt idx="26">
                  <c:v>8763</c:v>
                </c:pt>
                <c:pt idx="27">
                  <c:v>8533</c:v>
                </c:pt>
                <c:pt idx="28">
                  <c:v>8790</c:v>
                </c:pt>
                <c:pt idx="29">
                  <c:v>8476</c:v>
                </c:pt>
                <c:pt idx="30">
                  <c:v>8157</c:v>
                </c:pt>
                <c:pt idx="31">
                  <c:v>8280</c:v>
                </c:pt>
                <c:pt idx="32">
                  <c:v>8230</c:v>
                </c:pt>
                <c:pt idx="33">
                  <c:v>8573</c:v>
                </c:pt>
                <c:pt idx="34">
                  <c:v>7685</c:v>
                </c:pt>
                <c:pt idx="35">
                  <c:v>8904</c:v>
                </c:pt>
                <c:pt idx="36">
                  <c:v>8347</c:v>
                </c:pt>
                <c:pt idx="37">
                  <c:v>8633</c:v>
                </c:pt>
                <c:pt idx="38">
                  <c:v>9155</c:v>
                </c:pt>
                <c:pt idx="39">
                  <c:v>9189</c:v>
                </c:pt>
                <c:pt idx="40">
                  <c:v>8939</c:v>
                </c:pt>
                <c:pt idx="41">
                  <c:v>9233</c:v>
                </c:pt>
                <c:pt idx="42">
                  <c:v>9235</c:v>
                </c:pt>
                <c:pt idx="43">
                  <c:v>9107</c:v>
                </c:pt>
                <c:pt idx="44">
                  <c:v>9449</c:v>
                </c:pt>
                <c:pt idx="45">
                  <c:v>9583</c:v>
                </c:pt>
                <c:pt idx="46">
                  <c:v>9587</c:v>
                </c:pt>
                <c:pt idx="47">
                  <c:v>9633</c:v>
                </c:pt>
                <c:pt idx="48">
                  <c:v>9904</c:v>
                </c:pt>
                <c:pt idx="49">
                  <c:v>10033</c:v>
                </c:pt>
                <c:pt idx="50">
                  <c:v>10333</c:v>
                </c:pt>
                <c:pt idx="51">
                  <c:v>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38-45A2-BBE1-3FCD4490F8C4}"/>
            </c:ext>
          </c:extLst>
        </c:ser>
        <c:ser>
          <c:idx val="7"/>
          <c:order val="8"/>
          <c:tx>
            <c:strRef>
              <c:f>'ONS Hist Data'!$B$188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Data'!$C$188:$BB$188</c:f>
              <c:numCache>
                <c:formatCode>#,##0</c:formatCode>
                <c:ptCount val="52"/>
                <c:pt idx="0">
                  <c:v>10493</c:v>
                </c:pt>
                <c:pt idx="1">
                  <c:v>11290</c:v>
                </c:pt>
                <c:pt idx="2">
                  <c:v>10393</c:v>
                </c:pt>
                <c:pt idx="3">
                  <c:v>10320</c:v>
                </c:pt>
                <c:pt idx="4">
                  <c:v>10117</c:v>
                </c:pt>
                <c:pt idx="5">
                  <c:v>10286</c:v>
                </c:pt>
                <c:pt idx="6">
                  <c:v>10532</c:v>
                </c:pt>
                <c:pt idx="7">
                  <c:v>11081</c:v>
                </c:pt>
                <c:pt idx="8">
                  <c:v>10939</c:v>
                </c:pt>
                <c:pt idx="9">
                  <c:v>10505</c:v>
                </c:pt>
                <c:pt idx="10">
                  <c:v>10041</c:v>
                </c:pt>
                <c:pt idx="11">
                  <c:v>9862</c:v>
                </c:pt>
                <c:pt idx="12">
                  <c:v>9631</c:v>
                </c:pt>
                <c:pt idx="13">
                  <c:v>8519</c:v>
                </c:pt>
                <c:pt idx="14">
                  <c:v>9992</c:v>
                </c:pt>
                <c:pt idx="15">
                  <c:v>10807</c:v>
                </c:pt>
                <c:pt idx="16">
                  <c:v>10237</c:v>
                </c:pt>
                <c:pt idx="17">
                  <c:v>9955</c:v>
                </c:pt>
                <c:pt idx="18">
                  <c:v>8857</c:v>
                </c:pt>
                <c:pt idx="19">
                  <c:v>9903</c:v>
                </c:pt>
                <c:pt idx="20">
                  <c:v>9602</c:v>
                </c:pt>
                <c:pt idx="21">
                  <c:v>9597</c:v>
                </c:pt>
                <c:pt idx="22">
                  <c:v>6781</c:v>
                </c:pt>
                <c:pt idx="23">
                  <c:v>10170</c:v>
                </c:pt>
                <c:pt idx="24">
                  <c:v>9054</c:v>
                </c:pt>
                <c:pt idx="25">
                  <c:v>8855</c:v>
                </c:pt>
                <c:pt idx="26">
                  <c:v>8905</c:v>
                </c:pt>
                <c:pt idx="27">
                  <c:v>8753</c:v>
                </c:pt>
                <c:pt idx="28">
                  <c:v>8684</c:v>
                </c:pt>
                <c:pt idx="29">
                  <c:v>8876</c:v>
                </c:pt>
                <c:pt idx="30">
                  <c:v>8941</c:v>
                </c:pt>
                <c:pt idx="31">
                  <c:v>8808</c:v>
                </c:pt>
                <c:pt idx="32">
                  <c:v>8775</c:v>
                </c:pt>
                <c:pt idx="33">
                  <c:v>8977</c:v>
                </c:pt>
                <c:pt idx="34">
                  <c:v>7617</c:v>
                </c:pt>
                <c:pt idx="35">
                  <c:v>8848</c:v>
                </c:pt>
                <c:pt idx="36">
                  <c:v>8640</c:v>
                </c:pt>
                <c:pt idx="37">
                  <c:v>8838</c:v>
                </c:pt>
                <c:pt idx="38">
                  <c:v>8864</c:v>
                </c:pt>
                <c:pt idx="39">
                  <c:v>9068</c:v>
                </c:pt>
                <c:pt idx="40">
                  <c:v>9441</c:v>
                </c:pt>
                <c:pt idx="41">
                  <c:v>9284</c:v>
                </c:pt>
                <c:pt idx="42">
                  <c:v>9550</c:v>
                </c:pt>
                <c:pt idx="43">
                  <c:v>9334</c:v>
                </c:pt>
                <c:pt idx="44">
                  <c:v>9682</c:v>
                </c:pt>
                <c:pt idx="45">
                  <c:v>9900</c:v>
                </c:pt>
                <c:pt idx="46">
                  <c:v>9668</c:v>
                </c:pt>
                <c:pt idx="47">
                  <c:v>9390</c:v>
                </c:pt>
                <c:pt idx="48">
                  <c:v>9842</c:v>
                </c:pt>
                <c:pt idx="49">
                  <c:v>10386</c:v>
                </c:pt>
                <c:pt idx="50">
                  <c:v>11451</c:v>
                </c:pt>
                <c:pt idx="51">
                  <c:v>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38-45A2-BBE1-3FCD4490F8C4}"/>
            </c:ext>
          </c:extLst>
        </c:ser>
        <c:ser>
          <c:idx val="8"/>
          <c:order val="9"/>
          <c:tx>
            <c:strRef>
              <c:f>'ONS Hist Data'!$B$189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Data'!$C$189:$BB$189</c:f>
              <c:numCache>
                <c:formatCode>#,##0</c:formatCode>
                <c:ptCount val="52"/>
                <c:pt idx="0">
                  <c:v>12642</c:v>
                </c:pt>
                <c:pt idx="1">
                  <c:v>13127</c:v>
                </c:pt>
                <c:pt idx="2">
                  <c:v>11438</c:v>
                </c:pt>
                <c:pt idx="3">
                  <c:v>10554</c:v>
                </c:pt>
                <c:pt idx="4">
                  <c:v>10235</c:v>
                </c:pt>
                <c:pt idx="5">
                  <c:v>10018</c:v>
                </c:pt>
                <c:pt idx="6">
                  <c:v>9756</c:v>
                </c:pt>
                <c:pt idx="7">
                  <c:v>9433</c:v>
                </c:pt>
                <c:pt idx="8">
                  <c:v>9453</c:v>
                </c:pt>
                <c:pt idx="9">
                  <c:v>9648</c:v>
                </c:pt>
                <c:pt idx="10">
                  <c:v>9841</c:v>
                </c:pt>
                <c:pt idx="11">
                  <c:v>9696</c:v>
                </c:pt>
                <c:pt idx="12">
                  <c:v>9311</c:v>
                </c:pt>
                <c:pt idx="13">
                  <c:v>9554</c:v>
                </c:pt>
                <c:pt idx="14">
                  <c:v>9326</c:v>
                </c:pt>
                <c:pt idx="15">
                  <c:v>8332</c:v>
                </c:pt>
                <c:pt idx="16">
                  <c:v>8062</c:v>
                </c:pt>
                <c:pt idx="17">
                  <c:v>9853</c:v>
                </c:pt>
                <c:pt idx="18">
                  <c:v>10140</c:v>
                </c:pt>
                <c:pt idx="19">
                  <c:v>8947</c:v>
                </c:pt>
                <c:pt idx="20">
                  <c:v>9162</c:v>
                </c:pt>
                <c:pt idx="21">
                  <c:v>7911</c:v>
                </c:pt>
                <c:pt idx="22">
                  <c:v>9251</c:v>
                </c:pt>
                <c:pt idx="23">
                  <c:v>8960</c:v>
                </c:pt>
                <c:pt idx="24">
                  <c:v>8705</c:v>
                </c:pt>
                <c:pt idx="25">
                  <c:v>8709</c:v>
                </c:pt>
                <c:pt idx="26">
                  <c:v>8704</c:v>
                </c:pt>
                <c:pt idx="27">
                  <c:v>8461</c:v>
                </c:pt>
                <c:pt idx="28">
                  <c:v>8500</c:v>
                </c:pt>
                <c:pt idx="29">
                  <c:v>8455</c:v>
                </c:pt>
                <c:pt idx="30">
                  <c:v>8786</c:v>
                </c:pt>
                <c:pt idx="31">
                  <c:v>8573</c:v>
                </c:pt>
                <c:pt idx="32">
                  <c:v>8424</c:v>
                </c:pt>
                <c:pt idx="33">
                  <c:v>8464</c:v>
                </c:pt>
                <c:pt idx="34">
                  <c:v>7716</c:v>
                </c:pt>
                <c:pt idx="35">
                  <c:v>8767</c:v>
                </c:pt>
                <c:pt idx="36">
                  <c:v>8612</c:v>
                </c:pt>
                <c:pt idx="37">
                  <c:v>8526</c:v>
                </c:pt>
                <c:pt idx="38">
                  <c:v>8919</c:v>
                </c:pt>
                <c:pt idx="39">
                  <c:v>8719</c:v>
                </c:pt>
                <c:pt idx="40">
                  <c:v>8704</c:v>
                </c:pt>
                <c:pt idx="41">
                  <c:v>8624</c:v>
                </c:pt>
                <c:pt idx="42">
                  <c:v>9133</c:v>
                </c:pt>
                <c:pt idx="43">
                  <c:v>9640</c:v>
                </c:pt>
                <c:pt idx="44">
                  <c:v>9042</c:v>
                </c:pt>
                <c:pt idx="45">
                  <c:v>9302</c:v>
                </c:pt>
                <c:pt idx="46">
                  <c:v>9161</c:v>
                </c:pt>
                <c:pt idx="47">
                  <c:v>9203</c:v>
                </c:pt>
                <c:pt idx="48">
                  <c:v>9828</c:v>
                </c:pt>
                <c:pt idx="49">
                  <c:v>10347</c:v>
                </c:pt>
                <c:pt idx="50">
                  <c:v>11144</c:v>
                </c:pt>
                <c:pt idx="51">
                  <c:v>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38-45A2-BBE1-3FCD4490F8C4}"/>
            </c:ext>
          </c:extLst>
        </c:ser>
        <c:ser>
          <c:idx val="9"/>
          <c:order val="10"/>
          <c:tx>
            <c:strRef>
              <c:f>'ONS Hist Data'!$B$190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Data'!$C$190:$BB$190</c:f>
              <c:numCache>
                <c:formatCode>#,##0</c:formatCode>
                <c:ptCount val="52"/>
                <c:pt idx="0">
                  <c:v>12967</c:v>
                </c:pt>
                <c:pt idx="1">
                  <c:v>12539</c:v>
                </c:pt>
                <c:pt idx="2">
                  <c:v>11759</c:v>
                </c:pt>
                <c:pt idx="3">
                  <c:v>11055</c:v>
                </c:pt>
                <c:pt idx="4">
                  <c:v>10515</c:v>
                </c:pt>
                <c:pt idx="5">
                  <c:v>10116</c:v>
                </c:pt>
                <c:pt idx="6">
                  <c:v>10102</c:v>
                </c:pt>
                <c:pt idx="7">
                  <c:v>10294</c:v>
                </c:pt>
                <c:pt idx="8">
                  <c:v>9979</c:v>
                </c:pt>
                <c:pt idx="9">
                  <c:v>9788</c:v>
                </c:pt>
                <c:pt idx="10">
                  <c:v>9726</c:v>
                </c:pt>
                <c:pt idx="11">
                  <c:v>9613</c:v>
                </c:pt>
                <c:pt idx="12">
                  <c:v>7943</c:v>
                </c:pt>
                <c:pt idx="13">
                  <c:v>9729</c:v>
                </c:pt>
                <c:pt idx="14">
                  <c:v>9881</c:v>
                </c:pt>
                <c:pt idx="15">
                  <c:v>9448</c:v>
                </c:pt>
                <c:pt idx="16">
                  <c:v>9502</c:v>
                </c:pt>
                <c:pt idx="17">
                  <c:v>8339</c:v>
                </c:pt>
                <c:pt idx="18">
                  <c:v>9483</c:v>
                </c:pt>
                <c:pt idx="19">
                  <c:v>9189</c:v>
                </c:pt>
                <c:pt idx="20">
                  <c:v>9448</c:v>
                </c:pt>
                <c:pt idx="21">
                  <c:v>8176</c:v>
                </c:pt>
                <c:pt idx="22">
                  <c:v>9259</c:v>
                </c:pt>
                <c:pt idx="23">
                  <c:v>8513</c:v>
                </c:pt>
                <c:pt idx="24">
                  <c:v>8461</c:v>
                </c:pt>
                <c:pt idx="25">
                  <c:v>8967</c:v>
                </c:pt>
                <c:pt idx="26">
                  <c:v>8625</c:v>
                </c:pt>
                <c:pt idx="27">
                  <c:v>8539</c:v>
                </c:pt>
                <c:pt idx="28">
                  <c:v>8259</c:v>
                </c:pt>
                <c:pt idx="29">
                  <c:v>8253</c:v>
                </c:pt>
                <c:pt idx="30">
                  <c:v>8463</c:v>
                </c:pt>
                <c:pt idx="31">
                  <c:v>8317</c:v>
                </c:pt>
                <c:pt idx="32">
                  <c:v>8582</c:v>
                </c:pt>
                <c:pt idx="33">
                  <c:v>8625</c:v>
                </c:pt>
                <c:pt idx="34">
                  <c:v>7708</c:v>
                </c:pt>
                <c:pt idx="35">
                  <c:v>8961</c:v>
                </c:pt>
                <c:pt idx="36">
                  <c:v>8718</c:v>
                </c:pt>
                <c:pt idx="37">
                  <c:v>8939</c:v>
                </c:pt>
                <c:pt idx="38">
                  <c:v>8755</c:v>
                </c:pt>
                <c:pt idx="39">
                  <c:v>9193</c:v>
                </c:pt>
                <c:pt idx="40">
                  <c:v>9218</c:v>
                </c:pt>
                <c:pt idx="41">
                  <c:v>9285</c:v>
                </c:pt>
                <c:pt idx="42">
                  <c:v>9272</c:v>
                </c:pt>
                <c:pt idx="43">
                  <c:v>9668</c:v>
                </c:pt>
                <c:pt idx="44">
                  <c:v>9406</c:v>
                </c:pt>
                <c:pt idx="45">
                  <c:v>9437</c:v>
                </c:pt>
                <c:pt idx="46">
                  <c:v>9473</c:v>
                </c:pt>
                <c:pt idx="47">
                  <c:v>9220</c:v>
                </c:pt>
                <c:pt idx="48">
                  <c:v>11192</c:v>
                </c:pt>
                <c:pt idx="49">
                  <c:v>10880</c:v>
                </c:pt>
                <c:pt idx="50">
                  <c:v>11483</c:v>
                </c:pt>
                <c:pt idx="51">
                  <c:v>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38-45A2-BBE1-3FCD4490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47952"/>
        <c:axId val="913946640"/>
      </c:lineChart>
      <c:catAx>
        <c:axId val="9139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46640"/>
        <c:crosses val="autoZero"/>
        <c:auto val="1"/>
        <c:lblAlgn val="ctr"/>
        <c:lblOffset val="100"/>
        <c:noMultiLvlLbl val="0"/>
      </c:catAx>
      <c:valAx>
        <c:axId val="913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 per week</a:t>
            </a:r>
            <a:r>
              <a:rPr lang="en-GB" baseline="0"/>
              <a:t> 2010-2020 (under 65's only)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'ONS Hist Data'!$B$194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'ONS Hist Data'!$C$194:$BB$194</c:f>
              <c:numCache>
                <c:formatCode>General</c:formatCode>
                <c:ptCount val="52"/>
                <c:pt idx="0">
                  <c:v>1454</c:v>
                </c:pt>
                <c:pt idx="1">
                  <c:v>1851</c:v>
                </c:pt>
                <c:pt idx="2">
                  <c:v>1917</c:v>
                </c:pt>
                <c:pt idx="3">
                  <c:v>1744</c:v>
                </c:pt>
                <c:pt idx="4">
                  <c:v>1721</c:v>
                </c:pt>
                <c:pt idx="5">
                  <c:v>1646</c:v>
                </c:pt>
                <c:pt idx="6">
                  <c:v>1629</c:v>
                </c:pt>
                <c:pt idx="7">
                  <c:v>1661</c:v>
                </c:pt>
                <c:pt idx="8">
                  <c:v>1641</c:v>
                </c:pt>
                <c:pt idx="9">
                  <c:v>1640</c:v>
                </c:pt>
                <c:pt idx="10">
                  <c:v>1726</c:v>
                </c:pt>
                <c:pt idx="11">
                  <c:v>1595</c:v>
                </c:pt>
                <c:pt idx="12">
                  <c:v>1646</c:v>
                </c:pt>
                <c:pt idx="13">
                  <c:v>2220</c:v>
                </c:pt>
                <c:pt idx="14">
                  <c:v>2495</c:v>
                </c:pt>
                <c:pt idx="15">
                  <c:v>2713</c:v>
                </c:pt>
                <c:pt idx="16">
                  <c:v>2753</c:v>
                </c:pt>
                <c:pt idx="17">
                  <c:v>2301</c:v>
                </c:pt>
                <c:pt idx="18">
                  <c:v>1651</c:v>
                </c:pt>
                <c:pt idx="19">
                  <c:v>2005</c:v>
                </c:pt>
                <c:pt idx="20">
                  <c:v>1887</c:v>
                </c:pt>
                <c:pt idx="21">
                  <c:v>1409</c:v>
                </c:pt>
                <c:pt idx="22">
                  <c:v>1635</c:v>
                </c:pt>
                <c:pt idx="23">
                  <c:v>1612</c:v>
                </c:pt>
                <c:pt idx="24">
                  <c:v>1536</c:v>
                </c:pt>
                <c:pt idx="25">
                  <c:v>1427</c:v>
                </c:pt>
                <c:pt idx="26">
                  <c:v>1513</c:v>
                </c:pt>
                <c:pt idx="27">
                  <c:v>1440</c:v>
                </c:pt>
                <c:pt idx="28">
                  <c:v>1520</c:v>
                </c:pt>
                <c:pt idx="29">
                  <c:v>1544</c:v>
                </c:pt>
                <c:pt idx="30">
                  <c:v>1561</c:v>
                </c:pt>
                <c:pt idx="31">
                  <c:v>1567</c:v>
                </c:pt>
                <c:pt idx="32">
                  <c:v>1504</c:v>
                </c:pt>
                <c:pt idx="33">
                  <c:v>1611</c:v>
                </c:pt>
                <c:pt idx="34">
                  <c:v>1563</c:v>
                </c:pt>
                <c:pt idx="35">
                  <c:v>1302</c:v>
                </c:pt>
                <c:pt idx="36">
                  <c:v>1565</c:v>
                </c:pt>
                <c:pt idx="37">
                  <c:v>1599</c:v>
                </c:pt>
                <c:pt idx="38">
                  <c:v>1629</c:v>
                </c:pt>
                <c:pt idx="39">
                  <c:v>1599</c:v>
                </c:pt>
                <c:pt idx="40">
                  <c:v>1585</c:v>
                </c:pt>
                <c:pt idx="41">
                  <c:v>1681</c:v>
                </c:pt>
                <c:pt idx="42">
                  <c:v>1705</c:v>
                </c:pt>
                <c:pt idx="43">
                  <c:v>1722</c:v>
                </c:pt>
                <c:pt idx="44">
                  <c:v>1765</c:v>
                </c:pt>
                <c:pt idx="45">
                  <c:v>1872</c:v>
                </c:pt>
                <c:pt idx="46">
                  <c:v>1899</c:v>
                </c:pt>
                <c:pt idx="47">
                  <c:v>1964</c:v>
                </c:pt>
                <c:pt idx="48">
                  <c:v>1933</c:v>
                </c:pt>
                <c:pt idx="49">
                  <c:v>1900</c:v>
                </c:pt>
                <c:pt idx="50">
                  <c:v>1902</c:v>
                </c:pt>
                <c:pt idx="51">
                  <c:v>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2-48F4-A705-5A9B22272D9D}"/>
            </c:ext>
          </c:extLst>
        </c:ser>
        <c:ser>
          <c:idx val="0"/>
          <c:order val="1"/>
          <c:tx>
            <c:strRef>
              <c:f>'ONS Hist Data'!$B$195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Data'!$C$195:$BB$195</c:f>
              <c:numCache>
                <c:formatCode>#,##0</c:formatCode>
                <c:ptCount val="52"/>
                <c:pt idx="0">
                  <c:v>1472</c:v>
                </c:pt>
                <c:pt idx="1">
                  <c:v>1769</c:v>
                </c:pt>
                <c:pt idx="2">
                  <c:v>1780</c:v>
                </c:pt>
                <c:pt idx="3">
                  <c:v>1841</c:v>
                </c:pt>
                <c:pt idx="4">
                  <c:v>1746</c:v>
                </c:pt>
                <c:pt idx="5">
                  <c:v>1733</c:v>
                </c:pt>
                <c:pt idx="6">
                  <c:v>1743</c:v>
                </c:pt>
                <c:pt idx="7">
                  <c:v>1760</c:v>
                </c:pt>
                <c:pt idx="8">
                  <c:v>1624</c:v>
                </c:pt>
                <c:pt idx="9">
                  <c:v>1706</c:v>
                </c:pt>
                <c:pt idx="10">
                  <c:v>1691</c:v>
                </c:pt>
                <c:pt idx="11">
                  <c:v>1615</c:v>
                </c:pt>
                <c:pt idx="12">
                  <c:v>1573</c:v>
                </c:pt>
                <c:pt idx="13">
                  <c:v>1582</c:v>
                </c:pt>
                <c:pt idx="14">
                  <c:v>1623</c:v>
                </c:pt>
                <c:pt idx="15">
                  <c:v>1420</c:v>
                </c:pt>
                <c:pt idx="16">
                  <c:v>1532</c:v>
                </c:pt>
                <c:pt idx="17">
                  <c:v>1695</c:v>
                </c:pt>
                <c:pt idx="18">
                  <c:v>1429</c:v>
                </c:pt>
                <c:pt idx="19">
                  <c:v>1636</c:v>
                </c:pt>
                <c:pt idx="20">
                  <c:v>1643</c:v>
                </c:pt>
                <c:pt idx="21">
                  <c:v>1291</c:v>
                </c:pt>
                <c:pt idx="22">
                  <c:v>1595</c:v>
                </c:pt>
                <c:pt idx="23">
                  <c:v>1511</c:v>
                </c:pt>
                <c:pt idx="24">
                  <c:v>1495</c:v>
                </c:pt>
                <c:pt idx="25">
                  <c:v>1547</c:v>
                </c:pt>
                <c:pt idx="26">
                  <c:v>1426</c:v>
                </c:pt>
                <c:pt idx="27">
                  <c:v>1459</c:v>
                </c:pt>
                <c:pt idx="28">
                  <c:v>1474</c:v>
                </c:pt>
                <c:pt idx="29">
                  <c:v>1455</c:v>
                </c:pt>
                <c:pt idx="30">
                  <c:v>1456</c:v>
                </c:pt>
                <c:pt idx="31">
                  <c:v>1409</c:v>
                </c:pt>
                <c:pt idx="32">
                  <c:v>1599</c:v>
                </c:pt>
                <c:pt idx="33">
                  <c:v>1446</c:v>
                </c:pt>
                <c:pt idx="34">
                  <c:v>1311</c:v>
                </c:pt>
                <c:pt idx="35">
                  <c:v>1540</c:v>
                </c:pt>
                <c:pt idx="36">
                  <c:v>1538</c:v>
                </c:pt>
                <c:pt idx="37">
                  <c:v>1501</c:v>
                </c:pt>
                <c:pt idx="38">
                  <c:v>1535</c:v>
                </c:pt>
                <c:pt idx="39">
                  <c:v>1597</c:v>
                </c:pt>
                <c:pt idx="40">
                  <c:v>1501</c:v>
                </c:pt>
                <c:pt idx="41">
                  <c:v>1525</c:v>
                </c:pt>
                <c:pt idx="42">
                  <c:v>1542</c:v>
                </c:pt>
                <c:pt idx="43">
                  <c:v>1549</c:v>
                </c:pt>
                <c:pt idx="44">
                  <c:v>1609</c:v>
                </c:pt>
                <c:pt idx="45">
                  <c:v>1590</c:v>
                </c:pt>
                <c:pt idx="46">
                  <c:v>1584</c:v>
                </c:pt>
                <c:pt idx="47">
                  <c:v>1619</c:v>
                </c:pt>
                <c:pt idx="48">
                  <c:v>1657</c:v>
                </c:pt>
                <c:pt idx="49">
                  <c:v>1712</c:v>
                </c:pt>
                <c:pt idx="50">
                  <c:v>1756</c:v>
                </c:pt>
                <c:pt idx="51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2-48F4-A705-5A9B22272D9D}"/>
            </c:ext>
          </c:extLst>
        </c:ser>
        <c:ser>
          <c:idx val="1"/>
          <c:order val="2"/>
          <c:tx>
            <c:strRef>
              <c:f>'ONS Hist Data'!$B$196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Data'!$C$196:$BB$196</c:f>
              <c:numCache>
                <c:formatCode>#,##0</c:formatCode>
                <c:ptCount val="52"/>
                <c:pt idx="0">
                  <c:v>1568</c:v>
                </c:pt>
                <c:pt idx="1">
                  <c:v>1953</c:v>
                </c:pt>
                <c:pt idx="2">
                  <c:v>1874</c:v>
                </c:pt>
                <c:pt idx="3">
                  <c:v>1832</c:v>
                </c:pt>
                <c:pt idx="4">
                  <c:v>1798</c:v>
                </c:pt>
                <c:pt idx="5">
                  <c:v>1708</c:v>
                </c:pt>
                <c:pt idx="6">
                  <c:v>1760</c:v>
                </c:pt>
                <c:pt idx="7">
                  <c:v>1711</c:v>
                </c:pt>
                <c:pt idx="8">
                  <c:v>1539</c:v>
                </c:pt>
                <c:pt idx="9">
                  <c:v>1723</c:v>
                </c:pt>
                <c:pt idx="10">
                  <c:v>1709</c:v>
                </c:pt>
                <c:pt idx="11">
                  <c:v>1688</c:v>
                </c:pt>
                <c:pt idx="12">
                  <c:v>1389</c:v>
                </c:pt>
                <c:pt idx="13">
                  <c:v>1557</c:v>
                </c:pt>
                <c:pt idx="14">
                  <c:v>1780</c:v>
                </c:pt>
                <c:pt idx="15">
                  <c:v>1762</c:v>
                </c:pt>
                <c:pt idx="16">
                  <c:v>1622</c:v>
                </c:pt>
                <c:pt idx="17">
                  <c:v>1743</c:v>
                </c:pt>
                <c:pt idx="18">
                  <c:v>1431</c:v>
                </c:pt>
                <c:pt idx="19">
                  <c:v>1706</c:v>
                </c:pt>
                <c:pt idx="20">
                  <c:v>1625</c:v>
                </c:pt>
                <c:pt idx="21">
                  <c:v>1312</c:v>
                </c:pt>
                <c:pt idx="22">
                  <c:v>1558</c:v>
                </c:pt>
                <c:pt idx="23">
                  <c:v>1562</c:v>
                </c:pt>
                <c:pt idx="24">
                  <c:v>1545</c:v>
                </c:pt>
                <c:pt idx="25">
                  <c:v>1555</c:v>
                </c:pt>
                <c:pt idx="26">
                  <c:v>1509</c:v>
                </c:pt>
                <c:pt idx="27">
                  <c:v>1513</c:v>
                </c:pt>
                <c:pt idx="28">
                  <c:v>1530</c:v>
                </c:pt>
                <c:pt idx="29">
                  <c:v>1556</c:v>
                </c:pt>
                <c:pt idx="30">
                  <c:v>1521</c:v>
                </c:pt>
                <c:pt idx="31">
                  <c:v>1580</c:v>
                </c:pt>
                <c:pt idx="32">
                  <c:v>1458</c:v>
                </c:pt>
                <c:pt idx="33">
                  <c:v>1399</c:v>
                </c:pt>
                <c:pt idx="34">
                  <c:v>1312</c:v>
                </c:pt>
                <c:pt idx="35">
                  <c:v>1584</c:v>
                </c:pt>
                <c:pt idx="36">
                  <c:v>1528</c:v>
                </c:pt>
                <c:pt idx="37">
                  <c:v>1550</c:v>
                </c:pt>
                <c:pt idx="38">
                  <c:v>1413</c:v>
                </c:pt>
                <c:pt idx="39">
                  <c:v>1544</c:v>
                </c:pt>
                <c:pt idx="40">
                  <c:v>1607</c:v>
                </c:pt>
                <c:pt idx="41">
                  <c:v>1571</c:v>
                </c:pt>
                <c:pt idx="42">
                  <c:v>1598</c:v>
                </c:pt>
                <c:pt idx="43">
                  <c:v>1510</c:v>
                </c:pt>
                <c:pt idx="44">
                  <c:v>1521</c:v>
                </c:pt>
                <c:pt idx="45">
                  <c:v>1606</c:v>
                </c:pt>
                <c:pt idx="46">
                  <c:v>1619</c:v>
                </c:pt>
                <c:pt idx="47">
                  <c:v>1641</c:v>
                </c:pt>
                <c:pt idx="48">
                  <c:v>1604</c:v>
                </c:pt>
                <c:pt idx="49">
                  <c:v>1624</c:v>
                </c:pt>
                <c:pt idx="50">
                  <c:v>1703</c:v>
                </c:pt>
                <c:pt idx="51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8F4-A705-5A9B22272D9D}"/>
            </c:ext>
          </c:extLst>
        </c:ser>
        <c:ser>
          <c:idx val="2"/>
          <c:order val="3"/>
          <c:tx>
            <c:strRef>
              <c:f>'ONS Hist Data'!$B$197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Data'!$C$197:$BB$197</c:f>
              <c:numCache>
                <c:formatCode>#,##0</c:formatCode>
                <c:ptCount val="52"/>
                <c:pt idx="0">
                  <c:v>1523</c:v>
                </c:pt>
                <c:pt idx="1">
                  <c:v>1733</c:v>
                </c:pt>
                <c:pt idx="2">
                  <c:v>1748</c:v>
                </c:pt>
                <c:pt idx="3">
                  <c:v>1627</c:v>
                </c:pt>
                <c:pt idx="4">
                  <c:v>1616</c:v>
                </c:pt>
                <c:pt idx="5">
                  <c:v>1709</c:v>
                </c:pt>
                <c:pt idx="6">
                  <c:v>1678</c:v>
                </c:pt>
                <c:pt idx="7">
                  <c:v>1651</c:v>
                </c:pt>
                <c:pt idx="8">
                  <c:v>1581</c:v>
                </c:pt>
                <c:pt idx="9">
                  <c:v>1627</c:v>
                </c:pt>
                <c:pt idx="10">
                  <c:v>1600</c:v>
                </c:pt>
                <c:pt idx="11">
                  <c:v>1592</c:v>
                </c:pt>
                <c:pt idx="12">
                  <c:v>1594</c:v>
                </c:pt>
                <c:pt idx="13">
                  <c:v>1538</c:v>
                </c:pt>
                <c:pt idx="14">
                  <c:v>1296</c:v>
                </c:pt>
                <c:pt idx="15">
                  <c:v>1497</c:v>
                </c:pt>
                <c:pt idx="16">
                  <c:v>1678</c:v>
                </c:pt>
                <c:pt idx="17">
                  <c:v>1365</c:v>
                </c:pt>
                <c:pt idx="18">
                  <c:v>1662</c:v>
                </c:pt>
                <c:pt idx="19">
                  <c:v>1667</c:v>
                </c:pt>
                <c:pt idx="20">
                  <c:v>1586</c:v>
                </c:pt>
                <c:pt idx="21">
                  <c:v>1279</c:v>
                </c:pt>
                <c:pt idx="22">
                  <c:v>1619</c:v>
                </c:pt>
                <c:pt idx="23">
                  <c:v>1527</c:v>
                </c:pt>
                <c:pt idx="24">
                  <c:v>1557</c:v>
                </c:pt>
                <c:pt idx="25">
                  <c:v>1463</c:v>
                </c:pt>
                <c:pt idx="26">
                  <c:v>1578</c:v>
                </c:pt>
                <c:pt idx="27">
                  <c:v>1493</c:v>
                </c:pt>
                <c:pt idx="28">
                  <c:v>1624</c:v>
                </c:pt>
                <c:pt idx="29">
                  <c:v>1516</c:v>
                </c:pt>
                <c:pt idx="30">
                  <c:v>1459</c:v>
                </c:pt>
                <c:pt idx="31">
                  <c:v>1470</c:v>
                </c:pt>
                <c:pt idx="32">
                  <c:v>1509</c:v>
                </c:pt>
                <c:pt idx="33">
                  <c:v>1443</c:v>
                </c:pt>
                <c:pt idx="34">
                  <c:v>1271</c:v>
                </c:pt>
                <c:pt idx="35">
                  <c:v>1533</c:v>
                </c:pt>
                <c:pt idx="36">
                  <c:v>1550</c:v>
                </c:pt>
                <c:pt idx="37">
                  <c:v>1521</c:v>
                </c:pt>
                <c:pt idx="38">
                  <c:v>1475</c:v>
                </c:pt>
                <c:pt idx="39">
                  <c:v>1541</c:v>
                </c:pt>
                <c:pt idx="40">
                  <c:v>1489</c:v>
                </c:pt>
                <c:pt idx="41">
                  <c:v>1533</c:v>
                </c:pt>
                <c:pt idx="42">
                  <c:v>1514</c:v>
                </c:pt>
                <c:pt idx="43">
                  <c:v>1589</c:v>
                </c:pt>
                <c:pt idx="44">
                  <c:v>1640</c:v>
                </c:pt>
                <c:pt idx="45">
                  <c:v>1607</c:v>
                </c:pt>
                <c:pt idx="46">
                  <c:v>1688</c:v>
                </c:pt>
                <c:pt idx="47">
                  <c:v>1588</c:v>
                </c:pt>
                <c:pt idx="48">
                  <c:v>1570</c:v>
                </c:pt>
                <c:pt idx="49">
                  <c:v>1607</c:v>
                </c:pt>
                <c:pt idx="50">
                  <c:v>1776</c:v>
                </c:pt>
                <c:pt idx="51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2-48F4-A705-5A9B22272D9D}"/>
            </c:ext>
          </c:extLst>
        </c:ser>
        <c:ser>
          <c:idx val="3"/>
          <c:order val="4"/>
          <c:tx>
            <c:strRef>
              <c:f>'ONS Hist Data'!$B$198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Data'!$C$198:$BB$198</c:f>
              <c:numCache>
                <c:formatCode>#,##0</c:formatCode>
                <c:ptCount val="52"/>
                <c:pt idx="0">
                  <c:v>1847</c:v>
                </c:pt>
                <c:pt idx="1">
                  <c:v>1777</c:v>
                </c:pt>
                <c:pt idx="2">
                  <c:v>1706</c:v>
                </c:pt>
                <c:pt idx="3">
                  <c:v>1707</c:v>
                </c:pt>
                <c:pt idx="4">
                  <c:v>1677</c:v>
                </c:pt>
                <c:pt idx="5">
                  <c:v>1768</c:v>
                </c:pt>
                <c:pt idx="6">
                  <c:v>1712</c:v>
                </c:pt>
                <c:pt idx="7">
                  <c:v>1639</c:v>
                </c:pt>
                <c:pt idx="8">
                  <c:v>1706</c:v>
                </c:pt>
                <c:pt idx="9">
                  <c:v>1689</c:v>
                </c:pt>
                <c:pt idx="10">
                  <c:v>1730</c:v>
                </c:pt>
                <c:pt idx="11">
                  <c:v>1468</c:v>
                </c:pt>
                <c:pt idx="12">
                  <c:v>1512</c:v>
                </c:pt>
                <c:pt idx="13">
                  <c:v>1701</c:v>
                </c:pt>
                <c:pt idx="14">
                  <c:v>1704</c:v>
                </c:pt>
                <c:pt idx="15">
                  <c:v>1700</c:v>
                </c:pt>
                <c:pt idx="16">
                  <c:v>1693</c:v>
                </c:pt>
                <c:pt idx="17">
                  <c:v>1501</c:v>
                </c:pt>
                <c:pt idx="18">
                  <c:v>1653</c:v>
                </c:pt>
                <c:pt idx="19">
                  <c:v>1559</c:v>
                </c:pt>
                <c:pt idx="20">
                  <c:v>1593</c:v>
                </c:pt>
                <c:pt idx="21">
                  <c:v>1231</c:v>
                </c:pt>
                <c:pt idx="22">
                  <c:v>1528</c:v>
                </c:pt>
                <c:pt idx="23">
                  <c:v>1521</c:v>
                </c:pt>
                <c:pt idx="24">
                  <c:v>1528</c:v>
                </c:pt>
                <c:pt idx="25">
                  <c:v>1554</c:v>
                </c:pt>
                <c:pt idx="26">
                  <c:v>1530</c:v>
                </c:pt>
                <c:pt idx="27">
                  <c:v>1501</c:v>
                </c:pt>
                <c:pt idx="28">
                  <c:v>1470</c:v>
                </c:pt>
                <c:pt idx="29">
                  <c:v>1440</c:v>
                </c:pt>
                <c:pt idx="30">
                  <c:v>1522</c:v>
                </c:pt>
                <c:pt idx="31">
                  <c:v>1532</c:v>
                </c:pt>
                <c:pt idx="32">
                  <c:v>1413</c:v>
                </c:pt>
                <c:pt idx="33">
                  <c:v>1409</c:v>
                </c:pt>
                <c:pt idx="34">
                  <c:v>1253</c:v>
                </c:pt>
                <c:pt idx="35">
                  <c:v>1515</c:v>
                </c:pt>
                <c:pt idx="36">
                  <c:v>1506</c:v>
                </c:pt>
                <c:pt idx="37">
                  <c:v>1469</c:v>
                </c:pt>
                <c:pt idx="38">
                  <c:v>1516</c:v>
                </c:pt>
                <c:pt idx="39">
                  <c:v>1468</c:v>
                </c:pt>
                <c:pt idx="40">
                  <c:v>1503</c:v>
                </c:pt>
                <c:pt idx="41">
                  <c:v>1505</c:v>
                </c:pt>
                <c:pt idx="42">
                  <c:v>1584</c:v>
                </c:pt>
                <c:pt idx="43">
                  <c:v>1540</c:v>
                </c:pt>
                <c:pt idx="44">
                  <c:v>1626</c:v>
                </c:pt>
                <c:pt idx="45">
                  <c:v>1663</c:v>
                </c:pt>
                <c:pt idx="46">
                  <c:v>1585</c:v>
                </c:pt>
                <c:pt idx="47">
                  <c:v>1609</c:v>
                </c:pt>
                <c:pt idx="48">
                  <c:v>1661</c:v>
                </c:pt>
                <c:pt idx="49">
                  <c:v>1594</c:v>
                </c:pt>
                <c:pt idx="50">
                  <c:v>1664</c:v>
                </c:pt>
                <c:pt idx="51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2-48F4-A705-5A9B22272D9D}"/>
            </c:ext>
          </c:extLst>
        </c:ser>
        <c:ser>
          <c:idx val="4"/>
          <c:order val="5"/>
          <c:tx>
            <c:strRef>
              <c:f>'ONS Hist Data'!$B$199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Data'!$C$199:$BB$199</c:f>
              <c:numCache>
                <c:formatCode>#,##0</c:formatCode>
                <c:ptCount val="52"/>
                <c:pt idx="0">
                  <c:v>1499</c:v>
                </c:pt>
                <c:pt idx="1">
                  <c:v>1958</c:v>
                </c:pt>
                <c:pt idx="2">
                  <c:v>1783</c:v>
                </c:pt>
                <c:pt idx="3">
                  <c:v>1786</c:v>
                </c:pt>
                <c:pt idx="4">
                  <c:v>1783</c:v>
                </c:pt>
                <c:pt idx="5">
                  <c:v>1662</c:v>
                </c:pt>
                <c:pt idx="6">
                  <c:v>1677</c:v>
                </c:pt>
                <c:pt idx="7">
                  <c:v>1593</c:v>
                </c:pt>
                <c:pt idx="8">
                  <c:v>1636</c:v>
                </c:pt>
                <c:pt idx="9">
                  <c:v>1579</c:v>
                </c:pt>
                <c:pt idx="10">
                  <c:v>1555</c:v>
                </c:pt>
                <c:pt idx="11">
                  <c:v>1620</c:v>
                </c:pt>
                <c:pt idx="12">
                  <c:v>1533</c:v>
                </c:pt>
                <c:pt idx="13">
                  <c:v>1254</c:v>
                </c:pt>
                <c:pt idx="14">
                  <c:v>1479</c:v>
                </c:pt>
                <c:pt idx="15">
                  <c:v>1732</c:v>
                </c:pt>
                <c:pt idx="16">
                  <c:v>1648</c:v>
                </c:pt>
                <c:pt idx="17">
                  <c:v>1515</c:v>
                </c:pt>
                <c:pt idx="18">
                  <c:v>1232</c:v>
                </c:pt>
                <c:pt idx="19">
                  <c:v>1606</c:v>
                </c:pt>
                <c:pt idx="20">
                  <c:v>1551</c:v>
                </c:pt>
                <c:pt idx="21">
                  <c:v>1302</c:v>
                </c:pt>
                <c:pt idx="22">
                  <c:v>1590</c:v>
                </c:pt>
                <c:pt idx="23">
                  <c:v>1520</c:v>
                </c:pt>
                <c:pt idx="24">
                  <c:v>1518</c:v>
                </c:pt>
                <c:pt idx="25">
                  <c:v>1503</c:v>
                </c:pt>
                <c:pt idx="26">
                  <c:v>1421</c:v>
                </c:pt>
                <c:pt idx="27">
                  <c:v>1506</c:v>
                </c:pt>
                <c:pt idx="28">
                  <c:v>1468</c:v>
                </c:pt>
                <c:pt idx="29">
                  <c:v>1455</c:v>
                </c:pt>
                <c:pt idx="30">
                  <c:v>1454</c:v>
                </c:pt>
                <c:pt idx="31">
                  <c:v>1434</c:v>
                </c:pt>
                <c:pt idx="32">
                  <c:v>1521</c:v>
                </c:pt>
                <c:pt idx="33">
                  <c:v>1544</c:v>
                </c:pt>
                <c:pt idx="34">
                  <c:v>1479</c:v>
                </c:pt>
                <c:pt idx="35">
                  <c:v>1265</c:v>
                </c:pt>
                <c:pt idx="36">
                  <c:v>1523</c:v>
                </c:pt>
                <c:pt idx="37">
                  <c:v>1443</c:v>
                </c:pt>
                <c:pt idx="38">
                  <c:v>1522</c:v>
                </c:pt>
                <c:pt idx="39">
                  <c:v>1515</c:v>
                </c:pt>
                <c:pt idx="40">
                  <c:v>1549</c:v>
                </c:pt>
                <c:pt idx="41">
                  <c:v>1474</c:v>
                </c:pt>
                <c:pt idx="42">
                  <c:v>1532</c:v>
                </c:pt>
                <c:pt idx="43">
                  <c:v>1478</c:v>
                </c:pt>
                <c:pt idx="44">
                  <c:v>1651</c:v>
                </c:pt>
                <c:pt idx="45">
                  <c:v>1598</c:v>
                </c:pt>
                <c:pt idx="46">
                  <c:v>1544</c:v>
                </c:pt>
                <c:pt idx="47">
                  <c:v>1590</c:v>
                </c:pt>
                <c:pt idx="48">
                  <c:v>1595</c:v>
                </c:pt>
                <c:pt idx="49">
                  <c:v>1544</c:v>
                </c:pt>
                <c:pt idx="50">
                  <c:v>1714</c:v>
                </c:pt>
                <c:pt idx="51">
                  <c:v>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2-48F4-A705-5A9B22272D9D}"/>
            </c:ext>
          </c:extLst>
        </c:ser>
        <c:ser>
          <c:idx val="5"/>
          <c:order val="6"/>
          <c:tx>
            <c:strRef>
              <c:f>'ONS Hist Data'!$B$200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Data'!$C$200:$BB$200</c:f>
              <c:numCache>
                <c:formatCode>#,##0</c:formatCode>
                <c:ptCount val="52"/>
                <c:pt idx="0">
                  <c:v>1534</c:v>
                </c:pt>
                <c:pt idx="1">
                  <c:v>1739</c:v>
                </c:pt>
                <c:pt idx="2">
                  <c:v>1686</c:v>
                </c:pt>
                <c:pt idx="3">
                  <c:v>1595</c:v>
                </c:pt>
                <c:pt idx="4">
                  <c:v>1637</c:v>
                </c:pt>
                <c:pt idx="5">
                  <c:v>1620</c:v>
                </c:pt>
                <c:pt idx="6">
                  <c:v>1609</c:v>
                </c:pt>
                <c:pt idx="7">
                  <c:v>1587</c:v>
                </c:pt>
                <c:pt idx="8">
                  <c:v>1644</c:v>
                </c:pt>
                <c:pt idx="9">
                  <c:v>1563</c:v>
                </c:pt>
                <c:pt idx="10">
                  <c:v>1686</c:v>
                </c:pt>
                <c:pt idx="11">
                  <c:v>1624</c:v>
                </c:pt>
                <c:pt idx="12">
                  <c:v>1571</c:v>
                </c:pt>
                <c:pt idx="13">
                  <c:v>1547</c:v>
                </c:pt>
                <c:pt idx="14">
                  <c:v>1541</c:v>
                </c:pt>
                <c:pt idx="15">
                  <c:v>1261</c:v>
                </c:pt>
                <c:pt idx="16">
                  <c:v>1439</c:v>
                </c:pt>
                <c:pt idx="17">
                  <c:v>1711</c:v>
                </c:pt>
                <c:pt idx="18">
                  <c:v>1298</c:v>
                </c:pt>
                <c:pt idx="19">
                  <c:v>1521</c:v>
                </c:pt>
                <c:pt idx="20">
                  <c:v>1545</c:v>
                </c:pt>
                <c:pt idx="21">
                  <c:v>1262</c:v>
                </c:pt>
                <c:pt idx="22">
                  <c:v>1559</c:v>
                </c:pt>
                <c:pt idx="23">
                  <c:v>1508</c:v>
                </c:pt>
                <c:pt idx="24">
                  <c:v>1524</c:v>
                </c:pt>
                <c:pt idx="25">
                  <c:v>1526</c:v>
                </c:pt>
                <c:pt idx="26">
                  <c:v>1458</c:v>
                </c:pt>
                <c:pt idx="27">
                  <c:v>1470</c:v>
                </c:pt>
                <c:pt idx="28">
                  <c:v>1522</c:v>
                </c:pt>
                <c:pt idx="29">
                  <c:v>1419</c:v>
                </c:pt>
                <c:pt idx="30">
                  <c:v>1498</c:v>
                </c:pt>
                <c:pt idx="31">
                  <c:v>1483</c:v>
                </c:pt>
                <c:pt idx="32">
                  <c:v>1519</c:v>
                </c:pt>
                <c:pt idx="33">
                  <c:v>1469</c:v>
                </c:pt>
                <c:pt idx="34">
                  <c:v>1289</c:v>
                </c:pt>
                <c:pt idx="35">
                  <c:v>1477</c:v>
                </c:pt>
                <c:pt idx="36">
                  <c:v>1526</c:v>
                </c:pt>
                <c:pt idx="37">
                  <c:v>1469</c:v>
                </c:pt>
                <c:pt idx="38">
                  <c:v>1462</c:v>
                </c:pt>
                <c:pt idx="39">
                  <c:v>1477</c:v>
                </c:pt>
                <c:pt idx="40">
                  <c:v>1515</c:v>
                </c:pt>
                <c:pt idx="41">
                  <c:v>1499</c:v>
                </c:pt>
                <c:pt idx="42">
                  <c:v>1482</c:v>
                </c:pt>
                <c:pt idx="43">
                  <c:v>1507</c:v>
                </c:pt>
                <c:pt idx="44">
                  <c:v>1505</c:v>
                </c:pt>
                <c:pt idx="45">
                  <c:v>1528</c:v>
                </c:pt>
                <c:pt idx="46">
                  <c:v>1445</c:v>
                </c:pt>
                <c:pt idx="47">
                  <c:v>1627</c:v>
                </c:pt>
                <c:pt idx="48">
                  <c:v>1621</c:v>
                </c:pt>
                <c:pt idx="49">
                  <c:v>1566</c:v>
                </c:pt>
                <c:pt idx="50">
                  <c:v>1617</c:v>
                </c:pt>
                <c:pt idx="51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2-48F4-A705-5A9B22272D9D}"/>
            </c:ext>
          </c:extLst>
        </c:ser>
        <c:ser>
          <c:idx val="6"/>
          <c:order val="7"/>
          <c:tx>
            <c:strRef>
              <c:f>'ONS Hist Data'!$B$201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Data'!$C$201:$BB$201</c:f>
              <c:numCache>
                <c:formatCode>#,##0</c:formatCode>
                <c:ptCount val="52"/>
                <c:pt idx="0">
                  <c:v>1457</c:v>
                </c:pt>
                <c:pt idx="1">
                  <c:v>1888</c:v>
                </c:pt>
                <c:pt idx="2">
                  <c:v>1694</c:v>
                </c:pt>
                <c:pt idx="3">
                  <c:v>1570</c:v>
                </c:pt>
                <c:pt idx="4">
                  <c:v>1616</c:v>
                </c:pt>
                <c:pt idx="5">
                  <c:v>1610</c:v>
                </c:pt>
                <c:pt idx="6">
                  <c:v>1750</c:v>
                </c:pt>
                <c:pt idx="7">
                  <c:v>1542</c:v>
                </c:pt>
                <c:pt idx="8">
                  <c:v>1637</c:v>
                </c:pt>
                <c:pt idx="9">
                  <c:v>1642</c:v>
                </c:pt>
                <c:pt idx="10">
                  <c:v>1656</c:v>
                </c:pt>
                <c:pt idx="11">
                  <c:v>1616</c:v>
                </c:pt>
                <c:pt idx="12">
                  <c:v>1332</c:v>
                </c:pt>
                <c:pt idx="13">
                  <c:v>1597</c:v>
                </c:pt>
                <c:pt idx="14">
                  <c:v>1726</c:v>
                </c:pt>
                <c:pt idx="15">
                  <c:v>1710</c:v>
                </c:pt>
                <c:pt idx="16">
                  <c:v>1619</c:v>
                </c:pt>
                <c:pt idx="17">
                  <c:v>1641</c:v>
                </c:pt>
                <c:pt idx="18">
                  <c:v>1388</c:v>
                </c:pt>
                <c:pt idx="19">
                  <c:v>1564</c:v>
                </c:pt>
                <c:pt idx="20">
                  <c:v>1464</c:v>
                </c:pt>
                <c:pt idx="21">
                  <c:v>1326</c:v>
                </c:pt>
                <c:pt idx="22">
                  <c:v>1523</c:v>
                </c:pt>
                <c:pt idx="23">
                  <c:v>1484</c:v>
                </c:pt>
                <c:pt idx="24">
                  <c:v>1505</c:v>
                </c:pt>
                <c:pt idx="25">
                  <c:v>1458</c:v>
                </c:pt>
                <c:pt idx="26">
                  <c:v>1503</c:v>
                </c:pt>
                <c:pt idx="27">
                  <c:v>1443</c:v>
                </c:pt>
                <c:pt idx="28">
                  <c:v>1510</c:v>
                </c:pt>
                <c:pt idx="29">
                  <c:v>1405</c:v>
                </c:pt>
                <c:pt idx="30">
                  <c:v>1426</c:v>
                </c:pt>
                <c:pt idx="31">
                  <c:v>1388</c:v>
                </c:pt>
                <c:pt idx="32">
                  <c:v>1479</c:v>
                </c:pt>
                <c:pt idx="33">
                  <c:v>1366</c:v>
                </c:pt>
                <c:pt idx="34">
                  <c:v>1242</c:v>
                </c:pt>
                <c:pt idx="35">
                  <c:v>1463</c:v>
                </c:pt>
                <c:pt idx="36">
                  <c:v>1426</c:v>
                </c:pt>
                <c:pt idx="37">
                  <c:v>1433</c:v>
                </c:pt>
                <c:pt idx="38">
                  <c:v>1534</c:v>
                </c:pt>
                <c:pt idx="39">
                  <c:v>1500</c:v>
                </c:pt>
                <c:pt idx="40">
                  <c:v>1494</c:v>
                </c:pt>
                <c:pt idx="41">
                  <c:v>1530</c:v>
                </c:pt>
                <c:pt idx="42">
                  <c:v>1481</c:v>
                </c:pt>
                <c:pt idx="43">
                  <c:v>1464</c:v>
                </c:pt>
                <c:pt idx="44">
                  <c:v>1490</c:v>
                </c:pt>
                <c:pt idx="45">
                  <c:v>1639</c:v>
                </c:pt>
                <c:pt idx="46">
                  <c:v>1565</c:v>
                </c:pt>
                <c:pt idx="47">
                  <c:v>1540</c:v>
                </c:pt>
                <c:pt idx="48">
                  <c:v>1561</c:v>
                </c:pt>
                <c:pt idx="49">
                  <c:v>1528</c:v>
                </c:pt>
                <c:pt idx="50">
                  <c:v>1751</c:v>
                </c:pt>
                <c:pt idx="51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2-48F4-A705-5A9B22272D9D}"/>
            </c:ext>
          </c:extLst>
        </c:ser>
        <c:ser>
          <c:idx val="7"/>
          <c:order val="8"/>
          <c:tx>
            <c:strRef>
              <c:f>'ONS Hist Data'!$B$202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Data'!$C$202:$BB$202</c:f>
              <c:numCache>
                <c:formatCode>#,##0</c:formatCode>
                <c:ptCount val="52"/>
                <c:pt idx="0">
                  <c:v>1503</c:v>
                </c:pt>
                <c:pt idx="1">
                  <c:v>1730</c:v>
                </c:pt>
                <c:pt idx="2">
                  <c:v>1548</c:v>
                </c:pt>
                <c:pt idx="3">
                  <c:v>1598</c:v>
                </c:pt>
                <c:pt idx="4">
                  <c:v>1603</c:v>
                </c:pt>
                <c:pt idx="5">
                  <c:v>1617</c:v>
                </c:pt>
                <c:pt idx="6">
                  <c:v>1523</c:v>
                </c:pt>
                <c:pt idx="7">
                  <c:v>1629</c:v>
                </c:pt>
                <c:pt idx="8">
                  <c:v>1665</c:v>
                </c:pt>
                <c:pt idx="9">
                  <c:v>1576</c:v>
                </c:pt>
                <c:pt idx="10">
                  <c:v>1584</c:v>
                </c:pt>
                <c:pt idx="11">
                  <c:v>1653</c:v>
                </c:pt>
                <c:pt idx="12">
                  <c:v>1542</c:v>
                </c:pt>
                <c:pt idx="13">
                  <c:v>1446</c:v>
                </c:pt>
                <c:pt idx="14">
                  <c:v>1524</c:v>
                </c:pt>
                <c:pt idx="15">
                  <c:v>1709</c:v>
                </c:pt>
                <c:pt idx="16">
                  <c:v>1596</c:v>
                </c:pt>
                <c:pt idx="17">
                  <c:v>1557</c:v>
                </c:pt>
                <c:pt idx="18">
                  <c:v>1374</c:v>
                </c:pt>
                <c:pt idx="19">
                  <c:v>1608</c:v>
                </c:pt>
                <c:pt idx="20">
                  <c:v>1534</c:v>
                </c:pt>
                <c:pt idx="21">
                  <c:v>1576</c:v>
                </c:pt>
                <c:pt idx="22">
                  <c:v>1082</c:v>
                </c:pt>
                <c:pt idx="23">
                  <c:v>1613</c:v>
                </c:pt>
                <c:pt idx="24">
                  <c:v>1506</c:v>
                </c:pt>
                <c:pt idx="25">
                  <c:v>1458</c:v>
                </c:pt>
                <c:pt idx="26">
                  <c:v>1445</c:v>
                </c:pt>
                <c:pt idx="27">
                  <c:v>1456</c:v>
                </c:pt>
                <c:pt idx="28">
                  <c:v>1489</c:v>
                </c:pt>
                <c:pt idx="29">
                  <c:v>1524</c:v>
                </c:pt>
                <c:pt idx="30">
                  <c:v>1493</c:v>
                </c:pt>
                <c:pt idx="31">
                  <c:v>1481</c:v>
                </c:pt>
                <c:pt idx="32">
                  <c:v>1444</c:v>
                </c:pt>
                <c:pt idx="33">
                  <c:v>1508</c:v>
                </c:pt>
                <c:pt idx="34">
                  <c:v>1270</c:v>
                </c:pt>
                <c:pt idx="35">
                  <c:v>1489</c:v>
                </c:pt>
                <c:pt idx="36">
                  <c:v>1447</c:v>
                </c:pt>
                <c:pt idx="37">
                  <c:v>1563</c:v>
                </c:pt>
                <c:pt idx="38">
                  <c:v>1415</c:v>
                </c:pt>
                <c:pt idx="39">
                  <c:v>1438</c:v>
                </c:pt>
                <c:pt idx="40">
                  <c:v>1495</c:v>
                </c:pt>
                <c:pt idx="41">
                  <c:v>1446</c:v>
                </c:pt>
                <c:pt idx="42">
                  <c:v>1509</c:v>
                </c:pt>
                <c:pt idx="43">
                  <c:v>1526</c:v>
                </c:pt>
                <c:pt idx="44">
                  <c:v>1567</c:v>
                </c:pt>
                <c:pt idx="45">
                  <c:v>1573</c:v>
                </c:pt>
                <c:pt idx="46">
                  <c:v>1598</c:v>
                </c:pt>
                <c:pt idx="47">
                  <c:v>1481</c:v>
                </c:pt>
                <c:pt idx="48">
                  <c:v>1605</c:v>
                </c:pt>
                <c:pt idx="49">
                  <c:v>1630</c:v>
                </c:pt>
                <c:pt idx="50">
                  <c:v>1700</c:v>
                </c:pt>
                <c:pt idx="51">
                  <c:v>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2-48F4-A705-5A9B22272D9D}"/>
            </c:ext>
          </c:extLst>
        </c:ser>
        <c:ser>
          <c:idx val="8"/>
          <c:order val="9"/>
          <c:tx>
            <c:strRef>
              <c:f>'ONS Hist Data'!$B$203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Data'!$C$203:$BB$203</c:f>
              <c:numCache>
                <c:formatCode>#,##0</c:formatCode>
                <c:ptCount val="52"/>
                <c:pt idx="0">
                  <c:v>1938</c:v>
                </c:pt>
                <c:pt idx="1">
                  <c:v>2170</c:v>
                </c:pt>
                <c:pt idx="2">
                  <c:v>1865</c:v>
                </c:pt>
                <c:pt idx="3">
                  <c:v>1792</c:v>
                </c:pt>
                <c:pt idx="4">
                  <c:v>1727</c:v>
                </c:pt>
                <c:pt idx="5">
                  <c:v>1668</c:v>
                </c:pt>
                <c:pt idx="6">
                  <c:v>1703</c:v>
                </c:pt>
                <c:pt idx="7">
                  <c:v>1574</c:v>
                </c:pt>
                <c:pt idx="8">
                  <c:v>1647</c:v>
                </c:pt>
                <c:pt idx="9">
                  <c:v>1599</c:v>
                </c:pt>
                <c:pt idx="10">
                  <c:v>1656</c:v>
                </c:pt>
                <c:pt idx="11">
                  <c:v>1590</c:v>
                </c:pt>
                <c:pt idx="12">
                  <c:v>1580</c:v>
                </c:pt>
                <c:pt idx="13">
                  <c:v>1629</c:v>
                </c:pt>
                <c:pt idx="14">
                  <c:v>1620</c:v>
                </c:pt>
                <c:pt idx="15">
                  <c:v>1374</c:v>
                </c:pt>
                <c:pt idx="16">
                  <c:v>1320</c:v>
                </c:pt>
                <c:pt idx="17">
                  <c:v>1702</c:v>
                </c:pt>
                <c:pt idx="18">
                  <c:v>1814</c:v>
                </c:pt>
                <c:pt idx="19">
                  <c:v>1572</c:v>
                </c:pt>
                <c:pt idx="20">
                  <c:v>1618</c:v>
                </c:pt>
                <c:pt idx="21">
                  <c:v>1375</c:v>
                </c:pt>
                <c:pt idx="22">
                  <c:v>1605</c:v>
                </c:pt>
                <c:pt idx="23">
                  <c:v>1610</c:v>
                </c:pt>
                <c:pt idx="24">
                  <c:v>1494</c:v>
                </c:pt>
                <c:pt idx="25">
                  <c:v>1527</c:v>
                </c:pt>
                <c:pt idx="26">
                  <c:v>1541</c:v>
                </c:pt>
                <c:pt idx="27">
                  <c:v>1474</c:v>
                </c:pt>
                <c:pt idx="28">
                  <c:v>1560</c:v>
                </c:pt>
                <c:pt idx="29">
                  <c:v>1465</c:v>
                </c:pt>
                <c:pt idx="30">
                  <c:v>1550</c:v>
                </c:pt>
                <c:pt idx="31">
                  <c:v>1519</c:v>
                </c:pt>
                <c:pt idx="32">
                  <c:v>1485</c:v>
                </c:pt>
                <c:pt idx="33">
                  <c:v>1509</c:v>
                </c:pt>
                <c:pt idx="34">
                  <c:v>1342</c:v>
                </c:pt>
                <c:pt idx="35">
                  <c:v>1467</c:v>
                </c:pt>
                <c:pt idx="36">
                  <c:v>1518</c:v>
                </c:pt>
                <c:pt idx="37">
                  <c:v>1489</c:v>
                </c:pt>
                <c:pt idx="38">
                  <c:v>1550</c:v>
                </c:pt>
                <c:pt idx="39">
                  <c:v>1414</c:v>
                </c:pt>
                <c:pt idx="40">
                  <c:v>1577</c:v>
                </c:pt>
                <c:pt idx="41">
                  <c:v>1478</c:v>
                </c:pt>
                <c:pt idx="42">
                  <c:v>1573</c:v>
                </c:pt>
                <c:pt idx="43">
                  <c:v>1628</c:v>
                </c:pt>
                <c:pt idx="44">
                  <c:v>1523</c:v>
                </c:pt>
                <c:pt idx="45">
                  <c:v>1599</c:v>
                </c:pt>
                <c:pt idx="46">
                  <c:v>1509</c:v>
                </c:pt>
                <c:pt idx="47">
                  <c:v>1574</c:v>
                </c:pt>
                <c:pt idx="48">
                  <c:v>1649</c:v>
                </c:pt>
                <c:pt idx="49">
                  <c:v>1643</c:v>
                </c:pt>
                <c:pt idx="50">
                  <c:v>1699</c:v>
                </c:pt>
                <c:pt idx="51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2-48F4-A705-5A9B22272D9D}"/>
            </c:ext>
          </c:extLst>
        </c:ser>
        <c:ser>
          <c:idx val="9"/>
          <c:order val="10"/>
          <c:tx>
            <c:strRef>
              <c:f>'ONS Hist Data'!$B$204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Hist Data'!$B$179:$BB$179</c:f>
              <c:strCache>
                <c:ptCount val="53"/>
                <c:pt idx="0">
                  <c:v>Week</c:v>
                </c:pt>
                <c:pt idx="1">
                  <c:v>1 </c:v>
                </c:pt>
                <c:pt idx="2">
                  <c:v>2 </c:v>
                </c:pt>
                <c:pt idx="3">
                  <c:v>3 </c:v>
                </c:pt>
                <c:pt idx="4">
                  <c:v>4 </c:v>
                </c:pt>
                <c:pt idx="5">
                  <c:v>5 </c:v>
                </c:pt>
                <c:pt idx="6">
                  <c:v>6 </c:v>
                </c:pt>
                <c:pt idx="7">
                  <c:v>7 </c:v>
                </c:pt>
                <c:pt idx="8">
                  <c:v>8 </c:v>
                </c:pt>
                <c:pt idx="9">
                  <c:v>9 </c:v>
                </c:pt>
                <c:pt idx="10">
                  <c:v>10 </c:v>
                </c:pt>
                <c:pt idx="11">
                  <c:v>11 </c:v>
                </c:pt>
                <c:pt idx="12">
                  <c:v>12 </c:v>
                </c:pt>
                <c:pt idx="13">
                  <c:v>13 </c:v>
                </c:pt>
                <c:pt idx="14">
                  <c:v>14 </c:v>
                </c:pt>
                <c:pt idx="15">
                  <c:v>15 </c:v>
                </c:pt>
                <c:pt idx="16">
                  <c:v>16 </c:v>
                </c:pt>
                <c:pt idx="17">
                  <c:v>17 </c:v>
                </c:pt>
                <c:pt idx="18">
                  <c:v>18 </c:v>
                </c:pt>
                <c:pt idx="19">
                  <c:v>19 </c:v>
                </c:pt>
                <c:pt idx="20">
                  <c:v>20 </c:v>
                </c:pt>
                <c:pt idx="21">
                  <c:v>21 </c:v>
                </c:pt>
                <c:pt idx="22">
                  <c:v>22 </c:v>
                </c:pt>
                <c:pt idx="23">
                  <c:v>23 </c:v>
                </c:pt>
                <c:pt idx="24">
                  <c:v>24 </c:v>
                </c:pt>
                <c:pt idx="25">
                  <c:v>25 </c:v>
                </c:pt>
                <c:pt idx="26">
                  <c:v>26 </c:v>
                </c:pt>
                <c:pt idx="27">
                  <c:v>27 </c:v>
                </c:pt>
                <c:pt idx="28">
                  <c:v>28 </c:v>
                </c:pt>
                <c:pt idx="29">
                  <c:v>29 </c:v>
                </c:pt>
                <c:pt idx="30">
                  <c:v>30 </c:v>
                </c:pt>
                <c:pt idx="31">
                  <c:v>31 </c:v>
                </c:pt>
                <c:pt idx="32">
                  <c:v>32 </c:v>
                </c:pt>
                <c:pt idx="33">
                  <c:v>33 </c:v>
                </c:pt>
                <c:pt idx="34">
                  <c:v>34 </c:v>
                </c:pt>
                <c:pt idx="35">
                  <c:v>35 </c:v>
                </c:pt>
                <c:pt idx="36">
                  <c:v>36 </c:v>
                </c:pt>
                <c:pt idx="37">
                  <c:v>37 </c:v>
                </c:pt>
                <c:pt idx="38">
                  <c:v>38 </c:v>
                </c:pt>
                <c:pt idx="39">
                  <c:v>39 </c:v>
                </c:pt>
                <c:pt idx="40">
                  <c:v>40 </c:v>
                </c:pt>
                <c:pt idx="41">
                  <c:v>41 </c:v>
                </c:pt>
                <c:pt idx="42">
                  <c:v>42 </c:v>
                </c:pt>
                <c:pt idx="43">
                  <c:v>43 </c:v>
                </c:pt>
                <c:pt idx="44">
                  <c:v>44 </c:v>
                </c:pt>
                <c:pt idx="45">
                  <c:v>45 </c:v>
                </c:pt>
                <c:pt idx="46">
                  <c:v>46 </c:v>
                </c:pt>
                <c:pt idx="47">
                  <c:v>47 </c:v>
                </c:pt>
                <c:pt idx="48">
                  <c:v>48 </c:v>
                </c:pt>
                <c:pt idx="49">
                  <c:v>49 </c:v>
                </c:pt>
                <c:pt idx="50">
                  <c:v>50 </c:v>
                </c:pt>
                <c:pt idx="51">
                  <c:v>51 </c:v>
                </c:pt>
                <c:pt idx="52">
                  <c:v>52 </c:v>
                </c:pt>
              </c:strCache>
            </c:strRef>
          </c:cat>
          <c:val>
            <c:numRef>
              <c:f>'ONS Hist Data'!$C$204:$BB$204</c:f>
              <c:numCache>
                <c:formatCode>#,##0</c:formatCode>
                <c:ptCount val="52"/>
                <c:pt idx="0">
                  <c:v>1954</c:v>
                </c:pt>
                <c:pt idx="1">
                  <c:v>1894</c:v>
                </c:pt>
                <c:pt idx="2">
                  <c:v>1823</c:v>
                </c:pt>
                <c:pt idx="3">
                  <c:v>1725</c:v>
                </c:pt>
                <c:pt idx="4">
                  <c:v>1715</c:v>
                </c:pt>
                <c:pt idx="5">
                  <c:v>1654</c:v>
                </c:pt>
                <c:pt idx="6">
                  <c:v>1693</c:v>
                </c:pt>
                <c:pt idx="7">
                  <c:v>1755</c:v>
                </c:pt>
                <c:pt idx="8">
                  <c:v>1664</c:v>
                </c:pt>
                <c:pt idx="9">
                  <c:v>1666</c:v>
                </c:pt>
                <c:pt idx="10">
                  <c:v>1678</c:v>
                </c:pt>
                <c:pt idx="11">
                  <c:v>1623</c:v>
                </c:pt>
                <c:pt idx="12">
                  <c:v>1331</c:v>
                </c:pt>
                <c:pt idx="13">
                  <c:v>1615</c:v>
                </c:pt>
                <c:pt idx="14">
                  <c:v>1681</c:v>
                </c:pt>
                <c:pt idx="15">
                  <c:v>1673</c:v>
                </c:pt>
                <c:pt idx="16">
                  <c:v>1623</c:v>
                </c:pt>
                <c:pt idx="17">
                  <c:v>1431</c:v>
                </c:pt>
                <c:pt idx="18">
                  <c:v>1692</c:v>
                </c:pt>
                <c:pt idx="19">
                  <c:v>1614</c:v>
                </c:pt>
                <c:pt idx="20">
                  <c:v>1661</c:v>
                </c:pt>
                <c:pt idx="21">
                  <c:v>1393</c:v>
                </c:pt>
                <c:pt idx="22">
                  <c:v>1655</c:v>
                </c:pt>
                <c:pt idx="23">
                  <c:v>1563</c:v>
                </c:pt>
                <c:pt idx="24">
                  <c:v>1528</c:v>
                </c:pt>
                <c:pt idx="25">
                  <c:v>1520</c:v>
                </c:pt>
                <c:pt idx="26">
                  <c:v>1597</c:v>
                </c:pt>
                <c:pt idx="27">
                  <c:v>1565</c:v>
                </c:pt>
                <c:pt idx="28">
                  <c:v>1576</c:v>
                </c:pt>
                <c:pt idx="29">
                  <c:v>1447</c:v>
                </c:pt>
                <c:pt idx="30">
                  <c:v>1644</c:v>
                </c:pt>
                <c:pt idx="31">
                  <c:v>1495</c:v>
                </c:pt>
                <c:pt idx="32">
                  <c:v>1490</c:v>
                </c:pt>
                <c:pt idx="33">
                  <c:v>1509</c:v>
                </c:pt>
                <c:pt idx="34">
                  <c:v>1359</c:v>
                </c:pt>
                <c:pt idx="35">
                  <c:v>1574</c:v>
                </c:pt>
                <c:pt idx="36">
                  <c:v>1615</c:v>
                </c:pt>
                <c:pt idx="37">
                  <c:v>1534</c:v>
                </c:pt>
                <c:pt idx="38">
                  <c:v>1533</c:v>
                </c:pt>
                <c:pt idx="39">
                  <c:v>1619</c:v>
                </c:pt>
                <c:pt idx="40">
                  <c:v>1720</c:v>
                </c:pt>
                <c:pt idx="41">
                  <c:v>1591</c:v>
                </c:pt>
                <c:pt idx="42">
                  <c:v>1599</c:v>
                </c:pt>
                <c:pt idx="43">
                  <c:v>1620</c:v>
                </c:pt>
                <c:pt idx="44">
                  <c:v>1602</c:v>
                </c:pt>
                <c:pt idx="45">
                  <c:v>1570</c:v>
                </c:pt>
                <c:pt idx="46">
                  <c:v>1585</c:v>
                </c:pt>
                <c:pt idx="47">
                  <c:v>1549</c:v>
                </c:pt>
                <c:pt idx="48">
                  <c:v>1822</c:v>
                </c:pt>
                <c:pt idx="49">
                  <c:v>1900</c:v>
                </c:pt>
                <c:pt idx="50">
                  <c:v>1967</c:v>
                </c:pt>
                <c:pt idx="51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E2-48F4-A705-5A9B2227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47952"/>
        <c:axId val="913946640"/>
      </c:lineChart>
      <c:catAx>
        <c:axId val="9139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46640"/>
        <c:crosses val="autoZero"/>
        <c:auto val="1"/>
        <c:lblAlgn val="ctr"/>
        <c:lblOffset val="100"/>
        <c:noMultiLvlLbl val="0"/>
      </c:catAx>
      <c:valAx>
        <c:axId val="913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Additional deaths spread 2020 vs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'ONS Weekly (analysis)'!$Q$3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(analysis)'!$P$4:$P$55</c:f>
              <c:numCache>
                <c:formatCode>yyyy\-mm\-dd;@</c:formatCode>
                <c:ptCount val="5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  <c:pt idx="44">
                  <c:v>44204</c:v>
                </c:pt>
              </c:numCache>
            </c:numRef>
          </c:cat>
          <c:val>
            <c:numRef>
              <c:f>'ONS Weekly (analysis)'!$Q$4:$Q$55</c:f>
              <c:numCache>
                <c:formatCode>[Color9]#,##0_ ;[Color10]\(#,##0\)</c:formatCode>
                <c:ptCount val="52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20</c:v>
                </c:pt>
                <c:pt idx="8">
                  <c:v>2</c:v>
                </c:pt>
                <c:pt idx="9">
                  <c:v>-28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-4</c:v>
                </c:pt>
                <c:pt idx="14">
                  <c:v>-2</c:v>
                </c:pt>
                <c:pt idx="15">
                  <c:v>2</c:v>
                </c:pt>
                <c:pt idx="16">
                  <c:v>8</c:v>
                </c:pt>
                <c:pt idx="17">
                  <c:v>14</c:v>
                </c:pt>
                <c:pt idx="18">
                  <c:v>14</c:v>
                </c:pt>
                <c:pt idx="19">
                  <c:v>-10</c:v>
                </c:pt>
                <c:pt idx="20">
                  <c:v>-8</c:v>
                </c:pt>
                <c:pt idx="21">
                  <c:v>-12</c:v>
                </c:pt>
                <c:pt idx="22">
                  <c:v>-13</c:v>
                </c:pt>
                <c:pt idx="23">
                  <c:v>-4</c:v>
                </c:pt>
                <c:pt idx="24">
                  <c:v>2</c:v>
                </c:pt>
                <c:pt idx="25">
                  <c:v>-7</c:v>
                </c:pt>
                <c:pt idx="26">
                  <c:v>-25</c:v>
                </c:pt>
                <c:pt idx="27">
                  <c:v>-21</c:v>
                </c:pt>
                <c:pt idx="28">
                  <c:v>-9</c:v>
                </c:pt>
                <c:pt idx="29">
                  <c:v>-10</c:v>
                </c:pt>
                <c:pt idx="30">
                  <c:v>-21</c:v>
                </c:pt>
                <c:pt idx="31">
                  <c:v>-1</c:v>
                </c:pt>
                <c:pt idx="32">
                  <c:v>-13</c:v>
                </c:pt>
                <c:pt idx="33">
                  <c:v>-15</c:v>
                </c:pt>
                <c:pt idx="34">
                  <c:v>-14</c:v>
                </c:pt>
                <c:pt idx="35">
                  <c:v>-9</c:v>
                </c:pt>
                <c:pt idx="36">
                  <c:v>-1</c:v>
                </c:pt>
                <c:pt idx="37">
                  <c:v>-3</c:v>
                </c:pt>
                <c:pt idx="38">
                  <c:v>-12</c:v>
                </c:pt>
                <c:pt idx="39">
                  <c:v>0</c:v>
                </c:pt>
                <c:pt idx="40">
                  <c:v>-7</c:v>
                </c:pt>
                <c:pt idx="41">
                  <c:v>-7</c:v>
                </c:pt>
                <c:pt idx="42">
                  <c:v>-1</c:v>
                </c:pt>
                <c:pt idx="43">
                  <c:v>#N/A</c:v>
                </c:pt>
                <c:pt idx="4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6-4A76-A046-C4B0ED889C16}"/>
            </c:ext>
          </c:extLst>
        </c:ser>
        <c:ser>
          <c:idx val="2"/>
          <c:order val="1"/>
          <c:tx>
            <c:strRef>
              <c:f>'ONS Weekly (analysis)'!$R$3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(analysis)'!$P$4:$P$55</c:f>
              <c:numCache>
                <c:formatCode>yyyy\-mm\-dd;@</c:formatCode>
                <c:ptCount val="5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  <c:pt idx="44">
                  <c:v>44204</c:v>
                </c:pt>
              </c:numCache>
            </c:numRef>
          </c:cat>
          <c:val>
            <c:numRef>
              <c:f>'ONS Weekly (analysis)'!$R$4:$R$55</c:f>
              <c:numCache>
                <c:formatCode>[Color9]#,##0_ ;[Color10]\(#,##0\)</c:formatCode>
                <c:ptCount val="52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  <c:pt idx="7">
                  <c:v>-6</c:v>
                </c:pt>
                <c:pt idx="8">
                  <c:v>-7</c:v>
                </c:pt>
                <c:pt idx="9">
                  <c:v>3</c:v>
                </c:pt>
                <c:pt idx="10">
                  <c:v>5</c:v>
                </c:pt>
                <c:pt idx="11">
                  <c:v>-5</c:v>
                </c:pt>
                <c:pt idx="12">
                  <c:v>-5</c:v>
                </c:pt>
                <c:pt idx="13">
                  <c:v>-2</c:v>
                </c:pt>
                <c:pt idx="14">
                  <c:v>-7</c:v>
                </c:pt>
                <c:pt idx="15">
                  <c:v>-1</c:v>
                </c:pt>
                <c:pt idx="16">
                  <c:v>-10</c:v>
                </c:pt>
                <c:pt idx="17">
                  <c:v>-13</c:v>
                </c:pt>
                <c:pt idx="18">
                  <c:v>-6</c:v>
                </c:pt>
                <c:pt idx="19">
                  <c:v>-4</c:v>
                </c:pt>
                <c:pt idx="20">
                  <c:v>-2</c:v>
                </c:pt>
                <c:pt idx="21">
                  <c:v>8</c:v>
                </c:pt>
                <c:pt idx="22">
                  <c:v>3</c:v>
                </c:pt>
                <c:pt idx="23">
                  <c:v>-9</c:v>
                </c:pt>
                <c:pt idx="24">
                  <c:v>8</c:v>
                </c:pt>
                <c:pt idx="25">
                  <c:v>2</c:v>
                </c:pt>
                <c:pt idx="26">
                  <c:v>-9</c:v>
                </c:pt>
                <c:pt idx="27">
                  <c:v>2</c:v>
                </c:pt>
                <c:pt idx="28">
                  <c:v>-3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-6</c:v>
                </c:pt>
                <c:pt idx="35">
                  <c:v>5</c:v>
                </c:pt>
                <c:pt idx="36">
                  <c:v>-1</c:v>
                </c:pt>
                <c:pt idx="37">
                  <c:v>2</c:v>
                </c:pt>
                <c:pt idx="38">
                  <c:v>3</c:v>
                </c:pt>
                <c:pt idx="39">
                  <c:v>-2</c:v>
                </c:pt>
                <c:pt idx="40">
                  <c:v>-12</c:v>
                </c:pt>
                <c:pt idx="41">
                  <c:v>-5</c:v>
                </c:pt>
                <c:pt idx="42">
                  <c:v>5</c:v>
                </c:pt>
                <c:pt idx="43">
                  <c:v>#N/A</c:v>
                </c:pt>
                <c:pt idx="44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6-4A76-A046-C4B0ED889C16}"/>
            </c:ext>
          </c:extLst>
        </c:ser>
        <c:ser>
          <c:idx val="3"/>
          <c:order val="2"/>
          <c:tx>
            <c:strRef>
              <c:f>'ONS Weekly (analysis)'!$S$3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(analysis)'!$P$4:$P$55</c:f>
              <c:numCache>
                <c:formatCode>yyyy\-mm\-dd;@</c:formatCode>
                <c:ptCount val="5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  <c:pt idx="44">
                  <c:v>44204</c:v>
                </c:pt>
              </c:numCache>
            </c:numRef>
          </c:cat>
          <c:val>
            <c:numRef>
              <c:f>'ONS Weekly (analysis)'!$S$4:$S$55</c:f>
              <c:numCache>
                <c:formatCode>[Color9]#,##0_ ;[Color10]\(#,##0\)</c:formatCode>
                <c:ptCount val="52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  <c:pt idx="7">
                  <c:v>131</c:v>
                </c:pt>
                <c:pt idx="8">
                  <c:v>48</c:v>
                </c:pt>
                <c:pt idx="9">
                  <c:v>-29</c:v>
                </c:pt>
                <c:pt idx="10">
                  <c:v>-17</c:v>
                </c:pt>
                <c:pt idx="11">
                  <c:v>30</c:v>
                </c:pt>
                <c:pt idx="12">
                  <c:v>30</c:v>
                </c:pt>
                <c:pt idx="13">
                  <c:v>-39</c:v>
                </c:pt>
                <c:pt idx="14">
                  <c:v>-11</c:v>
                </c:pt>
                <c:pt idx="15">
                  <c:v>-16</c:v>
                </c:pt>
                <c:pt idx="16">
                  <c:v>-54</c:v>
                </c:pt>
                <c:pt idx="17">
                  <c:v>17</c:v>
                </c:pt>
                <c:pt idx="18">
                  <c:v>5</c:v>
                </c:pt>
                <c:pt idx="19">
                  <c:v>-2</c:v>
                </c:pt>
                <c:pt idx="20">
                  <c:v>8</c:v>
                </c:pt>
                <c:pt idx="21">
                  <c:v>23</c:v>
                </c:pt>
                <c:pt idx="22">
                  <c:v>84</c:v>
                </c:pt>
                <c:pt idx="23">
                  <c:v>12</c:v>
                </c:pt>
                <c:pt idx="24">
                  <c:v>31</c:v>
                </c:pt>
                <c:pt idx="25">
                  <c:v>47</c:v>
                </c:pt>
                <c:pt idx="26">
                  <c:v>-26</c:v>
                </c:pt>
                <c:pt idx="27">
                  <c:v>6</c:v>
                </c:pt>
                <c:pt idx="28">
                  <c:v>53</c:v>
                </c:pt>
                <c:pt idx="29">
                  <c:v>45</c:v>
                </c:pt>
                <c:pt idx="30">
                  <c:v>-46</c:v>
                </c:pt>
                <c:pt idx="31">
                  <c:v>-10</c:v>
                </c:pt>
                <c:pt idx="32">
                  <c:v>-7</c:v>
                </c:pt>
                <c:pt idx="33">
                  <c:v>46</c:v>
                </c:pt>
                <c:pt idx="34">
                  <c:v>34</c:v>
                </c:pt>
                <c:pt idx="35">
                  <c:v>12</c:v>
                </c:pt>
                <c:pt idx="36">
                  <c:v>48</c:v>
                </c:pt>
                <c:pt idx="37">
                  <c:v>41</c:v>
                </c:pt>
                <c:pt idx="38">
                  <c:v>38</c:v>
                </c:pt>
                <c:pt idx="39">
                  <c:v>24</c:v>
                </c:pt>
                <c:pt idx="40">
                  <c:v>-5</c:v>
                </c:pt>
                <c:pt idx="41">
                  <c:v>-50</c:v>
                </c:pt>
                <c:pt idx="42">
                  <c:v>133</c:v>
                </c:pt>
                <c:pt idx="43">
                  <c:v>#N/A</c:v>
                </c:pt>
                <c:pt idx="4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6-4A76-A046-C4B0ED889C16}"/>
            </c:ext>
          </c:extLst>
        </c:ser>
        <c:ser>
          <c:idx val="4"/>
          <c:order val="3"/>
          <c:tx>
            <c:strRef>
              <c:f>'ONS Weekly (analysis)'!$T$3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(analysis)'!$P$4:$P$55</c:f>
              <c:numCache>
                <c:formatCode>yyyy\-mm\-dd;@</c:formatCode>
                <c:ptCount val="5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  <c:pt idx="44">
                  <c:v>44204</c:v>
                </c:pt>
              </c:numCache>
            </c:numRef>
          </c:cat>
          <c:val>
            <c:numRef>
              <c:f>'ONS Weekly (analysis)'!$T$4:$T$55</c:f>
              <c:numCache>
                <c:formatCode>[Color9]#,##0_ ;[Color10]\(#,##0\)</c:formatCode>
                <c:ptCount val="52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  <c:pt idx="7">
                  <c:v>1076</c:v>
                </c:pt>
                <c:pt idx="8">
                  <c:v>563</c:v>
                </c:pt>
                <c:pt idx="9">
                  <c:v>276</c:v>
                </c:pt>
                <c:pt idx="10">
                  <c:v>369</c:v>
                </c:pt>
                <c:pt idx="11">
                  <c:v>219</c:v>
                </c:pt>
                <c:pt idx="12">
                  <c:v>219</c:v>
                </c:pt>
                <c:pt idx="13">
                  <c:v>85</c:v>
                </c:pt>
                <c:pt idx="14">
                  <c:v>121</c:v>
                </c:pt>
                <c:pt idx="15">
                  <c:v>56</c:v>
                </c:pt>
                <c:pt idx="16">
                  <c:v>-64</c:v>
                </c:pt>
                <c:pt idx="17">
                  <c:v>69</c:v>
                </c:pt>
                <c:pt idx="18">
                  <c:v>-32</c:v>
                </c:pt>
                <c:pt idx="19">
                  <c:v>62</c:v>
                </c:pt>
                <c:pt idx="20">
                  <c:v>91</c:v>
                </c:pt>
                <c:pt idx="21">
                  <c:v>86</c:v>
                </c:pt>
                <c:pt idx="22">
                  <c:v>84</c:v>
                </c:pt>
                <c:pt idx="23">
                  <c:v>-94</c:v>
                </c:pt>
                <c:pt idx="24">
                  <c:v>124</c:v>
                </c:pt>
                <c:pt idx="25">
                  <c:v>210</c:v>
                </c:pt>
                <c:pt idx="26">
                  <c:v>-178</c:v>
                </c:pt>
                <c:pt idx="27">
                  <c:v>40</c:v>
                </c:pt>
                <c:pt idx="28">
                  <c:v>57</c:v>
                </c:pt>
                <c:pt idx="29">
                  <c:v>56</c:v>
                </c:pt>
                <c:pt idx="30">
                  <c:v>68</c:v>
                </c:pt>
                <c:pt idx="31">
                  <c:v>94</c:v>
                </c:pt>
                <c:pt idx="32">
                  <c:v>177</c:v>
                </c:pt>
                <c:pt idx="33">
                  <c:v>132</c:v>
                </c:pt>
                <c:pt idx="34">
                  <c:v>159</c:v>
                </c:pt>
                <c:pt idx="35">
                  <c:v>148</c:v>
                </c:pt>
                <c:pt idx="36">
                  <c:v>236</c:v>
                </c:pt>
                <c:pt idx="37">
                  <c:v>275</c:v>
                </c:pt>
                <c:pt idx="38">
                  <c:v>316</c:v>
                </c:pt>
                <c:pt idx="39">
                  <c:v>254</c:v>
                </c:pt>
                <c:pt idx="40">
                  <c:v>212</c:v>
                </c:pt>
                <c:pt idx="41">
                  <c:v>208</c:v>
                </c:pt>
                <c:pt idx="42">
                  <c:v>542</c:v>
                </c:pt>
                <c:pt idx="43">
                  <c:v>#N/A</c:v>
                </c:pt>
                <c:pt idx="44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6-4A76-A046-C4B0ED889C16}"/>
            </c:ext>
          </c:extLst>
        </c:ser>
        <c:ser>
          <c:idx val="5"/>
          <c:order val="4"/>
          <c:tx>
            <c:strRef>
              <c:f>'ONS Weekly (analysis)'!$U$3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(analysis)'!$P$4:$P$55</c:f>
              <c:numCache>
                <c:formatCode>yyyy\-mm\-dd;@</c:formatCode>
                <c:ptCount val="5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  <c:pt idx="44">
                  <c:v>44204</c:v>
                </c:pt>
              </c:numCache>
            </c:numRef>
          </c:cat>
          <c:val>
            <c:numRef>
              <c:f>'ONS Weekly (analysis)'!$U$4:$U$55</c:f>
              <c:numCache>
                <c:formatCode>[Color9]#,##0_ ;[Color10]\(#,##0\)</c:formatCode>
                <c:ptCount val="52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  <c:pt idx="7">
                  <c:v>1508</c:v>
                </c:pt>
                <c:pt idx="8">
                  <c:v>732</c:v>
                </c:pt>
                <c:pt idx="9">
                  <c:v>422</c:v>
                </c:pt>
                <c:pt idx="10">
                  <c:v>538</c:v>
                </c:pt>
                <c:pt idx="11">
                  <c:v>118</c:v>
                </c:pt>
                <c:pt idx="12">
                  <c:v>118</c:v>
                </c:pt>
                <c:pt idx="13">
                  <c:v>50</c:v>
                </c:pt>
                <c:pt idx="14">
                  <c:v>61</c:v>
                </c:pt>
                <c:pt idx="15">
                  <c:v>-10</c:v>
                </c:pt>
                <c:pt idx="16">
                  <c:v>-37</c:v>
                </c:pt>
                <c:pt idx="17">
                  <c:v>40</c:v>
                </c:pt>
                <c:pt idx="18">
                  <c:v>-21</c:v>
                </c:pt>
                <c:pt idx="19">
                  <c:v>46</c:v>
                </c:pt>
                <c:pt idx="20">
                  <c:v>-81</c:v>
                </c:pt>
                <c:pt idx="21">
                  <c:v>-19</c:v>
                </c:pt>
                <c:pt idx="22">
                  <c:v>-97</c:v>
                </c:pt>
                <c:pt idx="23">
                  <c:v>28</c:v>
                </c:pt>
                <c:pt idx="24">
                  <c:v>-12</c:v>
                </c:pt>
                <c:pt idx="25">
                  <c:v>155</c:v>
                </c:pt>
                <c:pt idx="26">
                  <c:v>-266</c:v>
                </c:pt>
                <c:pt idx="27">
                  <c:v>108</c:v>
                </c:pt>
                <c:pt idx="28">
                  <c:v>18</c:v>
                </c:pt>
                <c:pt idx="29">
                  <c:v>75</c:v>
                </c:pt>
                <c:pt idx="30">
                  <c:v>40</c:v>
                </c:pt>
                <c:pt idx="31">
                  <c:v>69</c:v>
                </c:pt>
                <c:pt idx="32">
                  <c:v>94</c:v>
                </c:pt>
                <c:pt idx="33">
                  <c:v>173</c:v>
                </c:pt>
                <c:pt idx="34">
                  <c:v>182</c:v>
                </c:pt>
                <c:pt idx="35">
                  <c:v>295</c:v>
                </c:pt>
                <c:pt idx="36">
                  <c:v>343</c:v>
                </c:pt>
                <c:pt idx="37">
                  <c:v>280</c:v>
                </c:pt>
                <c:pt idx="38">
                  <c:v>248</c:v>
                </c:pt>
                <c:pt idx="39">
                  <c:v>339</c:v>
                </c:pt>
                <c:pt idx="40">
                  <c:v>202</c:v>
                </c:pt>
                <c:pt idx="41">
                  <c:v>148</c:v>
                </c:pt>
                <c:pt idx="42">
                  <c:v>698</c:v>
                </c:pt>
                <c:pt idx="43">
                  <c:v>#N/A</c:v>
                </c:pt>
                <c:pt idx="44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6-4A76-A046-C4B0ED889C16}"/>
            </c:ext>
          </c:extLst>
        </c:ser>
        <c:ser>
          <c:idx val="6"/>
          <c:order val="5"/>
          <c:tx>
            <c:strRef>
              <c:f>'ONS Weekly (analysis)'!$V$3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(analysis)'!$P$4:$P$55</c:f>
              <c:numCache>
                <c:formatCode>yyyy\-mm\-dd;@</c:formatCode>
                <c:ptCount val="5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  <c:pt idx="44">
                  <c:v>44204</c:v>
                </c:pt>
              </c:numCache>
            </c:numRef>
          </c:cat>
          <c:val>
            <c:numRef>
              <c:f>'ONS Weekly (analysis)'!$V$4:$V$55</c:f>
              <c:numCache>
                <c:formatCode>[Color9]#,##0_ ;[Color10]\(#,##0\)</c:formatCode>
                <c:ptCount val="52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  <c:pt idx="7">
                  <c:v>3702</c:v>
                </c:pt>
                <c:pt idx="8">
                  <c:v>1935</c:v>
                </c:pt>
                <c:pt idx="9">
                  <c:v>1048</c:v>
                </c:pt>
                <c:pt idx="10">
                  <c:v>1303</c:v>
                </c:pt>
                <c:pt idx="11">
                  <c:v>509</c:v>
                </c:pt>
                <c:pt idx="12">
                  <c:v>509</c:v>
                </c:pt>
                <c:pt idx="13">
                  <c:v>296</c:v>
                </c:pt>
                <c:pt idx="14">
                  <c:v>194</c:v>
                </c:pt>
                <c:pt idx="15">
                  <c:v>-31</c:v>
                </c:pt>
                <c:pt idx="16">
                  <c:v>-85</c:v>
                </c:pt>
                <c:pt idx="17">
                  <c:v>-20</c:v>
                </c:pt>
                <c:pt idx="18">
                  <c:v>-87</c:v>
                </c:pt>
                <c:pt idx="19">
                  <c:v>-63</c:v>
                </c:pt>
                <c:pt idx="20">
                  <c:v>-74</c:v>
                </c:pt>
                <c:pt idx="21">
                  <c:v>-105</c:v>
                </c:pt>
                <c:pt idx="22">
                  <c:v>-25</c:v>
                </c:pt>
                <c:pt idx="23">
                  <c:v>184</c:v>
                </c:pt>
                <c:pt idx="24">
                  <c:v>344</c:v>
                </c:pt>
                <c:pt idx="25">
                  <c:v>277</c:v>
                </c:pt>
                <c:pt idx="26">
                  <c:v>-542</c:v>
                </c:pt>
                <c:pt idx="27">
                  <c:v>135</c:v>
                </c:pt>
                <c:pt idx="28">
                  <c:v>49</c:v>
                </c:pt>
                <c:pt idx="29">
                  <c:v>15</c:v>
                </c:pt>
                <c:pt idx="30">
                  <c:v>142</c:v>
                </c:pt>
                <c:pt idx="31">
                  <c:v>-35</c:v>
                </c:pt>
                <c:pt idx="32">
                  <c:v>102</c:v>
                </c:pt>
                <c:pt idx="33">
                  <c:v>323</c:v>
                </c:pt>
                <c:pt idx="34">
                  <c:v>224</c:v>
                </c:pt>
                <c:pt idx="35">
                  <c:v>504</c:v>
                </c:pt>
                <c:pt idx="36">
                  <c:v>582</c:v>
                </c:pt>
                <c:pt idx="37">
                  <c:v>622</c:v>
                </c:pt>
                <c:pt idx="38">
                  <c:v>419</c:v>
                </c:pt>
                <c:pt idx="39">
                  <c:v>425</c:v>
                </c:pt>
                <c:pt idx="40">
                  <c:v>393</c:v>
                </c:pt>
                <c:pt idx="41">
                  <c:v>439</c:v>
                </c:pt>
                <c:pt idx="42">
                  <c:v>1097</c:v>
                </c:pt>
                <c:pt idx="43">
                  <c:v>#N/A</c:v>
                </c:pt>
                <c:pt idx="44">
                  <c:v>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6-4A76-A046-C4B0ED889C16}"/>
            </c:ext>
          </c:extLst>
        </c:ser>
        <c:ser>
          <c:idx val="7"/>
          <c:order val="6"/>
          <c:tx>
            <c:strRef>
              <c:f>'ONS Weekly (analysis)'!$W$3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(analysis)'!$P$4:$P$55</c:f>
              <c:numCache>
                <c:formatCode>yyyy\-mm\-dd;@</c:formatCode>
                <c:ptCount val="5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  <c:pt idx="27">
                  <c:v>44085</c:v>
                </c:pt>
                <c:pt idx="28">
                  <c:v>44092</c:v>
                </c:pt>
                <c:pt idx="29">
                  <c:v>44099</c:v>
                </c:pt>
                <c:pt idx="30">
                  <c:v>44106</c:v>
                </c:pt>
                <c:pt idx="31">
                  <c:v>44113</c:v>
                </c:pt>
                <c:pt idx="32">
                  <c:v>44120</c:v>
                </c:pt>
                <c:pt idx="33">
                  <c:v>44127</c:v>
                </c:pt>
                <c:pt idx="34">
                  <c:v>44134</c:v>
                </c:pt>
                <c:pt idx="35">
                  <c:v>44141</c:v>
                </c:pt>
                <c:pt idx="36">
                  <c:v>44148</c:v>
                </c:pt>
                <c:pt idx="37">
                  <c:v>44155</c:v>
                </c:pt>
                <c:pt idx="38">
                  <c:v>44162</c:v>
                </c:pt>
                <c:pt idx="39">
                  <c:v>44169</c:v>
                </c:pt>
                <c:pt idx="40">
                  <c:v>44176</c:v>
                </c:pt>
                <c:pt idx="41">
                  <c:v>44183</c:v>
                </c:pt>
                <c:pt idx="42">
                  <c:v>44190</c:v>
                </c:pt>
                <c:pt idx="43">
                  <c:v>44197</c:v>
                </c:pt>
                <c:pt idx="44">
                  <c:v>44204</c:v>
                </c:pt>
              </c:numCache>
            </c:numRef>
          </c:cat>
          <c:val>
            <c:numRef>
              <c:f>'ONS Weekly (analysis)'!$W$4:$W$55</c:f>
              <c:numCache>
                <c:formatCode>[Color9]#,##0_ ;[Color10]\(#,##0\)</c:formatCode>
                <c:ptCount val="52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  <c:pt idx="7">
                  <c:v>5507</c:v>
                </c:pt>
                <c:pt idx="8">
                  <c:v>3473</c:v>
                </c:pt>
                <c:pt idx="9">
                  <c:v>1910</c:v>
                </c:pt>
                <c:pt idx="10">
                  <c:v>2091</c:v>
                </c:pt>
                <c:pt idx="11">
                  <c:v>1133</c:v>
                </c:pt>
                <c:pt idx="12">
                  <c:v>1133</c:v>
                </c:pt>
                <c:pt idx="13">
                  <c:v>183</c:v>
                </c:pt>
                <c:pt idx="14">
                  <c:v>175</c:v>
                </c:pt>
                <c:pt idx="15">
                  <c:v>-119</c:v>
                </c:pt>
                <c:pt idx="16">
                  <c:v>-290</c:v>
                </c:pt>
                <c:pt idx="17">
                  <c:v>-29</c:v>
                </c:pt>
                <c:pt idx="18">
                  <c:v>-362</c:v>
                </c:pt>
                <c:pt idx="19">
                  <c:v>-286</c:v>
                </c:pt>
                <c:pt idx="20">
                  <c:v>-155</c:v>
                </c:pt>
                <c:pt idx="21">
                  <c:v>-306</c:v>
                </c:pt>
                <c:pt idx="22">
                  <c:v>-213</c:v>
                </c:pt>
                <c:pt idx="23">
                  <c:v>182</c:v>
                </c:pt>
                <c:pt idx="24">
                  <c:v>140</c:v>
                </c:pt>
                <c:pt idx="25">
                  <c:v>106</c:v>
                </c:pt>
                <c:pt idx="26">
                  <c:v>-910</c:v>
                </c:pt>
                <c:pt idx="27">
                  <c:v>28</c:v>
                </c:pt>
                <c:pt idx="28">
                  <c:v>-83</c:v>
                </c:pt>
                <c:pt idx="29">
                  <c:v>-67</c:v>
                </c:pt>
                <c:pt idx="30">
                  <c:v>-38</c:v>
                </c:pt>
                <c:pt idx="31">
                  <c:v>-137</c:v>
                </c:pt>
                <c:pt idx="32">
                  <c:v>26</c:v>
                </c:pt>
                <c:pt idx="33">
                  <c:v>59</c:v>
                </c:pt>
                <c:pt idx="34">
                  <c:v>144</c:v>
                </c:pt>
                <c:pt idx="35">
                  <c:v>160</c:v>
                </c:pt>
                <c:pt idx="36">
                  <c:v>397</c:v>
                </c:pt>
                <c:pt idx="37">
                  <c:v>436</c:v>
                </c:pt>
                <c:pt idx="38">
                  <c:v>486</c:v>
                </c:pt>
                <c:pt idx="39">
                  <c:v>447</c:v>
                </c:pt>
                <c:pt idx="40">
                  <c:v>321</c:v>
                </c:pt>
                <c:pt idx="41">
                  <c:v>352</c:v>
                </c:pt>
                <c:pt idx="42">
                  <c:v>1513</c:v>
                </c:pt>
                <c:pt idx="43">
                  <c:v>#N/A</c:v>
                </c:pt>
                <c:pt idx="44">
                  <c:v>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C-4168-8124-43C904DE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yyyy\-mm\-dd;@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At val="-5000"/>
        <c:auto val="0"/>
        <c:lblAlgn val="ctr"/>
        <c:lblOffset val="100"/>
        <c:tickLblSkip val="2"/>
        <c:tickMarkSkip val="1"/>
        <c:noMultiLvlLbl val="0"/>
      </c:catAx>
      <c:valAx>
        <c:axId val="1052034240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0"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NHS</a:t>
            </a:r>
            <a:r>
              <a:rPr lang="en-GB" baseline="0"/>
              <a:t> Trust (mavg7)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'ONS Daily'!$X$3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Daily'!$X$4:$X$500</c:f>
              <c:numCache>
                <c:formatCode>General</c:formatCode>
                <c:ptCount val="497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0.2857142857142857</c:v>
                </c:pt>
                <c:pt idx="11" formatCode="#,##0">
                  <c:v>0.2857142857142857</c:v>
                </c:pt>
                <c:pt idx="12" formatCode="#,##0">
                  <c:v>0.5714285714285714</c:v>
                </c:pt>
                <c:pt idx="13" formatCode="#,##0">
                  <c:v>0.7142857142857143</c:v>
                </c:pt>
                <c:pt idx="14" formatCode="#,##0">
                  <c:v>1.1428571428571428</c:v>
                </c:pt>
                <c:pt idx="15" formatCode="#,##0">
                  <c:v>1.5714285714285714</c:v>
                </c:pt>
                <c:pt idx="16" formatCode="#,##0">
                  <c:v>2.1428571428571428</c:v>
                </c:pt>
                <c:pt idx="17" formatCode="#,##0">
                  <c:v>2.4285714285714284</c:v>
                </c:pt>
                <c:pt idx="18" formatCode="#,##0">
                  <c:v>3.1428571428571428</c:v>
                </c:pt>
                <c:pt idx="19" formatCode="#,##0">
                  <c:v>3.8571428571428572</c:v>
                </c:pt>
                <c:pt idx="20" formatCode="#,##0">
                  <c:v>4.5714285714285712</c:v>
                </c:pt>
                <c:pt idx="21" formatCode="#,##0">
                  <c:v>5.1428571428571432</c:v>
                </c:pt>
                <c:pt idx="22" formatCode="#,##0">
                  <c:v>6.4285714285714288</c:v>
                </c:pt>
                <c:pt idx="23" formatCode="#,##0">
                  <c:v>9</c:v>
                </c:pt>
                <c:pt idx="24" formatCode="#,##0">
                  <c:v>11.714285714285714</c:v>
                </c:pt>
                <c:pt idx="25" formatCode="#,##0">
                  <c:v>14.285714285714286</c:v>
                </c:pt>
                <c:pt idx="26" formatCode="#,##0">
                  <c:v>18.571428571428573</c:v>
                </c:pt>
                <c:pt idx="27" formatCode="#,##0">
                  <c:v>21.571428571428573</c:v>
                </c:pt>
                <c:pt idx="28" formatCode="#,##0">
                  <c:v>27.857142857142858</c:v>
                </c:pt>
                <c:pt idx="29" formatCode="#,##0">
                  <c:v>34.428571428571431</c:v>
                </c:pt>
                <c:pt idx="30" formatCode="#,##0">
                  <c:v>40.571428571428569</c:v>
                </c:pt>
                <c:pt idx="31" formatCode="#,##0">
                  <c:v>46</c:v>
                </c:pt>
                <c:pt idx="32" formatCode="#,##0">
                  <c:v>53.428571428571431</c:v>
                </c:pt>
                <c:pt idx="33" formatCode="#,##0">
                  <c:v>56.142857142857146</c:v>
                </c:pt>
                <c:pt idx="34" formatCode="#,##0">
                  <c:v>64.571428571428569</c:v>
                </c:pt>
                <c:pt idx="35" formatCode="#,##0">
                  <c:v>70.285714285714292</c:v>
                </c:pt>
                <c:pt idx="36" formatCode="#,##0">
                  <c:v>74</c:v>
                </c:pt>
                <c:pt idx="37" formatCode="#,##0">
                  <c:v>77.857142857142861</c:v>
                </c:pt>
                <c:pt idx="38" formatCode="#,##0">
                  <c:v>84.571428571428569</c:v>
                </c:pt>
                <c:pt idx="39" formatCode="#,##0">
                  <c:v>88</c:v>
                </c:pt>
                <c:pt idx="40" formatCode="#,##0">
                  <c:v>93.571428571428569</c:v>
                </c:pt>
                <c:pt idx="41" formatCode="#,##0">
                  <c:v>91.857142857142861</c:v>
                </c:pt>
                <c:pt idx="42" formatCode="#,##0">
                  <c:v>90.142857142857139</c:v>
                </c:pt>
                <c:pt idx="43" formatCode="#,##0">
                  <c:v>92.428571428571431</c:v>
                </c:pt>
                <c:pt idx="44" formatCode="#,##0">
                  <c:v>92.714285714285708</c:v>
                </c:pt>
                <c:pt idx="45" formatCode="#,##0">
                  <c:v>91.714285714285708</c:v>
                </c:pt>
                <c:pt idx="46" formatCode="#,##0">
                  <c:v>89.714285714285708</c:v>
                </c:pt>
                <c:pt idx="47" formatCode="#,##0">
                  <c:v>89.714285714285708</c:v>
                </c:pt>
                <c:pt idx="48" formatCode="#,##0">
                  <c:v>92</c:v>
                </c:pt>
                <c:pt idx="49" formatCode="#,##0">
                  <c:v>95.714285714285708</c:v>
                </c:pt>
                <c:pt idx="50" formatCode="#,##0">
                  <c:v>95.142857142857139</c:v>
                </c:pt>
                <c:pt idx="51" formatCode="#,##0">
                  <c:v>94.285714285714292</c:v>
                </c:pt>
                <c:pt idx="52" formatCode="#,##0">
                  <c:v>90.142857142857139</c:v>
                </c:pt>
                <c:pt idx="53" formatCode="#,##0">
                  <c:v>88.857142857142861</c:v>
                </c:pt>
                <c:pt idx="54" formatCode="#,##0">
                  <c:v>86.571428571428569</c:v>
                </c:pt>
                <c:pt idx="55" formatCode="#,##0">
                  <c:v>84.857142857142861</c:v>
                </c:pt>
                <c:pt idx="56" formatCode="#,##0">
                  <c:v>82</c:v>
                </c:pt>
                <c:pt idx="57" formatCode="#,##0">
                  <c:v>76.714285714285708</c:v>
                </c:pt>
                <c:pt idx="58" formatCode="#,##0">
                  <c:v>74</c:v>
                </c:pt>
                <c:pt idx="59" formatCode="#,##0">
                  <c:v>73.428571428571431</c:v>
                </c:pt>
                <c:pt idx="60" formatCode="#,##0">
                  <c:v>72.142857142857139</c:v>
                </c:pt>
                <c:pt idx="61" formatCode="#,##0">
                  <c:v>69.428571428571431</c:v>
                </c:pt>
                <c:pt idx="62" formatCode="#,##0">
                  <c:v>67</c:v>
                </c:pt>
                <c:pt idx="63" formatCode="#,##0">
                  <c:v>63.714285714285715</c:v>
                </c:pt>
                <c:pt idx="64" formatCode="#,##0">
                  <c:v>64.857142857142861</c:v>
                </c:pt>
                <c:pt idx="65" formatCode="#,##0">
                  <c:v>63.428571428571431</c:v>
                </c:pt>
                <c:pt idx="66" formatCode="#,##0">
                  <c:v>62.428571428571431</c:v>
                </c:pt>
                <c:pt idx="67" formatCode="#,##0">
                  <c:v>61.142857142857146</c:v>
                </c:pt>
                <c:pt idx="68" formatCode="#,##0">
                  <c:v>59.714285714285715</c:v>
                </c:pt>
                <c:pt idx="69" formatCode="#,##0">
                  <c:v>56.428571428571431</c:v>
                </c:pt>
                <c:pt idx="70" formatCode="#,##0">
                  <c:v>54</c:v>
                </c:pt>
                <c:pt idx="71" formatCode="#,##0">
                  <c:v>49.428571428571431</c:v>
                </c:pt>
                <c:pt idx="72" formatCode="#,##0">
                  <c:v>48.571428571428569</c:v>
                </c:pt>
                <c:pt idx="73" formatCode="#,##0">
                  <c:v>47</c:v>
                </c:pt>
                <c:pt idx="74" formatCode="#,##0">
                  <c:v>43.571428571428569</c:v>
                </c:pt>
                <c:pt idx="75" formatCode="#,##0">
                  <c:v>41.714285714285715</c:v>
                </c:pt>
                <c:pt idx="76" formatCode="#,##0">
                  <c:v>41.142857142857146</c:v>
                </c:pt>
                <c:pt idx="77" formatCode="#,##0">
                  <c:v>39.571428571428569</c:v>
                </c:pt>
                <c:pt idx="78" formatCode="#,##0">
                  <c:v>39</c:v>
                </c:pt>
                <c:pt idx="79" formatCode="#,##0">
                  <c:v>35.428571428571431</c:v>
                </c:pt>
                <c:pt idx="80" formatCode="#,##0">
                  <c:v>33.142857142857146</c:v>
                </c:pt>
                <c:pt idx="81" formatCode="#,##0">
                  <c:v>31</c:v>
                </c:pt>
                <c:pt idx="82" formatCode="#,##0">
                  <c:v>27.857142857142858</c:v>
                </c:pt>
                <c:pt idx="83" formatCode="#,##0">
                  <c:v>25</c:v>
                </c:pt>
                <c:pt idx="84" formatCode="#,##0">
                  <c:v>23.285714285714285</c:v>
                </c:pt>
                <c:pt idx="85" formatCode="#,##0">
                  <c:v>21.857142857142858</c:v>
                </c:pt>
                <c:pt idx="86" formatCode="#,##0">
                  <c:v>21</c:v>
                </c:pt>
                <c:pt idx="87" formatCode="#,##0">
                  <c:v>19.285714285714285</c:v>
                </c:pt>
                <c:pt idx="88" formatCode="#,##0">
                  <c:v>19.285714285714285</c:v>
                </c:pt>
                <c:pt idx="89" formatCode="#,##0">
                  <c:v>18.857142857142858</c:v>
                </c:pt>
                <c:pt idx="90" formatCode="#,##0">
                  <c:v>18.428571428571427</c:v>
                </c:pt>
                <c:pt idx="91" formatCode="#,##0">
                  <c:v>16.142857142857142</c:v>
                </c:pt>
                <c:pt idx="92" formatCode="#,##0">
                  <c:v>15.142857142857142</c:v>
                </c:pt>
                <c:pt idx="93" formatCode="#,##0">
                  <c:v>13.714285714285714</c:v>
                </c:pt>
                <c:pt idx="94" formatCode="#,##0">
                  <c:v>11.285714285714286</c:v>
                </c:pt>
                <c:pt idx="95" formatCode="#,##0">
                  <c:v>10.857142857142858</c:v>
                </c:pt>
                <c:pt idx="96" formatCode="#,##0">
                  <c:v>10.285714285714286</c:v>
                </c:pt>
                <c:pt idx="97" formatCode="#,##0">
                  <c:v>10.142857142857142</c:v>
                </c:pt>
                <c:pt idx="98" formatCode="#,##0">
                  <c:v>10.571428571428571</c:v>
                </c:pt>
                <c:pt idx="99" formatCode="#,##0">
                  <c:v>9.2857142857142865</c:v>
                </c:pt>
                <c:pt idx="100" formatCode="#,##0">
                  <c:v>9.2857142857142865</c:v>
                </c:pt>
                <c:pt idx="101" formatCode="#,##0">
                  <c:v>9.1428571428571423</c:v>
                </c:pt>
                <c:pt idx="102" formatCode="#,##0">
                  <c:v>7.4285714285714288</c:v>
                </c:pt>
                <c:pt idx="103" formatCode="#,##0">
                  <c:v>7.1428571428571432</c:v>
                </c:pt>
                <c:pt idx="104" formatCode="#,##0">
                  <c:v>6.7142857142857144</c:v>
                </c:pt>
                <c:pt idx="105" formatCode="#,##0">
                  <c:v>6.7142857142857144</c:v>
                </c:pt>
                <c:pt idx="106" formatCode="#,##0">
                  <c:v>7.1428571428571432</c:v>
                </c:pt>
                <c:pt idx="107" formatCode="#,##0">
                  <c:v>6.8571428571428568</c:v>
                </c:pt>
                <c:pt idx="108" formatCode="#,##0">
                  <c:v>7.5714285714285712</c:v>
                </c:pt>
                <c:pt idx="109" formatCode="#,##0">
                  <c:v>7.2857142857142856</c:v>
                </c:pt>
                <c:pt idx="110" formatCode="#,##0">
                  <c:v>7.4285714285714288</c:v>
                </c:pt>
                <c:pt idx="111" formatCode="#,##0">
                  <c:v>7.5714285714285712</c:v>
                </c:pt>
                <c:pt idx="112" formatCode="#,##0">
                  <c:v>7.1428571428571432</c:v>
                </c:pt>
                <c:pt idx="113" formatCode="#,##0">
                  <c:v>6.4285714285714288</c:v>
                </c:pt>
                <c:pt idx="114" formatCode="#,##0">
                  <c:v>5.4285714285714288</c:v>
                </c:pt>
                <c:pt idx="115" formatCode="#,##0">
                  <c:v>4.4285714285714288</c:v>
                </c:pt>
                <c:pt idx="116" formatCode="#,##0">
                  <c:v>4.5714285714285712</c:v>
                </c:pt>
                <c:pt idx="117" formatCode="#,##0">
                  <c:v>4.2857142857142856</c:v>
                </c:pt>
                <c:pt idx="118" formatCode="#,##0">
                  <c:v>3.2857142857142856</c:v>
                </c:pt>
                <c:pt idx="119" formatCode="#,##0">
                  <c:v>2.7142857142857144</c:v>
                </c:pt>
                <c:pt idx="120" formatCode="#,##0">
                  <c:v>2.5714285714285716</c:v>
                </c:pt>
                <c:pt idx="121" formatCode="#,##0">
                  <c:v>2.7142857142857144</c:v>
                </c:pt>
                <c:pt idx="122" formatCode="#,##0">
                  <c:v>2.5714285714285716</c:v>
                </c:pt>
                <c:pt idx="123" formatCode="#,##0">
                  <c:v>2.2857142857142856</c:v>
                </c:pt>
                <c:pt idx="124" formatCode="#,##0">
                  <c:v>2</c:v>
                </c:pt>
                <c:pt idx="125" formatCode="#,##0">
                  <c:v>2</c:v>
                </c:pt>
                <c:pt idx="126" formatCode="#,##0">
                  <c:v>2.1428571428571428</c:v>
                </c:pt>
                <c:pt idx="127" formatCode="#,##0">
                  <c:v>1.8571428571428572</c:v>
                </c:pt>
                <c:pt idx="128" formatCode="#,##0">
                  <c:v>1.4285714285714286</c:v>
                </c:pt>
                <c:pt idx="129" formatCode="#,##0">
                  <c:v>1.2857142857142858</c:v>
                </c:pt>
                <c:pt idx="130" formatCode="#,##0">
                  <c:v>1.1428571428571428</c:v>
                </c:pt>
                <c:pt idx="131" formatCode="#,##0">
                  <c:v>1.1428571428571428</c:v>
                </c:pt>
                <c:pt idx="132" formatCode="#,##0">
                  <c:v>1</c:v>
                </c:pt>
                <c:pt idx="133" formatCode="#,##0">
                  <c:v>0.7142857142857143</c:v>
                </c:pt>
                <c:pt idx="134" formatCode="#,##0">
                  <c:v>1.1428571428571428</c:v>
                </c:pt>
                <c:pt idx="135" formatCode="#,##0">
                  <c:v>1.2857142857142858</c:v>
                </c:pt>
                <c:pt idx="136" formatCode="#,##0">
                  <c:v>1.2857142857142858</c:v>
                </c:pt>
                <c:pt idx="137" formatCode="#,##0">
                  <c:v>1.2857142857142858</c:v>
                </c:pt>
                <c:pt idx="138" formatCode="#,##0">
                  <c:v>1.1428571428571428</c:v>
                </c:pt>
                <c:pt idx="139" formatCode="#,##0">
                  <c:v>1.4285714285714286</c:v>
                </c:pt>
                <c:pt idx="140" formatCode="#,##0">
                  <c:v>1.4285714285714286</c:v>
                </c:pt>
                <c:pt idx="141" formatCode="#,##0">
                  <c:v>1</c:v>
                </c:pt>
                <c:pt idx="142" formatCode="#,##0">
                  <c:v>0.7142857142857143</c:v>
                </c:pt>
                <c:pt idx="143" formatCode="#,##0">
                  <c:v>0.7142857142857143</c:v>
                </c:pt>
                <c:pt idx="144" formatCode="#,##0">
                  <c:v>0.8571428571428571</c:v>
                </c:pt>
                <c:pt idx="145" formatCode="#,##0">
                  <c:v>0.7142857142857143</c:v>
                </c:pt>
                <c:pt idx="146" formatCode="#,##0">
                  <c:v>0.5714285714285714</c:v>
                </c:pt>
                <c:pt idx="147" formatCode="#,##0">
                  <c:v>0.42857142857142855</c:v>
                </c:pt>
                <c:pt idx="148" formatCode="#,##0">
                  <c:v>1</c:v>
                </c:pt>
                <c:pt idx="149" formatCode="#,##0">
                  <c:v>1.2857142857142858</c:v>
                </c:pt>
                <c:pt idx="150" formatCode="#,##0">
                  <c:v>1.2857142857142858</c:v>
                </c:pt>
                <c:pt idx="151" formatCode="#,##0">
                  <c:v>1.1428571428571428</c:v>
                </c:pt>
                <c:pt idx="152" formatCode="#,##0">
                  <c:v>1</c:v>
                </c:pt>
                <c:pt idx="153" formatCode="#,##0">
                  <c:v>0.8571428571428571</c:v>
                </c:pt>
                <c:pt idx="154" formatCode="#,##0">
                  <c:v>1</c:v>
                </c:pt>
                <c:pt idx="155" formatCode="#,##0">
                  <c:v>0.5714285714285714</c:v>
                </c:pt>
                <c:pt idx="156" formatCode="#,##0">
                  <c:v>0.5714285714285714</c:v>
                </c:pt>
                <c:pt idx="157" formatCode="#,##0">
                  <c:v>0.7142857142857143</c:v>
                </c:pt>
                <c:pt idx="158" formatCode="#,##0">
                  <c:v>0.7142857142857143</c:v>
                </c:pt>
                <c:pt idx="159" formatCode="#,##0">
                  <c:v>0.7142857142857143</c:v>
                </c:pt>
                <c:pt idx="160" formatCode="#,##0">
                  <c:v>0.7142857142857143</c:v>
                </c:pt>
                <c:pt idx="161" formatCode="#,##0">
                  <c:v>0.5714285714285714</c:v>
                </c:pt>
                <c:pt idx="162" formatCode="#,##0">
                  <c:v>0.42857142857142855</c:v>
                </c:pt>
                <c:pt idx="163" formatCode="#,##0">
                  <c:v>0.2857142857142857</c:v>
                </c:pt>
                <c:pt idx="164" formatCode="#,##0">
                  <c:v>0.2857142857142857</c:v>
                </c:pt>
                <c:pt idx="165" formatCode="#,##0">
                  <c:v>0.2857142857142857</c:v>
                </c:pt>
                <c:pt idx="166" formatCode="#,##0">
                  <c:v>0.42857142857142855</c:v>
                </c:pt>
                <c:pt idx="167" formatCode="#,##0">
                  <c:v>0.5714285714285714</c:v>
                </c:pt>
                <c:pt idx="168" formatCode="#,##0">
                  <c:v>0.7142857142857143</c:v>
                </c:pt>
                <c:pt idx="169" formatCode="#,##0">
                  <c:v>0.8571428571428571</c:v>
                </c:pt>
                <c:pt idx="170" formatCode="#,##0">
                  <c:v>1</c:v>
                </c:pt>
                <c:pt idx="171" formatCode="#,##0">
                  <c:v>0.8571428571428571</c:v>
                </c:pt>
                <c:pt idx="172" formatCode="#,##0">
                  <c:v>0.8571428571428571</c:v>
                </c:pt>
                <c:pt idx="173" formatCode="#,##0">
                  <c:v>0.8571428571428571</c:v>
                </c:pt>
                <c:pt idx="174" formatCode="#,##0">
                  <c:v>0.8571428571428571</c:v>
                </c:pt>
                <c:pt idx="175" formatCode="#,##0">
                  <c:v>0.7142857142857143</c:v>
                </c:pt>
                <c:pt idx="176" formatCode="#,##0">
                  <c:v>0.7142857142857143</c:v>
                </c:pt>
                <c:pt idx="177" formatCode="#,##0">
                  <c:v>0.5714285714285714</c:v>
                </c:pt>
                <c:pt idx="178" formatCode="#,##0">
                  <c:v>0.7142857142857143</c:v>
                </c:pt>
                <c:pt idx="179" formatCode="#,##0">
                  <c:v>0.8571428571428571</c:v>
                </c:pt>
                <c:pt idx="180" formatCode="#,##0">
                  <c:v>0.7142857142857143</c:v>
                </c:pt>
                <c:pt idx="181" formatCode="#,##0">
                  <c:v>0.7142857142857143</c:v>
                </c:pt>
                <c:pt idx="182" formatCode="#,##0">
                  <c:v>0.7142857142857143</c:v>
                </c:pt>
                <c:pt idx="183" formatCode="#,##0">
                  <c:v>0.5714285714285714</c:v>
                </c:pt>
                <c:pt idx="184" formatCode="#,##0">
                  <c:v>0.5714285714285714</c:v>
                </c:pt>
                <c:pt idx="185" formatCode="#,##0">
                  <c:v>0.5714285714285714</c:v>
                </c:pt>
                <c:pt idx="186" formatCode="#,##0">
                  <c:v>0.5714285714285714</c:v>
                </c:pt>
                <c:pt idx="187" formatCode="#,##0">
                  <c:v>0.7142857142857143</c:v>
                </c:pt>
                <c:pt idx="188" formatCode="#,##0">
                  <c:v>0.5714285714285714</c:v>
                </c:pt>
                <c:pt idx="189" formatCode="#,##0">
                  <c:v>0.5714285714285714</c:v>
                </c:pt>
                <c:pt idx="190" formatCode="#,##0">
                  <c:v>0.5714285714285714</c:v>
                </c:pt>
                <c:pt idx="191" formatCode="#,##0">
                  <c:v>0.8571428571428571</c:v>
                </c:pt>
                <c:pt idx="192" formatCode="#,##0">
                  <c:v>0.7142857142857143</c:v>
                </c:pt>
                <c:pt idx="193" formatCode="#,##0">
                  <c:v>0.7142857142857143</c:v>
                </c:pt>
                <c:pt idx="194" formatCode="#,##0">
                  <c:v>0.8571428571428571</c:v>
                </c:pt>
                <c:pt idx="195" formatCode="#,##0">
                  <c:v>1</c:v>
                </c:pt>
                <c:pt idx="196" formatCode="#,##0">
                  <c:v>1.4285714285714286</c:v>
                </c:pt>
                <c:pt idx="197" formatCode="#,##0">
                  <c:v>1.4285714285714286</c:v>
                </c:pt>
                <c:pt idx="198" formatCode="#,##0">
                  <c:v>1</c:v>
                </c:pt>
                <c:pt idx="199" formatCode="#,##0">
                  <c:v>1.1428571428571428</c:v>
                </c:pt>
                <c:pt idx="200" formatCode="#,##0">
                  <c:v>1.4285714285714286</c:v>
                </c:pt>
                <c:pt idx="201" formatCode="#,##0">
                  <c:v>1.1428571428571428</c:v>
                </c:pt>
                <c:pt idx="202" formatCode="#,##0">
                  <c:v>1.5714285714285714</c:v>
                </c:pt>
                <c:pt idx="203" formatCode="#,##0">
                  <c:v>1.4285714285714286</c:v>
                </c:pt>
                <c:pt idx="204" formatCode="#,##0">
                  <c:v>1.8571428571428572</c:v>
                </c:pt>
                <c:pt idx="205" formatCode="#,##0">
                  <c:v>2.1428571428571428</c:v>
                </c:pt>
                <c:pt idx="206" formatCode="#,##0">
                  <c:v>2.1428571428571428</c:v>
                </c:pt>
                <c:pt idx="207" formatCode="#,##0">
                  <c:v>1.8571428571428572</c:v>
                </c:pt>
                <c:pt idx="208" formatCode="#,##0">
                  <c:v>2.1428571428571428</c:v>
                </c:pt>
                <c:pt idx="209" formatCode="#,##0">
                  <c:v>2</c:v>
                </c:pt>
                <c:pt idx="210" formatCode="#,##0">
                  <c:v>2.1428571428571428</c:v>
                </c:pt>
                <c:pt idx="211" formatCode="#,##0">
                  <c:v>1.8571428571428572</c:v>
                </c:pt>
                <c:pt idx="212" formatCode="#,##0">
                  <c:v>2.1428571428571428</c:v>
                </c:pt>
                <c:pt idx="213" formatCode="#,##0">
                  <c:v>2.8571428571428572</c:v>
                </c:pt>
                <c:pt idx="214" formatCode="#,##0">
                  <c:v>2.8571428571428572</c:v>
                </c:pt>
                <c:pt idx="215" formatCode="#,##0">
                  <c:v>3</c:v>
                </c:pt>
                <c:pt idx="216" formatCode="#,##0">
                  <c:v>3</c:v>
                </c:pt>
                <c:pt idx="217" formatCode="#,##0">
                  <c:v>2.7142857142857144</c:v>
                </c:pt>
                <c:pt idx="218" formatCode="#,##0">
                  <c:v>3.5714285714285716</c:v>
                </c:pt>
                <c:pt idx="219" formatCode="#,##0">
                  <c:v>4.4285714285714288</c:v>
                </c:pt>
                <c:pt idx="220" formatCode="#,##0">
                  <c:v>5.1428571428571432</c:v>
                </c:pt>
                <c:pt idx="221" formatCode="#,##0">
                  <c:v>6</c:v>
                </c:pt>
                <c:pt idx="222" formatCode="#,##0">
                  <c:v>7.5714285714285712</c:v>
                </c:pt>
                <c:pt idx="223" formatCode="#,##0">
                  <c:v>8.7142857142857135</c:v>
                </c:pt>
                <c:pt idx="224" formatCode="#,##0">
                  <c:v>10.142857142857142</c:v>
                </c:pt>
                <c:pt idx="225" formatCode="#,##0">
                  <c:v>11.142857142857142</c:v>
                </c:pt>
                <c:pt idx="226" formatCode="#,##0">
                  <c:v>10.571428571428571</c:v>
                </c:pt>
                <c:pt idx="227" formatCode="#,##0">
                  <c:v>11.285714285714286</c:v>
                </c:pt>
                <c:pt idx="228" formatCode="#,##0">
                  <c:v>13.714285714285714</c:v>
                </c:pt>
                <c:pt idx="229" formatCode="#,##0">
                  <c:v>13</c:v>
                </c:pt>
                <c:pt idx="230" formatCode="#,##0">
                  <c:v>14.428571428571429</c:v>
                </c:pt>
                <c:pt idx="231" formatCode="#,##0">
                  <c:v>15.428571428571429</c:v>
                </c:pt>
                <c:pt idx="232" formatCode="#,##0">
                  <c:v>16.142857142857142</c:v>
                </c:pt>
                <c:pt idx="233" formatCode="#,##0">
                  <c:v>17.428571428571427</c:v>
                </c:pt>
                <c:pt idx="234" formatCode="#,##0">
                  <c:v>18</c:v>
                </c:pt>
                <c:pt idx="235" formatCode="#,##0">
                  <c:v>17.285714285714285</c:v>
                </c:pt>
                <c:pt idx="236" formatCode="#,##0">
                  <c:v>19</c:v>
                </c:pt>
                <c:pt idx="237" formatCode="#,##0">
                  <c:v>19</c:v>
                </c:pt>
                <c:pt idx="238" formatCode="#,##0">
                  <c:v>21</c:v>
                </c:pt>
                <c:pt idx="239" formatCode="#,##0">
                  <c:v>21.285714285714285</c:v>
                </c:pt>
                <c:pt idx="240" formatCode="#,##0">
                  <c:v>23.285714285714285</c:v>
                </c:pt>
                <c:pt idx="241" formatCode="#,##0">
                  <c:v>24.571428571428573</c:v>
                </c:pt>
                <c:pt idx="242" formatCode="#,##0">
                  <c:v>27</c:v>
                </c:pt>
                <c:pt idx="243" formatCode="#,##0">
                  <c:v>27.857142857142858</c:v>
                </c:pt>
                <c:pt idx="244" formatCode="#,##0">
                  <c:v>30.285714285714285</c:v>
                </c:pt>
                <c:pt idx="245" formatCode="#,##0">
                  <c:v>29.714285714285715</c:v>
                </c:pt>
                <c:pt idx="246" formatCode="#,##0">
                  <c:v>31.428571428571427</c:v>
                </c:pt>
                <c:pt idx="247" formatCode="#,##0">
                  <c:v>30.428571428571427</c:v>
                </c:pt>
                <c:pt idx="248" formatCode="#,##0">
                  <c:v>32.571428571428569</c:v>
                </c:pt>
                <c:pt idx="249" formatCode="#,##0">
                  <c:v>31.714285714285715</c:v>
                </c:pt>
                <c:pt idx="250" formatCode="#,##0">
                  <c:v>33.285714285714285</c:v>
                </c:pt>
                <c:pt idx="251" formatCode="#,##0">
                  <c:v>33.571428571428569</c:v>
                </c:pt>
                <c:pt idx="252" formatCode="#,##0">
                  <c:v>35.714285714285715</c:v>
                </c:pt>
                <c:pt idx="253" formatCode="#,##0">
                  <c:v>36.857142857142854</c:v>
                </c:pt>
                <c:pt idx="254" formatCode="#,##0">
                  <c:v>39.142857142857146</c:v>
                </c:pt>
                <c:pt idx="255" formatCode="#,##0">
                  <c:v>37.571428571428569</c:v>
                </c:pt>
                <c:pt idx="256" formatCode="#,##0">
                  <c:v>39.142857142857146</c:v>
                </c:pt>
                <c:pt idx="257" formatCode="#,##0">
                  <c:v>40.285714285714285</c:v>
                </c:pt>
                <c:pt idx="258" formatCode="#,##0">
                  <c:v>39.714285714285715</c:v>
                </c:pt>
                <c:pt idx="259" formatCode="#,##0">
                  <c:v>38.428571428571431</c:v>
                </c:pt>
                <c:pt idx="260" formatCode="#,##0">
                  <c:v>38</c:v>
                </c:pt>
                <c:pt idx="261" formatCode="#,##0">
                  <c:v>36.571428571428569</c:v>
                </c:pt>
                <c:pt idx="262" formatCode="#,##0">
                  <c:v>36</c:v>
                </c:pt>
                <c:pt idx="263" formatCode="#,##0">
                  <c:v>34.857142857142854</c:v>
                </c:pt>
                <c:pt idx="264" formatCode="#,##0">
                  <c:v>33.428571428571431</c:v>
                </c:pt>
                <c:pt idx="265" formatCode="#,##0">
                  <c:v>34.285714285714285</c:v>
                </c:pt>
                <c:pt idx="266" formatCode="#,##0">
                  <c:v>34.714285714285715</c:v>
                </c:pt>
                <c:pt idx="267" formatCode="#,##0">
                  <c:v>34</c:v>
                </c:pt>
                <c:pt idx="268" formatCode="#,##0">
                  <c:v>35.428571428571431</c:v>
                </c:pt>
                <c:pt idx="269" formatCode="#,##0">
                  <c:v>35.428571428571431</c:v>
                </c:pt>
                <c:pt idx="270" formatCode="#,##0">
                  <c:v>35</c:v>
                </c:pt>
                <c:pt idx="271" formatCode="#,##0">
                  <c:v>36</c:v>
                </c:pt>
                <c:pt idx="272" formatCode="#,##0">
                  <c:v>34.428571428571431</c:v>
                </c:pt>
                <c:pt idx="273" formatCode="#,##0">
                  <c:v>35</c:v>
                </c:pt>
                <c:pt idx="274" formatCode="#,##0">
                  <c:v>34.285714285714285</c:v>
                </c:pt>
                <c:pt idx="275" formatCode="#,##0">
                  <c:v>32.428571428571431</c:v>
                </c:pt>
                <c:pt idx="276" formatCode="#,##0">
                  <c:v>34</c:v>
                </c:pt>
                <c:pt idx="277" formatCode="#,##0">
                  <c:v>34.428571428571431</c:v>
                </c:pt>
                <c:pt idx="278" formatCode="#,##0">
                  <c:v>31.285714285714285</c:v>
                </c:pt>
                <c:pt idx="279" formatCode="#,##0">
                  <c:v>31</c:v>
                </c:pt>
                <c:pt idx="280" formatCode="#,##0">
                  <c:v>29.857142857142858</c:v>
                </c:pt>
                <c:pt idx="281" formatCode="#,##0">
                  <c:v>30.571428571428573</c:v>
                </c:pt>
                <c:pt idx="282" formatCode="#,##0">
                  <c:v>30.857142857142858</c:v>
                </c:pt>
                <c:pt idx="283" formatCode="#,##0">
                  <c:v>29.714285714285715</c:v>
                </c:pt>
                <c:pt idx="284" formatCode="#,##0">
                  <c:v>28.285714285714285</c:v>
                </c:pt>
                <c:pt idx="285" formatCode="#,##0">
                  <c:v>29</c:v>
                </c:pt>
                <c:pt idx="286" formatCode="#,##0">
                  <c:v>28.571428571428573</c:v>
                </c:pt>
                <c:pt idx="287" formatCode="#,##0">
                  <c:v>29.142857142857142</c:v>
                </c:pt>
                <c:pt idx="288" formatCode="#,##0">
                  <c:v>29.857142857142858</c:v>
                </c:pt>
                <c:pt idx="289" formatCode="#,##0">
                  <c:v>30.714285714285715</c:v>
                </c:pt>
                <c:pt idx="290" formatCode="#,##0">
                  <c:v>31.714285714285715</c:v>
                </c:pt>
                <c:pt idx="291" formatCode="#,##0">
                  <c:v>32</c:v>
                </c:pt>
                <c:pt idx="292" formatCode="#,##0">
                  <c:v>32.714285714285715</c:v>
                </c:pt>
                <c:pt idx="293" formatCode="#,##0">
                  <c:v>33.571428571428569</c:v>
                </c:pt>
                <c:pt idx="294" formatCode="#,##0">
                  <c:v>32.571428571428569</c:v>
                </c:pt>
                <c:pt idx="295" formatCode="#,##0">
                  <c:v>31.571428571428573</c:v>
                </c:pt>
                <c:pt idx="296" formatCode="#,##0">
                  <c:v>32</c:v>
                </c:pt>
                <c:pt idx="297" formatCode="#,##0">
                  <c:v>32.428571428571431</c:v>
                </c:pt>
                <c:pt idx="298" formatCode="#,##0">
                  <c:v>34.571428571428569</c:v>
                </c:pt>
                <c:pt idx="299" formatCode="#,##0">
                  <c:v>35</c:v>
                </c:pt>
                <c:pt idx="300" formatCode="#,##0">
                  <c:v>36.285714285714285</c:v>
                </c:pt>
                <c:pt idx="301" formatCode="#,##0">
                  <c:v>36.571428571428569</c:v>
                </c:pt>
                <c:pt idx="302" formatCode="#,##0">
                  <c:v>36.428571428571431</c:v>
                </c:pt>
                <c:pt idx="303" formatCode="#,##0">
                  <c:v>35.714285714285715</c:v>
                </c:pt>
                <c:pt idx="304" formatCode="#,##0">
                  <c:v>35.142857142857146</c:v>
                </c:pt>
                <c:pt idx="305" formatCode="#,##0">
                  <c:v>34.285714285714285</c:v>
                </c:pt>
                <c:pt idx="306" formatCode="#,##0">
                  <c:v>36</c:v>
                </c:pt>
                <c:pt idx="307" formatCode="#,##0">
                  <c:v>36.428571428571431</c:v>
                </c:pt>
                <c:pt idx="308" formatCode="#,##0">
                  <c:v>36.428571428571431</c:v>
                </c:pt>
                <c:pt idx="309" formatCode="#,##0">
                  <c:v>36.142857142857146</c:v>
                </c:pt>
                <c:pt idx="310" formatCode="#,##0">
                  <c:v>37.714285714285715</c:v>
                </c:pt>
                <c:pt idx="311" formatCode="#,##0">
                  <c:v>35</c:v>
                </c:pt>
                <c:pt idx="312" formatCode="#,##0">
                  <c:v>30.428571428571427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5-4E1B-A2DE-6CDB3A30DC2E}"/>
            </c:ext>
          </c:extLst>
        </c:ser>
        <c:ser>
          <c:idx val="4"/>
          <c:order val="1"/>
          <c:tx>
            <c:strRef>
              <c:f>'ONS Daily'!$Y$3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Daily'!$Y$4:$Y$500</c:f>
              <c:numCache>
                <c:formatCode>General</c:formatCode>
                <c:ptCount val="497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0.14285714285714285</c:v>
                </c:pt>
                <c:pt idx="14" formatCode="#,##0">
                  <c:v>0.5714285714285714</c:v>
                </c:pt>
                <c:pt idx="15" formatCode="#,##0">
                  <c:v>0.7142857142857143</c:v>
                </c:pt>
                <c:pt idx="16" formatCode="#,##0">
                  <c:v>1</c:v>
                </c:pt>
                <c:pt idx="17" formatCode="#,##0">
                  <c:v>1.5714285714285714</c:v>
                </c:pt>
                <c:pt idx="18" formatCode="#,##0">
                  <c:v>2.1428571428571428</c:v>
                </c:pt>
                <c:pt idx="19" formatCode="#,##0">
                  <c:v>3.4285714285714284</c:v>
                </c:pt>
                <c:pt idx="20" formatCode="#,##0">
                  <c:v>3.8571428571428572</c:v>
                </c:pt>
                <c:pt idx="21" formatCode="#,##0">
                  <c:v>4.4285714285714288</c:v>
                </c:pt>
                <c:pt idx="22" formatCode="#,##0">
                  <c:v>5.8571428571428568</c:v>
                </c:pt>
                <c:pt idx="23" formatCode="#,##0">
                  <c:v>7.2857142857142856</c:v>
                </c:pt>
                <c:pt idx="24" formatCode="#,##0">
                  <c:v>8.4285714285714288</c:v>
                </c:pt>
                <c:pt idx="25" formatCode="#,##0">
                  <c:v>10.428571428571429</c:v>
                </c:pt>
                <c:pt idx="26" formatCode="#,##0">
                  <c:v>12.142857142857142</c:v>
                </c:pt>
                <c:pt idx="27" formatCode="#,##0">
                  <c:v>14.857142857142858</c:v>
                </c:pt>
                <c:pt idx="28" formatCode="#,##0">
                  <c:v>16.857142857142858</c:v>
                </c:pt>
                <c:pt idx="29" formatCode="#,##0">
                  <c:v>18.285714285714285</c:v>
                </c:pt>
                <c:pt idx="30" formatCode="#,##0">
                  <c:v>20</c:v>
                </c:pt>
                <c:pt idx="31" formatCode="#,##0">
                  <c:v>23.857142857142858</c:v>
                </c:pt>
                <c:pt idx="32" formatCode="#,##0">
                  <c:v>27.142857142857142</c:v>
                </c:pt>
                <c:pt idx="33" formatCode="#,##0">
                  <c:v>31.714285714285715</c:v>
                </c:pt>
                <c:pt idx="34" formatCode="#,##0">
                  <c:v>36</c:v>
                </c:pt>
                <c:pt idx="35" formatCode="#,##0">
                  <c:v>39.428571428571431</c:v>
                </c:pt>
                <c:pt idx="36" formatCode="#,##0">
                  <c:v>44</c:v>
                </c:pt>
                <c:pt idx="37" formatCode="#,##0">
                  <c:v>50.857142857142854</c:v>
                </c:pt>
                <c:pt idx="38" formatCode="#,##0">
                  <c:v>54</c:v>
                </c:pt>
                <c:pt idx="39" formatCode="#,##0">
                  <c:v>55.142857142857146</c:v>
                </c:pt>
                <c:pt idx="40" formatCode="#,##0">
                  <c:v>54.714285714285715</c:v>
                </c:pt>
                <c:pt idx="41" formatCode="#,##0">
                  <c:v>57.571428571428569</c:v>
                </c:pt>
                <c:pt idx="42" formatCode="#,##0">
                  <c:v>59.285714285714285</c:v>
                </c:pt>
                <c:pt idx="43" formatCode="#,##0">
                  <c:v>59.571428571428569</c:v>
                </c:pt>
                <c:pt idx="44" formatCode="#,##0">
                  <c:v>57.857142857142854</c:v>
                </c:pt>
                <c:pt idx="45" formatCode="#,##0">
                  <c:v>57</c:v>
                </c:pt>
                <c:pt idx="46" formatCode="#,##0">
                  <c:v>58.714285714285715</c:v>
                </c:pt>
                <c:pt idx="47" formatCode="#,##0">
                  <c:v>59.142857142857146</c:v>
                </c:pt>
                <c:pt idx="48" formatCode="#,##0">
                  <c:v>55.714285714285715</c:v>
                </c:pt>
                <c:pt idx="49" formatCode="#,##0">
                  <c:v>54.285714285714285</c:v>
                </c:pt>
                <c:pt idx="50" formatCode="#,##0">
                  <c:v>54.142857142857146</c:v>
                </c:pt>
                <c:pt idx="51" formatCode="#,##0">
                  <c:v>52.571428571428569</c:v>
                </c:pt>
                <c:pt idx="52" formatCode="#,##0">
                  <c:v>51.857142857142854</c:v>
                </c:pt>
                <c:pt idx="53" formatCode="#,##0">
                  <c:v>49.285714285714285</c:v>
                </c:pt>
                <c:pt idx="54" formatCode="#,##0">
                  <c:v>48.571428571428569</c:v>
                </c:pt>
                <c:pt idx="55" formatCode="#,##0">
                  <c:v>46.714285714285715</c:v>
                </c:pt>
                <c:pt idx="56" formatCode="#,##0">
                  <c:v>45</c:v>
                </c:pt>
                <c:pt idx="57" formatCode="#,##0">
                  <c:v>41.571428571428569</c:v>
                </c:pt>
                <c:pt idx="58" formatCode="#,##0">
                  <c:v>39.428571428571431</c:v>
                </c:pt>
                <c:pt idx="59" formatCode="#,##0">
                  <c:v>37.857142857142854</c:v>
                </c:pt>
                <c:pt idx="60" formatCode="#,##0">
                  <c:v>36.714285714285715</c:v>
                </c:pt>
                <c:pt idx="61" formatCode="#,##0">
                  <c:v>34.714285714285715</c:v>
                </c:pt>
                <c:pt idx="62" formatCode="#,##0">
                  <c:v>33.428571428571431</c:v>
                </c:pt>
                <c:pt idx="63" formatCode="#,##0">
                  <c:v>33.857142857142854</c:v>
                </c:pt>
                <c:pt idx="64" formatCode="#,##0">
                  <c:v>34</c:v>
                </c:pt>
                <c:pt idx="65" formatCode="#,##0">
                  <c:v>34.428571428571431</c:v>
                </c:pt>
                <c:pt idx="66" formatCode="#,##0">
                  <c:v>32.571428571428569</c:v>
                </c:pt>
                <c:pt idx="67" formatCode="#,##0">
                  <c:v>30.285714285714285</c:v>
                </c:pt>
                <c:pt idx="68" formatCode="#,##0">
                  <c:v>27.857142857142858</c:v>
                </c:pt>
                <c:pt idx="69" formatCode="#,##0">
                  <c:v>26.714285714285715</c:v>
                </c:pt>
                <c:pt idx="70" formatCode="#,##0">
                  <c:v>24.285714285714285</c:v>
                </c:pt>
                <c:pt idx="71" formatCode="#,##0">
                  <c:v>22.571428571428573</c:v>
                </c:pt>
                <c:pt idx="72" formatCode="#,##0">
                  <c:v>20.428571428571427</c:v>
                </c:pt>
                <c:pt idx="73" formatCode="#,##0">
                  <c:v>20.571428571428573</c:v>
                </c:pt>
                <c:pt idx="74" formatCode="#,##0">
                  <c:v>20.571428571428573</c:v>
                </c:pt>
                <c:pt idx="75" formatCode="#,##0">
                  <c:v>21.857142857142858</c:v>
                </c:pt>
                <c:pt idx="76" formatCode="#,##0">
                  <c:v>21.571428571428573</c:v>
                </c:pt>
                <c:pt idx="77" formatCode="#,##0">
                  <c:v>21.285714285714285</c:v>
                </c:pt>
                <c:pt idx="78" formatCode="#,##0">
                  <c:v>20.714285714285715</c:v>
                </c:pt>
                <c:pt idx="79" formatCode="#,##0">
                  <c:v>19.428571428571427</c:v>
                </c:pt>
                <c:pt idx="80" formatCode="#,##0">
                  <c:v>17.857142857142858</c:v>
                </c:pt>
                <c:pt idx="81" formatCode="#,##0">
                  <c:v>17.857142857142858</c:v>
                </c:pt>
                <c:pt idx="82" formatCode="#,##0">
                  <c:v>15.571428571428571</c:v>
                </c:pt>
                <c:pt idx="83" formatCode="#,##0">
                  <c:v>16.142857142857142</c:v>
                </c:pt>
                <c:pt idx="84" formatCode="#,##0">
                  <c:v>15.428571428571429</c:v>
                </c:pt>
                <c:pt idx="85" formatCode="#,##0">
                  <c:v>15.571428571428571</c:v>
                </c:pt>
                <c:pt idx="86" formatCode="#,##0">
                  <c:v>16.285714285714285</c:v>
                </c:pt>
                <c:pt idx="87" formatCode="#,##0">
                  <c:v>16.857142857142858</c:v>
                </c:pt>
                <c:pt idx="88" formatCode="#,##0">
                  <c:v>16.142857142857142</c:v>
                </c:pt>
                <c:pt idx="89" formatCode="#,##0">
                  <c:v>17.142857142857142</c:v>
                </c:pt>
                <c:pt idx="90" formatCode="#,##0">
                  <c:v>15</c:v>
                </c:pt>
                <c:pt idx="91" formatCode="#,##0">
                  <c:v>14.571428571428571</c:v>
                </c:pt>
                <c:pt idx="92" formatCode="#,##0">
                  <c:v>13.428571428571429</c:v>
                </c:pt>
                <c:pt idx="93" formatCode="#,##0">
                  <c:v>12.142857142857142</c:v>
                </c:pt>
                <c:pt idx="94" formatCode="#,##0">
                  <c:v>11</c:v>
                </c:pt>
                <c:pt idx="95" formatCode="#,##0">
                  <c:v>10.142857142857142</c:v>
                </c:pt>
                <c:pt idx="96" formatCode="#,##0">
                  <c:v>9.1428571428571423</c:v>
                </c:pt>
                <c:pt idx="97" formatCode="#,##0">
                  <c:v>10.142857142857142</c:v>
                </c:pt>
                <c:pt idx="98" formatCode="#,##0">
                  <c:v>9.8571428571428577</c:v>
                </c:pt>
                <c:pt idx="99" formatCode="#,##0">
                  <c:v>9.1428571428571423</c:v>
                </c:pt>
                <c:pt idx="100" formatCode="#,##0">
                  <c:v>9.1428571428571423</c:v>
                </c:pt>
                <c:pt idx="101" formatCode="#,##0">
                  <c:v>8.1428571428571423</c:v>
                </c:pt>
                <c:pt idx="102" formatCode="#,##0">
                  <c:v>7.5714285714285712</c:v>
                </c:pt>
                <c:pt idx="103" formatCode="#,##0">
                  <c:v>7.1428571428571432</c:v>
                </c:pt>
                <c:pt idx="104" formatCode="#,##0">
                  <c:v>6.4285714285714288</c:v>
                </c:pt>
                <c:pt idx="105" formatCode="#,##0">
                  <c:v>5.8571428571428568</c:v>
                </c:pt>
                <c:pt idx="106" formatCode="#,##0">
                  <c:v>6.5714285714285712</c:v>
                </c:pt>
                <c:pt idx="107" formatCode="#,##0">
                  <c:v>5.7142857142857144</c:v>
                </c:pt>
                <c:pt idx="108" formatCode="#,##0">
                  <c:v>5</c:v>
                </c:pt>
                <c:pt idx="109" formatCode="#,##0">
                  <c:v>5.4285714285714288</c:v>
                </c:pt>
                <c:pt idx="110" formatCode="#,##0">
                  <c:v>4.8571428571428568</c:v>
                </c:pt>
                <c:pt idx="111" formatCode="#,##0">
                  <c:v>4.2857142857142856</c:v>
                </c:pt>
                <c:pt idx="112" formatCode="#,##0">
                  <c:v>3.8571428571428572</c:v>
                </c:pt>
                <c:pt idx="113" formatCode="#,##0">
                  <c:v>3.2857142857142856</c:v>
                </c:pt>
                <c:pt idx="114" formatCode="#,##0">
                  <c:v>3.1428571428571428</c:v>
                </c:pt>
                <c:pt idx="115" formatCode="#,##0">
                  <c:v>4.2857142857142856</c:v>
                </c:pt>
                <c:pt idx="116" formatCode="#,##0">
                  <c:v>3.8571428571428572</c:v>
                </c:pt>
                <c:pt idx="117" formatCode="#,##0">
                  <c:v>4.2857142857142856</c:v>
                </c:pt>
                <c:pt idx="118" formatCode="#,##0">
                  <c:v>4.2857142857142856</c:v>
                </c:pt>
                <c:pt idx="119" formatCode="#,##0">
                  <c:v>4.5714285714285712</c:v>
                </c:pt>
                <c:pt idx="120" formatCode="#,##0">
                  <c:v>4.8571428571428568</c:v>
                </c:pt>
                <c:pt idx="121" formatCode="#,##0">
                  <c:v>5.1428571428571432</c:v>
                </c:pt>
                <c:pt idx="122" formatCode="#,##0">
                  <c:v>4.7142857142857144</c:v>
                </c:pt>
                <c:pt idx="123" formatCode="#,##0">
                  <c:v>4.1428571428571432</c:v>
                </c:pt>
                <c:pt idx="124" formatCode="#,##0">
                  <c:v>3.7142857142857144</c:v>
                </c:pt>
                <c:pt idx="125" formatCode="#,##0">
                  <c:v>3.8571428571428572</c:v>
                </c:pt>
                <c:pt idx="126" formatCode="#,##0">
                  <c:v>3.7142857142857144</c:v>
                </c:pt>
                <c:pt idx="127" formatCode="#,##0">
                  <c:v>3.1428571428571428</c:v>
                </c:pt>
                <c:pt idx="128" formatCode="#,##0">
                  <c:v>2.8571428571428572</c:v>
                </c:pt>
                <c:pt idx="129" formatCode="#,##0">
                  <c:v>2.7142857142857144</c:v>
                </c:pt>
                <c:pt idx="130" formatCode="#,##0">
                  <c:v>2.8571428571428572</c:v>
                </c:pt>
                <c:pt idx="131" formatCode="#,##0">
                  <c:v>2.5714285714285716</c:v>
                </c:pt>
                <c:pt idx="132" formatCode="#,##0">
                  <c:v>2.1428571428571428</c:v>
                </c:pt>
                <c:pt idx="133" formatCode="#,##0">
                  <c:v>2</c:v>
                </c:pt>
                <c:pt idx="134" formatCode="#,##0">
                  <c:v>1.8571428571428572</c:v>
                </c:pt>
                <c:pt idx="135" formatCode="#,##0">
                  <c:v>1.5714285714285714</c:v>
                </c:pt>
                <c:pt idx="136" formatCode="#,##0">
                  <c:v>1.2857142857142858</c:v>
                </c:pt>
                <c:pt idx="137" formatCode="#,##0">
                  <c:v>1.2857142857142858</c:v>
                </c:pt>
                <c:pt idx="138" formatCode="#,##0">
                  <c:v>1.1428571428571428</c:v>
                </c:pt>
                <c:pt idx="139" formatCode="#,##0">
                  <c:v>0.8571428571428571</c:v>
                </c:pt>
                <c:pt idx="140" formatCode="#,##0">
                  <c:v>0.5714285714285714</c:v>
                </c:pt>
                <c:pt idx="141" formatCode="#,##0">
                  <c:v>0.5714285714285714</c:v>
                </c:pt>
                <c:pt idx="142" formatCode="#,##0">
                  <c:v>0.5714285714285714</c:v>
                </c:pt>
                <c:pt idx="143" formatCode="#,##0">
                  <c:v>0.42857142857142855</c:v>
                </c:pt>
                <c:pt idx="144" formatCode="#,##0">
                  <c:v>0.42857142857142855</c:v>
                </c:pt>
                <c:pt idx="145" formatCode="#,##0">
                  <c:v>0.7142857142857143</c:v>
                </c:pt>
                <c:pt idx="146" formatCode="#,##0">
                  <c:v>1</c:v>
                </c:pt>
                <c:pt idx="147" formatCode="#,##0">
                  <c:v>1.2857142857142858</c:v>
                </c:pt>
                <c:pt idx="148" formatCode="#,##0">
                  <c:v>1.4285714285714286</c:v>
                </c:pt>
                <c:pt idx="149" formatCode="#,##0">
                  <c:v>2.1428571428571428</c:v>
                </c:pt>
                <c:pt idx="150" formatCode="#,##0">
                  <c:v>2.4285714285714284</c:v>
                </c:pt>
                <c:pt idx="151" formatCode="#,##0">
                  <c:v>3</c:v>
                </c:pt>
                <c:pt idx="152" formatCode="#,##0">
                  <c:v>3.2857142857142856</c:v>
                </c:pt>
                <c:pt idx="153" formatCode="#,##0">
                  <c:v>3.1428571428571428</c:v>
                </c:pt>
                <c:pt idx="154" formatCode="#,##0">
                  <c:v>3.2857142857142856</c:v>
                </c:pt>
                <c:pt idx="155" formatCode="#,##0">
                  <c:v>3.5714285714285716</c:v>
                </c:pt>
                <c:pt idx="156" formatCode="#,##0">
                  <c:v>3.2857142857142856</c:v>
                </c:pt>
                <c:pt idx="157" formatCode="#,##0">
                  <c:v>3.1428571428571428</c:v>
                </c:pt>
                <c:pt idx="158" formatCode="#,##0">
                  <c:v>3</c:v>
                </c:pt>
                <c:pt idx="159" formatCode="#,##0">
                  <c:v>2.5714285714285716</c:v>
                </c:pt>
                <c:pt idx="160" formatCode="#,##0">
                  <c:v>2.4285714285714284</c:v>
                </c:pt>
                <c:pt idx="161" formatCode="#,##0">
                  <c:v>2.2857142857142856</c:v>
                </c:pt>
                <c:pt idx="162" formatCode="#,##0">
                  <c:v>1.7142857142857142</c:v>
                </c:pt>
                <c:pt idx="163" formatCode="#,##0">
                  <c:v>1.5714285714285714</c:v>
                </c:pt>
                <c:pt idx="164" formatCode="#,##0">
                  <c:v>1.5714285714285714</c:v>
                </c:pt>
                <c:pt idx="165" formatCode="#,##0">
                  <c:v>1.2857142857142858</c:v>
                </c:pt>
                <c:pt idx="166" formatCode="#,##0">
                  <c:v>1.1428571428571428</c:v>
                </c:pt>
                <c:pt idx="167" formatCode="#,##0">
                  <c:v>1.2857142857142858</c:v>
                </c:pt>
                <c:pt idx="168" formatCode="#,##0">
                  <c:v>1.1428571428571428</c:v>
                </c:pt>
                <c:pt idx="169" formatCode="#,##0">
                  <c:v>1.4285714285714286</c:v>
                </c:pt>
                <c:pt idx="170" formatCode="#,##0">
                  <c:v>1.2857142857142858</c:v>
                </c:pt>
                <c:pt idx="171" formatCode="#,##0">
                  <c:v>1</c:v>
                </c:pt>
                <c:pt idx="172" formatCode="#,##0">
                  <c:v>0.8571428571428571</c:v>
                </c:pt>
                <c:pt idx="173" formatCode="#,##0">
                  <c:v>0.8571428571428571</c:v>
                </c:pt>
                <c:pt idx="174" formatCode="#,##0">
                  <c:v>0.7142857142857143</c:v>
                </c:pt>
                <c:pt idx="175" formatCode="#,##0">
                  <c:v>0.5714285714285714</c:v>
                </c:pt>
                <c:pt idx="176" formatCode="#,##0">
                  <c:v>0.42857142857142855</c:v>
                </c:pt>
                <c:pt idx="177" formatCode="#,##0">
                  <c:v>0.2857142857142857</c:v>
                </c:pt>
                <c:pt idx="178" formatCode="#,##0">
                  <c:v>0.2857142857142857</c:v>
                </c:pt>
                <c:pt idx="179" formatCode="#,##0">
                  <c:v>0.14285714285714285</c:v>
                </c:pt>
                <c:pt idx="180" formatCode="#,##0">
                  <c:v>0.14285714285714285</c:v>
                </c:pt>
                <c:pt idx="181" formatCode="#,##0">
                  <c:v>0.2857142857142857</c:v>
                </c:pt>
                <c:pt idx="182" formatCode="#,##0">
                  <c:v>0.42857142857142855</c:v>
                </c:pt>
                <c:pt idx="183" formatCode="#,##0">
                  <c:v>0.42857142857142855</c:v>
                </c:pt>
                <c:pt idx="184" formatCode="#,##0">
                  <c:v>0.42857142857142855</c:v>
                </c:pt>
                <c:pt idx="185" formatCode="#,##0">
                  <c:v>0.42857142857142855</c:v>
                </c:pt>
                <c:pt idx="186" formatCode="#,##0">
                  <c:v>0.42857142857142855</c:v>
                </c:pt>
                <c:pt idx="187" formatCode="#,##0">
                  <c:v>0.42857142857142855</c:v>
                </c:pt>
                <c:pt idx="188" formatCode="#,##0">
                  <c:v>0.2857142857142857</c:v>
                </c:pt>
                <c:pt idx="189" formatCode="#,##0">
                  <c:v>0.2857142857142857</c:v>
                </c:pt>
                <c:pt idx="190" formatCode="#,##0">
                  <c:v>0.14285714285714285</c:v>
                </c:pt>
                <c:pt idx="191" formatCode="#,##0">
                  <c:v>0.2857142857142857</c:v>
                </c:pt>
                <c:pt idx="192" formatCode="#,##0">
                  <c:v>0.2857142857142857</c:v>
                </c:pt>
                <c:pt idx="193" formatCode="#,##0">
                  <c:v>0.42857142857142855</c:v>
                </c:pt>
                <c:pt idx="194" formatCode="#,##0">
                  <c:v>0.42857142857142855</c:v>
                </c:pt>
                <c:pt idx="195" formatCode="#,##0">
                  <c:v>0.5714285714285714</c:v>
                </c:pt>
                <c:pt idx="196" formatCode="#,##0">
                  <c:v>0.42857142857142855</c:v>
                </c:pt>
                <c:pt idx="197" formatCode="#,##0">
                  <c:v>0.7142857142857143</c:v>
                </c:pt>
                <c:pt idx="198" formatCode="#,##0">
                  <c:v>1</c:v>
                </c:pt>
                <c:pt idx="199" formatCode="#,##0">
                  <c:v>1.2857142857142858</c:v>
                </c:pt>
                <c:pt idx="200" formatCode="#,##0">
                  <c:v>1.1428571428571428</c:v>
                </c:pt>
                <c:pt idx="201" formatCode="#,##0">
                  <c:v>1.1428571428571428</c:v>
                </c:pt>
                <c:pt idx="202" formatCode="#,##0">
                  <c:v>1.2857142857142858</c:v>
                </c:pt>
                <c:pt idx="203" formatCode="#,##0">
                  <c:v>1.5714285714285714</c:v>
                </c:pt>
                <c:pt idx="204" formatCode="#,##0">
                  <c:v>1.8571428571428572</c:v>
                </c:pt>
                <c:pt idx="205" formatCode="#,##0">
                  <c:v>1.8571428571428572</c:v>
                </c:pt>
                <c:pt idx="206" formatCode="#,##0">
                  <c:v>1.5714285714285714</c:v>
                </c:pt>
                <c:pt idx="207" formatCode="#,##0">
                  <c:v>1.8571428571428572</c:v>
                </c:pt>
                <c:pt idx="208" formatCode="#,##0">
                  <c:v>2.1428571428571428</c:v>
                </c:pt>
                <c:pt idx="209" formatCode="#,##0">
                  <c:v>2.4285714285714284</c:v>
                </c:pt>
                <c:pt idx="210" formatCode="#,##0">
                  <c:v>2.7142857142857144</c:v>
                </c:pt>
                <c:pt idx="211" formatCode="#,##0">
                  <c:v>2.8571428571428572</c:v>
                </c:pt>
                <c:pt idx="212" formatCode="#,##0">
                  <c:v>2.8571428571428572</c:v>
                </c:pt>
                <c:pt idx="213" formatCode="#,##0">
                  <c:v>3.8571428571428572</c:v>
                </c:pt>
                <c:pt idx="214" formatCode="#,##0">
                  <c:v>3.7142857142857144</c:v>
                </c:pt>
                <c:pt idx="215" formatCode="#,##0">
                  <c:v>4.5714285714285712</c:v>
                </c:pt>
                <c:pt idx="216" formatCode="#,##0">
                  <c:v>4.7142857142857144</c:v>
                </c:pt>
                <c:pt idx="217" formatCode="#,##0">
                  <c:v>5.7142857142857144</c:v>
                </c:pt>
                <c:pt idx="218" formatCode="#,##0">
                  <c:v>6</c:v>
                </c:pt>
                <c:pt idx="219" formatCode="#,##0">
                  <c:v>7</c:v>
                </c:pt>
                <c:pt idx="220" formatCode="#,##0">
                  <c:v>6.8571428571428568</c:v>
                </c:pt>
                <c:pt idx="221" formatCode="#,##0">
                  <c:v>7.7142857142857144</c:v>
                </c:pt>
                <c:pt idx="222" formatCode="#,##0">
                  <c:v>7</c:v>
                </c:pt>
                <c:pt idx="223" formatCode="#,##0">
                  <c:v>6.8571428571428568</c:v>
                </c:pt>
                <c:pt idx="224" formatCode="#,##0">
                  <c:v>6.5714285714285712</c:v>
                </c:pt>
                <c:pt idx="225" formatCode="#,##0">
                  <c:v>6.4285714285714288</c:v>
                </c:pt>
                <c:pt idx="226" formatCode="#,##0">
                  <c:v>6.1428571428571432</c:v>
                </c:pt>
                <c:pt idx="227" formatCode="#,##0">
                  <c:v>6.7142857142857144</c:v>
                </c:pt>
                <c:pt idx="228" formatCode="#,##0">
                  <c:v>7.2857142857142856</c:v>
                </c:pt>
                <c:pt idx="229" formatCode="#,##0">
                  <c:v>7.4285714285714288</c:v>
                </c:pt>
                <c:pt idx="230" formatCode="#,##0">
                  <c:v>8.7142857142857135</c:v>
                </c:pt>
                <c:pt idx="231" formatCode="#,##0">
                  <c:v>9.1428571428571423</c:v>
                </c:pt>
                <c:pt idx="232" formatCode="#,##0">
                  <c:v>9.5714285714285712</c:v>
                </c:pt>
                <c:pt idx="233" formatCode="#,##0">
                  <c:v>10.428571428571429</c:v>
                </c:pt>
                <c:pt idx="234" formatCode="#,##0">
                  <c:v>13.142857142857142</c:v>
                </c:pt>
                <c:pt idx="235" formatCode="#,##0">
                  <c:v>13.857142857142858</c:v>
                </c:pt>
                <c:pt idx="236" formatCode="#,##0">
                  <c:v>15.428571428571429</c:v>
                </c:pt>
                <c:pt idx="237" formatCode="#,##0">
                  <c:v>16.142857142857142</c:v>
                </c:pt>
                <c:pt idx="238" formatCode="#,##0">
                  <c:v>17</c:v>
                </c:pt>
                <c:pt idx="239" formatCode="#,##0">
                  <c:v>19.428571428571427</c:v>
                </c:pt>
                <c:pt idx="240" formatCode="#,##0">
                  <c:v>19.571428571428573</c:v>
                </c:pt>
                <c:pt idx="241" formatCode="#,##0">
                  <c:v>18.428571428571427</c:v>
                </c:pt>
                <c:pt idx="242" formatCode="#,##0">
                  <c:v>18.714285714285715</c:v>
                </c:pt>
                <c:pt idx="243" formatCode="#,##0">
                  <c:v>20.285714285714285</c:v>
                </c:pt>
                <c:pt idx="244" formatCode="#,##0">
                  <c:v>21.428571428571427</c:v>
                </c:pt>
                <c:pt idx="245" formatCode="#,##0">
                  <c:v>22.142857142857142</c:v>
                </c:pt>
                <c:pt idx="246" formatCode="#,##0">
                  <c:v>22</c:v>
                </c:pt>
                <c:pt idx="247" formatCode="#,##0">
                  <c:v>23.142857142857142</c:v>
                </c:pt>
                <c:pt idx="248" formatCode="#,##0">
                  <c:v>24.857142857142858</c:v>
                </c:pt>
                <c:pt idx="249" formatCode="#,##0">
                  <c:v>26.142857142857142</c:v>
                </c:pt>
                <c:pt idx="250" formatCode="#,##0">
                  <c:v>25.142857142857142</c:v>
                </c:pt>
                <c:pt idx="251" formatCode="#,##0">
                  <c:v>26</c:v>
                </c:pt>
                <c:pt idx="252" formatCode="#,##0">
                  <c:v>27.428571428571427</c:v>
                </c:pt>
                <c:pt idx="253" formatCode="#,##0">
                  <c:v>27.857142857142858</c:v>
                </c:pt>
                <c:pt idx="254" formatCode="#,##0">
                  <c:v>29.714285714285715</c:v>
                </c:pt>
                <c:pt idx="255" formatCode="#,##0">
                  <c:v>29.428571428571427</c:v>
                </c:pt>
                <c:pt idx="256" formatCode="#,##0">
                  <c:v>30.857142857142858</c:v>
                </c:pt>
                <c:pt idx="257" formatCode="#,##0">
                  <c:v>32.428571428571431</c:v>
                </c:pt>
                <c:pt idx="258" formatCode="#,##0">
                  <c:v>31.857142857142858</c:v>
                </c:pt>
                <c:pt idx="259" formatCode="#,##0">
                  <c:v>30.857142857142858</c:v>
                </c:pt>
                <c:pt idx="260" formatCode="#,##0">
                  <c:v>31.571428571428573</c:v>
                </c:pt>
                <c:pt idx="261" formatCode="#,##0">
                  <c:v>30.428571428571427</c:v>
                </c:pt>
                <c:pt idx="262" formatCode="#,##0">
                  <c:v>30.571428571428573</c:v>
                </c:pt>
                <c:pt idx="263" formatCode="#,##0">
                  <c:v>29.285714285714285</c:v>
                </c:pt>
                <c:pt idx="264" formatCode="#,##0">
                  <c:v>30.571428571428573</c:v>
                </c:pt>
                <c:pt idx="265" formatCode="#,##0">
                  <c:v>31.714285714285715</c:v>
                </c:pt>
                <c:pt idx="266" formatCode="#,##0">
                  <c:v>32.571428571428569</c:v>
                </c:pt>
                <c:pt idx="267" formatCode="#,##0">
                  <c:v>32.142857142857146</c:v>
                </c:pt>
                <c:pt idx="268" formatCode="#,##0">
                  <c:v>30.714285714285715</c:v>
                </c:pt>
                <c:pt idx="269" formatCode="#,##0">
                  <c:v>31.571428571428573</c:v>
                </c:pt>
                <c:pt idx="270" formatCode="#,##0">
                  <c:v>31.428571428571427</c:v>
                </c:pt>
                <c:pt idx="271" formatCode="#,##0">
                  <c:v>31.285714285714285</c:v>
                </c:pt>
                <c:pt idx="272" formatCode="#,##0">
                  <c:v>31.142857142857142</c:v>
                </c:pt>
                <c:pt idx="273" formatCode="#,##0">
                  <c:v>30</c:v>
                </c:pt>
                <c:pt idx="274" formatCode="#,##0">
                  <c:v>29.428571428571427</c:v>
                </c:pt>
                <c:pt idx="275" formatCode="#,##0">
                  <c:v>30.857142857142858</c:v>
                </c:pt>
                <c:pt idx="276" formatCode="#,##0">
                  <c:v>31.428571428571427</c:v>
                </c:pt>
                <c:pt idx="277" formatCode="#,##0">
                  <c:v>32.428571428571431</c:v>
                </c:pt>
                <c:pt idx="278" formatCode="#,##0">
                  <c:v>30.857142857142858</c:v>
                </c:pt>
                <c:pt idx="279" formatCode="#,##0">
                  <c:v>30</c:v>
                </c:pt>
                <c:pt idx="280" formatCode="#,##0">
                  <c:v>31.428571428571427</c:v>
                </c:pt>
                <c:pt idx="281" formatCode="#,##0">
                  <c:v>32.142857142857146</c:v>
                </c:pt>
                <c:pt idx="282" formatCode="#,##0">
                  <c:v>32.142857142857146</c:v>
                </c:pt>
                <c:pt idx="283" formatCode="#,##0">
                  <c:v>32</c:v>
                </c:pt>
                <c:pt idx="284" formatCode="#,##0">
                  <c:v>31.428571428571427</c:v>
                </c:pt>
                <c:pt idx="285" formatCode="#,##0">
                  <c:v>33.714285714285715</c:v>
                </c:pt>
                <c:pt idx="286" formatCode="#,##0">
                  <c:v>34.142857142857146</c:v>
                </c:pt>
                <c:pt idx="287" formatCode="#,##0">
                  <c:v>34.285714285714285</c:v>
                </c:pt>
                <c:pt idx="288" formatCode="#,##0">
                  <c:v>37.142857142857146</c:v>
                </c:pt>
                <c:pt idx="289" formatCode="#,##0">
                  <c:v>40.142857142857146</c:v>
                </c:pt>
                <c:pt idx="290" formatCode="#,##0">
                  <c:v>41.285714285714285</c:v>
                </c:pt>
                <c:pt idx="291" formatCode="#,##0">
                  <c:v>46.285714285714285</c:v>
                </c:pt>
                <c:pt idx="292" formatCode="#,##0">
                  <c:v>46.285714285714285</c:v>
                </c:pt>
                <c:pt idx="293" formatCode="#,##0">
                  <c:v>47.857142857142854</c:v>
                </c:pt>
                <c:pt idx="294" formatCode="#,##0">
                  <c:v>48.714285714285715</c:v>
                </c:pt>
                <c:pt idx="295" formatCode="#,##0">
                  <c:v>47.571428571428569</c:v>
                </c:pt>
                <c:pt idx="296" formatCode="#,##0">
                  <c:v>47.714285714285715</c:v>
                </c:pt>
                <c:pt idx="297" formatCode="#,##0">
                  <c:v>48.428571428571431</c:v>
                </c:pt>
                <c:pt idx="298" formatCode="#,##0">
                  <c:v>45.428571428571431</c:v>
                </c:pt>
                <c:pt idx="299" formatCode="#,##0">
                  <c:v>46.142857142857146</c:v>
                </c:pt>
                <c:pt idx="300" formatCode="#,##0">
                  <c:v>46.571428571428569</c:v>
                </c:pt>
                <c:pt idx="301" formatCode="#,##0">
                  <c:v>49.428571428571431</c:v>
                </c:pt>
                <c:pt idx="302" formatCode="#,##0">
                  <c:v>51</c:v>
                </c:pt>
                <c:pt idx="303" formatCode="#,##0">
                  <c:v>51.285714285714285</c:v>
                </c:pt>
                <c:pt idx="304" formatCode="#,##0">
                  <c:v>52.142857142857146</c:v>
                </c:pt>
                <c:pt idx="305" formatCode="#,##0">
                  <c:v>54.714285714285715</c:v>
                </c:pt>
                <c:pt idx="306" formatCode="#,##0">
                  <c:v>53</c:v>
                </c:pt>
                <c:pt idx="307" formatCode="#,##0">
                  <c:v>54.428571428571431</c:v>
                </c:pt>
                <c:pt idx="308" formatCode="#,##0">
                  <c:v>52.714285714285715</c:v>
                </c:pt>
                <c:pt idx="309" formatCode="#,##0">
                  <c:v>52.142857142857146</c:v>
                </c:pt>
                <c:pt idx="310" formatCode="#,##0">
                  <c:v>53.142857142857146</c:v>
                </c:pt>
                <c:pt idx="311" formatCode="#,##0">
                  <c:v>51.142857142857146</c:v>
                </c:pt>
                <c:pt idx="312" formatCode="#,##0">
                  <c:v>48.285714285714285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5-4E1B-A2DE-6CDB3A30DC2E}"/>
            </c:ext>
          </c:extLst>
        </c:ser>
        <c:ser>
          <c:idx val="5"/>
          <c:order val="2"/>
          <c:tx>
            <c:strRef>
              <c:f>'ONS Daily'!$Z$3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Daily'!$Z$4:$Z$500</c:f>
              <c:numCache>
                <c:formatCode>General</c:formatCode>
                <c:ptCount val="497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0.14285714285714285</c:v>
                </c:pt>
                <c:pt idx="17" formatCode="#,##0">
                  <c:v>0.14285714285714285</c:v>
                </c:pt>
                <c:pt idx="18" formatCode="#,##0">
                  <c:v>0.14285714285714285</c:v>
                </c:pt>
                <c:pt idx="19" formatCode="#,##0">
                  <c:v>0.2857142857142857</c:v>
                </c:pt>
                <c:pt idx="20" formatCode="#,##0">
                  <c:v>0.42857142857142855</c:v>
                </c:pt>
                <c:pt idx="21" formatCode="#,##0">
                  <c:v>1</c:v>
                </c:pt>
                <c:pt idx="22" formatCode="#,##0">
                  <c:v>1.4285714285714286</c:v>
                </c:pt>
                <c:pt idx="23" formatCode="#,##0">
                  <c:v>1.8571428571428572</c:v>
                </c:pt>
                <c:pt idx="24" formatCode="#,##0">
                  <c:v>2.4285714285714284</c:v>
                </c:pt>
                <c:pt idx="25" formatCode="#,##0">
                  <c:v>3.2857142857142856</c:v>
                </c:pt>
                <c:pt idx="26" formatCode="#,##0">
                  <c:v>4.4285714285714288</c:v>
                </c:pt>
                <c:pt idx="27" formatCode="#,##0">
                  <c:v>4.8571428571428568</c:v>
                </c:pt>
                <c:pt idx="28" formatCode="#,##0">
                  <c:v>5.2857142857142856</c:v>
                </c:pt>
                <c:pt idx="29" formatCode="#,##0">
                  <c:v>6</c:v>
                </c:pt>
                <c:pt idx="30" formatCode="#,##0">
                  <c:v>6.4285714285714288</c:v>
                </c:pt>
                <c:pt idx="31" formatCode="#,##0">
                  <c:v>7.8571428571428568</c:v>
                </c:pt>
                <c:pt idx="32" formatCode="#,##0">
                  <c:v>8.8571428571428577</c:v>
                </c:pt>
                <c:pt idx="33" formatCode="#,##0">
                  <c:v>9.5714285714285712</c:v>
                </c:pt>
                <c:pt idx="34" formatCode="#,##0">
                  <c:v>11.285714285714286</c:v>
                </c:pt>
                <c:pt idx="35" formatCode="#,##0">
                  <c:v>11.285714285714286</c:v>
                </c:pt>
                <c:pt idx="36" formatCode="#,##0">
                  <c:v>11.428571428571429</c:v>
                </c:pt>
                <c:pt idx="37" formatCode="#,##0">
                  <c:v>11.714285714285714</c:v>
                </c:pt>
                <c:pt idx="38" formatCode="#,##0">
                  <c:v>13.285714285714286</c:v>
                </c:pt>
                <c:pt idx="39" formatCode="#,##0">
                  <c:v>12.714285714285714</c:v>
                </c:pt>
                <c:pt idx="40" formatCode="#,##0">
                  <c:v>12.857142857142858</c:v>
                </c:pt>
                <c:pt idx="41" formatCode="#,##0">
                  <c:v>13.428571428571429</c:v>
                </c:pt>
                <c:pt idx="42" formatCode="#,##0">
                  <c:v>14.714285714285714</c:v>
                </c:pt>
                <c:pt idx="43" formatCode="#,##0">
                  <c:v>15.714285714285714</c:v>
                </c:pt>
                <c:pt idx="44" formatCode="#,##0">
                  <c:v>17.428571428571427</c:v>
                </c:pt>
                <c:pt idx="45" formatCode="#,##0">
                  <c:v>16.142857142857142</c:v>
                </c:pt>
                <c:pt idx="46" formatCode="#,##0">
                  <c:v>16.857142857142858</c:v>
                </c:pt>
                <c:pt idx="47" formatCode="#,##0">
                  <c:v>16.142857142857142</c:v>
                </c:pt>
                <c:pt idx="48" formatCode="#,##0">
                  <c:v>15.571428571428571</c:v>
                </c:pt>
                <c:pt idx="49" formatCode="#,##0">
                  <c:v>15.428571428571429</c:v>
                </c:pt>
                <c:pt idx="50" formatCode="#,##0">
                  <c:v>15.428571428571429</c:v>
                </c:pt>
                <c:pt idx="51" formatCode="#,##0">
                  <c:v>16</c:v>
                </c:pt>
                <c:pt idx="52" formatCode="#,##0">
                  <c:v>16.857142857142858</c:v>
                </c:pt>
                <c:pt idx="53" formatCode="#,##0">
                  <c:v>16.428571428571427</c:v>
                </c:pt>
                <c:pt idx="54" formatCode="#,##0">
                  <c:v>17.857142857142858</c:v>
                </c:pt>
                <c:pt idx="55" formatCode="#,##0">
                  <c:v>18</c:v>
                </c:pt>
                <c:pt idx="56" formatCode="#,##0">
                  <c:v>19</c:v>
                </c:pt>
                <c:pt idx="57" formatCode="#,##0">
                  <c:v>18.142857142857142</c:v>
                </c:pt>
                <c:pt idx="58" formatCode="#,##0">
                  <c:v>16.714285714285715</c:v>
                </c:pt>
                <c:pt idx="59" formatCode="#,##0">
                  <c:v>15.428571428571429</c:v>
                </c:pt>
                <c:pt idx="60" formatCode="#,##0">
                  <c:v>17</c:v>
                </c:pt>
                <c:pt idx="61" formatCode="#,##0">
                  <c:v>17</c:v>
                </c:pt>
                <c:pt idx="62" formatCode="#,##0">
                  <c:v>17.142857142857142</c:v>
                </c:pt>
                <c:pt idx="63" formatCode="#,##0">
                  <c:v>16</c:v>
                </c:pt>
                <c:pt idx="64" formatCode="#,##0">
                  <c:v>15.571428571428571</c:v>
                </c:pt>
                <c:pt idx="65" formatCode="#,##0">
                  <c:v>14.428571428571429</c:v>
                </c:pt>
                <c:pt idx="66" formatCode="#,##0">
                  <c:v>13.571428571428571</c:v>
                </c:pt>
                <c:pt idx="67" formatCode="#,##0">
                  <c:v>11.714285714285714</c:v>
                </c:pt>
                <c:pt idx="68" formatCode="#,##0">
                  <c:v>10.142857142857142</c:v>
                </c:pt>
                <c:pt idx="69" formatCode="#,##0">
                  <c:v>9.4285714285714288</c:v>
                </c:pt>
                <c:pt idx="70" formatCode="#,##0">
                  <c:v>8.2857142857142865</c:v>
                </c:pt>
                <c:pt idx="71" formatCode="#,##0">
                  <c:v>8.2857142857142865</c:v>
                </c:pt>
                <c:pt idx="72" formatCode="#,##0">
                  <c:v>8.1428571428571423</c:v>
                </c:pt>
                <c:pt idx="73" formatCode="#,##0">
                  <c:v>9.2857142857142865</c:v>
                </c:pt>
                <c:pt idx="74" formatCode="#,##0">
                  <c:v>9.2857142857142865</c:v>
                </c:pt>
                <c:pt idx="75" formatCode="#,##0">
                  <c:v>8.5714285714285712</c:v>
                </c:pt>
                <c:pt idx="76" formatCode="#,##0">
                  <c:v>8.1428571428571423</c:v>
                </c:pt>
                <c:pt idx="77" formatCode="#,##0">
                  <c:v>8.7142857142857135</c:v>
                </c:pt>
                <c:pt idx="78" formatCode="#,##0">
                  <c:v>9</c:v>
                </c:pt>
                <c:pt idx="79" formatCode="#,##0">
                  <c:v>9.2857142857142865</c:v>
                </c:pt>
                <c:pt idx="80" formatCode="#,##0">
                  <c:v>8</c:v>
                </c:pt>
                <c:pt idx="81" formatCode="#,##0">
                  <c:v>7.5714285714285712</c:v>
                </c:pt>
                <c:pt idx="82" formatCode="#,##0">
                  <c:v>7.5714285714285712</c:v>
                </c:pt>
                <c:pt idx="83" formatCode="#,##0">
                  <c:v>7.8571428571428568</c:v>
                </c:pt>
                <c:pt idx="84" formatCode="#,##0">
                  <c:v>6.8571428571428568</c:v>
                </c:pt>
                <c:pt idx="85" formatCode="#,##0">
                  <c:v>5.8571428571428568</c:v>
                </c:pt>
                <c:pt idx="86" formatCode="#,##0">
                  <c:v>5.7142857142857144</c:v>
                </c:pt>
                <c:pt idx="87" formatCode="#,##0">
                  <c:v>5.5714285714285712</c:v>
                </c:pt>
                <c:pt idx="88" formatCode="#,##0">
                  <c:v>5.4285714285714288</c:v>
                </c:pt>
                <c:pt idx="89" formatCode="#,##0">
                  <c:v>5.1428571428571432</c:v>
                </c:pt>
                <c:pt idx="90" formatCode="#,##0">
                  <c:v>3.8571428571428572</c:v>
                </c:pt>
                <c:pt idx="91" formatCode="#,##0">
                  <c:v>3.8571428571428572</c:v>
                </c:pt>
                <c:pt idx="92" formatCode="#,##0">
                  <c:v>4.5714285714285712</c:v>
                </c:pt>
                <c:pt idx="93" formatCode="#,##0">
                  <c:v>4</c:v>
                </c:pt>
                <c:pt idx="94" formatCode="#,##0">
                  <c:v>3.7142857142857144</c:v>
                </c:pt>
                <c:pt idx="95" formatCode="#,##0">
                  <c:v>3.1428571428571428</c:v>
                </c:pt>
                <c:pt idx="96" formatCode="#,##0">
                  <c:v>3.4285714285714284</c:v>
                </c:pt>
                <c:pt idx="97" formatCode="#,##0">
                  <c:v>3.4285714285714284</c:v>
                </c:pt>
                <c:pt idx="98" formatCode="#,##0">
                  <c:v>3.1428571428571428</c:v>
                </c:pt>
                <c:pt idx="99" formatCode="#,##0">
                  <c:v>2.4285714285714284</c:v>
                </c:pt>
                <c:pt idx="100" formatCode="#,##0">
                  <c:v>2.4285714285714284</c:v>
                </c:pt>
                <c:pt idx="101" formatCode="#,##0">
                  <c:v>2.5714285714285716</c:v>
                </c:pt>
                <c:pt idx="102" formatCode="#,##0">
                  <c:v>3.1428571428571428</c:v>
                </c:pt>
                <c:pt idx="103" formatCode="#,##0">
                  <c:v>3</c:v>
                </c:pt>
                <c:pt idx="104" formatCode="#,##0">
                  <c:v>2.8571428571428572</c:v>
                </c:pt>
                <c:pt idx="105" formatCode="#,##0">
                  <c:v>2.8571428571428572</c:v>
                </c:pt>
                <c:pt idx="106" formatCode="#,##0">
                  <c:v>2.7142857142857144</c:v>
                </c:pt>
                <c:pt idx="107" formatCode="#,##0">
                  <c:v>2.4285714285714284</c:v>
                </c:pt>
                <c:pt idx="108" formatCode="#,##0">
                  <c:v>2</c:v>
                </c:pt>
                <c:pt idx="109" formatCode="#,##0">
                  <c:v>1.7142857142857142</c:v>
                </c:pt>
                <c:pt idx="110" formatCode="#,##0">
                  <c:v>1.4285714285714286</c:v>
                </c:pt>
                <c:pt idx="111" formatCode="#,##0">
                  <c:v>1.2857142857142858</c:v>
                </c:pt>
                <c:pt idx="112" formatCode="#,##0">
                  <c:v>1.2857142857142858</c:v>
                </c:pt>
                <c:pt idx="113" formatCode="#,##0">
                  <c:v>1.2857142857142858</c:v>
                </c:pt>
                <c:pt idx="114" formatCode="#,##0">
                  <c:v>1.5714285714285714</c:v>
                </c:pt>
                <c:pt idx="115" formatCode="#,##0">
                  <c:v>1.5714285714285714</c:v>
                </c:pt>
                <c:pt idx="116" formatCode="#,##0">
                  <c:v>1.4285714285714286</c:v>
                </c:pt>
                <c:pt idx="117" formatCode="#,##0">
                  <c:v>1.4285714285714286</c:v>
                </c:pt>
                <c:pt idx="118" formatCode="#,##0">
                  <c:v>1.7142857142857142</c:v>
                </c:pt>
                <c:pt idx="119" formatCode="#,##0">
                  <c:v>1.7142857142857142</c:v>
                </c:pt>
                <c:pt idx="120" formatCode="#,##0">
                  <c:v>1.8571428571428572</c:v>
                </c:pt>
                <c:pt idx="121" formatCode="#,##0">
                  <c:v>1.7142857142857142</c:v>
                </c:pt>
                <c:pt idx="122" formatCode="#,##0">
                  <c:v>1.5714285714285714</c:v>
                </c:pt>
                <c:pt idx="123" formatCode="#,##0">
                  <c:v>1.5714285714285714</c:v>
                </c:pt>
                <c:pt idx="124" formatCode="#,##0">
                  <c:v>1.4285714285714286</c:v>
                </c:pt>
                <c:pt idx="125" formatCode="#,##0">
                  <c:v>1.2857142857142858</c:v>
                </c:pt>
                <c:pt idx="126" formatCode="#,##0">
                  <c:v>1.1428571428571428</c:v>
                </c:pt>
                <c:pt idx="127" formatCode="#,##0">
                  <c:v>0.8571428571428571</c:v>
                </c:pt>
                <c:pt idx="128" formatCode="#,##0">
                  <c:v>0.5714285714285714</c:v>
                </c:pt>
                <c:pt idx="129" formatCode="#,##0">
                  <c:v>0.7142857142857143</c:v>
                </c:pt>
                <c:pt idx="130" formatCode="#,##0">
                  <c:v>0.5714285714285714</c:v>
                </c:pt>
                <c:pt idx="131" formatCode="#,##0">
                  <c:v>0.7142857142857143</c:v>
                </c:pt>
                <c:pt idx="132" formatCode="#,##0">
                  <c:v>0.5714285714285714</c:v>
                </c:pt>
                <c:pt idx="133" formatCode="#,##0">
                  <c:v>0.5714285714285714</c:v>
                </c:pt>
                <c:pt idx="134" formatCode="#,##0">
                  <c:v>0.5714285714285714</c:v>
                </c:pt>
                <c:pt idx="135" formatCode="#,##0">
                  <c:v>0.5714285714285714</c:v>
                </c:pt>
                <c:pt idx="136" formatCode="#,##0">
                  <c:v>0.5714285714285714</c:v>
                </c:pt>
                <c:pt idx="137" formatCode="#,##0">
                  <c:v>0.7142857142857143</c:v>
                </c:pt>
                <c:pt idx="138" formatCode="#,##0">
                  <c:v>0.7142857142857143</c:v>
                </c:pt>
                <c:pt idx="139" formatCode="#,##0">
                  <c:v>0.5714285714285714</c:v>
                </c:pt>
                <c:pt idx="140" formatCode="#,##0">
                  <c:v>0.7142857142857143</c:v>
                </c:pt>
                <c:pt idx="141" formatCode="#,##0">
                  <c:v>0.7142857142857143</c:v>
                </c:pt>
                <c:pt idx="142" formatCode="#,##0">
                  <c:v>0.7142857142857143</c:v>
                </c:pt>
                <c:pt idx="143" formatCode="#,##0">
                  <c:v>0.8571428571428571</c:v>
                </c:pt>
                <c:pt idx="144" formatCode="#,##0">
                  <c:v>0.5714285714285714</c:v>
                </c:pt>
                <c:pt idx="145" formatCode="#,##0">
                  <c:v>0.42857142857142855</c:v>
                </c:pt>
                <c:pt idx="146" formatCode="#,##0">
                  <c:v>0.5714285714285714</c:v>
                </c:pt>
                <c:pt idx="147" formatCode="#,##0">
                  <c:v>0.42857142857142855</c:v>
                </c:pt>
                <c:pt idx="148" formatCode="#,##0">
                  <c:v>0.42857142857142855</c:v>
                </c:pt>
                <c:pt idx="149" formatCode="#,##0">
                  <c:v>0.42857142857142855</c:v>
                </c:pt>
                <c:pt idx="150" formatCode="#,##0">
                  <c:v>0.14285714285714285</c:v>
                </c:pt>
                <c:pt idx="151" formatCode="#,##0">
                  <c:v>0.14285714285714285</c:v>
                </c:pt>
                <c:pt idx="152" formatCode="#,##0">
                  <c:v>0.14285714285714285</c:v>
                </c:pt>
                <c:pt idx="153" formatCode="#,##0">
                  <c:v>0</c:v>
                </c:pt>
                <c:pt idx="154" formatCode="#,##0">
                  <c:v>0</c:v>
                </c:pt>
                <c:pt idx="155" formatCode="#,##0">
                  <c:v>0.2857142857142857</c:v>
                </c:pt>
                <c:pt idx="156" formatCode="#,##0">
                  <c:v>0.42857142857142855</c:v>
                </c:pt>
                <c:pt idx="157" formatCode="#,##0">
                  <c:v>0.5714285714285714</c:v>
                </c:pt>
                <c:pt idx="158" formatCode="#,##0">
                  <c:v>0.5714285714285714</c:v>
                </c:pt>
                <c:pt idx="159" formatCode="#,##0">
                  <c:v>0.8571428571428571</c:v>
                </c:pt>
                <c:pt idx="160" formatCode="#,##0">
                  <c:v>1</c:v>
                </c:pt>
                <c:pt idx="161" formatCode="#,##0">
                  <c:v>1</c:v>
                </c:pt>
                <c:pt idx="162" formatCode="#,##0">
                  <c:v>0.7142857142857143</c:v>
                </c:pt>
                <c:pt idx="163" formatCode="#,##0">
                  <c:v>0.8571428571428571</c:v>
                </c:pt>
                <c:pt idx="164" formatCode="#,##0">
                  <c:v>1</c:v>
                </c:pt>
                <c:pt idx="165" formatCode="#,##0">
                  <c:v>1.1428571428571428</c:v>
                </c:pt>
                <c:pt idx="166" formatCode="#,##0">
                  <c:v>1</c:v>
                </c:pt>
                <c:pt idx="167" formatCode="#,##0">
                  <c:v>1</c:v>
                </c:pt>
                <c:pt idx="168" formatCode="#,##0">
                  <c:v>1</c:v>
                </c:pt>
                <c:pt idx="169" formatCode="#,##0">
                  <c:v>1.1428571428571428</c:v>
                </c:pt>
                <c:pt idx="170" formatCode="#,##0">
                  <c:v>0.8571428571428571</c:v>
                </c:pt>
                <c:pt idx="171" formatCode="#,##0">
                  <c:v>0.5714285714285714</c:v>
                </c:pt>
                <c:pt idx="172" formatCode="#,##0">
                  <c:v>0.42857142857142855</c:v>
                </c:pt>
                <c:pt idx="173" formatCode="#,##0">
                  <c:v>0.2857142857142857</c:v>
                </c:pt>
                <c:pt idx="174" formatCode="#,##0">
                  <c:v>0.14285714285714285</c:v>
                </c:pt>
                <c:pt idx="175" formatCode="#,##0">
                  <c:v>0.2857142857142857</c:v>
                </c:pt>
                <c:pt idx="176" formatCode="#,##0">
                  <c:v>0.2857142857142857</c:v>
                </c:pt>
                <c:pt idx="177" formatCode="#,##0">
                  <c:v>0.2857142857142857</c:v>
                </c:pt>
                <c:pt idx="178" formatCode="#,##0">
                  <c:v>0.2857142857142857</c:v>
                </c:pt>
                <c:pt idx="179" formatCode="#,##0">
                  <c:v>0.2857142857142857</c:v>
                </c:pt>
                <c:pt idx="180" formatCode="#,##0">
                  <c:v>0.2857142857142857</c:v>
                </c:pt>
                <c:pt idx="181" formatCode="#,##0">
                  <c:v>0.42857142857142855</c:v>
                </c:pt>
                <c:pt idx="182" formatCode="#,##0">
                  <c:v>0.42857142857142855</c:v>
                </c:pt>
                <c:pt idx="183" formatCode="#,##0">
                  <c:v>0.42857142857142855</c:v>
                </c:pt>
                <c:pt idx="184" formatCode="#,##0">
                  <c:v>0.5714285714285714</c:v>
                </c:pt>
                <c:pt idx="185" formatCode="#,##0">
                  <c:v>0.8571428571428571</c:v>
                </c:pt>
                <c:pt idx="186" formatCode="#,##0">
                  <c:v>0.8571428571428571</c:v>
                </c:pt>
                <c:pt idx="187" formatCode="#,##0">
                  <c:v>1</c:v>
                </c:pt>
                <c:pt idx="188" formatCode="#,##0">
                  <c:v>0.8571428571428571</c:v>
                </c:pt>
                <c:pt idx="189" formatCode="#,##0">
                  <c:v>1.1428571428571428</c:v>
                </c:pt>
                <c:pt idx="190" formatCode="#,##0">
                  <c:v>1.1428571428571428</c:v>
                </c:pt>
                <c:pt idx="191" formatCode="#,##0">
                  <c:v>1</c:v>
                </c:pt>
                <c:pt idx="192" formatCode="#,##0">
                  <c:v>0.8571428571428571</c:v>
                </c:pt>
                <c:pt idx="193" formatCode="#,##0">
                  <c:v>1.1428571428571428</c:v>
                </c:pt>
                <c:pt idx="194" formatCode="#,##0">
                  <c:v>1</c:v>
                </c:pt>
                <c:pt idx="195" formatCode="#,##0">
                  <c:v>1</c:v>
                </c:pt>
                <c:pt idx="196" formatCode="#,##0">
                  <c:v>0.7142857142857143</c:v>
                </c:pt>
                <c:pt idx="197" formatCode="#,##0">
                  <c:v>0.8571428571428571</c:v>
                </c:pt>
                <c:pt idx="198" formatCode="#,##0">
                  <c:v>1.2857142857142858</c:v>
                </c:pt>
                <c:pt idx="199" formatCode="#,##0">
                  <c:v>1.2857142857142858</c:v>
                </c:pt>
                <c:pt idx="200" formatCode="#,##0">
                  <c:v>1.2857142857142858</c:v>
                </c:pt>
                <c:pt idx="201" formatCode="#,##0">
                  <c:v>1.7142857142857142</c:v>
                </c:pt>
                <c:pt idx="202" formatCode="#,##0">
                  <c:v>1.7142857142857142</c:v>
                </c:pt>
                <c:pt idx="203" formatCode="#,##0">
                  <c:v>1.5714285714285714</c:v>
                </c:pt>
                <c:pt idx="204" formatCode="#,##0">
                  <c:v>1.2857142857142858</c:v>
                </c:pt>
                <c:pt idx="205" formatCode="#,##0">
                  <c:v>1</c:v>
                </c:pt>
                <c:pt idx="206" formatCode="#,##0">
                  <c:v>0.8571428571428571</c:v>
                </c:pt>
                <c:pt idx="207" formatCode="#,##0">
                  <c:v>0.8571428571428571</c:v>
                </c:pt>
                <c:pt idx="208" formatCode="#,##0">
                  <c:v>0.42857142857142855</c:v>
                </c:pt>
                <c:pt idx="209" formatCode="#,##0">
                  <c:v>0.42857142857142855</c:v>
                </c:pt>
                <c:pt idx="210" formatCode="#,##0">
                  <c:v>0.5714285714285714</c:v>
                </c:pt>
                <c:pt idx="211" formatCode="#,##0">
                  <c:v>0.5714285714285714</c:v>
                </c:pt>
                <c:pt idx="212" formatCode="#,##0">
                  <c:v>0.5714285714285714</c:v>
                </c:pt>
                <c:pt idx="213" formatCode="#,##0">
                  <c:v>0.8571428571428571</c:v>
                </c:pt>
                <c:pt idx="214" formatCode="#,##0">
                  <c:v>0.8571428571428571</c:v>
                </c:pt>
                <c:pt idx="215" formatCode="#,##0">
                  <c:v>1.1428571428571428</c:v>
                </c:pt>
                <c:pt idx="216" formatCode="#,##0">
                  <c:v>1.1428571428571428</c:v>
                </c:pt>
                <c:pt idx="217" formatCode="#,##0">
                  <c:v>1.2857142857142858</c:v>
                </c:pt>
                <c:pt idx="218" formatCode="#,##0">
                  <c:v>1.4285714285714286</c:v>
                </c:pt>
                <c:pt idx="219" formatCode="#,##0">
                  <c:v>1.5714285714285714</c:v>
                </c:pt>
                <c:pt idx="220" formatCode="#,##0">
                  <c:v>1.2857142857142858</c:v>
                </c:pt>
                <c:pt idx="221" formatCode="#,##0">
                  <c:v>1</c:v>
                </c:pt>
                <c:pt idx="222" formatCode="#,##0">
                  <c:v>1</c:v>
                </c:pt>
                <c:pt idx="223" formatCode="#,##0">
                  <c:v>1.8571428571428572</c:v>
                </c:pt>
                <c:pt idx="224" formatCode="#,##0">
                  <c:v>2.4285714285714284</c:v>
                </c:pt>
                <c:pt idx="225" formatCode="#,##0">
                  <c:v>3</c:v>
                </c:pt>
                <c:pt idx="226" formatCode="#,##0">
                  <c:v>3.2857142857142856</c:v>
                </c:pt>
                <c:pt idx="227" formatCode="#,##0">
                  <c:v>3.5714285714285716</c:v>
                </c:pt>
                <c:pt idx="228" formatCode="#,##0">
                  <c:v>3.8571428571428572</c:v>
                </c:pt>
                <c:pt idx="229" formatCode="#,##0">
                  <c:v>4.1428571428571432</c:v>
                </c:pt>
                <c:pt idx="230" formatCode="#,##0">
                  <c:v>4.5714285714285712</c:v>
                </c:pt>
                <c:pt idx="231" formatCode="#,##0">
                  <c:v>4.8571428571428568</c:v>
                </c:pt>
                <c:pt idx="232" formatCode="#,##0">
                  <c:v>4.8571428571428568</c:v>
                </c:pt>
                <c:pt idx="233" formatCode="#,##0">
                  <c:v>5.2857142857142856</c:v>
                </c:pt>
                <c:pt idx="234" formatCode="#,##0">
                  <c:v>6</c:v>
                </c:pt>
                <c:pt idx="235" formatCode="#,##0">
                  <c:v>6.7142857142857144</c:v>
                </c:pt>
                <c:pt idx="236" formatCode="#,##0">
                  <c:v>7.4285714285714288</c:v>
                </c:pt>
                <c:pt idx="237" formatCode="#,##0">
                  <c:v>7.2857142857142856</c:v>
                </c:pt>
                <c:pt idx="238" formatCode="#,##0">
                  <c:v>8.1428571428571423</c:v>
                </c:pt>
                <c:pt idx="239" formatCode="#,##0">
                  <c:v>9.1428571428571423</c:v>
                </c:pt>
                <c:pt idx="240" formatCode="#,##0">
                  <c:v>9.2857142857142865</c:v>
                </c:pt>
                <c:pt idx="241" formatCode="#,##0">
                  <c:v>10.428571428571429</c:v>
                </c:pt>
                <c:pt idx="242" formatCode="#,##0">
                  <c:v>11.428571428571429</c:v>
                </c:pt>
                <c:pt idx="243" formatCode="#,##0">
                  <c:v>11.571428571428571</c:v>
                </c:pt>
                <c:pt idx="244" formatCode="#,##0">
                  <c:v>12.142857142857142</c:v>
                </c:pt>
                <c:pt idx="245" formatCode="#,##0">
                  <c:v>11.142857142857142</c:v>
                </c:pt>
                <c:pt idx="246" formatCode="#,##0">
                  <c:v>11.571428571428571</c:v>
                </c:pt>
                <c:pt idx="247" formatCode="#,##0">
                  <c:v>12</c:v>
                </c:pt>
                <c:pt idx="248" formatCode="#,##0">
                  <c:v>11</c:v>
                </c:pt>
                <c:pt idx="249" formatCode="#,##0">
                  <c:v>12</c:v>
                </c:pt>
                <c:pt idx="250" formatCode="#,##0">
                  <c:v>12.285714285714286</c:v>
                </c:pt>
                <c:pt idx="251" formatCode="#,##0">
                  <c:v>12.428571428571429</c:v>
                </c:pt>
                <c:pt idx="252" formatCode="#,##0">
                  <c:v>12.714285714285714</c:v>
                </c:pt>
                <c:pt idx="253" formatCode="#,##0">
                  <c:v>12.285714285714286</c:v>
                </c:pt>
                <c:pt idx="254" formatCode="#,##0">
                  <c:v>13.142857142857142</c:v>
                </c:pt>
                <c:pt idx="255" formatCode="#,##0">
                  <c:v>13.285714285714286</c:v>
                </c:pt>
                <c:pt idx="256" formatCode="#,##0">
                  <c:v>13.142857142857142</c:v>
                </c:pt>
                <c:pt idx="257" formatCode="#,##0">
                  <c:v>13.714285714285714</c:v>
                </c:pt>
                <c:pt idx="258" formatCode="#,##0">
                  <c:v>14.285714285714286</c:v>
                </c:pt>
                <c:pt idx="259" formatCode="#,##0">
                  <c:v>14.285714285714286</c:v>
                </c:pt>
                <c:pt idx="260" formatCode="#,##0">
                  <c:v>15</c:v>
                </c:pt>
                <c:pt idx="261" formatCode="#,##0">
                  <c:v>14.571428571428571</c:v>
                </c:pt>
                <c:pt idx="262" formatCode="#,##0">
                  <c:v>15.571428571428571</c:v>
                </c:pt>
                <c:pt idx="263" formatCode="#,##0">
                  <c:v>15.142857142857142</c:v>
                </c:pt>
                <c:pt idx="264" formatCode="#,##0">
                  <c:v>14.142857142857142</c:v>
                </c:pt>
                <c:pt idx="265" formatCode="#,##0">
                  <c:v>13.714285714285714</c:v>
                </c:pt>
                <c:pt idx="266" formatCode="#,##0">
                  <c:v>13.714285714285714</c:v>
                </c:pt>
                <c:pt idx="267" formatCode="#,##0">
                  <c:v>12.714285714285714</c:v>
                </c:pt>
                <c:pt idx="268" formatCode="#,##0">
                  <c:v>11.571428571428571</c:v>
                </c:pt>
                <c:pt idx="269" formatCode="#,##0">
                  <c:v>11.285714285714286</c:v>
                </c:pt>
                <c:pt idx="270" formatCode="#,##0">
                  <c:v>11</c:v>
                </c:pt>
                <c:pt idx="271" formatCode="#,##0">
                  <c:v>11.714285714285714</c:v>
                </c:pt>
                <c:pt idx="272" formatCode="#,##0">
                  <c:v>11.428571428571429</c:v>
                </c:pt>
                <c:pt idx="273" formatCode="#,##0">
                  <c:v>12.285714285714286</c:v>
                </c:pt>
                <c:pt idx="274" formatCode="#,##0">
                  <c:v>12.142857142857142</c:v>
                </c:pt>
                <c:pt idx="275" formatCode="#,##0">
                  <c:v>13</c:v>
                </c:pt>
                <c:pt idx="276" formatCode="#,##0">
                  <c:v>12.571428571428571</c:v>
                </c:pt>
                <c:pt idx="277" formatCode="#,##0">
                  <c:v>12</c:v>
                </c:pt>
                <c:pt idx="278" formatCode="#,##0">
                  <c:v>11.857142857142858</c:v>
                </c:pt>
                <c:pt idx="279" formatCode="#,##0">
                  <c:v>12.285714285714286</c:v>
                </c:pt>
                <c:pt idx="280" formatCode="#,##0">
                  <c:v>12.714285714285714</c:v>
                </c:pt>
                <c:pt idx="281" formatCode="#,##0">
                  <c:v>12.714285714285714</c:v>
                </c:pt>
                <c:pt idx="282" formatCode="#,##0">
                  <c:v>12.571428571428571</c:v>
                </c:pt>
                <c:pt idx="283" formatCode="#,##0">
                  <c:v>13.285714285714286</c:v>
                </c:pt>
                <c:pt idx="284" formatCode="#,##0">
                  <c:v>13.714285714285714</c:v>
                </c:pt>
                <c:pt idx="285" formatCode="#,##0">
                  <c:v>13</c:v>
                </c:pt>
                <c:pt idx="286" formatCode="#,##0">
                  <c:v>12.571428571428571</c:v>
                </c:pt>
                <c:pt idx="287" formatCode="#,##0">
                  <c:v>11.428571428571429</c:v>
                </c:pt>
                <c:pt idx="288" formatCode="#,##0">
                  <c:v>11.428571428571429</c:v>
                </c:pt>
                <c:pt idx="289" formatCode="#,##0">
                  <c:v>11.857142857142858</c:v>
                </c:pt>
                <c:pt idx="290" formatCode="#,##0">
                  <c:v>11.571428571428571</c:v>
                </c:pt>
                <c:pt idx="291" formatCode="#,##0">
                  <c:v>12</c:v>
                </c:pt>
                <c:pt idx="292" formatCode="#,##0">
                  <c:v>13</c:v>
                </c:pt>
                <c:pt idx="293" formatCode="#,##0">
                  <c:v>14.142857142857142</c:v>
                </c:pt>
                <c:pt idx="294" formatCode="#,##0">
                  <c:v>15.714285714285714</c:v>
                </c:pt>
                <c:pt idx="295" formatCode="#,##0">
                  <c:v>16.285714285714285</c:v>
                </c:pt>
                <c:pt idx="296" formatCode="#,##0">
                  <c:v>17.428571428571427</c:v>
                </c:pt>
                <c:pt idx="297" formatCode="#,##0">
                  <c:v>17.714285714285715</c:v>
                </c:pt>
                <c:pt idx="298" formatCode="#,##0">
                  <c:v>16.714285714285715</c:v>
                </c:pt>
                <c:pt idx="299" formatCode="#,##0">
                  <c:v>16.571428571428573</c:v>
                </c:pt>
                <c:pt idx="300" formatCode="#,##0">
                  <c:v>16</c:v>
                </c:pt>
                <c:pt idx="301" formatCode="#,##0">
                  <c:v>15</c:v>
                </c:pt>
                <c:pt idx="302" formatCode="#,##0">
                  <c:v>14.714285714285714</c:v>
                </c:pt>
                <c:pt idx="303" formatCode="#,##0">
                  <c:v>13.571428571428571</c:v>
                </c:pt>
                <c:pt idx="304" formatCode="#,##0">
                  <c:v>13.285714285714286</c:v>
                </c:pt>
                <c:pt idx="305" formatCode="#,##0">
                  <c:v>13.857142857142858</c:v>
                </c:pt>
                <c:pt idx="306" formatCode="#,##0">
                  <c:v>14</c:v>
                </c:pt>
                <c:pt idx="307" formatCode="#,##0">
                  <c:v>13.571428571428571</c:v>
                </c:pt>
                <c:pt idx="308" formatCode="#,##0">
                  <c:v>12.857142857142858</c:v>
                </c:pt>
                <c:pt idx="309" formatCode="#,##0">
                  <c:v>12.714285714285714</c:v>
                </c:pt>
                <c:pt idx="310" formatCode="#,##0">
                  <c:v>11.571428571428571</c:v>
                </c:pt>
                <c:pt idx="311" formatCode="#,##0">
                  <c:v>11.428571428571429</c:v>
                </c:pt>
                <c:pt idx="312" formatCode="#,##0">
                  <c:v>9.8571428571428577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5-4E1B-A2DE-6CDB3A30DC2E}"/>
            </c:ext>
          </c:extLst>
        </c:ser>
        <c:ser>
          <c:idx val="6"/>
          <c:order val="3"/>
          <c:tx>
            <c:strRef>
              <c:f>'ONS Daily'!$AA$3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Daily'!$AA$4:$AA$500</c:f>
              <c:numCache>
                <c:formatCode>General</c:formatCode>
                <c:ptCount val="497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0.14285714285714285</c:v>
                </c:pt>
                <c:pt idx="14" formatCode="#,##0">
                  <c:v>0.14285714285714285</c:v>
                </c:pt>
                <c:pt idx="15" formatCode="#,##0">
                  <c:v>0.14285714285714285</c:v>
                </c:pt>
                <c:pt idx="16" formatCode="#,##0">
                  <c:v>0.14285714285714285</c:v>
                </c:pt>
                <c:pt idx="17" formatCode="#,##0">
                  <c:v>0.14285714285714285</c:v>
                </c:pt>
                <c:pt idx="18" formatCode="#,##0">
                  <c:v>0.5714285714285714</c:v>
                </c:pt>
                <c:pt idx="19" formatCode="#,##0">
                  <c:v>1</c:v>
                </c:pt>
                <c:pt idx="20" formatCode="#,##0">
                  <c:v>1.7142857142857142</c:v>
                </c:pt>
                <c:pt idx="21" formatCode="#,##0">
                  <c:v>2.2857142857142856</c:v>
                </c:pt>
                <c:pt idx="22" formatCode="#,##0">
                  <c:v>2.5714285714285716</c:v>
                </c:pt>
                <c:pt idx="23" formatCode="#,##0">
                  <c:v>3.4285714285714284</c:v>
                </c:pt>
                <c:pt idx="24" formatCode="#,##0">
                  <c:v>4.5714285714285712</c:v>
                </c:pt>
                <c:pt idx="25" formatCode="#,##0">
                  <c:v>6</c:v>
                </c:pt>
                <c:pt idx="26" formatCode="#,##0">
                  <c:v>7.1428571428571432</c:v>
                </c:pt>
                <c:pt idx="27" formatCode="#,##0">
                  <c:v>7.5714285714285712</c:v>
                </c:pt>
                <c:pt idx="28" formatCode="#,##0">
                  <c:v>12.142857142857142</c:v>
                </c:pt>
                <c:pt idx="29" formatCode="#,##0">
                  <c:v>16.142857142857142</c:v>
                </c:pt>
                <c:pt idx="30" formatCode="#,##0">
                  <c:v>20.428571428571427</c:v>
                </c:pt>
                <c:pt idx="31" formatCode="#,##0">
                  <c:v>25.142857142857142</c:v>
                </c:pt>
                <c:pt idx="32" formatCode="#,##0">
                  <c:v>31.142857142857142</c:v>
                </c:pt>
                <c:pt idx="33" formatCode="#,##0">
                  <c:v>36.285714285714285</c:v>
                </c:pt>
                <c:pt idx="34" formatCode="#,##0">
                  <c:v>42.285714285714285</c:v>
                </c:pt>
                <c:pt idx="35" formatCode="#,##0">
                  <c:v>45.428571428571431</c:v>
                </c:pt>
                <c:pt idx="36" formatCode="#,##0">
                  <c:v>48.857142857142854</c:v>
                </c:pt>
                <c:pt idx="37" formatCode="#,##0">
                  <c:v>52.142857142857146</c:v>
                </c:pt>
                <c:pt idx="38" formatCode="#,##0">
                  <c:v>55.285714285714285</c:v>
                </c:pt>
                <c:pt idx="39" formatCode="#,##0">
                  <c:v>58.714285714285715</c:v>
                </c:pt>
                <c:pt idx="40" formatCode="#,##0">
                  <c:v>62.428571428571431</c:v>
                </c:pt>
                <c:pt idx="41" formatCode="#,##0">
                  <c:v>64.142857142857139</c:v>
                </c:pt>
                <c:pt idx="42" formatCode="#,##0">
                  <c:v>63.142857142857146</c:v>
                </c:pt>
                <c:pt idx="43" formatCode="#,##0">
                  <c:v>65</c:v>
                </c:pt>
                <c:pt idx="44" formatCode="#,##0">
                  <c:v>63.142857142857146</c:v>
                </c:pt>
                <c:pt idx="45" formatCode="#,##0">
                  <c:v>60.857142857142854</c:v>
                </c:pt>
                <c:pt idx="46" formatCode="#,##0">
                  <c:v>58</c:v>
                </c:pt>
                <c:pt idx="47" formatCode="#,##0">
                  <c:v>57.285714285714285</c:v>
                </c:pt>
                <c:pt idx="48" formatCode="#,##0">
                  <c:v>56.571428571428569</c:v>
                </c:pt>
                <c:pt idx="49" formatCode="#,##0">
                  <c:v>56.714285714285715</c:v>
                </c:pt>
                <c:pt idx="50" formatCode="#,##0">
                  <c:v>54.142857142857146</c:v>
                </c:pt>
                <c:pt idx="51" formatCode="#,##0">
                  <c:v>55.142857142857146</c:v>
                </c:pt>
                <c:pt idx="52" formatCode="#,##0">
                  <c:v>55.571428571428569</c:v>
                </c:pt>
                <c:pt idx="53" formatCode="#,##0">
                  <c:v>52.428571428571431</c:v>
                </c:pt>
                <c:pt idx="54" formatCode="#,##0">
                  <c:v>51.571428571428569</c:v>
                </c:pt>
                <c:pt idx="55" formatCode="#,##0">
                  <c:v>50.142857142857146</c:v>
                </c:pt>
                <c:pt idx="56" formatCode="#,##0">
                  <c:v>48.285714285714285</c:v>
                </c:pt>
                <c:pt idx="57" formatCode="#,##0">
                  <c:v>48.428571428571431</c:v>
                </c:pt>
                <c:pt idx="58" formatCode="#,##0">
                  <c:v>46</c:v>
                </c:pt>
                <c:pt idx="59" formatCode="#,##0">
                  <c:v>45.571428571428569</c:v>
                </c:pt>
                <c:pt idx="60" formatCode="#,##0">
                  <c:v>47.714285714285715</c:v>
                </c:pt>
                <c:pt idx="61" formatCode="#,##0">
                  <c:v>46.714285714285715</c:v>
                </c:pt>
                <c:pt idx="62" formatCode="#,##0">
                  <c:v>46</c:v>
                </c:pt>
                <c:pt idx="63" formatCode="#,##0">
                  <c:v>45.285714285714285</c:v>
                </c:pt>
                <c:pt idx="64" formatCode="#,##0">
                  <c:v>43.285714285714285</c:v>
                </c:pt>
                <c:pt idx="65" formatCode="#,##0">
                  <c:v>43.285714285714285</c:v>
                </c:pt>
                <c:pt idx="66" formatCode="#,##0">
                  <c:v>43.142857142857146</c:v>
                </c:pt>
                <c:pt idx="67" formatCode="#,##0">
                  <c:v>40.857142857142854</c:v>
                </c:pt>
                <c:pt idx="68" formatCode="#,##0">
                  <c:v>37.285714285714285</c:v>
                </c:pt>
                <c:pt idx="69" formatCode="#,##0">
                  <c:v>35</c:v>
                </c:pt>
                <c:pt idx="70" formatCode="#,##0">
                  <c:v>33.714285714285715</c:v>
                </c:pt>
                <c:pt idx="71" formatCode="#,##0">
                  <c:v>31.857142857142858</c:v>
                </c:pt>
                <c:pt idx="72" formatCode="#,##0">
                  <c:v>31.285714285714285</c:v>
                </c:pt>
                <c:pt idx="73" formatCode="#,##0">
                  <c:v>29.142857142857142</c:v>
                </c:pt>
                <c:pt idx="74" formatCode="#,##0">
                  <c:v>27.571428571428573</c:v>
                </c:pt>
                <c:pt idx="75" formatCode="#,##0">
                  <c:v>28.285714285714285</c:v>
                </c:pt>
                <c:pt idx="76" formatCode="#,##0">
                  <c:v>29.142857142857142</c:v>
                </c:pt>
                <c:pt idx="77" formatCode="#,##0">
                  <c:v>31</c:v>
                </c:pt>
                <c:pt idx="78" formatCode="#,##0">
                  <c:v>30.714285714285715</c:v>
                </c:pt>
                <c:pt idx="79" formatCode="#,##0">
                  <c:v>29</c:v>
                </c:pt>
                <c:pt idx="80" formatCode="#,##0">
                  <c:v>28.428571428571427</c:v>
                </c:pt>
                <c:pt idx="81" formatCode="#,##0">
                  <c:v>27.571428571428573</c:v>
                </c:pt>
                <c:pt idx="82" formatCode="#,##0">
                  <c:v>25.428571428571427</c:v>
                </c:pt>
                <c:pt idx="83" formatCode="#,##0">
                  <c:v>23.285714285714285</c:v>
                </c:pt>
                <c:pt idx="84" formatCode="#,##0">
                  <c:v>19.714285714285715</c:v>
                </c:pt>
                <c:pt idx="85" formatCode="#,##0">
                  <c:v>20.428571428571427</c:v>
                </c:pt>
                <c:pt idx="86" formatCode="#,##0">
                  <c:v>20.142857142857142</c:v>
                </c:pt>
                <c:pt idx="87" formatCode="#,##0">
                  <c:v>18.857142857142858</c:v>
                </c:pt>
                <c:pt idx="88" formatCode="#,##0">
                  <c:v>19.714285714285715</c:v>
                </c:pt>
                <c:pt idx="89" formatCode="#,##0">
                  <c:v>18.857142857142858</c:v>
                </c:pt>
                <c:pt idx="90" formatCode="#,##0">
                  <c:v>18</c:v>
                </c:pt>
                <c:pt idx="91" formatCode="#,##0">
                  <c:v>17.714285714285715</c:v>
                </c:pt>
                <c:pt idx="92" formatCode="#,##0">
                  <c:v>16.857142857142858</c:v>
                </c:pt>
                <c:pt idx="93" formatCode="#,##0">
                  <c:v>16</c:v>
                </c:pt>
                <c:pt idx="94" formatCode="#,##0">
                  <c:v>14.714285714285714</c:v>
                </c:pt>
                <c:pt idx="95" formatCode="#,##0">
                  <c:v>13.285714285714286</c:v>
                </c:pt>
                <c:pt idx="96" formatCode="#,##0">
                  <c:v>12</c:v>
                </c:pt>
                <c:pt idx="97" formatCode="#,##0">
                  <c:v>11.857142857142858</c:v>
                </c:pt>
                <c:pt idx="98" formatCode="#,##0">
                  <c:v>11.571428571428571</c:v>
                </c:pt>
                <c:pt idx="99" formatCode="#,##0">
                  <c:v>10.142857142857142</c:v>
                </c:pt>
                <c:pt idx="100" formatCode="#,##0">
                  <c:v>9.5714285714285712</c:v>
                </c:pt>
                <c:pt idx="101" formatCode="#,##0">
                  <c:v>9.2857142857142865</c:v>
                </c:pt>
                <c:pt idx="102" formatCode="#,##0">
                  <c:v>8</c:v>
                </c:pt>
                <c:pt idx="103" formatCode="#,##0">
                  <c:v>7.8571428571428568</c:v>
                </c:pt>
                <c:pt idx="104" formatCode="#,##0">
                  <c:v>7.1428571428571432</c:v>
                </c:pt>
                <c:pt idx="105" formatCode="#,##0">
                  <c:v>6.1428571428571432</c:v>
                </c:pt>
                <c:pt idx="106" formatCode="#,##0">
                  <c:v>5.7142857142857144</c:v>
                </c:pt>
                <c:pt idx="107" formatCode="#,##0">
                  <c:v>4.8571428571428568</c:v>
                </c:pt>
                <c:pt idx="108" formatCode="#,##0">
                  <c:v>4.7142857142857144</c:v>
                </c:pt>
                <c:pt idx="109" formatCode="#,##0">
                  <c:v>4</c:v>
                </c:pt>
                <c:pt idx="110" formatCode="#,##0">
                  <c:v>3.8571428571428572</c:v>
                </c:pt>
                <c:pt idx="111" formatCode="#,##0">
                  <c:v>3.7142857142857144</c:v>
                </c:pt>
                <c:pt idx="112" formatCode="#,##0">
                  <c:v>4.1428571428571432</c:v>
                </c:pt>
                <c:pt idx="113" formatCode="#,##0">
                  <c:v>3.5714285714285716</c:v>
                </c:pt>
                <c:pt idx="114" formatCode="#,##0">
                  <c:v>3.7142857142857144</c:v>
                </c:pt>
                <c:pt idx="115" formatCode="#,##0">
                  <c:v>3.7142857142857144</c:v>
                </c:pt>
                <c:pt idx="116" formatCode="#,##0">
                  <c:v>4.2857142857142856</c:v>
                </c:pt>
                <c:pt idx="117" formatCode="#,##0">
                  <c:v>4.2857142857142856</c:v>
                </c:pt>
                <c:pt idx="118" formatCode="#,##0">
                  <c:v>4.4285714285714288</c:v>
                </c:pt>
                <c:pt idx="119" formatCode="#,##0">
                  <c:v>4</c:v>
                </c:pt>
                <c:pt idx="120" formatCode="#,##0">
                  <c:v>3.7142857142857144</c:v>
                </c:pt>
                <c:pt idx="121" formatCode="#,##0">
                  <c:v>3.5714285714285716</c:v>
                </c:pt>
                <c:pt idx="122" formatCode="#,##0">
                  <c:v>2.8571428571428572</c:v>
                </c:pt>
                <c:pt idx="123" formatCode="#,##0">
                  <c:v>2.4285714285714284</c:v>
                </c:pt>
                <c:pt idx="124" formatCode="#,##0">
                  <c:v>2</c:v>
                </c:pt>
                <c:pt idx="125" formatCode="#,##0">
                  <c:v>1.4285714285714286</c:v>
                </c:pt>
                <c:pt idx="126" formatCode="#,##0">
                  <c:v>1.2857142857142858</c:v>
                </c:pt>
                <c:pt idx="127" formatCode="#,##0">
                  <c:v>1.2857142857142858</c:v>
                </c:pt>
                <c:pt idx="128" formatCode="#,##0">
                  <c:v>1.1428571428571428</c:v>
                </c:pt>
                <c:pt idx="129" formatCode="#,##0">
                  <c:v>1.1428571428571428</c:v>
                </c:pt>
                <c:pt idx="130" formatCode="#,##0">
                  <c:v>1.2857142857142858</c:v>
                </c:pt>
                <c:pt idx="131" formatCode="#,##0">
                  <c:v>1.2857142857142858</c:v>
                </c:pt>
                <c:pt idx="132" formatCode="#,##0">
                  <c:v>1.2857142857142858</c:v>
                </c:pt>
                <c:pt idx="133" formatCode="#,##0">
                  <c:v>1.2857142857142858</c:v>
                </c:pt>
                <c:pt idx="134" formatCode="#,##0">
                  <c:v>1.4285714285714286</c:v>
                </c:pt>
                <c:pt idx="135" formatCode="#,##0">
                  <c:v>1.2857142857142858</c:v>
                </c:pt>
                <c:pt idx="136" formatCode="#,##0">
                  <c:v>1.1428571428571428</c:v>
                </c:pt>
                <c:pt idx="137" formatCode="#,##0">
                  <c:v>0.7142857142857143</c:v>
                </c:pt>
                <c:pt idx="138" formatCode="#,##0">
                  <c:v>0.8571428571428571</c:v>
                </c:pt>
                <c:pt idx="139" formatCode="#,##0">
                  <c:v>0.7142857142857143</c:v>
                </c:pt>
                <c:pt idx="140" formatCode="#,##0">
                  <c:v>0.7142857142857143</c:v>
                </c:pt>
                <c:pt idx="141" formatCode="#,##0">
                  <c:v>0.42857142857142855</c:v>
                </c:pt>
                <c:pt idx="142" formatCode="#,##0">
                  <c:v>0.5714285714285714</c:v>
                </c:pt>
                <c:pt idx="143" formatCode="#,##0">
                  <c:v>0.7142857142857143</c:v>
                </c:pt>
                <c:pt idx="144" formatCode="#,##0">
                  <c:v>0.7142857142857143</c:v>
                </c:pt>
                <c:pt idx="145" formatCode="#,##0">
                  <c:v>0.5714285714285714</c:v>
                </c:pt>
                <c:pt idx="146" formatCode="#,##0">
                  <c:v>0.42857142857142855</c:v>
                </c:pt>
                <c:pt idx="147" formatCode="#,##0">
                  <c:v>0.2857142857142857</c:v>
                </c:pt>
                <c:pt idx="148" formatCode="#,##0">
                  <c:v>0.42857142857142855</c:v>
                </c:pt>
                <c:pt idx="149" formatCode="#,##0">
                  <c:v>0.42857142857142855</c:v>
                </c:pt>
                <c:pt idx="150" formatCode="#,##0">
                  <c:v>0.2857142857142857</c:v>
                </c:pt>
                <c:pt idx="151" formatCode="#,##0">
                  <c:v>0.42857142857142855</c:v>
                </c:pt>
                <c:pt idx="152" formatCode="#,##0">
                  <c:v>0.42857142857142855</c:v>
                </c:pt>
                <c:pt idx="153" formatCode="#,##0">
                  <c:v>0.42857142857142855</c:v>
                </c:pt>
                <c:pt idx="154" formatCode="#,##0">
                  <c:v>0.7142857142857143</c:v>
                </c:pt>
                <c:pt idx="155" formatCode="#,##0">
                  <c:v>0.5714285714285714</c:v>
                </c:pt>
                <c:pt idx="156" formatCode="#,##0">
                  <c:v>0.42857142857142855</c:v>
                </c:pt>
                <c:pt idx="157" formatCode="#,##0">
                  <c:v>0.42857142857142855</c:v>
                </c:pt>
                <c:pt idx="158" formatCode="#,##0">
                  <c:v>0.2857142857142857</c:v>
                </c:pt>
                <c:pt idx="159" formatCode="#,##0">
                  <c:v>0.2857142857142857</c:v>
                </c:pt>
                <c:pt idx="160" formatCode="#,##0">
                  <c:v>0.5714285714285714</c:v>
                </c:pt>
                <c:pt idx="161" formatCode="#,##0">
                  <c:v>0.5714285714285714</c:v>
                </c:pt>
                <c:pt idx="162" formatCode="#,##0">
                  <c:v>0.7142857142857143</c:v>
                </c:pt>
                <c:pt idx="163" formatCode="#,##0">
                  <c:v>0.7142857142857143</c:v>
                </c:pt>
                <c:pt idx="164" formatCode="#,##0">
                  <c:v>0.7142857142857143</c:v>
                </c:pt>
                <c:pt idx="165" formatCode="#,##0">
                  <c:v>0.7142857142857143</c:v>
                </c:pt>
                <c:pt idx="166" formatCode="#,##0">
                  <c:v>0.8571428571428571</c:v>
                </c:pt>
                <c:pt idx="167" formatCode="#,##0">
                  <c:v>0.5714285714285714</c:v>
                </c:pt>
                <c:pt idx="168" formatCode="#,##0">
                  <c:v>0.5714285714285714</c:v>
                </c:pt>
                <c:pt idx="169" formatCode="#,##0">
                  <c:v>0.5714285714285714</c:v>
                </c:pt>
                <c:pt idx="170" formatCode="#,##0">
                  <c:v>0.7142857142857143</c:v>
                </c:pt>
                <c:pt idx="171" formatCode="#,##0">
                  <c:v>0.7142857142857143</c:v>
                </c:pt>
                <c:pt idx="172" formatCode="#,##0">
                  <c:v>0.7142857142857143</c:v>
                </c:pt>
                <c:pt idx="173" formatCode="#,##0">
                  <c:v>0.5714285714285714</c:v>
                </c:pt>
                <c:pt idx="174" formatCode="#,##0">
                  <c:v>0.7142857142857143</c:v>
                </c:pt>
                <c:pt idx="175" formatCode="#,##0">
                  <c:v>0.42857142857142855</c:v>
                </c:pt>
                <c:pt idx="176" formatCode="#,##0">
                  <c:v>0.2857142857142857</c:v>
                </c:pt>
                <c:pt idx="177" formatCode="#,##0">
                  <c:v>0.14285714285714285</c:v>
                </c:pt>
                <c:pt idx="178" formatCode="#,##0">
                  <c:v>0.2857142857142857</c:v>
                </c:pt>
                <c:pt idx="179" formatCode="#,##0">
                  <c:v>0.42857142857142855</c:v>
                </c:pt>
                <c:pt idx="180" formatCode="#,##0">
                  <c:v>0.7142857142857143</c:v>
                </c:pt>
                <c:pt idx="181" formatCode="#,##0">
                  <c:v>0.5714285714285714</c:v>
                </c:pt>
                <c:pt idx="182" formatCode="#,##0">
                  <c:v>0.5714285714285714</c:v>
                </c:pt>
                <c:pt idx="183" formatCode="#,##0">
                  <c:v>0.5714285714285714</c:v>
                </c:pt>
                <c:pt idx="184" formatCode="#,##0">
                  <c:v>0.5714285714285714</c:v>
                </c:pt>
                <c:pt idx="185" formatCode="#,##0">
                  <c:v>0.5714285714285714</c:v>
                </c:pt>
                <c:pt idx="186" formatCode="#,##0">
                  <c:v>0.42857142857142855</c:v>
                </c:pt>
                <c:pt idx="187" formatCode="#,##0">
                  <c:v>0.2857142857142857</c:v>
                </c:pt>
                <c:pt idx="188" formatCode="#,##0">
                  <c:v>0.42857142857142855</c:v>
                </c:pt>
                <c:pt idx="189" formatCode="#,##0">
                  <c:v>0.5714285714285714</c:v>
                </c:pt>
                <c:pt idx="190" formatCode="#,##0">
                  <c:v>0.5714285714285714</c:v>
                </c:pt>
                <c:pt idx="191" formatCode="#,##0">
                  <c:v>0.5714285714285714</c:v>
                </c:pt>
                <c:pt idx="192" formatCode="#,##0">
                  <c:v>0.42857142857142855</c:v>
                </c:pt>
                <c:pt idx="193" formatCode="#,##0">
                  <c:v>0.7142857142857143</c:v>
                </c:pt>
                <c:pt idx="194" formatCode="#,##0">
                  <c:v>0.7142857142857143</c:v>
                </c:pt>
                <c:pt idx="195" formatCode="#,##0">
                  <c:v>0.7142857142857143</c:v>
                </c:pt>
                <c:pt idx="196" formatCode="#,##0">
                  <c:v>0.5714285714285714</c:v>
                </c:pt>
                <c:pt idx="197" formatCode="#,##0">
                  <c:v>0.7142857142857143</c:v>
                </c:pt>
                <c:pt idx="198" formatCode="#,##0">
                  <c:v>1</c:v>
                </c:pt>
                <c:pt idx="199" formatCode="#,##0">
                  <c:v>1.7142857142857142</c:v>
                </c:pt>
                <c:pt idx="200" formatCode="#,##0">
                  <c:v>1.8571428571428572</c:v>
                </c:pt>
                <c:pt idx="201" formatCode="#,##0">
                  <c:v>1.8571428571428572</c:v>
                </c:pt>
                <c:pt idx="202" formatCode="#,##0">
                  <c:v>2.1428571428571428</c:v>
                </c:pt>
                <c:pt idx="203" formatCode="#,##0">
                  <c:v>2.5714285714285716</c:v>
                </c:pt>
                <c:pt idx="204" formatCode="#,##0">
                  <c:v>2.5714285714285716</c:v>
                </c:pt>
                <c:pt idx="205" formatCode="#,##0">
                  <c:v>2.8571428571428572</c:v>
                </c:pt>
                <c:pt idx="206" formatCode="#,##0">
                  <c:v>2.2857142857142856</c:v>
                </c:pt>
                <c:pt idx="207" formatCode="#,##0">
                  <c:v>2.5714285714285716</c:v>
                </c:pt>
                <c:pt idx="208" formatCode="#,##0">
                  <c:v>3.1428571428571428</c:v>
                </c:pt>
                <c:pt idx="209" formatCode="#,##0">
                  <c:v>4.5714285714285712</c:v>
                </c:pt>
                <c:pt idx="210" formatCode="#,##0">
                  <c:v>5</c:v>
                </c:pt>
                <c:pt idx="211" formatCode="#,##0">
                  <c:v>5.5714285714285712</c:v>
                </c:pt>
                <c:pt idx="212" formatCode="#,##0">
                  <c:v>5.4285714285714288</c:v>
                </c:pt>
                <c:pt idx="213" formatCode="#,##0">
                  <c:v>6</c:v>
                </c:pt>
                <c:pt idx="214" formatCode="#,##0">
                  <c:v>7.8571428571428568</c:v>
                </c:pt>
                <c:pt idx="215" formatCode="#,##0">
                  <c:v>8.1428571428571423</c:v>
                </c:pt>
                <c:pt idx="216" formatCode="#,##0">
                  <c:v>7.8571428571428568</c:v>
                </c:pt>
                <c:pt idx="217" formatCode="#,##0">
                  <c:v>7.8571428571428568</c:v>
                </c:pt>
                <c:pt idx="218" formatCode="#,##0">
                  <c:v>8.5714285714285712</c:v>
                </c:pt>
                <c:pt idx="219" formatCode="#,##0">
                  <c:v>9.5714285714285712</c:v>
                </c:pt>
                <c:pt idx="220" formatCode="#,##0">
                  <c:v>10.857142857142858</c:v>
                </c:pt>
                <c:pt idx="221" formatCode="#,##0">
                  <c:v>9.5714285714285712</c:v>
                </c:pt>
                <c:pt idx="222" formatCode="#,##0">
                  <c:v>10.714285714285714</c:v>
                </c:pt>
                <c:pt idx="223" formatCode="#,##0">
                  <c:v>11.428571428571429</c:v>
                </c:pt>
                <c:pt idx="224" formatCode="#,##0">
                  <c:v>12.285714285714286</c:v>
                </c:pt>
                <c:pt idx="225" formatCode="#,##0">
                  <c:v>12.571428571428571</c:v>
                </c:pt>
                <c:pt idx="226" formatCode="#,##0">
                  <c:v>13.428571428571429</c:v>
                </c:pt>
                <c:pt idx="227" formatCode="#,##0">
                  <c:v>13.714285714285714</c:v>
                </c:pt>
                <c:pt idx="228" formatCode="#,##0">
                  <c:v>14.571428571428571</c:v>
                </c:pt>
                <c:pt idx="229" formatCode="#,##0">
                  <c:v>14.571428571428571</c:v>
                </c:pt>
                <c:pt idx="230" formatCode="#,##0">
                  <c:v>14.285714285714286</c:v>
                </c:pt>
                <c:pt idx="231" formatCode="#,##0">
                  <c:v>15.428571428571429</c:v>
                </c:pt>
                <c:pt idx="232" formatCode="#,##0">
                  <c:v>16.428571428571427</c:v>
                </c:pt>
                <c:pt idx="233" formatCode="#,##0">
                  <c:v>16.857142857142858</c:v>
                </c:pt>
                <c:pt idx="234" formatCode="#,##0">
                  <c:v>17.571428571428573</c:v>
                </c:pt>
                <c:pt idx="235" formatCode="#,##0">
                  <c:v>17.571428571428573</c:v>
                </c:pt>
                <c:pt idx="236" formatCode="#,##0">
                  <c:v>17.285714285714285</c:v>
                </c:pt>
                <c:pt idx="237" formatCode="#,##0">
                  <c:v>17.714285714285715</c:v>
                </c:pt>
                <c:pt idx="238" formatCode="#,##0">
                  <c:v>18</c:v>
                </c:pt>
                <c:pt idx="239" formatCode="#,##0">
                  <c:v>18</c:v>
                </c:pt>
                <c:pt idx="240" formatCode="#,##0">
                  <c:v>18.857142857142858</c:v>
                </c:pt>
                <c:pt idx="241" formatCode="#,##0">
                  <c:v>18.428571428571427</c:v>
                </c:pt>
                <c:pt idx="242" formatCode="#,##0">
                  <c:v>19.857142857142858</c:v>
                </c:pt>
                <c:pt idx="243" formatCode="#,##0">
                  <c:v>20.714285714285715</c:v>
                </c:pt>
                <c:pt idx="244" formatCode="#,##0">
                  <c:v>22</c:v>
                </c:pt>
                <c:pt idx="245" formatCode="#,##0">
                  <c:v>21.142857142857142</c:v>
                </c:pt>
                <c:pt idx="246" formatCode="#,##0">
                  <c:v>21</c:v>
                </c:pt>
                <c:pt idx="247" formatCode="#,##0">
                  <c:v>20.714285714285715</c:v>
                </c:pt>
                <c:pt idx="248" formatCode="#,##0">
                  <c:v>21.285714285714285</c:v>
                </c:pt>
                <c:pt idx="249" formatCode="#,##0">
                  <c:v>21.571428571428573</c:v>
                </c:pt>
                <c:pt idx="250" formatCode="#,##0">
                  <c:v>23.285714285714285</c:v>
                </c:pt>
                <c:pt idx="251" formatCode="#,##0">
                  <c:v>22.285714285714285</c:v>
                </c:pt>
                <c:pt idx="252" formatCode="#,##0">
                  <c:v>24.571428571428573</c:v>
                </c:pt>
                <c:pt idx="253" formatCode="#,##0">
                  <c:v>25.285714285714285</c:v>
                </c:pt>
                <c:pt idx="254" formatCode="#,##0">
                  <c:v>25</c:v>
                </c:pt>
                <c:pt idx="255" formatCode="#,##0">
                  <c:v>24.857142857142858</c:v>
                </c:pt>
                <c:pt idx="256" formatCode="#,##0">
                  <c:v>24.857142857142858</c:v>
                </c:pt>
                <c:pt idx="257" formatCode="#,##0">
                  <c:v>25.571428571428573</c:v>
                </c:pt>
                <c:pt idx="258" formatCode="#,##0">
                  <c:v>26.571428571428573</c:v>
                </c:pt>
                <c:pt idx="259" formatCode="#,##0">
                  <c:v>25.571428571428573</c:v>
                </c:pt>
                <c:pt idx="260" formatCode="#,##0">
                  <c:v>26.285714285714285</c:v>
                </c:pt>
                <c:pt idx="261" formatCode="#,##0">
                  <c:v>28</c:v>
                </c:pt>
                <c:pt idx="262" formatCode="#,##0">
                  <c:v>29.285714285714285</c:v>
                </c:pt>
                <c:pt idx="263" formatCode="#,##0">
                  <c:v>30.285714285714285</c:v>
                </c:pt>
                <c:pt idx="264" formatCode="#,##0">
                  <c:v>29.714285714285715</c:v>
                </c:pt>
                <c:pt idx="265" formatCode="#,##0">
                  <c:v>30.428571428571427</c:v>
                </c:pt>
                <c:pt idx="266" formatCode="#,##0">
                  <c:v>31.714285714285715</c:v>
                </c:pt>
                <c:pt idx="267" formatCode="#,##0">
                  <c:v>33.142857142857146</c:v>
                </c:pt>
                <c:pt idx="268" formatCode="#,##0">
                  <c:v>32.571428571428569</c:v>
                </c:pt>
                <c:pt idx="269" formatCode="#,##0">
                  <c:v>32.571428571428569</c:v>
                </c:pt>
                <c:pt idx="270" formatCode="#,##0">
                  <c:v>31</c:v>
                </c:pt>
                <c:pt idx="271" formatCode="#,##0">
                  <c:v>29.571428571428573</c:v>
                </c:pt>
                <c:pt idx="272" formatCode="#,##0">
                  <c:v>29.428571428571427</c:v>
                </c:pt>
                <c:pt idx="273" formatCode="#,##0">
                  <c:v>28.428571428571427</c:v>
                </c:pt>
                <c:pt idx="274" formatCode="#,##0">
                  <c:v>25.428571428571427</c:v>
                </c:pt>
                <c:pt idx="275" formatCode="#,##0">
                  <c:v>24.285714285714285</c:v>
                </c:pt>
                <c:pt idx="276" formatCode="#,##0">
                  <c:v>23.142857142857142</c:v>
                </c:pt>
                <c:pt idx="277" formatCode="#,##0">
                  <c:v>22.428571428571427</c:v>
                </c:pt>
                <c:pt idx="278" formatCode="#,##0">
                  <c:v>23.142857142857142</c:v>
                </c:pt>
                <c:pt idx="279" formatCode="#,##0">
                  <c:v>21.285714285714285</c:v>
                </c:pt>
                <c:pt idx="280" formatCode="#,##0">
                  <c:v>21</c:v>
                </c:pt>
                <c:pt idx="281" formatCode="#,##0">
                  <c:v>21.571428571428573</c:v>
                </c:pt>
                <c:pt idx="282" formatCode="#,##0">
                  <c:v>21</c:v>
                </c:pt>
                <c:pt idx="283" formatCode="#,##0">
                  <c:v>21.428571428571427</c:v>
                </c:pt>
                <c:pt idx="284" formatCode="#,##0">
                  <c:v>21.857142857142858</c:v>
                </c:pt>
                <c:pt idx="285" formatCode="#,##0">
                  <c:v>21.428571428571427</c:v>
                </c:pt>
                <c:pt idx="286" formatCode="#,##0">
                  <c:v>21.857142857142858</c:v>
                </c:pt>
                <c:pt idx="287" formatCode="#,##0">
                  <c:v>22.142857142857142</c:v>
                </c:pt>
                <c:pt idx="288" formatCode="#,##0">
                  <c:v>22.285714285714285</c:v>
                </c:pt>
                <c:pt idx="289" formatCode="#,##0">
                  <c:v>22</c:v>
                </c:pt>
                <c:pt idx="290" formatCode="#,##0">
                  <c:v>21.714285714285715</c:v>
                </c:pt>
                <c:pt idx="291" formatCode="#,##0">
                  <c:v>24</c:v>
                </c:pt>
                <c:pt idx="292" formatCode="#,##0">
                  <c:v>25.142857142857142</c:v>
                </c:pt>
                <c:pt idx="293" formatCode="#,##0">
                  <c:v>26.428571428571427</c:v>
                </c:pt>
                <c:pt idx="294" formatCode="#,##0">
                  <c:v>25.142857142857142</c:v>
                </c:pt>
                <c:pt idx="295" formatCode="#,##0">
                  <c:v>26.428571428571427</c:v>
                </c:pt>
                <c:pt idx="296" formatCode="#,##0">
                  <c:v>28.285714285714285</c:v>
                </c:pt>
                <c:pt idx="297" formatCode="#,##0">
                  <c:v>28</c:v>
                </c:pt>
                <c:pt idx="298" formatCode="#,##0">
                  <c:v>25.857142857142858</c:v>
                </c:pt>
                <c:pt idx="299" formatCode="#,##0">
                  <c:v>26.285714285714285</c:v>
                </c:pt>
                <c:pt idx="300" formatCode="#,##0">
                  <c:v>26.714285714285715</c:v>
                </c:pt>
                <c:pt idx="301" formatCode="#,##0">
                  <c:v>29.142857142857142</c:v>
                </c:pt>
                <c:pt idx="302" formatCode="#,##0">
                  <c:v>28.142857142857142</c:v>
                </c:pt>
                <c:pt idx="303" formatCode="#,##0">
                  <c:v>27.428571428571427</c:v>
                </c:pt>
                <c:pt idx="304" formatCode="#,##0">
                  <c:v>27</c:v>
                </c:pt>
                <c:pt idx="305" formatCode="#,##0">
                  <c:v>28.428571428571427</c:v>
                </c:pt>
                <c:pt idx="306" formatCode="#,##0">
                  <c:v>26.285714285714285</c:v>
                </c:pt>
                <c:pt idx="307" formatCode="#,##0">
                  <c:v>24.857142857142858</c:v>
                </c:pt>
                <c:pt idx="308" formatCode="#,##0">
                  <c:v>23.142857142857142</c:v>
                </c:pt>
                <c:pt idx="309" formatCode="#,##0">
                  <c:v>24.714285714285715</c:v>
                </c:pt>
                <c:pt idx="310" formatCode="#,##0">
                  <c:v>24.571428571428573</c:v>
                </c:pt>
                <c:pt idx="311" formatCode="#,##0">
                  <c:v>25.857142857142858</c:v>
                </c:pt>
                <c:pt idx="312" formatCode="#,##0">
                  <c:v>25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5-4E1B-A2DE-6CDB3A30DC2E}"/>
            </c:ext>
          </c:extLst>
        </c:ser>
        <c:ser>
          <c:idx val="7"/>
          <c:order val="4"/>
          <c:tx>
            <c:strRef>
              <c:f>'ONS Daily'!$AB$3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Daily'!$AB$4:$AB$500</c:f>
              <c:numCache>
                <c:formatCode>General</c:formatCode>
                <c:ptCount val="497"/>
                <c:pt idx="6" formatCode="#,##0">
                  <c:v>0.14285714285714285</c:v>
                </c:pt>
                <c:pt idx="7" formatCode="#,##0">
                  <c:v>0.14285714285714285</c:v>
                </c:pt>
                <c:pt idx="8" formatCode="#,##0">
                  <c:v>0.14285714285714285</c:v>
                </c:pt>
                <c:pt idx="9" formatCode="#,##0">
                  <c:v>0.2857142857142857</c:v>
                </c:pt>
                <c:pt idx="10" formatCode="#,##0">
                  <c:v>0.2857142857142857</c:v>
                </c:pt>
                <c:pt idx="11" formatCode="#,##0">
                  <c:v>0.7142857142857143</c:v>
                </c:pt>
                <c:pt idx="12" formatCode="#,##0">
                  <c:v>1.1428571428571428</c:v>
                </c:pt>
                <c:pt idx="13" formatCode="#,##0">
                  <c:v>1.5714285714285714</c:v>
                </c:pt>
                <c:pt idx="14" formatCode="#,##0">
                  <c:v>1.8571428571428572</c:v>
                </c:pt>
                <c:pt idx="15" formatCode="#,##0">
                  <c:v>2.7142857142857144</c:v>
                </c:pt>
                <c:pt idx="16" formatCode="#,##0">
                  <c:v>3.4285714285714284</c:v>
                </c:pt>
                <c:pt idx="17" formatCode="#,##0">
                  <c:v>4.7142857142857144</c:v>
                </c:pt>
                <c:pt idx="18" formatCode="#,##0">
                  <c:v>5.4285714285714288</c:v>
                </c:pt>
                <c:pt idx="19" formatCode="#,##0">
                  <c:v>6.7142857142857144</c:v>
                </c:pt>
                <c:pt idx="20" formatCode="#,##0">
                  <c:v>8.5714285714285712</c:v>
                </c:pt>
                <c:pt idx="21" formatCode="#,##0">
                  <c:v>11.142857142857142</c:v>
                </c:pt>
                <c:pt idx="22" formatCode="#,##0">
                  <c:v>13.428571428571429</c:v>
                </c:pt>
                <c:pt idx="23" formatCode="#,##0">
                  <c:v>15.714285714285714</c:v>
                </c:pt>
                <c:pt idx="24" formatCode="#,##0">
                  <c:v>19.285714285714285</c:v>
                </c:pt>
                <c:pt idx="25" formatCode="#,##0">
                  <c:v>24.285714285714285</c:v>
                </c:pt>
                <c:pt idx="26" formatCode="#,##0">
                  <c:v>28.714285714285715</c:v>
                </c:pt>
                <c:pt idx="27" formatCode="#,##0">
                  <c:v>35.142857142857146</c:v>
                </c:pt>
                <c:pt idx="28" formatCode="#,##0">
                  <c:v>43.714285714285715</c:v>
                </c:pt>
                <c:pt idx="29" formatCode="#,##0">
                  <c:v>52.142857142857146</c:v>
                </c:pt>
                <c:pt idx="30" formatCode="#,##0">
                  <c:v>65.571428571428569</c:v>
                </c:pt>
                <c:pt idx="31" formatCode="#,##0">
                  <c:v>79.857142857142861</c:v>
                </c:pt>
                <c:pt idx="32" formatCode="#,##0">
                  <c:v>92.571428571428569</c:v>
                </c:pt>
                <c:pt idx="33" formatCode="#,##0">
                  <c:v>104.14285714285714</c:v>
                </c:pt>
                <c:pt idx="34" formatCode="#,##0">
                  <c:v>117.57142857142857</c:v>
                </c:pt>
                <c:pt idx="35" formatCode="#,##0">
                  <c:v>126.28571428571429</c:v>
                </c:pt>
                <c:pt idx="36" formatCode="#,##0">
                  <c:v>142</c:v>
                </c:pt>
                <c:pt idx="37" formatCode="#,##0">
                  <c:v>150.57142857142858</c:v>
                </c:pt>
                <c:pt idx="38" formatCode="#,##0">
                  <c:v>154.85714285714286</c:v>
                </c:pt>
                <c:pt idx="39" formatCode="#,##0">
                  <c:v>159.85714285714286</c:v>
                </c:pt>
                <c:pt idx="40" formatCode="#,##0">
                  <c:v>170.28571428571428</c:v>
                </c:pt>
                <c:pt idx="41" formatCode="#,##0">
                  <c:v>177.42857142857142</c:v>
                </c:pt>
                <c:pt idx="42" formatCode="#,##0">
                  <c:v>184.14285714285714</c:v>
                </c:pt>
                <c:pt idx="43" formatCode="#,##0">
                  <c:v>184.71428571428572</c:v>
                </c:pt>
                <c:pt idx="44" formatCode="#,##0">
                  <c:v>186.57142857142858</c:v>
                </c:pt>
                <c:pt idx="45" formatCode="#,##0">
                  <c:v>193.71428571428572</c:v>
                </c:pt>
                <c:pt idx="46" formatCode="#,##0">
                  <c:v>192.71428571428572</c:v>
                </c:pt>
                <c:pt idx="47" formatCode="#,##0">
                  <c:v>193</c:v>
                </c:pt>
                <c:pt idx="48" formatCode="#,##0">
                  <c:v>182.14285714285714</c:v>
                </c:pt>
                <c:pt idx="49" formatCode="#,##0">
                  <c:v>177.57142857142858</c:v>
                </c:pt>
                <c:pt idx="50" formatCode="#,##0">
                  <c:v>169.57142857142858</c:v>
                </c:pt>
                <c:pt idx="51" formatCode="#,##0">
                  <c:v>167.28571428571428</c:v>
                </c:pt>
                <c:pt idx="52" formatCode="#,##0">
                  <c:v>158.85714285714286</c:v>
                </c:pt>
                <c:pt idx="53" formatCode="#,##0">
                  <c:v>157.71428571428572</c:v>
                </c:pt>
                <c:pt idx="54" formatCode="#,##0">
                  <c:v>146.42857142857142</c:v>
                </c:pt>
                <c:pt idx="55" formatCode="#,##0">
                  <c:v>144.42857142857142</c:v>
                </c:pt>
                <c:pt idx="56" formatCode="#,##0">
                  <c:v>139.28571428571428</c:v>
                </c:pt>
                <c:pt idx="57" formatCode="#,##0">
                  <c:v>135.57142857142858</c:v>
                </c:pt>
                <c:pt idx="58" formatCode="#,##0">
                  <c:v>127.85714285714286</c:v>
                </c:pt>
                <c:pt idx="59" formatCode="#,##0">
                  <c:v>121.42857142857143</c:v>
                </c:pt>
                <c:pt idx="60" formatCode="#,##0">
                  <c:v>113.28571428571429</c:v>
                </c:pt>
                <c:pt idx="61" formatCode="#,##0">
                  <c:v>110.28571428571429</c:v>
                </c:pt>
                <c:pt idx="62" formatCode="#,##0">
                  <c:v>108</c:v>
                </c:pt>
                <c:pt idx="63" formatCode="#,##0">
                  <c:v>104.71428571428571</c:v>
                </c:pt>
                <c:pt idx="64" formatCode="#,##0">
                  <c:v>101.28571428571429</c:v>
                </c:pt>
                <c:pt idx="65" formatCode="#,##0">
                  <c:v>97.428571428571431</c:v>
                </c:pt>
                <c:pt idx="66" formatCode="#,##0">
                  <c:v>95.571428571428569</c:v>
                </c:pt>
                <c:pt idx="67" formatCode="#,##0">
                  <c:v>95.142857142857139</c:v>
                </c:pt>
                <c:pt idx="68" formatCode="#,##0">
                  <c:v>90.571428571428569</c:v>
                </c:pt>
                <c:pt idx="69" formatCode="#,##0">
                  <c:v>89.142857142857139</c:v>
                </c:pt>
                <c:pt idx="70" formatCode="#,##0">
                  <c:v>84.428571428571431</c:v>
                </c:pt>
                <c:pt idx="71" formatCode="#,##0">
                  <c:v>82</c:v>
                </c:pt>
                <c:pt idx="72" formatCode="#,##0">
                  <c:v>77</c:v>
                </c:pt>
                <c:pt idx="73" formatCode="#,##0">
                  <c:v>71.142857142857139</c:v>
                </c:pt>
                <c:pt idx="74" formatCode="#,##0">
                  <c:v>68.285714285714292</c:v>
                </c:pt>
                <c:pt idx="75" formatCode="#,##0">
                  <c:v>67.571428571428569</c:v>
                </c:pt>
                <c:pt idx="76" formatCode="#,##0">
                  <c:v>61.142857142857146</c:v>
                </c:pt>
                <c:pt idx="77" formatCode="#,##0">
                  <c:v>59</c:v>
                </c:pt>
                <c:pt idx="78" formatCode="#,##0">
                  <c:v>57.714285714285715</c:v>
                </c:pt>
                <c:pt idx="79" formatCode="#,##0">
                  <c:v>57</c:v>
                </c:pt>
                <c:pt idx="80" formatCode="#,##0">
                  <c:v>56.857142857142854</c:v>
                </c:pt>
                <c:pt idx="81" formatCode="#,##0">
                  <c:v>52</c:v>
                </c:pt>
                <c:pt idx="82" formatCode="#,##0">
                  <c:v>50.285714285714285</c:v>
                </c:pt>
                <c:pt idx="83" formatCode="#,##0">
                  <c:v>50.142857142857146</c:v>
                </c:pt>
                <c:pt idx="84" formatCode="#,##0">
                  <c:v>49.285714285714285</c:v>
                </c:pt>
                <c:pt idx="85" formatCode="#,##0">
                  <c:v>46.285714285714285</c:v>
                </c:pt>
                <c:pt idx="86" formatCode="#,##0">
                  <c:v>44.714285714285715</c:v>
                </c:pt>
                <c:pt idx="87" formatCode="#,##0">
                  <c:v>43.571428571428569</c:v>
                </c:pt>
                <c:pt idx="88" formatCode="#,##0">
                  <c:v>43.142857142857146</c:v>
                </c:pt>
                <c:pt idx="89" formatCode="#,##0">
                  <c:v>40.571428571428569</c:v>
                </c:pt>
                <c:pt idx="90" formatCode="#,##0">
                  <c:v>37.571428571428569</c:v>
                </c:pt>
                <c:pt idx="91" formatCode="#,##0">
                  <c:v>35.714285714285715</c:v>
                </c:pt>
                <c:pt idx="92" formatCode="#,##0">
                  <c:v>34.714285714285715</c:v>
                </c:pt>
                <c:pt idx="93" formatCode="#,##0">
                  <c:v>33.857142857142854</c:v>
                </c:pt>
                <c:pt idx="94" formatCode="#,##0">
                  <c:v>31.857142857142858</c:v>
                </c:pt>
                <c:pt idx="95" formatCode="#,##0">
                  <c:v>31.142857142857142</c:v>
                </c:pt>
                <c:pt idx="96" formatCode="#,##0">
                  <c:v>31</c:v>
                </c:pt>
                <c:pt idx="97" formatCode="#,##0">
                  <c:v>31.857142857142858</c:v>
                </c:pt>
                <c:pt idx="98" formatCode="#,##0">
                  <c:v>32.285714285714285</c:v>
                </c:pt>
                <c:pt idx="99" formatCode="#,##0">
                  <c:v>30</c:v>
                </c:pt>
                <c:pt idx="100" formatCode="#,##0">
                  <c:v>29.285714285714285</c:v>
                </c:pt>
                <c:pt idx="101" formatCode="#,##0">
                  <c:v>27.571428571428573</c:v>
                </c:pt>
                <c:pt idx="102" formatCode="#,##0">
                  <c:v>26.428571428571427</c:v>
                </c:pt>
                <c:pt idx="103" formatCode="#,##0">
                  <c:v>24.428571428571427</c:v>
                </c:pt>
                <c:pt idx="104" formatCode="#,##0">
                  <c:v>23.285714285714285</c:v>
                </c:pt>
                <c:pt idx="105" formatCode="#,##0">
                  <c:v>21.285714285714285</c:v>
                </c:pt>
                <c:pt idx="106" formatCode="#,##0">
                  <c:v>22</c:v>
                </c:pt>
                <c:pt idx="107" formatCode="#,##0">
                  <c:v>20.857142857142858</c:v>
                </c:pt>
                <c:pt idx="108" formatCode="#,##0">
                  <c:v>20.142857142857142</c:v>
                </c:pt>
                <c:pt idx="109" formatCode="#,##0">
                  <c:v>19.571428571428573</c:v>
                </c:pt>
                <c:pt idx="110" formatCode="#,##0">
                  <c:v>19.142857142857142</c:v>
                </c:pt>
                <c:pt idx="111" formatCode="#,##0">
                  <c:v>17.285714285714285</c:v>
                </c:pt>
                <c:pt idx="112" formatCode="#,##0">
                  <c:v>17</c:v>
                </c:pt>
                <c:pt idx="113" formatCode="#,##0">
                  <c:v>17.285714285714285</c:v>
                </c:pt>
                <c:pt idx="114" formatCode="#,##0">
                  <c:v>16.714285714285715</c:v>
                </c:pt>
                <c:pt idx="115" formatCode="#,##0">
                  <c:v>16.857142857142858</c:v>
                </c:pt>
                <c:pt idx="116" formatCode="#,##0">
                  <c:v>16</c:v>
                </c:pt>
                <c:pt idx="117" formatCode="#,##0">
                  <c:v>15.428571428571429</c:v>
                </c:pt>
                <c:pt idx="118" formatCode="#,##0">
                  <c:v>16.428571428571427</c:v>
                </c:pt>
                <c:pt idx="119" formatCode="#,##0">
                  <c:v>16</c:v>
                </c:pt>
                <c:pt idx="120" formatCode="#,##0">
                  <c:v>14</c:v>
                </c:pt>
                <c:pt idx="121" formatCode="#,##0">
                  <c:v>12.428571428571429</c:v>
                </c:pt>
                <c:pt idx="122" formatCode="#,##0">
                  <c:v>11.428571428571429</c:v>
                </c:pt>
                <c:pt idx="123" formatCode="#,##0">
                  <c:v>10.857142857142858</c:v>
                </c:pt>
                <c:pt idx="124" formatCode="#,##0">
                  <c:v>10.428571428571429</c:v>
                </c:pt>
                <c:pt idx="125" formatCode="#,##0">
                  <c:v>9.2857142857142865</c:v>
                </c:pt>
                <c:pt idx="126" formatCode="#,##0">
                  <c:v>9.1428571428571423</c:v>
                </c:pt>
                <c:pt idx="127" formatCode="#,##0">
                  <c:v>8.7142857142857135</c:v>
                </c:pt>
                <c:pt idx="128" formatCode="#,##0">
                  <c:v>8.5714285714285712</c:v>
                </c:pt>
                <c:pt idx="129" formatCode="#,##0">
                  <c:v>9</c:v>
                </c:pt>
                <c:pt idx="130" formatCode="#,##0">
                  <c:v>8.8571428571428577</c:v>
                </c:pt>
                <c:pt idx="131" formatCode="#,##0">
                  <c:v>8.7142857142857135</c:v>
                </c:pt>
                <c:pt idx="132" formatCode="#,##0">
                  <c:v>8.4285714285714288</c:v>
                </c:pt>
                <c:pt idx="133" formatCode="#,##0">
                  <c:v>7.4285714285714288</c:v>
                </c:pt>
                <c:pt idx="134" formatCode="#,##0">
                  <c:v>6.7142857142857144</c:v>
                </c:pt>
                <c:pt idx="135" formatCode="#,##0">
                  <c:v>7</c:v>
                </c:pt>
                <c:pt idx="136" formatCode="#,##0">
                  <c:v>6</c:v>
                </c:pt>
                <c:pt idx="137" formatCode="#,##0">
                  <c:v>6.2857142857142856</c:v>
                </c:pt>
                <c:pt idx="138" formatCode="#,##0">
                  <c:v>6.4285714285714288</c:v>
                </c:pt>
                <c:pt idx="139" formatCode="#,##0">
                  <c:v>6.4285714285714288</c:v>
                </c:pt>
                <c:pt idx="140" formatCode="#,##0">
                  <c:v>6.2857142857142856</c:v>
                </c:pt>
                <c:pt idx="141" formatCode="#,##0">
                  <c:v>6.2857142857142856</c:v>
                </c:pt>
                <c:pt idx="142" formatCode="#,##0">
                  <c:v>6.5714285714285712</c:v>
                </c:pt>
                <c:pt idx="143" formatCode="#,##0">
                  <c:v>6.4285714285714288</c:v>
                </c:pt>
                <c:pt idx="144" formatCode="#,##0">
                  <c:v>5.5714285714285712</c:v>
                </c:pt>
                <c:pt idx="145" formatCode="#,##0">
                  <c:v>5.2857142857142856</c:v>
                </c:pt>
                <c:pt idx="146" formatCode="#,##0">
                  <c:v>5.4285714285714288</c:v>
                </c:pt>
                <c:pt idx="147" formatCode="#,##0">
                  <c:v>5.1428571428571432</c:v>
                </c:pt>
                <c:pt idx="148" formatCode="#,##0">
                  <c:v>5</c:v>
                </c:pt>
                <c:pt idx="149" formatCode="#,##0">
                  <c:v>4.1428571428571432</c:v>
                </c:pt>
                <c:pt idx="150" formatCode="#,##0">
                  <c:v>4</c:v>
                </c:pt>
                <c:pt idx="151" formatCode="#,##0">
                  <c:v>4.1428571428571432</c:v>
                </c:pt>
                <c:pt idx="152" formatCode="#,##0">
                  <c:v>3.7142857142857144</c:v>
                </c:pt>
                <c:pt idx="153" formatCode="#,##0">
                  <c:v>3.4285714285714284</c:v>
                </c:pt>
                <c:pt idx="154" formatCode="#,##0">
                  <c:v>4.7142857142857144</c:v>
                </c:pt>
                <c:pt idx="155" formatCode="#,##0">
                  <c:v>5.1428571428571432</c:v>
                </c:pt>
                <c:pt idx="156" formatCode="#,##0">
                  <c:v>4.7142857142857144</c:v>
                </c:pt>
                <c:pt idx="157" formatCode="#,##0">
                  <c:v>4.8571428571428568</c:v>
                </c:pt>
                <c:pt idx="158" formatCode="#,##0">
                  <c:v>5.1428571428571432</c:v>
                </c:pt>
                <c:pt idx="159" formatCode="#,##0">
                  <c:v>5.5714285714285712</c:v>
                </c:pt>
                <c:pt idx="160" formatCode="#,##0">
                  <c:v>5.7142857142857144</c:v>
                </c:pt>
                <c:pt idx="161" formatCode="#,##0">
                  <c:v>4.2857142857142856</c:v>
                </c:pt>
                <c:pt idx="162" formatCode="#,##0">
                  <c:v>4.1428571428571432</c:v>
                </c:pt>
                <c:pt idx="163" formatCode="#,##0">
                  <c:v>4.7142857142857144</c:v>
                </c:pt>
                <c:pt idx="164" formatCode="#,##0">
                  <c:v>4.4285714285714288</c:v>
                </c:pt>
                <c:pt idx="165" formatCode="#,##0">
                  <c:v>4.2857142857142856</c:v>
                </c:pt>
                <c:pt idx="166" formatCode="#,##0">
                  <c:v>5</c:v>
                </c:pt>
                <c:pt idx="167" formatCode="#,##0">
                  <c:v>4.8571428571428568</c:v>
                </c:pt>
                <c:pt idx="168" formatCode="#,##0">
                  <c:v>5.2857142857142856</c:v>
                </c:pt>
                <c:pt idx="169" formatCode="#,##0">
                  <c:v>4.8571428571428568</c:v>
                </c:pt>
                <c:pt idx="170" formatCode="#,##0">
                  <c:v>4.2857142857142856</c:v>
                </c:pt>
                <c:pt idx="171" formatCode="#,##0">
                  <c:v>4.2857142857142856</c:v>
                </c:pt>
                <c:pt idx="172" formatCode="#,##0">
                  <c:v>4.1428571428571432</c:v>
                </c:pt>
                <c:pt idx="173" formatCode="#,##0">
                  <c:v>3.2857142857142856</c:v>
                </c:pt>
                <c:pt idx="174" formatCode="#,##0">
                  <c:v>4</c:v>
                </c:pt>
                <c:pt idx="175" formatCode="#,##0">
                  <c:v>4</c:v>
                </c:pt>
                <c:pt idx="176" formatCode="#,##0">
                  <c:v>4.5714285714285712</c:v>
                </c:pt>
                <c:pt idx="177" formatCode="#,##0">
                  <c:v>4.8571428571428568</c:v>
                </c:pt>
                <c:pt idx="178" formatCode="#,##0">
                  <c:v>4.7142857142857144</c:v>
                </c:pt>
                <c:pt idx="179" formatCode="#,##0">
                  <c:v>4.5714285714285712</c:v>
                </c:pt>
                <c:pt idx="180" formatCode="#,##0">
                  <c:v>4.1428571428571432</c:v>
                </c:pt>
                <c:pt idx="181" formatCode="#,##0">
                  <c:v>3.1428571428571428</c:v>
                </c:pt>
                <c:pt idx="182" formatCode="#,##0">
                  <c:v>3</c:v>
                </c:pt>
                <c:pt idx="183" formatCode="#,##0">
                  <c:v>2.2857142857142856</c:v>
                </c:pt>
                <c:pt idx="184" formatCode="#,##0">
                  <c:v>2.2857142857142856</c:v>
                </c:pt>
                <c:pt idx="185" formatCode="#,##0">
                  <c:v>2.2857142857142856</c:v>
                </c:pt>
                <c:pt idx="186" formatCode="#,##0">
                  <c:v>2</c:v>
                </c:pt>
                <c:pt idx="187" formatCode="#,##0">
                  <c:v>2.7142857142857144</c:v>
                </c:pt>
                <c:pt idx="188" formatCode="#,##0">
                  <c:v>2.8571428571428572</c:v>
                </c:pt>
                <c:pt idx="189" formatCode="#,##0">
                  <c:v>3.7142857142857144</c:v>
                </c:pt>
                <c:pt idx="190" formatCode="#,##0">
                  <c:v>4.1428571428571432</c:v>
                </c:pt>
                <c:pt idx="191" formatCode="#,##0">
                  <c:v>4.4285714285714288</c:v>
                </c:pt>
                <c:pt idx="192" formatCode="#,##0">
                  <c:v>4.7142857142857144</c:v>
                </c:pt>
                <c:pt idx="193" formatCode="#,##0">
                  <c:v>4.8571428571428568</c:v>
                </c:pt>
                <c:pt idx="194" formatCode="#,##0">
                  <c:v>4.8571428571428568</c:v>
                </c:pt>
                <c:pt idx="195" formatCode="#,##0">
                  <c:v>4.8571428571428568</c:v>
                </c:pt>
                <c:pt idx="196" formatCode="#,##0">
                  <c:v>4.5714285714285712</c:v>
                </c:pt>
                <c:pt idx="197" formatCode="#,##0">
                  <c:v>4.8571428571428568</c:v>
                </c:pt>
                <c:pt idx="198" formatCode="#,##0">
                  <c:v>5.2857142857142856</c:v>
                </c:pt>
                <c:pt idx="199" formatCode="#,##0">
                  <c:v>6.1428571428571432</c:v>
                </c:pt>
                <c:pt idx="200" formatCode="#,##0">
                  <c:v>6.8571428571428568</c:v>
                </c:pt>
                <c:pt idx="201" formatCode="#,##0">
                  <c:v>6.5714285714285712</c:v>
                </c:pt>
                <c:pt idx="202" formatCode="#,##0">
                  <c:v>7.1428571428571432</c:v>
                </c:pt>
                <c:pt idx="203" formatCode="#,##0">
                  <c:v>6.4285714285714288</c:v>
                </c:pt>
                <c:pt idx="204" formatCode="#,##0">
                  <c:v>7.4285714285714288</c:v>
                </c:pt>
                <c:pt idx="205" formatCode="#,##0">
                  <c:v>9</c:v>
                </c:pt>
                <c:pt idx="206" formatCode="#,##0">
                  <c:v>9.4285714285714288</c:v>
                </c:pt>
                <c:pt idx="207" formatCode="#,##0">
                  <c:v>9.8571428571428577</c:v>
                </c:pt>
                <c:pt idx="208" formatCode="#,##0">
                  <c:v>12</c:v>
                </c:pt>
                <c:pt idx="209" formatCode="#,##0">
                  <c:v>13.142857142857142</c:v>
                </c:pt>
                <c:pt idx="210" formatCode="#,##0">
                  <c:v>15.142857142857142</c:v>
                </c:pt>
                <c:pt idx="211" formatCode="#,##0">
                  <c:v>15</c:v>
                </c:pt>
                <c:pt idx="212" formatCode="#,##0">
                  <c:v>15.714285714285714</c:v>
                </c:pt>
                <c:pt idx="213" formatCode="#,##0">
                  <c:v>16.571428571428573</c:v>
                </c:pt>
                <c:pt idx="214" formatCode="#,##0">
                  <c:v>18.857142857142858</c:v>
                </c:pt>
                <c:pt idx="215" formatCode="#,##0">
                  <c:v>19.285714285714285</c:v>
                </c:pt>
                <c:pt idx="216" formatCode="#,##0">
                  <c:v>19.714285714285715</c:v>
                </c:pt>
                <c:pt idx="217" formatCode="#,##0">
                  <c:v>20.285714285714285</c:v>
                </c:pt>
                <c:pt idx="218" formatCode="#,##0">
                  <c:v>22.428571428571427</c:v>
                </c:pt>
                <c:pt idx="219" formatCode="#,##0">
                  <c:v>23.142857142857142</c:v>
                </c:pt>
                <c:pt idx="220" formatCode="#,##0">
                  <c:v>24</c:v>
                </c:pt>
                <c:pt idx="221" formatCode="#,##0">
                  <c:v>24.857142857142858</c:v>
                </c:pt>
                <c:pt idx="222" formatCode="#,##0">
                  <c:v>26.857142857142858</c:v>
                </c:pt>
                <c:pt idx="223" formatCode="#,##0">
                  <c:v>29.571428571428573</c:v>
                </c:pt>
                <c:pt idx="224" formatCode="#,##0">
                  <c:v>32.285714285714285</c:v>
                </c:pt>
                <c:pt idx="225" formatCode="#,##0">
                  <c:v>33</c:v>
                </c:pt>
                <c:pt idx="226" formatCode="#,##0">
                  <c:v>34</c:v>
                </c:pt>
                <c:pt idx="227" formatCode="#,##0">
                  <c:v>36</c:v>
                </c:pt>
                <c:pt idx="228" formatCode="#,##0">
                  <c:v>38.714285714285715</c:v>
                </c:pt>
                <c:pt idx="229" formatCode="#,##0">
                  <c:v>42</c:v>
                </c:pt>
                <c:pt idx="230" formatCode="#,##0">
                  <c:v>43.857142857142854</c:v>
                </c:pt>
                <c:pt idx="231" formatCode="#,##0">
                  <c:v>45.428571428571431</c:v>
                </c:pt>
                <c:pt idx="232" formatCode="#,##0">
                  <c:v>49</c:v>
                </c:pt>
                <c:pt idx="233" formatCode="#,##0">
                  <c:v>53.428571428571431</c:v>
                </c:pt>
                <c:pt idx="234" formatCode="#,##0">
                  <c:v>55.714285714285715</c:v>
                </c:pt>
                <c:pt idx="235" formatCode="#,##0">
                  <c:v>57.142857142857146</c:v>
                </c:pt>
                <c:pt idx="236" formatCode="#,##0">
                  <c:v>56.857142857142854</c:v>
                </c:pt>
                <c:pt idx="237" formatCode="#,##0">
                  <c:v>60.285714285714285</c:v>
                </c:pt>
                <c:pt idx="238" formatCode="#,##0">
                  <c:v>62.857142857142854</c:v>
                </c:pt>
                <c:pt idx="239" formatCode="#,##0">
                  <c:v>65</c:v>
                </c:pt>
                <c:pt idx="240" formatCode="#,##0">
                  <c:v>65.857142857142861</c:v>
                </c:pt>
                <c:pt idx="241" formatCode="#,##0">
                  <c:v>70</c:v>
                </c:pt>
                <c:pt idx="242" formatCode="#,##0">
                  <c:v>74.571428571428569</c:v>
                </c:pt>
                <c:pt idx="243" formatCode="#,##0">
                  <c:v>78.428571428571431</c:v>
                </c:pt>
                <c:pt idx="244" formatCode="#,##0">
                  <c:v>79.428571428571431</c:v>
                </c:pt>
                <c:pt idx="245" formatCode="#,##0">
                  <c:v>80.285714285714292</c:v>
                </c:pt>
                <c:pt idx="246" formatCode="#,##0">
                  <c:v>83.285714285714292</c:v>
                </c:pt>
                <c:pt idx="247" formatCode="#,##0">
                  <c:v>84.857142857142861</c:v>
                </c:pt>
                <c:pt idx="248" formatCode="#,##0">
                  <c:v>84.142857142857139</c:v>
                </c:pt>
                <c:pt idx="249" formatCode="#,##0">
                  <c:v>84.714285714285708</c:v>
                </c:pt>
                <c:pt idx="250" formatCode="#,##0">
                  <c:v>85.857142857142861</c:v>
                </c:pt>
                <c:pt idx="251" formatCode="#,##0">
                  <c:v>87.142857142857139</c:v>
                </c:pt>
                <c:pt idx="252" formatCode="#,##0">
                  <c:v>88.571428571428569</c:v>
                </c:pt>
                <c:pt idx="253" formatCode="#,##0">
                  <c:v>87.142857142857139</c:v>
                </c:pt>
                <c:pt idx="254" formatCode="#,##0">
                  <c:v>87.428571428571431</c:v>
                </c:pt>
                <c:pt idx="255" formatCode="#,##0">
                  <c:v>89.142857142857139</c:v>
                </c:pt>
                <c:pt idx="256" formatCode="#,##0">
                  <c:v>89.428571428571431</c:v>
                </c:pt>
                <c:pt idx="257" formatCode="#,##0">
                  <c:v>87.857142857142861</c:v>
                </c:pt>
                <c:pt idx="258" formatCode="#,##0">
                  <c:v>87.714285714285708</c:v>
                </c:pt>
                <c:pt idx="259" formatCode="#,##0">
                  <c:v>86.714285714285708</c:v>
                </c:pt>
                <c:pt idx="260" formatCode="#,##0">
                  <c:v>86.714285714285708</c:v>
                </c:pt>
                <c:pt idx="261" formatCode="#,##0">
                  <c:v>88.428571428571431</c:v>
                </c:pt>
                <c:pt idx="262" formatCode="#,##0">
                  <c:v>86.571428571428569</c:v>
                </c:pt>
                <c:pt idx="263" formatCode="#,##0">
                  <c:v>82.714285714285708</c:v>
                </c:pt>
                <c:pt idx="264" formatCode="#,##0">
                  <c:v>83.571428571428569</c:v>
                </c:pt>
                <c:pt idx="265" formatCode="#,##0">
                  <c:v>81.142857142857139</c:v>
                </c:pt>
                <c:pt idx="266" formatCode="#,##0">
                  <c:v>80.714285714285708</c:v>
                </c:pt>
                <c:pt idx="267" formatCode="#,##0">
                  <c:v>80.142857142857139</c:v>
                </c:pt>
                <c:pt idx="268" formatCode="#,##0">
                  <c:v>78.428571428571431</c:v>
                </c:pt>
                <c:pt idx="269" formatCode="#,##0">
                  <c:v>75.428571428571431</c:v>
                </c:pt>
                <c:pt idx="270" formatCode="#,##0">
                  <c:v>74.571428571428569</c:v>
                </c:pt>
                <c:pt idx="271" formatCode="#,##0">
                  <c:v>71.285714285714292</c:v>
                </c:pt>
                <c:pt idx="272" formatCode="#,##0">
                  <c:v>70.285714285714292</c:v>
                </c:pt>
                <c:pt idx="273" formatCode="#,##0">
                  <c:v>68.857142857142861</c:v>
                </c:pt>
                <c:pt idx="274" formatCode="#,##0">
                  <c:v>67.571428571428569</c:v>
                </c:pt>
                <c:pt idx="275" formatCode="#,##0">
                  <c:v>62.857142857142854</c:v>
                </c:pt>
                <c:pt idx="276" formatCode="#,##0">
                  <c:v>64.428571428571431</c:v>
                </c:pt>
                <c:pt idx="277" formatCode="#,##0">
                  <c:v>64.142857142857139</c:v>
                </c:pt>
                <c:pt idx="278" formatCode="#,##0">
                  <c:v>62.428571428571431</c:v>
                </c:pt>
                <c:pt idx="279" formatCode="#,##0">
                  <c:v>61.428571428571431</c:v>
                </c:pt>
                <c:pt idx="280" formatCode="#,##0">
                  <c:v>61</c:v>
                </c:pt>
                <c:pt idx="281" formatCode="#,##0">
                  <c:v>59.857142857142854</c:v>
                </c:pt>
                <c:pt idx="282" formatCode="#,##0">
                  <c:v>60</c:v>
                </c:pt>
                <c:pt idx="283" formatCode="#,##0">
                  <c:v>58.428571428571431</c:v>
                </c:pt>
                <c:pt idx="284" formatCode="#,##0">
                  <c:v>55.857142857142854</c:v>
                </c:pt>
                <c:pt idx="285" formatCode="#,##0">
                  <c:v>58</c:v>
                </c:pt>
                <c:pt idx="286" formatCode="#,##0">
                  <c:v>56.285714285714285</c:v>
                </c:pt>
                <c:pt idx="287" formatCode="#,##0">
                  <c:v>57.142857142857146</c:v>
                </c:pt>
                <c:pt idx="288" formatCode="#,##0">
                  <c:v>55.428571428571431</c:v>
                </c:pt>
                <c:pt idx="289" formatCode="#,##0">
                  <c:v>55.428571428571431</c:v>
                </c:pt>
                <c:pt idx="290" formatCode="#,##0">
                  <c:v>53.428571428571431</c:v>
                </c:pt>
                <c:pt idx="291" formatCode="#,##0">
                  <c:v>54.285714285714285</c:v>
                </c:pt>
                <c:pt idx="292" formatCode="#,##0">
                  <c:v>53</c:v>
                </c:pt>
                <c:pt idx="293" formatCode="#,##0">
                  <c:v>53.285714285714285</c:v>
                </c:pt>
                <c:pt idx="294" formatCode="#,##0">
                  <c:v>52.285714285714285</c:v>
                </c:pt>
                <c:pt idx="295" formatCode="#,##0">
                  <c:v>52.571428571428569</c:v>
                </c:pt>
                <c:pt idx="296" formatCode="#,##0">
                  <c:v>53.857142857142854</c:v>
                </c:pt>
                <c:pt idx="297" formatCode="#,##0">
                  <c:v>57.857142857142854</c:v>
                </c:pt>
                <c:pt idx="298" formatCode="#,##0">
                  <c:v>59</c:v>
                </c:pt>
                <c:pt idx="299" formatCode="#,##0">
                  <c:v>60.285714285714285</c:v>
                </c:pt>
                <c:pt idx="300" formatCode="#,##0">
                  <c:v>61.428571428571431</c:v>
                </c:pt>
                <c:pt idx="301" formatCode="#,##0">
                  <c:v>63.142857142857146</c:v>
                </c:pt>
                <c:pt idx="302" formatCode="#,##0">
                  <c:v>64.571428571428569</c:v>
                </c:pt>
                <c:pt idx="303" formatCode="#,##0">
                  <c:v>63</c:v>
                </c:pt>
                <c:pt idx="304" formatCode="#,##0">
                  <c:v>63.285714285714285</c:v>
                </c:pt>
                <c:pt idx="305" formatCode="#,##0">
                  <c:v>63.714285714285715</c:v>
                </c:pt>
                <c:pt idx="306" formatCode="#,##0">
                  <c:v>63.571428571428569</c:v>
                </c:pt>
                <c:pt idx="307" formatCode="#,##0">
                  <c:v>65.142857142857139</c:v>
                </c:pt>
                <c:pt idx="308" formatCode="#,##0">
                  <c:v>63.428571428571431</c:v>
                </c:pt>
                <c:pt idx="309" formatCode="#,##0">
                  <c:v>65.428571428571431</c:v>
                </c:pt>
                <c:pt idx="310" formatCode="#,##0">
                  <c:v>70.857142857142861</c:v>
                </c:pt>
                <c:pt idx="311" formatCode="#,##0">
                  <c:v>70.857142857142861</c:v>
                </c:pt>
                <c:pt idx="312" formatCode="#,##0">
                  <c:v>72.428571428571431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5-4E1B-A2DE-6CDB3A30DC2E}"/>
            </c:ext>
          </c:extLst>
        </c:ser>
        <c:ser>
          <c:idx val="8"/>
          <c:order val="5"/>
          <c:tx>
            <c:strRef>
              <c:f>'ONS Daily'!$AC$3</c:f>
              <c:strCache>
                <c:ptCount val="1"/>
                <c:pt idx="0">
                  <c:v>Yorkshire and The Humber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Daily'!$AC$4:$AC$500</c:f>
              <c:numCache>
                <c:formatCode>General</c:formatCode>
                <c:ptCount val="497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0.2857142857142857</c:v>
                </c:pt>
                <c:pt idx="14" formatCode="#,##0">
                  <c:v>0.5714285714285714</c:v>
                </c:pt>
                <c:pt idx="15" formatCode="#,##0">
                  <c:v>0.8571428571428571</c:v>
                </c:pt>
                <c:pt idx="16" formatCode="#,##0">
                  <c:v>1.1428571428571428</c:v>
                </c:pt>
                <c:pt idx="17" formatCode="#,##0">
                  <c:v>1.2857142857142858</c:v>
                </c:pt>
                <c:pt idx="18" formatCode="#,##0">
                  <c:v>1.5714285714285714</c:v>
                </c:pt>
                <c:pt idx="19" formatCode="#,##0">
                  <c:v>1.8571428571428572</c:v>
                </c:pt>
                <c:pt idx="20" formatCode="#,##0">
                  <c:v>1.8571428571428572</c:v>
                </c:pt>
                <c:pt idx="21" formatCode="#,##0">
                  <c:v>2.4285714285714284</c:v>
                </c:pt>
                <c:pt idx="22" formatCode="#,##0">
                  <c:v>3.1428571428571428</c:v>
                </c:pt>
                <c:pt idx="23" formatCode="#,##0">
                  <c:v>4</c:v>
                </c:pt>
                <c:pt idx="24" formatCode="#,##0">
                  <c:v>6.1428571428571432</c:v>
                </c:pt>
                <c:pt idx="25" formatCode="#,##0">
                  <c:v>8.7142857142857135</c:v>
                </c:pt>
                <c:pt idx="26" formatCode="#,##0">
                  <c:v>12</c:v>
                </c:pt>
                <c:pt idx="27" formatCode="#,##0">
                  <c:v>16.285714285714285</c:v>
                </c:pt>
                <c:pt idx="28" formatCode="#,##0">
                  <c:v>20</c:v>
                </c:pt>
                <c:pt idx="29" formatCode="#,##0">
                  <c:v>25</c:v>
                </c:pt>
                <c:pt idx="30" formatCode="#,##0">
                  <c:v>29.857142857142858</c:v>
                </c:pt>
                <c:pt idx="31" formatCode="#,##0">
                  <c:v>35.428571428571431</c:v>
                </c:pt>
                <c:pt idx="32" formatCode="#,##0">
                  <c:v>41.857142857142854</c:v>
                </c:pt>
                <c:pt idx="33" formatCode="#,##0">
                  <c:v>49</c:v>
                </c:pt>
                <c:pt idx="34" formatCode="#,##0">
                  <c:v>54.142857142857146</c:v>
                </c:pt>
                <c:pt idx="35" formatCode="#,##0">
                  <c:v>59.857142857142854</c:v>
                </c:pt>
                <c:pt idx="36" formatCode="#,##0">
                  <c:v>65.714285714285708</c:v>
                </c:pt>
                <c:pt idx="37" formatCode="#,##0">
                  <c:v>74.285714285714292</c:v>
                </c:pt>
                <c:pt idx="38" formatCode="#,##0">
                  <c:v>80.714285714285708</c:v>
                </c:pt>
                <c:pt idx="39" formatCode="#,##0">
                  <c:v>86.142857142857139</c:v>
                </c:pt>
                <c:pt idx="40" formatCode="#,##0">
                  <c:v>86.428571428571431</c:v>
                </c:pt>
                <c:pt idx="41" formatCode="#,##0">
                  <c:v>89.571428571428569</c:v>
                </c:pt>
                <c:pt idx="42" formatCode="#,##0">
                  <c:v>91.571428571428569</c:v>
                </c:pt>
                <c:pt idx="43" formatCode="#,##0">
                  <c:v>93</c:v>
                </c:pt>
                <c:pt idx="44" formatCode="#,##0">
                  <c:v>94</c:v>
                </c:pt>
                <c:pt idx="45" formatCode="#,##0">
                  <c:v>97</c:v>
                </c:pt>
                <c:pt idx="46" formatCode="#,##0">
                  <c:v>98.857142857142861</c:v>
                </c:pt>
                <c:pt idx="47" formatCode="#,##0">
                  <c:v>101.28571428571429</c:v>
                </c:pt>
                <c:pt idx="48" formatCode="#,##0">
                  <c:v>102.85714285714286</c:v>
                </c:pt>
                <c:pt idx="49" formatCode="#,##0">
                  <c:v>105</c:v>
                </c:pt>
                <c:pt idx="50" formatCode="#,##0">
                  <c:v>105.71428571428571</c:v>
                </c:pt>
                <c:pt idx="51" formatCode="#,##0">
                  <c:v>105.57142857142857</c:v>
                </c:pt>
                <c:pt idx="52" formatCode="#,##0">
                  <c:v>101.42857142857143</c:v>
                </c:pt>
                <c:pt idx="53" formatCode="#,##0">
                  <c:v>98.857142857142861</c:v>
                </c:pt>
                <c:pt idx="54" formatCode="#,##0">
                  <c:v>96.714285714285708</c:v>
                </c:pt>
                <c:pt idx="55" formatCode="#,##0">
                  <c:v>93.857142857142861</c:v>
                </c:pt>
                <c:pt idx="56" formatCode="#,##0">
                  <c:v>92.428571428571431</c:v>
                </c:pt>
                <c:pt idx="57" formatCode="#,##0">
                  <c:v>89.714285714285708</c:v>
                </c:pt>
                <c:pt idx="58" formatCode="#,##0">
                  <c:v>88.857142857142861</c:v>
                </c:pt>
                <c:pt idx="59" formatCode="#,##0">
                  <c:v>87.285714285714292</c:v>
                </c:pt>
                <c:pt idx="60" formatCode="#,##0">
                  <c:v>84</c:v>
                </c:pt>
                <c:pt idx="61" formatCode="#,##0">
                  <c:v>82.428571428571431</c:v>
                </c:pt>
                <c:pt idx="62" formatCode="#,##0">
                  <c:v>79.714285714285708</c:v>
                </c:pt>
                <c:pt idx="63" formatCode="#,##0">
                  <c:v>77.142857142857139</c:v>
                </c:pt>
                <c:pt idx="64" formatCode="#,##0">
                  <c:v>74.571428571428569</c:v>
                </c:pt>
                <c:pt idx="65" formatCode="#,##0">
                  <c:v>69.285714285714292</c:v>
                </c:pt>
                <c:pt idx="66" formatCode="#,##0">
                  <c:v>67.571428571428569</c:v>
                </c:pt>
                <c:pt idx="67" formatCode="#,##0">
                  <c:v>66</c:v>
                </c:pt>
                <c:pt idx="68" formatCode="#,##0">
                  <c:v>65</c:v>
                </c:pt>
                <c:pt idx="69" formatCode="#,##0">
                  <c:v>64.571428571428569</c:v>
                </c:pt>
                <c:pt idx="70" formatCode="#,##0">
                  <c:v>59.857142857142854</c:v>
                </c:pt>
                <c:pt idx="71" formatCode="#,##0">
                  <c:v>56.714285714285715</c:v>
                </c:pt>
                <c:pt idx="72" formatCode="#,##0">
                  <c:v>54.428571428571431</c:v>
                </c:pt>
                <c:pt idx="73" formatCode="#,##0">
                  <c:v>50.714285714285715</c:v>
                </c:pt>
                <c:pt idx="74" formatCode="#,##0">
                  <c:v>48.857142857142854</c:v>
                </c:pt>
                <c:pt idx="75" formatCode="#,##0">
                  <c:v>46.571428571428569</c:v>
                </c:pt>
                <c:pt idx="76" formatCode="#,##0">
                  <c:v>43</c:v>
                </c:pt>
                <c:pt idx="77" formatCode="#,##0">
                  <c:v>42.285714285714285</c:v>
                </c:pt>
                <c:pt idx="78" formatCode="#,##0">
                  <c:v>42.428571428571431</c:v>
                </c:pt>
                <c:pt idx="79" formatCode="#,##0">
                  <c:v>40.714285714285715</c:v>
                </c:pt>
                <c:pt idx="80" formatCode="#,##0">
                  <c:v>39.571428571428569</c:v>
                </c:pt>
                <c:pt idx="81" formatCode="#,##0">
                  <c:v>37.571428571428569</c:v>
                </c:pt>
                <c:pt idx="82" formatCode="#,##0">
                  <c:v>35.142857142857146</c:v>
                </c:pt>
                <c:pt idx="83" formatCode="#,##0">
                  <c:v>35.428571428571431</c:v>
                </c:pt>
                <c:pt idx="84" formatCode="#,##0">
                  <c:v>35.857142857142854</c:v>
                </c:pt>
                <c:pt idx="85" formatCode="#,##0">
                  <c:v>33.857142857142854</c:v>
                </c:pt>
                <c:pt idx="86" formatCode="#,##0">
                  <c:v>33.571428571428569</c:v>
                </c:pt>
                <c:pt idx="87" formatCode="#,##0">
                  <c:v>33.142857142857146</c:v>
                </c:pt>
                <c:pt idx="88" formatCode="#,##0">
                  <c:v>31.714285714285715</c:v>
                </c:pt>
                <c:pt idx="89" formatCode="#,##0">
                  <c:v>32.142857142857146</c:v>
                </c:pt>
                <c:pt idx="90" formatCode="#,##0">
                  <c:v>30.714285714285715</c:v>
                </c:pt>
                <c:pt idx="91" formatCode="#,##0">
                  <c:v>29.571428571428573</c:v>
                </c:pt>
                <c:pt idx="92" formatCode="#,##0">
                  <c:v>30.285714285714285</c:v>
                </c:pt>
                <c:pt idx="93" formatCode="#,##0">
                  <c:v>28.857142857142858</c:v>
                </c:pt>
                <c:pt idx="94" formatCode="#,##0">
                  <c:v>27.285714285714285</c:v>
                </c:pt>
                <c:pt idx="95" formatCode="#,##0">
                  <c:v>26.571428571428573</c:v>
                </c:pt>
                <c:pt idx="96" formatCode="#,##0">
                  <c:v>25.142857142857142</c:v>
                </c:pt>
                <c:pt idx="97" formatCode="#,##0">
                  <c:v>23.571428571428573</c:v>
                </c:pt>
                <c:pt idx="98" formatCode="#,##0">
                  <c:v>22</c:v>
                </c:pt>
                <c:pt idx="99" formatCode="#,##0">
                  <c:v>20.285714285714285</c:v>
                </c:pt>
                <c:pt idx="100" formatCode="#,##0">
                  <c:v>19.714285714285715</c:v>
                </c:pt>
                <c:pt idx="101" formatCode="#,##0">
                  <c:v>19.285714285714285</c:v>
                </c:pt>
                <c:pt idx="102" formatCode="#,##0">
                  <c:v>18.571428571428573</c:v>
                </c:pt>
                <c:pt idx="103" formatCode="#,##0">
                  <c:v>17.571428571428573</c:v>
                </c:pt>
                <c:pt idx="104" formatCode="#,##0">
                  <c:v>18</c:v>
                </c:pt>
                <c:pt idx="105" formatCode="#,##0">
                  <c:v>17.285714285714285</c:v>
                </c:pt>
                <c:pt idx="106" formatCode="#,##0">
                  <c:v>15.857142857142858</c:v>
                </c:pt>
                <c:pt idx="107" formatCode="#,##0">
                  <c:v>14.571428571428571</c:v>
                </c:pt>
                <c:pt idx="108" formatCode="#,##0">
                  <c:v>13.571428571428571</c:v>
                </c:pt>
                <c:pt idx="109" formatCode="#,##0">
                  <c:v>11.714285714285714</c:v>
                </c:pt>
                <c:pt idx="110" formatCode="#,##0">
                  <c:v>11.285714285714286</c:v>
                </c:pt>
                <c:pt idx="111" formatCode="#,##0">
                  <c:v>9.8571428571428577</c:v>
                </c:pt>
                <c:pt idx="112" formatCode="#,##0">
                  <c:v>9.1428571428571423</c:v>
                </c:pt>
                <c:pt idx="113" formatCode="#,##0">
                  <c:v>9.1428571428571423</c:v>
                </c:pt>
                <c:pt idx="114" formatCode="#,##0">
                  <c:v>10.142857142857142</c:v>
                </c:pt>
                <c:pt idx="115" formatCode="#,##0">
                  <c:v>9.5714285714285712</c:v>
                </c:pt>
                <c:pt idx="116" formatCode="#,##0">
                  <c:v>10.285714285714286</c:v>
                </c:pt>
                <c:pt idx="117" formatCode="#,##0">
                  <c:v>9.7142857142857135</c:v>
                </c:pt>
                <c:pt idx="118" formatCode="#,##0">
                  <c:v>9.4285714285714288</c:v>
                </c:pt>
                <c:pt idx="119" formatCode="#,##0">
                  <c:v>8.8571428571428577</c:v>
                </c:pt>
                <c:pt idx="120" formatCode="#,##0">
                  <c:v>9.7142857142857135</c:v>
                </c:pt>
                <c:pt idx="121" formatCode="#,##0">
                  <c:v>7.7142857142857144</c:v>
                </c:pt>
                <c:pt idx="122" formatCode="#,##0">
                  <c:v>8</c:v>
                </c:pt>
                <c:pt idx="123" formatCode="#,##0">
                  <c:v>7.7142857142857144</c:v>
                </c:pt>
                <c:pt idx="124" formatCode="#,##0">
                  <c:v>7.8571428571428568</c:v>
                </c:pt>
                <c:pt idx="125" formatCode="#,##0">
                  <c:v>8</c:v>
                </c:pt>
                <c:pt idx="126" formatCode="#,##0">
                  <c:v>7.8571428571428568</c:v>
                </c:pt>
                <c:pt idx="127" formatCode="#,##0">
                  <c:v>6.4285714285714288</c:v>
                </c:pt>
                <c:pt idx="128" formatCode="#,##0">
                  <c:v>6.7142857142857144</c:v>
                </c:pt>
                <c:pt idx="129" formatCode="#,##0">
                  <c:v>5.5714285714285712</c:v>
                </c:pt>
                <c:pt idx="130" formatCode="#,##0">
                  <c:v>5.4285714285714288</c:v>
                </c:pt>
                <c:pt idx="131" formatCode="#,##0">
                  <c:v>4.5714285714285712</c:v>
                </c:pt>
                <c:pt idx="132" formatCode="#,##0">
                  <c:v>4.2857142857142856</c:v>
                </c:pt>
                <c:pt idx="133" formatCode="#,##0">
                  <c:v>4.4285714285714288</c:v>
                </c:pt>
                <c:pt idx="134" formatCode="#,##0">
                  <c:v>4.4285714285714288</c:v>
                </c:pt>
                <c:pt idx="135" formatCode="#,##0">
                  <c:v>4</c:v>
                </c:pt>
                <c:pt idx="136" formatCode="#,##0">
                  <c:v>4</c:v>
                </c:pt>
                <c:pt idx="137" formatCode="#,##0">
                  <c:v>3.2857142857142856</c:v>
                </c:pt>
                <c:pt idx="138" formatCode="#,##0">
                  <c:v>3.8571428571428572</c:v>
                </c:pt>
                <c:pt idx="139" formatCode="#,##0">
                  <c:v>3.4285714285714284</c:v>
                </c:pt>
                <c:pt idx="140" formatCode="#,##0">
                  <c:v>3.1428571428571428</c:v>
                </c:pt>
                <c:pt idx="141" formatCode="#,##0">
                  <c:v>3</c:v>
                </c:pt>
                <c:pt idx="142" formatCode="#,##0">
                  <c:v>3.2857142857142856</c:v>
                </c:pt>
                <c:pt idx="143" formatCode="#,##0">
                  <c:v>3.7142857142857144</c:v>
                </c:pt>
                <c:pt idx="144" formatCode="#,##0">
                  <c:v>4.1428571428571432</c:v>
                </c:pt>
                <c:pt idx="145" formatCode="#,##0">
                  <c:v>3.8571428571428572</c:v>
                </c:pt>
                <c:pt idx="146" formatCode="#,##0">
                  <c:v>4.1428571428571432</c:v>
                </c:pt>
                <c:pt idx="147" formatCode="#,##0">
                  <c:v>4.1428571428571432</c:v>
                </c:pt>
                <c:pt idx="148" formatCode="#,##0">
                  <c:v>4</c:v>
                </c:pt>
                <c:pt idx="149" formatCode="#,##0">
                  <c:v>3.4285714285714284</c:v>
                </c:pt>
                <c:pt idx="150" formatCode="#,##0">
                  <c:v>3</c:v>
                </c:pt>
                <c:pt idx="151" formatCode="#,##0">
                  <c:v>2.5714285714285716</c:v>
                </c:pt>
                <c:pt idx="152" formatCode="#,##0">
                  <c:v>2.7142857142857144</c:v>
                </c:pt>
                <c:pt idx="153" formatCode="#,##0">
                  <c:v>2.2857142857142856</c:v>
                </c:pt>
                <c:pt idx="154" formatCode="#,##0">
                  <c:v>2.1428571428571428</c:v>
                </c:pt>
                <c:pt idx="155" formatCode="#,##0">
                  <c:v>2</c:v>
                </c:pt>
                <c:pt idx="156" formatCode="#,##0">
                  <c:v>1.8571428571428572</c:v>
                </c:pt>
                <c:pt idx="157" formatCode="#,##0">
                  <c:v>2.1428571428571428</c:v>
                </c:pt>
                <c:pt idx="158" formatCode="#,##0">
                  <c:v>2</c:v>
                </c:pt>
                <c:pt idx="159" formatCode="#,##0">
                  <c:v>1.2857142857142858</c:v>
                </c:pt>
                <c:pt idx="160" formatCode="#,##0">
                  <c:v>1.7142857142857142</c:v>
                </c:pt>
                <c:pt idx="161" formatCode="#,##0">
                  <c:v>1.8571428571428572</c:v>
                </c:pt>
                <c:pt idx="162" formatCode="#,##0">
                  <c:v>1.8571428571428572</c:v>
                </c:pt>
                <c:pt idx="163" formatCode="#,##0">
                  <c:v>1.8571428571428572</c:v>
                </c:pt>
                <c:pt idx="164" formatCode="#,##0">
                  <c:v>1.5714285714285714</c:v>
                </c:pt>
                <c:pt idx="165" formatCode="#,##0">
                  <c:v>1.5714285714285714</c:v>
                </c:pt>
                <c:pt idx="166" formatCode="#,##0">
                  <c:v>1.8571428571428572</c:v>
                </c:pt>
                <c:pt idx="167" formatCode="#,##0">
                  <c:v>1.4285714285714286</c:v>
                </c:pt>
                <c:pt idx="168" formatCode="#,##0">
                  <c:v>1.5714285714285714</c:v>
                </c:pt>
                <c:pt idx="169" formatCode="#,##0">
                  <c:v>1.4285714285714286</c:v>
                </c:pt>
                <c:pt idx="170" formatCode="#,##0">
                  <c:v>1.4285714285714286</c:v>
                </c:pt>
                <c:pt idx="171" formatCode="#,##0">
                  <c:v>1.8571428571428572</c:v>
                </c:pt>
                <c:pt idx="172" formatCode="#,##0">
                  <c:v>2.2857142857142856</c:v>
                </c:pt>
                <c:pt idx="173" formatCode="#,##0">
                  <c:v>2.1428571428571428</c:v>
                </c:pt>
                <c:pt idx="174" formatCode="#,##0">
                  <c:v>2.4285714285714284</c:v>
                </c:pt>
                <c:pt idx="175" formatCode="#,##0">
                  <c:v>2.1428571428571428</c:v>
                </c:pt>
                <c:pt idx="176" formatCode="#,##0">
                  <c:v>2.2857142857142856</c:v>
                </c:pt>
                <c:pt idx="177" formatCode="#,##0">
                  <c:v>2.4285714285714284</c:v>
                </c:pt>
                <c:pt idx="178" formatCode="#,##0">
                  <c:v>2.1428571428571428</c:v>
                </c:pt>
                <c:pt idx="179" formatCode="#,##0">
                  <c:v>1.8571428571428572</c:v>
                </c:pt>
                <c:pt idx="180" formatCode="#,##0">
                  <c:v>2</c:v>
                </c:pt>
                <c:pt idx="181" formatCode="#,##0">
                  <c:v>1.5714285714285714</c:v>
                </c:pt>
                <c:pt idx="182" formatCode="#,##0">
                  <c:v>1.4285714285714286</c:v>
                </c:pt>
                <c:pt idx="183" formatCode="#,##0">
                  <c:v>1.4285714285714286</c:v>
                </c:pt>
                <c:pt idx="184" formatCode="#,##0">
                  <c:v>1.7142857142857142</c:v>
                </c:pt>
                <c:pt idx="185" formatCode="#,##0">
                  <c:v>1.4285714285714286</c:v>
                </c:pt>
                <c:pt idx="186" formatCode="#,##0">
                  <c:v>1.4285714285714286</c:v>
                </c:pt>
                <c:pt idx="187" formatCode="#,##0">
                  <c:v>1.7142857142857142</c:v>
                </c:pt>
                <c:pt idx="188" formatCode="#,##0">
                  <c:v>2.1428571428571428</c:v>
                </c:pt>
                <c:pt idx="189" formatCode="#,##0">
                  <c:v>2.1428571428571428</c:v>
                </c:pt>
                <c:pt idx="190" formatCode="#,##0">
                  <c:v>2.2857142857142856</c:v>
                </c:pt>
                <c:pt idx="191" formatCode="#,##0">
                  <c:v>2.1428571428571428</c:v>
                </c:pt>
                <c:pt idx="192" formatCode="#,##0">
                  <c:v>2.4285714285714284</c:v>
                </c:pt>
                <c:pt idx="193" formatCode="#,##0">
                  <c:v>2.7142857142857144</c:v>
                </c:pt>
                <c:pt idx="194" formatCode="#,##0">
                  <c:v>2.5714285714285716</c:v>
                </c:pt>
                <c:pt idx="195" formatCode="#,##0">
                  <c:v>2.7142857142857144</c:v>
                </c:pt>
                <c:pt idx="196" formatCode="#,##0">
                  <c:v>3</c:v>
                </c:pt>
                <c:pt idx="197" formatCode="#,##0">
                  <c:v>3</c:v>
                </c:pt>
                <c:pt idx="198" formatCode="#,##0">
                  <c:v>2.8571428571428572</c:v>
                </c:pt>
                <c:pt idx="199" formatCode="#,##0">
                  <c:v>3</c:v>
                </c:pt>
                <c:pt idx="200" formatCode="#,##0">
                  <c:v>3</c:v>
                </c:pt>
                <c:pt idx="201" formatCode="#,##0">
                  <c:v>3</c:v>
                </c:pt>
                <c:pt idx="202" formatCode="#,##0">
                  <c:v>3.4285714285714284</c:v>
                </c:pt>
                <c:pt idx="203" formatCode="#,##0">
                  <c:v>3.7142857142857144</c:v>
                </c:pt>
                <c:pt idx="204" formatCode="#,##0">
                  <c:v>3.8571428571428572</c:v>
                </c:pt>
                <c:pt idx="205" formatCode="#,##0">
                  <c:v>4.1428571428571432</c:v>
                </c:pt>
                <c:pt idx="206" formatCode="#,##0">
                  <c:v>4.4285714285714288</c:v>
                </c:pt>
                <c:pt idx="207" formatCode="#,##0">
                  <c:v>4.5714285714285712</c:v>
                </c:pt>
                <c:pt idx="208" formatCode="#,##0">
                  <c:v>5</c:v>
                </c:pt>
                <c:pt idx="209" formatCode="#,##0">
                  <c:v>4.7142857142857144</c:v>
                </c:pt>
                <c:pt idx="210" formatCode="#,##0">
                  <c:v>4.2857142857142856</c:v>
                </c:pt>
                <c:pt idx="211" formatCode="#,##0">
                  <c:v>4.4285714285714288</c:v>
                </c:pt>
                <c:pt idx="212" formatCode="#,##0">
                  <c:v>4.4285714285714288</c:v>
                </c:pt>
                <c:pt idx="213" formatCode="#,##0">
                  <c:v>4.5714285714285712</c:v>
                </c:pt>
                <c:pt idx="214" formatCode="#,##0">
                  <c:v>5.1428571428571432</c:v>
                </c:pt>
                <c:pt idx="215" formatCode="#,##0">
                  <c:v>5.2857142857142856</c:v>
                </c:pt>
                <c:pt idx="216" formatCode="#,##0">
                  <c:v>5.4285714285714288</c:v>
                </c:pt>
                <c:pt idx="217" formatCode="#,##0">
                  <c:v>6.5714285714285712</c:v>
                </c:pt>
                <c:pt idx="218" formatCode="#,##0">
                  <c:v>7.2857142857142856</c:v>
                </c:pt>
                <c:pt idx="219" formatCode="#,##0">
                  <c:v>8.8571428571428577</c:v>
                </c:pt>
                <c:pt idx="220" formatCode="#,##0">
                  <c:v>9.4285714285714288</c:v>
                </c:pt>
                <c:pt idx="221" formatCode="#,##0">
                  <c:v>10.142857142857142</c:v>
                </c:pt>
                <c:pt idx="222" formatCode="#,##0">
                  <c:v>11.285714285714286</c:v>
                </c:pt>
                <c:pt idx="223" formatCode="#,##0">
                  <c:v>12.285714285714286</c:v>
                </c:pt>
                <c:pt idx="224" formatCode="#,##0">
                  <c:v>13</c:v>
                </c:pt>
                <c:pt idx="225" formatCode="#,##0">
                  <c:v>13.142857142857142</c:v>
                </c:pt>
                <c:pt idx="226" formatCode="#,##0">
                  <c:v>13.285714285714286</c:v>
                </c:pt>
                <c:pt idx="227" formatCode="#,##0">
                  <c:v>13.857142857142858</c:v>
                </c:pt>
                <c:pt idx="228" formatCode="#,##0">
                  <c:v>14.857142857142858</c:v>
                </c:pt>
                <c:pt idx="229" formatCode="#,##0">
                  <c:v>17.428571428571427</c:v>
                </c:pt>
                <c:pt idx="230" formatCode="#,##0">
                  <c:v>18.428571428571427</c:v>
                </c:pt>
                <c:pt idx="231" formatCode="#,##0">
                  <c:v>20.857142857142858</c:v>
                </c:pt>
                <c:pt idx="232" formatCode="#,##0">
                  <c:v>24.285714285714285</c:v>
                </c:pt>
                <c:pt idx="233" formatCode="#,##0">
                  <c:v>27.571428571428573</c:v>
                </c:pt>
                <c:pt idx="234" formatCode="#,##0">
                  <c:v>29</c:v>
                </c:pt>
                <c:pt idx="235" formatCode="#,##0">
                  <c:v>30.857142857142858</c:v>
                </c:pt>
                <c:pt idx="236" formatCode="#,##0">
                  <c:v>30.571428571428573</c:v>
                </c:pt>
                <c:pt idx="237" formatCode="#,##0">
                  <c:v>32.428571428571431</c:v>
                </c:pt>
                <c:pt idx="238" formatCode="#,##0">
                  <c:v>33.142857142857146</c:v>
                </c:pt>
                <c:pt idx="239" formatCode="#,##0">
                  <c:v>34.142857142857146</c:v>
                </c:pt>
                <c:pt idx="240" formatCode="#,##0">
                  <c:v>33.428571428571431</c:v>
                </c:pt>
                <c:pt idx="241" formatCode="#,##0">
                  <c:v>35.571428571428569</c:v>
                </c:pt>
                <c:pt idx="242" formatCode="#,##0">
                  <c:v>37.714285714285715</c:v>
                </c:pt>
                <c:pt idx="243" formatCode="#,##0">
                  <c:v>41</c:v>
                </c:pt>
                <c:pt idx="244" formatCode="#,##0">
                  <c:v>43</c:v>
                </c:pt>
                <c:pt idx="245" formatCode="#,##0">
                  <c:v>43.857142857142854</c:v>
                </c:pt>
                <c:pt idx="246" formatCode="#,##0">
                  <c:v>48.285714285714285</c:v>
                </c:pt>
                <c:pt idx="247" formatCode="#,##0">
                  <c:v>50</c:v>
                </c:pt>
                <c:pt idx="248" formatCode="#,##0">
                  <c:v>52.571428571428569</c:v>
                </c:pt>
                <c:pt idx="249" formatCode="#,##0">
                  <c:v>56</c:v>
                </c:pt>
                <c:pt idx="250" formatCode="#,##0">
                  <c:v>59.142857142857146</c:v>
                </c:pt>
                <c:pt idx="251" formatCode="#,##0">
                  <c:v>62.142857142857146</c:v>
                </c:pt>
                <c:pt idx="252" formatCode="#,##0">
                  <c:v>69.285714285714292</c:v>
                </c:pt>
                <c:pt idx="253" formatCode="#,##0">
                  <c:v>68.285714285714292</c:v>
                </c:pt>
                <c:pt idx="254" formatCode="#,##0">
                  <c:v>70.857142857142861</c:v>
                </c:pt>
                <c:pt idx="255" formatCode="#,##0">
                  <c:v>73.142857142857139</c:v>
                </c:pt>
                <c:pt idx="256" formatCode="#,##0">
                  <c:v>72</c:v>
                </c:pt>
                <c:pt idx="257" formatCode="#,##0">
                  <c:v>71</c:v>
                </c:pt>
                <c:pt idx="258" formatCode="#,##0">
                  <c:v>72.142857142857139</c:v>
                </c:pt>
                <c:pt idx="259" formatCode="#,##0">
                  <c:v>66.142857142857139</c:v>
                </c:pt>
                <c:pt idx="260" formatCode="#,##0">
                  <c:v>64.571428571428569</c:v>
                </c:pt>
                <c:pt idx="261" formatCode="#,##0">
                  <c:v>67.571428571428569</c:v>
                </c:pt>
                <c:pt idx="262" formatCode="#,##0">
                  <c:v>68.571428571428569</c:v>
                </c:pt>
                <c:pt idx="263" formatCode="#,##0">
                  <c:v>69.285714285714292</c:v>
                </c:pt>
                <c:pt idx="264" formatCode="#,##0">
                  <c:v>70.571428571428569</c:v>
                </c:pt>
                <c:pt idx="265" formatCode="#,##0">
                  <c:v>69.857142857142861</c:v>
                </c:pt>
                <c:pt idx="266" formatCode="#,##0">
                  <c:v>74.142857142857139</c:v>
                </c:pt>
                <c:pt idx="267" formatCode="#,##0">
                  <c:v>77.714285714285708</c:v>
                </c:pt>
                <c:pt idx="268" formatCode="#,##0">
                  <c:v>75</c:v>
                </c:pt>
                <c:pt idx="269" formatCode="#,##0">
                  <c:v>72.714285714285708</c:v>
                </c:pt>
                <c:pt idx="270" formatCode="#,##0">
                  <c:v>72.285714285714292</c:v>
                </c:pt>
                <c:pt idx="271" formatCode="#,##0">
                  <c:v>70.428571428571431</c:v>
                </c:pt>
                <c:pt idx="272" formatCode="#,##0">
                  <c:v>68.285714285714292</c:v>
                </c:pt>
                <c:pt idx="273" formatCode="#,##0">
                  <c:v>64.571428571428569</c:v>
                </c:pt>
                <c:pt idx="274" formatCode="#,##0">
                  <c:v>58.428571428571431</c:v>
                </c:pt>
                <c:pt idx="275" formatCode="#,##0">
                  <c:v>58</c:v>
                </c:pt>
                <c:pt idx="276" formatCode="#,##0">
                  <c:v>58.714285714285715</c:v>
                </c:pt>
                <c:pt idx="277" formatCode="#,##0">
                  <c:v>60.142857142857146</c:v>
                </c:pt>
                <c:pt idx="278" formatCode="#,##0">
                  <c:v>57.285714285714285</c:v>
                </c:pt>
                <c:pt idx="279" formatCode="#,##0">
                  <c:v>57.714285714285715</c:v>
                </c:pt>
                <c:pt idx="280" formatCode="#,##0">
                  <c:v>57.571428571428569</c:v>
                </c:pt>
                <c:pt idx="281" formatCode="#,##0">
                  <c:v>60</c:v>
                </c:pt>
                <c:pt idx="282" formatCode="#,##0">
                  <c:v>59.142857142857146</c:v>
                </c:pt>
                <c:pt idx="283" formatCode="#,##0">
                  <c:v>56.571428571428569</c:v>
                </c:pt>
                <c:pt idx="284" formatCode="#,##0">
                  <c:v>54.714285714285715</c:v>
                </c:pt>
                <c:pt idx="285" formatCode="#,##0">
                  <c:v>55</c:v>
                </c:pt>
                <c:pt idx="286" formatCode="#,##0">
                  <c:v>54.285714285714285</c:v>
                </c:pt>
                <c:pt idx="287" formatCode="#,##0">
                  <c:v>53.285714285714285</c:v>
                </c:pt>
                <c:pt idx="288" formatCode="#,##0">
                  <c:v>53.285714285714285</c:v>
                </c:pt>
                <c:pt idx="289" formatCode="#,##0">
                  <c:v>51</c:v>
                </c:pt>
                <c:pt idx="290" formatCode="#,##0">
                  <c:v>51.714285714285715</c:v>
                </c:pt>
                <c:pt idx="291" formatCode="#,##0">
                  <c:v>50.857142857142854</c:v>
                </c:pt>
                <c:pt idx="292" formatCode="#,##0">
                  <c:v>50.142857142857146</c:v>
                </c:pt>
                <c:pt idx="293" formatCode="#,##0">
                  <c:v>49</c:v>
                </c:pt>
                <c:pt idx="294" formatCode="#,##0">
                  <c:v>48.857142857142854</c:v>
                </c:pt>
                <c:pt idx="295" formatCode="#,##0">
                  <c:v>48</c:v>
                </c:pt>
                <c:pt idx="296" formatCode="#,##0">
                  <c:v>48.857142857142854</c:v>
                </c:pt>
                <c:pt idx="297" formatCode="#,##0">
                  <c:v>45.857142857142854</c:v>
                </c:pt>
                <c:pt idx="298" formatCode="#,##0">
                  <c:v>44</c:v>
                </c:pt>
                <c:pt idx="299" formatCode="#,##0">
                  <c:v>45.714285714285715</c:v>
                </c:pt>
                <c:pt idx="300" formatCode="#,##0">
                  <c:v>46.857142857142854</c:v>
                </c:pt>
                <c:pt idx="301" formatCode="#,##0">
                  <c:v>48.571428571428569</c:v>
                </c:pt>
                <c:pt idx="302" formatCode="#,##0">
                  <c:v>50</c:v>
                </c:pt>
                <c:pt idx="303" formatCode="#,##0">
                  <c:v>48.714285714285715</c:v>
                </c:pt>
                <c:pt idx="304" formatCode="#,##0">
                  <c:v>49.142857142857146</c:v>
                </c:pt>
                <c:pt idx="305" formatCode="#,##0">
                  <c:v>51.714285714285715</c:v>
                </c:pt>
                <c:pt idx="306" formatCode="#,##0">
                  <c:v>51.714285714285715</c:v>
                </c:pt>
                <c:pt idx="307" formatCode="#,##0">
                  <c:v>50.142857142857146</c:v>
                </c:pt>
                <c:pt idx="308" formatCode="#,##0">
                  <c:v>47</c:v>
                </c:pt>
                <c:pt idx="309" formatCode="#,##0">
                  <c:v>43.857142857142854</c:v>
                </c:pt>
                <c:pt idx="310" formatCode="#,##0">
                  <c:v>45</c:v>
                </c:pt>
                <c:pt idx="311" formatCode="#,##0">
                  <c:v>46</c:v>
                </c:pt>
                <c:pt idx="312" formatCode="#,##0">
                  <c:v>41.714285714285715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65-4E1B-A2DE-6CDB3A30DC2E}"/>
            </c:ext>
          </c:extLst>
        </c:ser>
        <c:ser>
          <c:idx val="9"/>
          <c:order val="6"/>
          <c:tx>
            <c:strRef>
              <c:f>'ONS Daily'!$AD$3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Daily'!$AD$4:$AD$500</c:f>
              <c:numCache>
                <c:formatCode>General</c:formatCode>
                <c:ptCount val="497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0.14285714285714285</c:v>
                </c:pt>
                <c:pt idx="10" formatCode="#,##0">
                  <c:v>0.2857142857142857</c:v>
                </c:pt>
                <c:pt idx="11" formatCode="#,##0">
                  <c:v>0.42857142857142855</c:v>
                </c:pt>
                <c:pt idx="12" formatCode="#,##0">
                  <c:v>0.42857142857142855</c:v>
                </c:pt>
                <c:pt idx="13" formatCode="#,##0">
                  <c:v>0.42857142857142855</c:v>
                </c:pt>
                <c:pt idx="14" formatCode="#,##0">
                  <c:v>1</c:v>
                </c:pt>
                <c:pt idx="15" formatCode="#,##0">
                  <c:v>1.1428571428571428</c:v>
                </c:pt>
                <c:pt idx="16" formatCode="#,##0">
                  <c:v>1.5714285714285714</c:v>
                </c:pt>
                <c:pt idx="17" formatCode="#,##0">
                  <c:v>1.8571428571428572</c:v>
                </c:pt>
                <c:pt idx="18" formatCode="#,##0">
                  <c:v>2.5714285714285716</c:v>
                </c:pt>
                <c:pt idx="19" formatCode="#,##0">
                  <c:v>3.1428571428571428</c:v>
                </c:pt>
                <c:pt idx="20" formatCode="#,##0">
                  <c:v>4.8571428571428568</c:v>
                </c:pt>
                <c:pt idx="21" formatCode="#,##0">
                  <c:v>5.7142857142857144</c:v>
                </c:pt>
                <c:pt idx="22" formatCode="#,##0">
                  <c:v>8</c:v>
                </c:pt>
                <c:pt idx="23" formatCode="#,##0">
                  <c:v>9.1428571428571423</c:v>
                </c:pt>
                <c:pt idx="24" formatCode="#,##0">
                  <c:v>11.285714285714286</c:v>
                </c:pt>
                <c:pt idx="25" formatCode="#,##0">
                  <c:v>13.857142857142858</c:v>
                </c:pt>
                <c:pt idx="26" formatCode="#,##0">
                  <c:v>17.428571428571427</c:v>
                </c:pt>
                <c:pt idx="27" formatCode="#,##0">
                  <c:v>19.571428571428573</c:v>
                </c:pt>
                <c:pt idx="28" formatCode="#,##0">
                  <c:v>22</c:v>
                </c:pt>
                <c:pt idx="29" formatCode="#,##0">
                  <c:v>25.857142857142858</c:v>
                </c:pt>
                <c:pt idx="30" formatCode="#,##0">
                  <c:v>31.285714285714285</c:v>
                </c:pt>
                <c:pt idx="31" formatCode="#,##0">
                  <c:v>36.571428571428569</c:v>
                </c:pt>
                <c:pt idx="32" formatCode="#,##0">
                  <c:v>42</c:v>
                </c:pt>
                <c:pt idx="33" formatCode="#,##0">
                  <c:v>48.285714285714285</c:v>
                </c:pt>
                <c:pt idx="34" formatCode="#,##0">
                  <c:v>56</c:v>
                </c:pt>
                <c:pt idx="35" formatCode="#,##0">
                  <c:v>63.857142857142854</c:v>
                </c:pt>
                <c:pt idx="36" formatCode="#,##0">
                  <c:v>66.428571428571431</c:v>
                </c:pt>
                <c:pt idx="37" formatCode="#,##0">
                  <c:v>70.714285714285708</c:v>
                </c:pt>
                <c:pt idx="38" formatCode="#,##0">
                  <c:v>75.571428571428569</c:v>
                </c:pt>
                <c:pt idx="39" formatCode="#,##0">
                  <c:v>77.857142857142861</c:v>
                </c:pt>
                <c:pt idx="40" formatCode="#,##0">
                  <c:v>79.714285714285708</c:v>
                </c:pt>
                <c:pt idx="41" formatCode="#,##0">
                  <c:v>81.285714285714292</c:v>
                </c:pt>
                <c:pt idx="42" formatCode="#,##0">
                  <c:v>80.142857142857139</c:v>
                </c:pt>
                <c:pt idx="43" formatCode="#,##0">
                  <c:v>83.857142857142861</c:v>
                </c:pt>
                <c:pt idx="44" formatCode="#,##0">
                  <c:v>84</c:v>
                </c:pt>
                <c:pt idx="45" formatCode="#,##0">
                  <c:v>80.428571428571431</c:v>
                </c:pt>
                <c:pt idx="46" formatCode="#,##0">
                  <c:v>81.714285714285708</c:v>
                </c:pt>
                <c:pt idx="47" formatCode="#,##0">
                  <c:v>79.857142857142861</c:v>
                </c:pt>
                <c:pt idx="48" formatCode="#,##0">
                  <c:v>78.142857142857139</c:v>
                </c:pt>
                <c:pt idx="49" formatCode="#,##0">
                  <c:v>79.142857142857139</c:v>
                </c:pt>
                <c:pt idx="50" formatCode="#,##0">
                  <c:v>75</c:v>
                </c:pt>
                <c:pt idx="51" formatCode="#,##0">
                  <c:v>71.857142857142861</c:v>
                </c:pt>
                <c:pt idx="52" formatCode="#,##0">
                  <c:v>73</c:v>
                </c:pt>
                <c:pt idx="53" formatCode="#,##0">
                  <c:v>69.571428571428569</c:v>
                </c:pt>
                <c:pt idx="54" formatCode="#,##0">
                  <c:v>67.285714285714292</c:v>
                </c:pt>
                <c:pt idx="55" formatCode="#,##0">
                  <c:v>64.714285714285708</c:v>
                </c:pt>
                <c:pt idx="56" formatCode="#,##0">
                  <c:v>62.285714285714285</c:v>
                </c:pt>
                <c:pt idx="57" formatCode="#,##0">
                  <c:v>63.142857142857146</c:v>
                </c:pt>
                <c:pt idx="58" formatCode="#,##0">
                  <c:v>63.857142857142854</c:v>
                </c:pt>
                <c:pt idx="59" formatCode="#,##0">
                  <c:v>60.714285714285715</c:v>
                </c:pt>
                <c:pt idx="60" formatCode="#,##0">
                  <c:v>60.142857142857146</c:v>
                </c:pt>
                <c:pt idx="61" formatCode="#,##0">
                  <c:v>58.571428571428569</c:v>
                </c:pt>
                <c:pt idx="62" formatCode="#,##0">
                  <c:v>56.857142857142854</c:v>
                </c:pt>
                <c:pt idx="63" formatCode="#,##0">
                  <c:v>55.714285714285715</c:v>
                </c:pt>
                <c:pt idx="64" formatCode="#,##0">
                  <c:v>53.285714285714285</c:v>
                </c:pt>
                <c:pt idx="65" formatCode="#,##0">
                  <c:v>51.285714285714285</c:v>
                </c:pt>
                <c:pt idx="66" formatCode="#,##0">
                  <c:v>50.285714285714285</c:v>
                </c:pt>
                <c:pt idx="67" formatCode="#,##0">
                  <c:v>48.285714285714285</c:v>
                </c:pt>
                <c:pt idx="68" formatCode="#,##0">
                  <c:v>48</c:v>
                </c:pt>
                <c:pt idx="69" formatCode="#,##0">
                  <c:v>45.428571428571431</c:v>
                </c:pt>
                <c:pt idx="70" formatCode="#,##0">
                  <c:v>42.571428571428569</c:v>
                </c:pt>
                <c:pt idx="71" formatCode="#,##0">
                  <c:v>42.142857142857146</c:v>
                </c:pt>
                <c:pt idx="72" formatCode="#,##0">
                  <c:v>38.142857142857146</c:v>
                </c:pt>
                <c:pt idx="73" formatCode="#,##0">
                  <c:v>37.571428571428569</c:v>
                </c:pt>
                <c:pt idx="74" formatCode="#,##0">
                  <c:v>35</c:v>
                </c:pt>
                <c:pt idx="75" formatCode="#,##0">
                  <c:v>32.857142857142854</c:v>
                </c:pt>
                <c:pt idx="76" formatCode="#,##0">
                  <c:v>31.428571428571427</c:v>
                </c:pt>
                <c:pt idx="77" formatCode="#,##0">
                  <c:v>32.285714285714285</c:v>
                </c:pt>
                <c:pt idx="78" formatCode="#,##0">
                  <c:v>30.714285714285715</c:v>
                </c:pt>
                <c:pt idx="79" formatCode="#,##0">
                  <c:v>31.571428571428573</c:v>
                </c:pt>
                <c:pt idx="80" formatCode="#,##0">
                  <c:v>30.571428571428573</c:v>
                </c:pt>
                <c:pt idx="81" formatCode="#,##0">
                  <c:v>30.714285714285715</c:v>
                </c:pt>
                <c:pt idx="82" formatCode="#,##0">
                  <c:v>31.428571428571427</c:v>
                </c:pt>
                <c:pt idx="83" formatCode="#,##0">
                  <c:v>31</c:v>
                </c:pt>
                <c:pt idx="84" formatCode="#,##0">
                  <c:v>28.571428571428573</c:v>
                </c:pt>
                <c:pt idx="85" formatCode="#,##0">
                  <c:v>27.428571428571427</c:v>
                </c:pt>
                <c:pt idx="86" formatCode="#,##0">
                  <c:v>26.714285714285715</c:v>
                </c:pt>
                <c:pt idx="87" formatCode="#,##0">
                  <c:v>25.857142857142858</c:v>
                </c:pt>
                <c:pt idx="88" formatCode="#,##0">
                  <c:v>24.285714285714285</c:v>
                </c:pt>
                <c:pt idx="89" formatCode="#,##0">
                  <c:v>23</c:v>
                </c:pt>
                <c:pt idx="90" formatCode="#,##0">
                  <c:v>23.428571428571427</c:v>
                </c:pt>
                <c:pt idx="91" formatCode="#,##0">
                  <c:v>22.857142857142858</c:v>
                </c:pt>
                <c:pt idx="92" formatCode="#,##0">
                  <c:v>21.142857142857142</c:v>
                </c:pt>
                <c:pt idx="93" formatCode="#,##0">
                  <c:v>21.142857142857142</c:v>
                </c:pt>
                <c:pt idx="94" formatCode="#,##0">
                  <c:v>20.142857142857142</c:v>
                </c:pt>
                <c:pt idx="95" formatCode="#,##0">
                  <c:v>19.285714285714285</c:v>
                </c:pt>
                <c:pt idx="96" formatCode="#,##0">
                  <c:v>18.857142857142858</c:v>
                </c:pt>
                <c:pt idx="97" formatCode="#,##0">
                  <c:v>17.571428571428573</c:v>
                </c:pt>
                <c:pt idx="98" formatCode="#,##0">
                  <c:v>17.571428571428573</c:v>
                </c:pt>
                <c:pt idx="99" formatCode="#,##0">
                  <c:v>18</c:v>
                </c:pt>
                <c:pt idx="100" formatCode="#,##0">
                  <c:v>16.714285714285715</c:v>
                </c:pt>
                <c:pt idx="101" formatCode="#,##0">
                  <c:v>17.142857142857142</c:v>
                </c:pt>
                <c:pt idx="102" formatCode="#,##0">
                  <c:v>18.571428571428573</c:v>
                </c:pt>
                <c:pt idx="103" formatCode="#,##0">
                  <c:v>16.571428571428573</c:v>
                </c:pt>
                <c:pt idx="104" formatCode="#,##0">
                  <c:v>16.571428571428573</c:v>
                </c:pt>
                <c:pt idx="105" formatCode="#,##0">
                  <c:v>16</c:v>
                </c:pt>
                <c:pt idx="106" formatCode="#,##0">
                  <c:v>15.428571428571429</c:v>
                </c:pt>
                <c:pt idx="107" formatCode="#,##0">
                  <c:v>14.857142857142858</c:v>
                </c:pt>
                <c:pt idx="108" formatCode="#,##0">
                  <c:v>13.714285714285714</c:v>
                </c:pt>
                <c:pt idx="109" formatCode="#,##0">
                  <c:v>12.142857142857142</c:v>
                </c:pt>
                <c:pt idx="110" formatCode="#,##0">
                  <c:v>12.714285714285714</c:v>
                </c:pt>
                <c:pt idx="111" formatCode="#,##0">
                  <c:v>12.571428571428571</c:v>
                </c:pt>
                <c:pt idx="112" formatCode="#,##0">
                  <c:v>11.428571428571429</c:v>
                </c:pt>
                <c:pt idx="113" formatCode="#,##0">
                  <c:v>10.857142857142858</c:v>
                </c:pt>
                <c:pt idx="114" formatCode="#,##0">
                  <c:v>11</c:v>
                </c:pt>
                <c:pt idx="115" formatCode="#,##0">
                  <c:v>11.142857142857142</c:v>
                </c:pt>
                <c:pt idx="116" formatCode="#,##0">
                  <c:v>11</c:v>
                </c:pt>
                <c:pt idx="117" formatCode="#,##0">
                  <c:v>10.428571428571429</c:v>
                </c:pt>
                <c:pt idx="118" formatCode="#,##0">
                  <c:v>9.2857142857142865</c:v>
                </c:pt>
                <c:pt idx="119" formatCode="#,##0">
                  <c:v>9.2857142857142865</c:v>
                </c:pt>
                <c:pt idx="120" formatCode="#,##0">
                  <c:v>8.7142857142857135</c:v>
                </c:pt>
                <c:pt idx="121" formatCode="#,##0">
                  <c:v>7.8571428571428568</c:v>
                </c:pt>
                <c:pt idx="122" formatCode="#,##0">
                  <c:v>6.7142857142857144</c:v>
                </c:pt>
                <c:pt idx="123" formatCode="#,##0">
                  <c:v>6.1428571428571432</c:v>
                </c:pt>
                <c:pt idx="124" formatCode="#,##0">
                  <c:v>5.4285714285714288</c:v>
                </c:pt>
                <c:pt idx="125" formatCode="#,##0">
                  <c:v>5.8571428571428568</c:v>
                </c:pt>
                <c:pt idx="126" formatCode="#,##0">
                  <c:v>5</c:v>
                </c:pt>
                <c:pt idx="127" formatCode="#,##0">
                  <c:v>5</c:v>
                </c:pt>
                <c:pt idx="128" formatCode="#,##0">
                  <c:v>5</c:v>
                </c:pt>
                <c:pt idx="129" formatCode="#,##0">
                  <c:v>4.7142857142857144</c:v>
                </c:pt>
                <c:pt idx="130" formatCode="#,##0">
                  <c:v>4.5714285714285712</c:v>
                </c:pt>
                <c:pt idx="131" formatCode="#,##0">
                  <c:v>4.4285714285714288</c:v>
                </c:pt>
                <c:pt idx="132" formatCode="#,##0">
                  <c:v>4.1428571428571432</c:v>
                </c:pt>
                <c:pt idx="133" formatCode="#,##0">
                  <c:v>4.4285714285714288</c:v>
                </c:pt>
                <c:pt idx="134" formatCode="#,##0">
                  <c:v>4.1428571428571432</c:v>
                </c:pt>
                <c:pt idx="135" formatCode="#,##0">
                  <c:v>4.2857142857142856</c:v>
                </c:pt>
                <c:pt idx="136" formatCode="#,##0">
                  <c:v>4.2857142857142856</c:v>
                </c:pt>
                <c:pt idx="137" formatCode="#,##0">
                  <c:v>4.5714285714285712</c:v>
                </c:pt>
                <c:pt idx="138" formatCode="#,##0">
                  <c:v>4.7142857142857144</c:v>
                </c:pt>
                <c:pt idx="139" formatCode="#,##0">
                  <c:v>4.5714285714285712</c:v>
                </c:pt>
                <c:pt idx="140" formatCode="#,##0">
                  <c:v>4.4285714285714288</c:v>
                </c:pt>
                <c:pt idx="141" formatCode="#,##0">
                  <c:v>5</c:v>
                </c:pt>
                <c:pt idx="142" formatCode="#,##0">
                  <c:v>4.4285714285714288</c:v>
                </c:pt>
                <c:pt idx="143" formatCode="#,##0">
                  <c:v>4.2857142857142856</c:v>
                </c:pt>
                <c:pt idx="144" formatCode="#,##0">
                  <c:v>4</c:v>
                </c:pt>
                <c:pt idx="145" formatCode="#,##0">
                  <c:v>4</c:v>
                </c:pt>
                <c:pt idx="146" formatCode="#,##0">
                  <c:v>4.1428571428571432</c:v>
                </c:pt>
                <c:pt idx="147" formatCode="#,##0">
                  <c:v>3.8571428571428572</c:v>
                </c:pt>
                <c:pt idx="148" formatCode="#,##0">
                  <c:v>3</c:v>
                </c:pt>
                <c:pt idx="149" formatCode="#,##0">
                  <c:v>3.1428571428571428</c:v>
                </c:pt>
                <c:pt idx="150" formatCode="#,##0">
                  <c:v>2.8571428571428572</c:v>
                </c:pt>
                <c:pt idx="151" formatCode="#,##0">
                  <c:v>2.4285714285714284</c:v>
                </c:pt>
                <c:pt idx="152" formatCode="#,##0">
                  <c:v>2.4285714285714284</c:v>
                </c:pt>
                <c:pt idx="153" formatCode="#,##0">
                  <c:v>2</c:v>
                </c:pt>
                <c:pt idx="154" formatCode="#,##0">
                  <c:v>1.7142857142857142</c:v>
                </c:pt>
                <c:pt idx="155" formatCode="#,##0">
                  <c:v>1.8571428571428572</c:v>
                </c:pt>
                <c:pt idx="156" formatCode="#,##0">
                  <c:v>1.7142857142857142</c:v>
                </c:pt>
                <c:pt idx="157" formatCode="#,##0">
                  <c:v>1.4285714285714286</c:v>
                </c:pt>
                <c:pt idx="158" formatCode="#,##0">
                  <c:v>1.7142857142857142</c:v>
                </c:pt>
                <c:pt idx="159" formatCode="#,##0">
                  <c:v>1.7142857142857142</c:v>
                </c:pt>
                <c:pt idx="160" formatCode="#,##0">
                  <c:v>1.5714285714285714</c:v>
                </c:pt>
                <c:pt idx="161" formatCode="#,##0">
                  <c:v>1.7142857142857142</c:v>
                </c:pt>
                <c:pt idx="162" formatCode="#,##0">
                  <c:v>1.4285714285714286</c:v>
                </c:pt>
                <c:pt idx="163" formatCode="#,##0">
                  <c:v>1.4285714285714286</c:v>
                </c:pt>
                <c:pt idx="164" formatCode="#,##0">
                  <c:v>1.7142857142857142</c:v>
                </c:pt>
                <c:pt idx="165" formatCode="#,##0">
                  <c:v>1.5714285714285714</c:v>
                </c:pt>
                <c:pt idx="166" formatCode="#,##0">
                  <c:v>1.1428571428571428</c:v>
                </c:pt>
                <c:pt idx="167" formatCode="#,##0">
                  <c:v>1.2857142857142858</c:v>
                </c:pt>
                <c:pt idx="168" formatCode="#,##0">
                  <c:v>1.7142857142857142</c:v>
                </c:pt>
                <c:pt idx="169" formatCode="#,##0">
                  <c:v>1.7142857142857142</c:v>
                </c:pt>
                <c:pt idx="170" formatCode="#,##0">
                  <c:v>1.5714285714285714</c:v>
                </c:pt>
                <c:pt idx="171" formatCode="#,##0">
                  <c:v>1.5714285714285714</c:v>
                </c:pt>
                <c:pt idx="172" formatCode="#,##0">
                  <c:v>1.4285714285714286</c:v>
                </c:pt>
                <c:pt idx="173" formatCode="#,##0">
                  <c:v>1.5714285714285714</c:v>
                </c:pt>
                <c:pt idx="174" formatCode="#,##0">
                  <c:v>1.2857142857142858</c:v>
                </c:pt>
                <c:pt idx="175" formatCode="#,##0">
                  <c:v>0.7142857142857143</c:v>
                </c:pt>
                <c:pt idx="176" formatCode="#,##0">
                  <c:v>1.2857142857142858</c:v>
                </c:pt>
                <c:pt idx="177" formatCode="#,##0">
                  <c:v>1.1428571428571428</c:v>
                </c:pt>
                <c:pt idx="178" formatCode="#,##0">
                  <c:v>1</c:v>
                </c:pt>
                <c:pt idx="179" formatCode="#,##0">
                  <c:v>0.8571428571428571</c:v>
                </c:pt>
                <c:pt idx="180" formatCode="#,##0">
                  <c:v>0.8571428571428571</c:v>
                </c:pt>
                <c:pt idx="181" formatCode="#,##0">
                  <c:v>1.2857142857142858</c:v>
                </c:pt>
                <c:pt idx="182" formatCode="#,##0">
                  <c:v>1.8571428571428572</c:v>
                </c:pt>
                <c:pt idx="183" formatCode="#,##0">
                  <c:v>1.5714285714285714</c:v>
                </c:pt>
                <c:pt idx="184" formatCode="#,##0">
                  <c:v>1.8571428571428572</c:v>
                </c:pt>
                <c:pt idx="185" formatCode="#,##0">
                  <c:v>1.7142857142857142</c:v>
                </c:pt>
                <c:pt idx="186" formatCode="#,##0">
                  <c:v>2.4285714285714284</c:v>
                </c:pt>
                <c:pt idx="187" formatCode="#,##0">
                  <c:v>2.2857142857142856</c:v>
                </c:pt>
                <c:pt idx="188" formatCode="#,##0">
                  <c:v>2</c:v>
                </c:pt>
                <c:pt idx="189" formatCode="#,##0">
                  <c:v>1.7142857142857142</c:v>
                </c:pt>
                <c:pt idx="190" formatCode="#,##0">
                  <c:v>1.4285714285714286</c:v>
                </c:pt>
                <c:pt idx="191" formatCode="#,##0">
                  <c:v>1.2857142857142858</c:v>
                </c:pt>
                <c:pt idx="192" formatCode="#,##0">
                  <c:v>1.4285714285714286</c:v>
                </c:pt>
                <c:pt idx="193" formatCode="#,##0">
                  <c:v>1</c:v>
                </c:pt>
                <c:pt idx="194" formatCode="#,##0">
                  <c:v>1.7142857142857142</c:v>
                </c:pt>
                <c:pt idx="195" formatCode="#,##0">
                  <c:v>1.7142857142857142</c:v>
                </c:pt>
                <c:pt idx="196" formatCode="#,##0">
                  <c:v>1.5714285714285714</c:v>
                </c:pt>
                <c:pt idx="197" formatCode="#,##0">
                  <c:v>1.7142857142857142</c:v>
                </c:pt>
                <c:pt idx="198" formatCode="#,##0">
                  <c:v>1.8571428571428572</c:v>
                </c:pt>
                <c:pt idx="199" formatCode="#,##0">
                  <c:v>1.7142857142857142</c:v>
                </c:pt>
                <c:pt idx="200" formatCode="#,##0">
                  <c:v>1.5714285714285714</c:v>
                </c:pt>
                <c:pt idx="201" formatCode="#,##0">
                  <c:v>1.2857142857142858</c:v>
                </c:pt>
                <c:pt idx="202" formatCode="#,##0">
                  <c:v>1.2857142857142858</c:v>
                </c:pt>
                <c:pt idx="203" formatCode="#,##0">
                  <c:v>1.8571428571428572</c:v>
                </c:pt>
                <c:pt idx="204" formatCode="#,##0">
                  <c:v>2</c:v>
                </c:pt>
                <c:pt idx="205" formatCode="#,##0">
                  <c:v>2</c:v>
                </c:pt>
                <c:pt idx="206" formatCode="#,##0">
                  <c:v>2.2857142857142856</c:v>
                </c:pt>
                <c:pt idx="207" formatCode="#,##0">
                  <c:v>2.5714285714285716</c:v>
                </c:pt>
                <c:pt idx="208" formatCode="#,##0">
                  <c:v>2.2857142857142856</c:v>
                </c:pt>
                <c:pt idx="209" formatCode="#,##0">
                  <c:v>2.4285714285714284</c:v>
                </c:pt>
                <c:pt idx="210" formatCode="#,##0">
                  <c:v>1.8571428571428572</c:v>
                </c:pt>
                <c:pt idx="211" formatCode="#,##0">
                  <c:v>2</c:v>
                </c:pt>
                <c:pt idx="212" formatCode="#,##0">
                  <c:v>1.8571428571428572</c:v>
                </c:pt>
                <c:pt idx="213" formatCode="#,##0">
                  <c:v>1.8571428571428572</c:v>
                </c:pt>
                <c:pt idx="214" formatCode="#,##0">
                  <c:v>1.5714285714285714</c:v>
                </c:pt>
                <c:pt idx="215" formatCode="#,##0">
                  <c:v>2.4285714285714284</c:v>
                </c:pt>
                <c:pt idx="216" formatCode="#,##0">
                  <c:v>2.5714285714285716</c:v>
                </c:pt>
                <c:pt idx="217" formatCode="#,##0">
                  <c:v>2.7142857142857144</c:v>
                </c:pt>
                <c:pt idx="218" formatCode="#,##0">
                  <c:v>2.7142857142857144</c:v>
                </c:pt>
                <c:pt idx="219" formatCode="#,##0">
                  <c:v>3.1428571428571428</c:v>
                </c:pt>
                <c:pt idx="220" formatCode="#,##0">
                  <c:v>3.1428571428571428</c:v>
                </c:pt>
                <c:pt idx="221" formatCode="#,##0">
                  <c:v>3.8571428571428572</c:v>
                </c:pt>
                <c:pt idx="222" formatCode="#,##0">
                  <c:v>3.4285714285714284</c:v>
                </c:pt>
                <c:pt idx="223" formatCode="#,##0">
                  <c:v>4.1428571428571432</c:v>
                </c:pt>
                <c:pt idx="224" formatCode="#,##0">
                  <c:v>4.7142857142857144</c:v>
                </c:pt>
                <c:pt idx="225" formatCode="#,##0">
                  <c:v>5.8571428571428568</c:v>
                </c:pt>
                <c:pt idx="226" formatCode="#,##0">
                  <c:v>6.2857142857142856</c:v>
                </c:pt>
                <c:pt idx="227" formatCode="#,##0">
                  <c:v>8</c:v>
                </c:pt>
                <c:pt idx="228" formatCode="#,##0">
                  <c:v>8.5714285714285712</c:v>
                </c:pt>
                <c:pt idx="229" formatCode="#,##0">
                  <c:v>10.285714285714286</c:v>
                </c:pt>
                <c:pt idx="230" formatCode="#,##0">
                  <c:v>10.142857142857142</c:v>
                </c:pt>
                <c:pt idx="231" formatCode="#,##0">
                  <c:v>10.714285714285714</c:v>
                </c:pt>
                <c:pt idx="232" formatCode="#,##0">
                  <c:v>11.571428571428571</c:v>
                </c:pt>
                <c:pt idx="233" formatCode="#,##0">
                  <c:v>12</c:v>
                </c:pt>
                <c:pt idx="234" formatCode="#,##0">
                  <c:v>13.857142857142858</c:v>
                </c:pt>
                <c:pt idx="235" formatCode="#,##0">
                  <c:v>15.285714285714286</c:v>
                </c:pt>
                <c:pt idx="236" formatCode="#,##0">
                  <c:v>16</c:v>
                </c:pt>
                <c:pt idx="237" formatCode="#,##0">
                  <c:v>18.142857142857142</c:v>
                </c:pt>
                <c:pt idx="238" formatCode="#,##0">
                  <c:v>19.714285714285715</c:v>
                </c:pt>
                <c:pt idx="239" formatCode="#,##0">
                  <c:v>20.714285714285715</c:v>
                </c:pt>
                <c:pt idx="240" formatCode="#,##0">
                  <c:v>23.428571428571427</c:v>
                </c:pt>
                <c:pt idx="241" formatCode="#,##0">
                  <c:v>22.857142857142858</c:v>
                </c:pt>
                <c:pt idx="242" formatCode="#,##0">
                  <c:v>24.428571428571427</c:v>
                </c:pt>
                <c:pt idx="243" formatCode="#,##0">
                  <c:v>25.428571428571427</c:v>
                </c:pt>
                <c:pt idx="244" formatCode="#,##0">
                  <c:v>27.142857142857142</c:v>
                </c:pt>
                <c:pt idx="245" formatCode="#,##0">
                  <c:v>29.285714285714285</c:v>
                </c:pt>
                <c:pt idx="246" formatCode="#,##0">
                  <c:v>29.857142857142858</c:v>
                </c:pt>
                <c:pt idx="247" formatCode="#,##0">
                  <c:v>31.571428571428573</c:v>
                </c:pt>
                <c:pt idx="248" formatCode="#,##0">
                  <c:v>32.142857142857146</c:v>
                </c:pt>
                <c:pt idx="249" formatCode="#,##0">
                  <c:v>32</c:v>
                </c:pt>
                <c:pt idx="250" formatCode="#,##0">
                  <c:v>32.428571428571431</c:v>
                </c:pt>
                <c:pt idx="251" formatCode="#,##0">
                  <c:v>33.714285714285715</c:v>
                </c:pt>
                <c:pt idx="252" formatCode="#,##0">
                  <c:v>35.571428571428569</c:v>
                </c:pt>
                <c:pt idx="253" formatCode="#,##0">
                  <c:v>36.428571428571431</c:v>
                </c:pt>
                <c:pt idx="254" formatCode="#,##0">
                  <c:v>34.285714285714285</c:v>
                </c:pt>
                <c:pt idx="255" formatCode="#,##0">
                  <c:v>37.142857142857146</c:v>
                </c:pt>
                <c:pt idx="256" formatCode="#,##0">
                  <c:v>38.428571428571431</c:v>
                </c:pt>
                <c:pt idx="257" formatCode="#,##0">
                  <c:v>41.142857142857146</c:v>
                </c:pt>
                <c:pt idx="258" formatCode="#,##0">
                  <c:v>41.428571428571431</c:v>
                </c:pt>
                <c:pt idx="259" formatCode="#,##0">
                  <c:v>40.857142857142854</c:v>
                </c:pt>
                <c:pt idx="260" formatCode="#,##0">
                  <c:v>42.285714285714285</c:v>
                </c:pt>
                <c:pt idx="261" formatCode="#,##0">
                  <c:v>47</c:v>
                </c:pt>
                <c:pt idx="262" formatCode="#,##0">
                  <c:v>47.714285714285715</c:v>
                </c:pt>
                <c:pt idx="263" formatCode="#,##0">
                  <c:v>48.428571428571431</c:v>
                </c:pt>
                <c:pt idx="264" formatCode="#,##0">
                  <c:v>47.857142857142854</c:v>
                </c:pt>
                <c:pt idx="265" formatCode="#,##0">
                  <c:v>49.428571428571431</c:v>
                </c:pt>
                <c:pt idx="266" formatCode="#,##0">
                  <c:v>50</c:v>
                </c:pt>
                <c:pt idx="267" formatCode="#,##0">
                  <c:v>50.428571428571431</c:v>
                </c:pt>
                <c:pt idx="268" formatCode="#,##0">
                  <c:v>49.428571428571431</c:v>
                </c:pt>
                <c:pt idx="269" formatCode="#,##0">
                  <c:v>49.285714285714285</c:v>
                </c:pt>
                <c:pt idx="270" formatCode="#,##0">
                  <c:v>51.142857142857146</c:v>
                </c:pt>
                <c:pt idx="271" formatCode="#,##0">
                  <c:v>52.571428571428569</c:v>
                </c:pt>
                <c:pt idx="272" formatCode="#,##0">
                  <c:v>51.857142857142854</c:v>
                </c:pt>
                <c:pt idx="273" formatCode="#,##0">
                  <c:v>51.571428571428569</c:v>
                </c:pt>
                <c:pt idx="274" formatCode="#,##0">
                  <c:v>52.571428571428569</c:v>
                </c:pt>
                <c:pt idx="275" formatCode="#,##0">
                  <c:v>51.571428571428569</c:v>
                </c:pt>
                <c:pt idx="276" formatCode="#,##0">
                  <c:v>51.857142857142854</c:v>
                </c:pt>
                <c:pt idx="277" formatCode="#,##0">
                  <c:v>51.428571428571431</c:v>
                </c:pt>
                <c:pt idx="278" formatCode="#,##0">
                  <c:v>49.285714285714285</c:v>
                </c:pt>
                <c:pt idx="279" formatCode="#,##0">
                  <c:v>48.857142857142854</c:v>
                </c:pt>
                <c:pt idx="280" formatCode="#,##0">
                  <c:v>49.142857142857146</c:v>
                </c:pt>
                <c:pt idx="281" formatCode="#,##0">
                  <c:v>46.571428571428569</c:v>
                </c:pt>
                <c:pt idx="282" formatCode="#,##0">
                  <c:v>47.142857142857146</c:v>
                </c:pt>
                <c:pt idx="283" formatCode="#,##0">
                  <c:v>45.571428571428569</c:v>
                </c:pt>
                <c:pt idx="284" formatCode="#,##0">
                  <c:v>45.428571428571431</c:v>
                </c:pt>
                <c:pt idx="285" formatCode="#,##0">
                  <c:v>47.142857142857146</c:v>
                </c:pt>
                <c:pt idx="286" formatCode="#,##0">
                  <c:v>46.714285714285715</c:v>
                </c:pt>
                <c:pt idx="287" formatCode="#,##0">
                  <c:v>48</c:v>
                </c:pt>
                <c:pt idx="288" formatCode="#,##0">
                  <c:v>48.571428571428569</c:v>
                </c:pt>
                <c:pt idx="289" formatCode="#,##0">
                  <c:v>47.428571428571431</c:v>
                </c:pt>
                <c:pt idx="290" formatCode="#,##0">
                  <c:v>49</c:v>
                </c:pt>
                <c:pt idx="291" formatCode="#,##0">
                  <c:v>50.714285714285715</c:v>
                </c:pt>
                <c:pt idx="292" formatCode="#,##0">
                  <c:v>48.285714285714285</c:v>
                </c:pt>
                <c:pt idx="293" formatCode="#,##0">
                  <c:v>48.714285714285715</c:v>
                </c:pt>
                <c:pt idx="294" formatCode="#,##0">
                  <c:v>48.142857142857146</c:v>
                </c:pt>
                <c:pt idx="295" formatCode="#,##0">
                  <c:v>49.714285714285715</c:v>
                </c:pt>
                <c:pt idx="296" formatCode="#,##0">
                  <c:v>50.142857142857146</c:v>
                </c:pt>
                <c:pt idx="297" formatCode="#,##0">
                  <c:v>47.571428571428569</c:v>
                </c:pt>
                <c:pt idx="298" formatCode="#,##0">
                  <c:v>45</c:v>
                </c:pt>
                <c:pt idx="299" formatCode="#,##0">
                  <c:v>47</c:v>
                </c:pt>
                <c:pt idx="300" formatCode="#,##0">
                  <c:v>47.285714285714285</c:v>
                </c:pt>
                <c:pt idx="301" formatCode="#,##0">
                  <c:v>43.714285714285715</c:v>
                </c:pt>
                <c:pt idx="302" formatCode="#,##0">
                  <c:v>44.428571428571431</c:v>
                </c:pt>
                <c:pt idx="303" formatCode="#,##0">
                  <c:v>46.142857142857146</c:v>
                </c:pt>
                <c:pt idx="304" formatCode="#,##0">
                  <c:v>48.714285714285715</c:v>
                </c:pt>
                <c:pt idx="305" formatCode="#,##0">
                  <c:v>48.571428571428569</c:v>
                </c:pt>
                <c:pt idx="306" formatCode="#,##0">
                  <c:v>49.285714285714285</c:v>
                </c:pt>
                <c:pt idx="307" formatCode="#,##0">
                  <c:v>48.428571428571431</c:v>
                </c:pt>
                <c:pt idx="308" formatCode="#,##0">
                  <c:v>51.142857142857146</c:v>
                </c:pt>
                <c:pt idx="309" formatCode="#,##0">
                  <c:v>50.571428571428569</c:v>
                </c:pt>
                <c:pt idx="310" formatCode="#,##0">
                  <c:v>49.714285714285715</c:v>
                </c:pt>
                <c:pt idx="311" formatCode="#,##0">
                  <c:v>46.285714285714285</c:v>
                </c:pt>
                <c:pt idx="312" formatCode="#,##0">
                  <c:v>45.285714285714285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65-4E1B-A2DE-6CDB3A30DC2E}"/>
            </c:ext>
          </c:extLst>
        </c:ser>
        <c:ser>
          <c:idx val="10"/>
          <c:order val="7"/>
          <c:tx>
            <c:strRef>
              <c:f>'ONS Daily'!$AE$3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Daily'!$AE$4:$AE$500</c:f>
              <c:numCache>
                <c:formatCode>General</c:formatCode>
                <c:ptCount val="497"/>
                <c:pt idx="6" formatCode="#,##0">
                  <c:v>0.14285714285714285</c:v>
                </c:pt>
                <c:pt idx="7" formatCode="#,##0">
                  <c:v>0.2857142857142857</c:v>
                </c:pt>
                <c:pt idx="8" formatCode="#,##0">
                  <c:v>0.42857142857142855</c:v>
                </c:pt>
                <c:pt idx="9" formatCode="#,##0">
                  <c:v>0.5714285714285714</c:v>
                </c:pt>
                <c:pt idx="10" formatCode="#,##0">
                  <c:v>1.1428571428571428</c:v>
                </c:pt>
                <c:pt idx="11" formatCode="#,##0">
                  <c:v>1.4285714285714286</c:v>
                </c:pt>
                <c:pt idx="12" formatCode="#,##0">
                  <c:v>1.7142857142857142</c:v>
                </c:pt>
                <c:pt idx="13" formatCode="#,##0">
                  <c:v>2.1428571428571428</c:v>
                </c:pt>
                <c:pt idx="14" formatCode="#,##0">
                  <c:v>3.1428571428571428</c:v>
                </c:pt>
                <c:pt idx="15" formatCode="#,##0">
                  <c:v>4.1428571428571432</c:v>
                </c:pt>
                <c:pt idx="16" formatCode="#,##0">
                  <c:v>5.2857142857142856</c:v>
                </c:pt>
                <c:pt idx="17" formatCode="#,##0">
                  <c:v>5.8571428571428568</c:v>
                </c:pt>
                <c:pt idx="18" formatCode="#,##0">
                  <c:v>8.2857142857142865</c:v>
                </c:pt>
                <c:pt idx="19" formatCode="#,##0">
                  <c:v>10.428571428571429</c:v>
                </c:pt>
                <c:pt idx="20" formatCode="#,##0">
                  <c:v>13.142857142857142</c:v>
                </c:pt>
                <c:pt idx="21" formatCode="#,##0">
                  <c:v>16.142857142857142</c:v>
                </c:pt>
                <c:pt idx="22" formatCode="#,##0">
                  <c:v>19.285714285714285</c:v>
                </c:pt>
                <c:pt idx="23" formatCode="#,##0">
                  <c:v>24.428571428571427</c:v>
                </c:pt>
                <c:pt idx="24" formatCode="#,##0">
                  <c:v>31.142857142857142</c:v>
                </c:pt>
                <c:pt idx="25" formatCode="#,##0">
                  <c:v>36.857142857142854</c:v>
                </c:pt>
                <c:pt idx="26" formatCode="#,##0">
                  <c:v>45.285714285714285</c:v>
                </c:pt>
                <c:pt idx="27" formatCode="#,##0">
                  <c:v>52.857142857142854</c:v>
                </c:pt>
                <c:pt idx="28" formatCode="#,##0">
                  <c:v>61.142857142857146</c:v>
                </c:pt>
                <c:pt idx="29" formatCode="#,##0">
                  <c:v>73.142857142857139</c:v>
                </c:pt>
                <c:pt idx="30" formatCode="#,##0">
                  <c:v>85.428571428571431</c:v>
                </c:pt>
                <c:pt idx="31" formatCode="#,##0">
                  <c:v>97.142857142857139</c:v>
                </c:pt>
                <c:pt idx="32" formatCode="#,##0">
                  <c:v>103.28571428571429</c:v>
                </c:pt>
                <c:pt idx="33" formatCode="#,##0">
                  <c:v>110.57142857142857</c:v>
                </c:pt>
                <c:pt idx="34" formatCode="#,##0">
                  <c:v>119</c:v>
                </c:pt>
                <c:pt idx="35" formatCode="#,##0">
                  <c:v>123</c:v>
                </c:pt>
                <c:pt idx="36" formatCode="#,##0">
                  <c:v>122.71428571428571</c:v>
                </c:pt>
                <c:pt idx="37" formatCode="#,##0">
                  <c:v>127.14285714285714</c:v>
                </c:pt>
                <c:pt idx="38" formatCode="#,##0">
                  <c:v>125.85714285714286</c:v>
                </c:pt>
                <c:pt idx="39" formatCode="#,##0">
                  <c:v>130.28571428571428</c:v>
                </c:pt>
                <c:pt idx="40" formatCode="#,##0">
                  <c:v>133</c:v>
                </c:pt>
                <c:pt idx="41" formatCode="#,##0">
                  <c:v>133.14285714285714</c:v>
                </c:pt>
                <c:pt idx="42" formatCode="#,##0">
                  <c:v>133.71428571428572</c:v>
                </c:pt>
                <c:pt idx="43" formatCode="#,##0">
                  <c:v>134.42857142857142</c:v>
                </c:pt>
                <c:pt idx="44" formatCode="#,##0">
                  <c:v>130.14285714285714</c:v>
                </c:pt>
                <c:pt idx="45" formatCode="#,##0">
                  <c:v>130.57142857142858</c:v>
                </c:pt>
                <c:pt idx="46" formatCode="#,##0">
                  <c:v>131.71428571428572</c:v>
                </c:pt>
                <c:pt idx="47" formatCode="#,##0">
                  <c:v>128.42857142857142</c:v>
                </c:pt>
                <c:pt idx="48" formatCode="#,##0">
                  <c:v>124.28571428571429</c:v>
                </c:pt>
                <c:pt idx="49" formatCode="#,##0">
                  <c:v>122.42857142857143</c:v>
                </c:pt>
                <c:pt idx="50" formatCode="#,##0">
                  <c:v>121.71428571428571</c:v>
                </c:pt>
                <c:pt idx="51" formatCode="#,##0">
                  <c:v>117</c:v>
                </c:pt>
                <c:pt idx="52" formatCode="#,##0">
                  <c:v>114.28571428571429</c:v>
                </c:pt>
                <c:pt idx="53" formatCode="#,##0">
                  <c:v>106.28571428571429</c:v>
                </c:pt>
                <c:pt idx="54" formatCode="#,##0">
                  <c:v>101.85714285714286</c:v>
                </c:pt>
                <c:pt idx="55" formatCode="#,##0">
                  <c:v>101.85714285714286</c:v>
                </c:pt>
                <c:pt idx="56" formatCode="#,##0">
                  <c:v>98.714285714285708</c:v>
                </c:pt>
                <c:pt idx="57" formatCode="#,##0">
                  <c:v>92.142857142857139</c:v>
                </c:pt>
                <c:pt idx="58" formatCode="#,##0">
                  <c:v>88.142857142857139</c:v>
                </c:pt>
                <c:pt idx="59" formatCode="#,##0">
                  <c:v>81.857142857142861</c:v>
                </c:pt>
                <c:pt idx="60" formatCode="#,##0">
                  <c:v>81.428571428571431</c:v>
                </c:pt>
                <c:pt idx="61" formatCode="#,##0">
                  <c:v>78.428571428571431</c:v>
                </c:pt>
                <c:pt idx="62" formatCode="#,##0">
                  <c:v>72.428571428571431</c:v>
                </c:pt>
                <c:pt idx="63" formatCode="#,##0">
                  <c:v>70.428571428571431</c:v>
                </c:pt>
                <c:pt idx="64" formatCode="#,##0">
                  <c:v>70.571428571428569</c:v>
                </c:pt>
                <c:pt idx="65" formatCode="#,##0">
                  <c:v>68.285714285714292</c:v>
                </c:pt>
                <c:pt idx="66" formatCode="#,##0">
                  <c:v>66.857142857142861</c:v>
                </c:pt>
                <c:pt idx="67" formatCode="#,##0">
                  <c:v>62.428571428571431</c:v>
                </c:pt>
                <c:pt idx="68" formatCode="#,##0">
                  <c:v>59.428571428571431</c:v>
                </c:pt>
                <c:pt idx="69" formatCode="#,##0">
                  <c:v>56.857142857142854</c:v>
                </c:pt>
                <c:pt idx="70" formatCode="#,##0">
                  <c:v>51.857142857142854</c:v>
                </c:pt>
                <c:pt idx="71" formatCode="#,##0">
                  <c:v>48.285714285714285</c:v>
                </c:pt>
                <c:pt idx="72" formatCode="#,##0">
                  <c:v>48.142857142857146</c:v>
                </c:pt>
                <c:pt idx="73" formatCode="#,##0">
                  <c:v>45.714285714285715</c:v>
                </c:pt>
                <c:pt idx="74" formatCode="#,##0">
                  <c:v>44</c:v>
                </c:pt>
                <c:pt idx="75" formatCode="#,##0">
                  <c:v>44.142857142857146</c:v>
                </c:pt>
                <c:pt idx="76" formatCode="#,##0">
                  <c:v>43.571428571428569</c:v>
                </c:pt>
                <c:pt idx="77" formatCode="#,##0">
                  <c:v>45</c:v>
                </c:pt>
                <c:pt idx="78" formatCode="#,##0">
                  <c:v>43.857142857142854</c:v>
                </c:pt>
                <c:pt idx="79" formatCode="#,##0">
                  <c:v>40.428571428571431</c:v>
                </c:pt>
                <c:pt idx="80" formatCode="#,##0">
                  <c:v>39.714285714285715</c:v>
                </c:pt>
                <c:pt idx="81" formatCode="#,##0">
                  <c:v>37.571428571428569</c:v>
                </c:pt>
                <c:pt idx="82" formatCode="#,##0">
                  <c:v>34.285714285714285</c:v>
                </c:pt>
                <c:pt idx="83" formatCode="#,##0">
                  <c:v>31.428571428571427</c:v>
                </c:pt>
                <c:pt idx="84" formatCode="#,##0">
                  <c:v>28.142857142857142</c:v>
                </c:pt>
                <c:pt idx="85" formatCode="#,##0">
                  <c:v>28.428571428571427</c:v>
                </c:pt>
                <c:pt idx="86" formatCode="#,##0">
                  <c:v>28.285714285714285</c:v>
                </c:pt>
                <c:pt idx="87" formatCode="#,##0">
                  <c:v>26.571428571428573</c:v>
                </c:pt>
                <c:pt idx="88" formatCode="#,##0">
                  <c:v>26.142857142857142</c:v>
                </c:pt>
                <c:pt idx="89" formatCode="#,##0">
                  <c:v>24.285714285714285</c:v>
                </c:pt>
                <c:pt idx="90" formatCode="#,##0">
                  <c:v>24.285714285714285</c:v>
                </c:pt>
                <c:pt idx="91" formatCode="#,##0">
                  <c:v>23.714285714285715</c:v>
                </c:pt>
                <c:pt idx="92" formatCode="#,##0">
                  <c:v>22.142857142857142</c:v>
                </c:pt>
                <c:pt idx="93" formatCode="#,##0">
                  <c:v>20.571428571428573</c:v>
                </c:pt>
                <c:pt idx="94" formatCode="#,##0">
                  <c:v>19.285714285714285</c:v>
                </c:pt>
                <c:pt idx="95" formatCode="#,##0">
                  <c:v>18.857142857142858</c:v>
                </c:pt>
                <c:pt idx="96" formatCode="#,##0">
                  <c:v>18.857142857142858</c:v>
                </c:pt>
                <c:pt idx="97" formatCode="#,##0">
                  <c:v>17.714285714285715</c:v>
                </c:pt>
                <c:pt idx="98" formatCode="#,##0">
                  <c:v>17.714285714285715</c:v>
                </c:pt>
                <c:pt idx="99" formatCode="#,##0">
                  <c:v>16.428571428571427</c:v>
                </c:pt>
                <c:pt idx="100" formatCode="#,##0">
                  <c:v>15.714285714285714</c:v>
                </c:pt>
                <c:pt idx="101" formatCode="#,##0">
                  <c:v>14.428571428571429</c:v>
                </c:pt>
                <c:pt idx="102" formatCode="#,##0">
                  <c:v>13.714285714285714</c:v>
                </c:pt>
                <c:pt idx="103" formatCode="#,##0">
                  <c:v>12.714285714285714</c:v>
                </c:pt>
                <c:pt idx="104" formatCode="#,##0">
                  <c:v>13.571428571428571</c:v>
                </c:pt>
                <c:pt idx="105" formatCode="#,##0">
                  <c:v>12.714285714285714</c:v>
                </c:pt>
                <c:pt idx="106" formatCode="#,##0">
                  <c:v>11.857142857142858</c:v>
                </c:pt>
                <c:pt idx="107" formatCode="#,##0">
                  <c:v>11.428571428571429</c:v>
                </c:pt>
                <c:pt idx="108" formatCode="#,##0">
                  <c:v>12.571428571428571</c:v>
                </c:pt>
                <c:pt idx="109" formatCode="#,##0">
                  <c:v>11.857142857142858</c:v>
                </c:pt>
                <c:pt idx="110" formatCode="#,##0">
                  <c:v>12.142857142857142</c:v>
                </c:pt>
                <c:pt idx="111" formatCode="#,##0">
                  <c:v>10.428571428571429</c:v>
                </c:pt>
                <c:pt idx="112" formatCode="#,##0">
                  <c:v>10.142857142857142</c:v>
                </c:pt>
                <c:pt idx="113" formatCode="#,##0">
                  <c:v>10.571428571428571</c:v>
                </c:pt>
                <c:pt idx="114" formatCode="#,##0">
                  <c:v>10.142857142857142</c:v>
                </c:pt>
                <c:pt idx="115" formatCode="#,##0">
                  <c:v>10.571428571428571</c:v>
                </c:pt>
                <c:pt idx="116" formatCode="#,##0">
                  <c:v>10.571428571428571</c:v>
                </c:pt>
                <c:pt idx="117" formatCode="#,##0">
                  <c:v>10.142857142857142</c:v>
                </c:pt>
                <c:pt idx="118" formatCode="#,##0">
                  <c:v>9.2857142857142865</c:v>
                </c:pt>
                <c:pt idx="119" formatCode="#,##0">
                  <c:v>8.7142857142857135</c:v>
                </c:pt>
                <c:pt idx="120" formatCode="#,##0">
                  <c:v>8.1428571428571423</c:v>
                </c:pt>
                <c:pt idx="121" formatCode="#,##0">
                  <c:v>8</c:v>
                </c:pt>
                <c:pt idx="122" formatCode="#,##0">
                  <c:v>6.7142857142857144</c:v>
                </c:pt>
                <c:pt idx="123" formatCode="#,##0">
                  <c:v>6.7142857142857144</c:v>
                </c:pt>
                <c:pt idx="124" formatCode="#,##0">
                  <c:v>6.5714285714285712</c:v>
                </c:pt>
                <c:pt idx="125" formatCode="#,##0">
                  <c:v>6.8571428571428568</c:v>
                </c:pt>
                <c:pt idx="126" formatCode="#,##0">
                  <c:v>6.8571428571428568</c:v>
                </c:pt>
                <c:pt idx="127" formatCode="#,##0">
                  <c:v>6.2857142857142856</c:v>
                </c:pt>
                <c:pt idx="128" formatCode="#,##0">
                  <c:v>5.7142857142857144</c:v>
                </c:pt>
                <c:pt idx="129" formatCode="#,##0">
                  <c:v>5.5714285714285712</c:v>
                </c:pt>
                <c:pt idx="130" formatCode="#,##0">
                  <c:v>4.8571428571428568</c:v>
                </c:pt>
                <c:pt idx="131" formatCode="#,##0">
                  <c:v>4.4285714285714288</c:v>
                </c:pt>
                <c:pt idx="132" formatCode="#,##0">
                  <c:v>4</c:v>
                </c:pt>
                <c:pt idx="133" formatCode="#,##0">
                  <c:v>3.2857142857142856</c:v>
                </c:pt>
                <c:pt idx="134" formatCode="#,##0">
                  <c:v>3.2857142857142856</c:v>
                </c:pt>
                <c:pt idx="135" formatCode="#,##0">
                  <c:v>3.4285714285714284</c:v>
                </c:pt>
                <c:pt idx="136" formatCode="#,##0">
                  <c:v>2.4285714285714284</c:v>
                </c:pt>
                <c:pt idx="137" formatCode="#,##0">
                  <c:v>2.5714285714285716</c:v>
                </c:pt>
                <c:pt idx="138" formatCode="#,##0">
                  <c:v>2.2857142857142856</c:v>
                </c:pt>
                <c:pt idx="139" formatCode="#,##0">
                  <c:v>2.1428571428571428</c:v>
                </c:pt>
                <c:pt idx="140" formatCode="#,##0">
                  <c:v>2.2857142857142856</c:v>
                </c:pt>
                <c:pt idx="141" formatCode="#,##0">
                  <c:v>1.8571428571428572</c:v>
                </c:pt>
                <c:pt idx="142" formatCode="#,##0">
                  <c:v>2.2857142857142856</c:v>
                </c:pt>
                <c:pt idx="143" formatCode="#,##0">
                  <c:v>2.7142857142857144</c:v>
                </c:pt>
                <c:pt idx="144" formatCode="#,##0">
                  <c:v>2.1428571428571428</c:v>
                </c:pt>
                <c:pt idx="145" formatCode="#,##0">
                  <c:v>2.4285714285714284</c:v>
                </c:pt>
                <c:pt idx="146" formatCode="#,##0">
                  <c:v>2.5714285714285716</c:v>
                </c:pt>
                <c:pt idx="147" formatCode="#,##0">
                  <c:v>2.8571428571428572</c:v>
                </c:pt>
                <c:pt idx="148" formatCode="#,##0">
                  <c:v>2.7142857142857144</c:v>
                </c:pt>
                <c:pt idx="149" formatCode="#,##0">
                  <c:v>2</c:v>
                </c:pt>
                <c:pt idx="150" formatCode="#,##0">
                  <c:v>1.7142857142857142</c:v>
                </c:pt>
                <c:pt idx="151" formatCode="#,##0">
                  <c:v>2.4285714285714284</c:v>
                </c:pt>
                <c:pt idx="152" formatCode="#,##0">
                  <c:v>2.1428571428571428</c:v>
                </c:pt>
                <c:pt idx="153" formatCode="#,##0">
                  <c:v>1.8571428571428572</c:v>
                </c:pt>
                <c:pt idx="154" formatCode="#,##0">
                  <c:v>1.4285714285714286</c:v>
                </c:pt>
                <c:pt idx="155" formatCode="#,##0">
                  <c:v>1.5714285714285714</c:v>
                </c:pt>
                <c:pt idx="156" formatCode="#,##0">
                  <c:v>1.4285714285714286</c:v>
                </c:pt>
                <c:pt idx="157" formatCode="#,##0">
                  <c:v>1.4285714285714286</c:v>
                </c:pt>
                <c:pt idx="158" formatCode="#,##0">
                  <c:v>1.2857142857142858</c:v>
                </c:pt>
                <c:pt idx="159" formatCode="#,##0">
                  <c:v>1.2857142857142858</c:v>
                </c:pt>
                <c:pt idx="160" formatCode="#,##0">
                  <c:v>1.2857142857142858</c:v>
                </c:pt>
                <c:pt idx="161" formatCode="#,##0">
                  <c:v>1.2857142857142858</c:v>
                </c:pt>
                <c:pt idx="162" formatCode="#,##0">
                  <c:v>1.5714285714285714</c:v>
                </c:pt>
                <c:pt idx="163" formatCode="#,##0">
                  <c:v>1.8571428571428572</c:v>
                </c:pt>
                <c:pt idx="164" formatCode="#,##0">
                  <c:v>2.1428571428571428</c:v>
                </c:pt>
                <c:pt idx="165" formatCode="#,##0">
                  <c:v>1.5714285714285714</c:v>
                </c:pt>
                <c:pt idx="166" formatCode="#,##0">
                  <c:v>1.7142857142857142</c:v>
                </c:pt>
                <c:pt idx="167" formatCode="#,##0">
                  <c:v>2.1428571428571428</c:v>
                </c:pt>
                <c:pt idx="168" formatCode="#,##0">
                  <c:v>2.1428571428571428</c:v>
                </c:pt>
                <c:pt idx="169" formatCode="#,##0">
                  <c:v>1.7142857142857142</c:v>
                </c:pt>
                <c:pt idx="170" formatCode="#,##0">
                  <c:v>1.5714285714285714</c:v>
                </c:pt>
                <c:pt idx="171" formatCode="#,##0">
                  <c:v>1.1428571428571428</c:v>
                </c:pt>
                <c:pt idx="172" formatCode="#,##0">
                  <c:v>1.1428571428571428</c:v>
                </c:pt>
                <c:pt idx="173" formatCode="#,##0">
                  <c:v>0.8571428571428571</c:v>
                </c:pt>
                <c:pt idx="174" formatCode="#,##0">
                  <c:v>0.42857142857142855</c:v>
                </c:pt>
                <c:pt idx="175" formatCode="#,##0">
                  <c:v>0.2857142857142857</c:v>
                </c:pt>
                <c:pt idx="176" formatCode="#,##0">
                  <c:v>0.42857142857142855</c:v>
                </c:pt>
                <c:pt idx="177" formatCode="#,##0">
                  <c:v>0.8571428571428571</c:v>
                </c:pt>
                <c:pt idx="178" formatCode="#,##0">
                  <c:v>1</c:v>
                </c:pt>
                <c:pt idx="179" formatCode="#,##0">
                  <c:v>1.1428571428571428</c:v>
                </c:pt>
                <c:pt idx="180" formatCode="#,##0">
                  <c:v>1.1428571428571428</c:v>
                </c:pt>
                <c:pt idx="181" formatCode="#,##0">
                  <c:v>1.2857142857142858</c:v>
                </c:pt>
                <c:pt idx="182" formatCode="#,##0">
                  <c:v>1.2857142857142858</c:v>
                </c:pt>
                <c:pt idx="183" formatCode="#,##0">
                  <c:v>1.1428571428571428</c:v>
                </c:pt>
                <c:pt idx="184" formatCode="#,##0">
                  <c:v>0.5714285714285714</c:v>
                </c:pt>
                <c:pt idx="185" formatCode="#,##0">
                  <c:v>0.42857142857142855</c:v>
                </c:pt>
                <c:pt idx="186" formatCode="#,##0">
                  <c:v>0.42857142857142855</c:v>
                </c:pt>
                <c:pt idx="187" formatCode="#,##0">
                  <c:v>0.42857142857142855</c:v>
                </c:pt>
                <c:pt idx="188" formatCode="#,##0">
                  <c:v>0.42857142857142855</c:v>
                </c:pt>
                <c:pt idx="189" formatCode="#,##0">
                  <c:v>0.8571428571428571</c:v>
                </c:pt>
                <c:pt idx="190" formatCode="#,##0">
                  <c:v>1.1428571428571428</c:v>
                </c:pt>
                <c:pt idx="191" formatCode="#,##0">
                  <c:v>1.1428571428571428</c:v>
                </c:pt>
                <c:pt idx="192" formatCode="#,##0">
                  <c:v>1.2857142857142858</c:v>
                </c:pt>
                <c:pt idx="193" formatCode="#,##0">
                  <c:v>1.2857142857142858</c:v>
                </c:pt>
                <c:pt idx="194" formatCode="#,##0">
                  <c:v>1.5714285714285714</c:v>
                </c:pt>
                <c:pt idx="195" formatCode="#,##0">
                  <c:v>1.8571428571428572</c:v>
                </c:pt>
                <c:pt idx="196" formatCode="#,##0">
                  <c:v>1.5714285714285714</c:v>
                </c:pt>
                <c:pt idx="197" formatCode="#,##0">
                  <c:v>1.2857142857142858</c:v>
                </c:pt>
                <c:pt idx="198" formatCode="#,##0">
                  <c:v>2</c:v>
                </c:pt>
                <c:pt idx="199" formatCode="#,##0">
                  <c:v>2.2857142857142856</c:v>
                </c:pt>
                <c:pt idx="200" formatCode="#,##0">
                  <c:v>3</c:v>
                </c:pt>
                <c:pt idx="201" formatCode="#,##0">
                  <c:v>3</c:v>
                </c:pt>
                <c:pt idx="202" formatCode="#,##0">
                  <c:v>3.4285714285714284</c:v>
                </c:pt>
                <c:pt idx="203" formatCode="#,##0">
                  <c:v>3.8571428571428572</c:v>
                </c:pt>
                <c:pt idx="204" formatCode="#,##0">
                  <c:v>4.2857142857142856</c:v>
                </c:pt>
                <c:pt idx="205" formatCode="#,##0">
                  <c:v>5.1428571428571432</c:v>
                </c:pt>
                <c:pt idx="206" formatCode="#,##0">
                  <c:v>5.4285714285714288</c:v>
                </c:pt>
                <c:pt idx="207" formatCode="#,##0">
                  <c:v>5</c:v>
                </c:pt>
                <c:pt idx="208" formatCode="#,##0">
                  <c:v>5.2857142857142856</c:v>
                </c:pt>
                <c:pt idx="209" formatCode="#,##0">
                  <c:v>5.2857142857142856</c:v>
                </c:pt>
                <c:pt idx="210" formatCode="#,##0">
                  <c:v>5.2857142857142856</c:v>
                </c:pt>
                <c:pt idx="211" formatCode="#,##0">
                  <c:v>4.8571428571428568</c:v>
                </c:pt>
                <c:pt idx="212" formatCode="#,##0">
                  <c:v>4.2857142857142856</c:v>
                </c:pt>
                <c:pt idx="213" formatCode="#,##0">
                  <c:v>4.5714285714285712</c:v>
                </c:pt>
                <c:pt idx="214" formatCode="#,##0">
                  <c:v>5.1428571428571432</c:v>
                </c:pt>
                <c:pt idx="215" formatCode="#,##0">
                  <c:v>5.1428571428571432</c:v>
                </c:pt>
                <c:pt idx="216" formatCode="#,##0">
                  <c:v>5.5714285714285712</c:v>
                </c:pt>
                <c:pt idx="217" formatCode="#,##0">
                  <c:v>5.4285714285714288</c:v>
                </c:pt>
                <c:pt idx="218" formatCode="#,##0">
                  <c:v>6.2857142857142856</c:v>
                </c:pt>
                <c:pt idx="219" formatCode="#,##0">
                  <c:v>6.4285714285714288</c:v>
                </c:pt>
                <c:pt idx="220" formatCode="#,##0">
                  <c:v>7.1428571428571432</c:v>
                </c:pt>
                <c:pt idx="221" formatCode="#,##0">
                  <c:v>6.4285714285714288</c:v>
                </c:pt>
                <c:pt idx="222" formatCode="#,##0">
                  <c:v>6.2857142857142856</c:v>
                </c:pt>
                <c:pt idx="223" formatCode="#,##0">
                  <c:v>6.8571428571428568</c:v>
                </c:pt>
                <c:pt idx="224" formatCode="#,##0">
                  <c:v>7</c:v>
                </c:pt>
                <c:pt idx="225" formatCode="#,##0">
                  <c:v>7.2857142857142856</c:v>
                </c:pt>
                <c:pt idx="226" formatCode="#,##0">
                  <c:v>7.5714285714285712</c:v>
                </c:pt>
                <c:pt idx="227" formatCode="#,##0">
                  <c:v>7.5714285714285712</c:v>
                </c:pt>
                <c:pt idx="228" formatCode="#,##0">
                  <c:v>8.8571428571428577</c:v>
                </c:pt>
                <c:pt idx="229" formatCode="#,##0">
                  <c:v>11.142857142857142</c:v>
                </c:pt>
                <c:pt idx="230" formatCode="#,##0">
                  <c:v>10.285714285714286</c:v>
                </c:pt>
                <c:pt idx="231" formatCode="#,##0">
                  <c:v>11.428571428571429</c:v>
                </c:pt>
                <c:pt idx="232" formatCode="#,##0">
                  <c:v>12.428571428571429</c:v>
                </c:pt>
                <c:pt idx="233" formatCode="#,##0">
                  <c:v>13</c:v>
                </c:pt>
                <c:pt idx="234" formatCode="#,##0">
                  <c:v>14.142857142857142</c:v>
                </c:pt>
                <c:pt idx="235" formatCode="#,##0">
                  <c:v>15.428571428571429</c:v>
                </c:pt>
                <c:pt idx="236" formatCode="#,##0">
                  <c:v>14.142857142857142</c:v>
                </c:pt>
                <c:pt idx="237" formatCode="#,##0">
                  <c:v>15.571428571428571</c:v>
                </c:pt>
                <c:pt idx="238" formatCode="#,##0">
                  <c:v>17.285714285714285</c:v>
                </c:pt>
                <c:pt idx="239" formatCode="#,##0">
                  <c:v>18.571428571428573</c:v>
                </c:pt>
                <c:pt idx="240" formatCode="#,##0">
                  <c:v>18.142857142857142</c:v>
                </c:pt>
                <c:pt idx="241" formatCode="#,##0">
                  <c:v>18.857142857142858</c:v>
                </c:pt>
                <c:pt idx="242" formatCode="#,##0">
                  <c:v>20.285714285714285</c:v>
                </c:pt>
                <c:pt idx="243" formatCode="#,##0">
                  <c:v>23.571428571428573</c:v>
                </c:pt>
                <c:pt idx="244" formatCode="#,##0">
                  <c:v>25</c:v>
                </c:pt>
                <c:pt idx="245" formatCode="#,##0">
                  <c:v>26.571428571428573</c:v>
                </c:pt>
                <c:pt idx="246" formatCode="#,##0">
                  <c:v>27</c:v>
                </c:pt>
                <c:pt idx="247" formatCode="#,##0">
                  <c:v>30.571428571428573</c:v>
                </c:pt>
                <c:pt idx="248" formatCode="#,##0">
                  <c:v>32.714285714285715</c:v>
                </c:pt>
                <c:pt idx="249" formatCode="#,##0">
                  <c:v>33.714285714285715</c:v>
                </c:pt>
                <c:pt idx="250" formatCode="#,##0">
                  <c:v>35.428571428571431</c:v>
                </c:pt>
                <c:pt idx="251" formatCode="#,##0">
                  <c:v>37</c:v>
                </c:pt>
                <c:pt idx="252" formatCode="#,##0">
                  <c:v>37.428571428571431</c:v>
                </c:pt>
                <c:pt idx="253" formatCode="#,##0">
                  <c:v>39.571428571428569</c:v>
                </c:pt>
                <c:pt idx="254" formatCode="#,##0">
                  <c:v>41.142857142857146</c:v>
                </c:pt>
                <c:pt idx="255" formatCode="#,##0">
                  <c:v>41.714285714285715</c:v>
                </c:pt>
                <c:pt idx="256" formatCode="#,##0">
                  <c:v>41.571428571428569</c:v>
                </c:pt>
                <c:pt idx="257" formatCode="#,##0">
                  <c:v>41.857142857142854</c:v>
                </c:pt>
                <c:pt idx="258" formatCode="#,##0">
                  <c:v>44.142857142857146</c:v>
                </c:pt>
                <c:pt idx="259" formatCode="#,##0">
                  <c:v>45.714285714285715</c:v>
                </c:pt>
                <c:pt idx="260" formatCode="#,##0">
                  <c:v>47</c:v>
                </c:pt>
                <c:pt idx="261" formatCode="#,##0">
                  <c:v>48.142857142857146</c:v>
                </c:pt>
                <c:pt idx="262" formatCode="#,##0">
                  <c:v>49.714285714285715</c:v>
                </c:pt>
                <c:pt idx="263" formatCode="#,##0">
                  <c:v>53.428571428571431</c:v>
                </c:pt>
                <c:pt idx="264" formatCode="#,##0">
                  <c:v>54.571428571428569</c:v>
                </c:pt>
                <c:pt idx="265" formatCode="#,##0">
                  <c:v>54.428571428571431</c:v>
                </c:pt>
                <c:pt idx="266" formatCode="#,##0">
                  <c:v>55.714285714285715</c:v>
                </c:pt>
                <c:pt idx="267" formatCode="#,##0">
                  <c:v>56.428571428571431</c:v>
                </c:pt>
                <c:pt idx="268" formatCode="#,##0">
                  <c:v>55.857142857142854</c:v>
                </c:pt>
                <c:pt idx="269" formatCode="#,##0">
                  <c:v>56.857142857142854</c:v>
                </c:pt>
                <c:pt idx="270" formatCode="#,##0">
                  <c:v>55</c:v>
                </c:pt>
                <c:pt idx="271" formatCode="#,##0">
                  <c:v>54.428571428571431</c:v>
                </c:pt>
                <c:pt idx="272" formatCode="#,##0">
                  <c:v>57.142857142857146</c:v>
                </c:pt>
                <c:pt idx="273" formatCode="#,##0">
                  <c:v>58</c:v>
                </c:pt>
                <c:pt idx="274" formatCode="#,##0">
                  <c:v>57.285714285714285</c:v>
                </c:pt>
                <c:pt idx="275" formatCode="#,##0">
                  <c:v>55.571428571428569</c:v>
                </c:pt>
                <c:pt idx="276" formatCode="#,##0">
                  <c:v>54.857142857142854</c:v>
                </c:pt>
                <c:pt idx="277" formatCode="#,##0">
                  <c:v>56.285714285714285</c:v>
                </c:pt>
                <c:pt idx="278" formatCode="#,##0">
                  <c:v>55.285714285714285</c:v>
                </c:pt>
                <c:pt idx="279" formatCode="#,##0">
                  <c:v>52.857142857142854</c:v>
                </c:pt>
                <c:pt idx="280" formatCode="#,##0">
                  <c:v>51.285714285714285</c:v>
                </c:pt>
                <c:pt idx="281" formatCode="#,##0">
                  <c:v>52.571428571428569</c:v>
                </c:pt>
                <c:pt idx="282" formatCode="#,##0">
                  <c:v>54</c:v>
                </c:pt>
                <c:pt idx="283" formatCode="#,##0">
                  <c:v>53.571428571428569</c:v>
                </c:pt>
                <c:pt idx="284" formatCode="#,##0">
                  <c:v>52.285714285714285</c:v>
                </c:pt>
                <c:pt idx="285" formatCode="#,##0">
                  <c:v>53.571428571428569</c:v>
                </c:pt>
                <c:pt idx="286" formatCode="#,##0">
                  <c:v>53.857142857142854</c:v>
                </c:pt>
                <c:pt idx="287" formatCode="#,##0">
                  <c:v>53.142857142857146</c:v>
                </c:pt>
                <c:pt idx="288" formatCode="#,##0">
                  <c:v>50.857142857142854</c:v>
                </c:pt>
                <c:pt idx="289" formatCode="#,##0">
                  <c:v>51.142857142857146</c:v>
                </c:pt>
                <c:pt idx="290" formatCode="#,##0">
                  <c:v>51.714285714285715</c:v>
                </c:pt>
                <c:pt idx="291" formatCode="#,##0">
                  <c:v>53.142857142857146</c:v>
                </c:pt>
                <c:pt idx="292" formatCode="#,##0">
                  <c:v>52</c:v>
                </c:pt>
                <c:pt idx="293" formatCode="#,##0">
                  <c:v>49.857142857142854</c:v>
                </c:pt>
                <c:pt idx="294" formatCode="#,##0">
                  <c:v>50.428571428571431</c:v>
                </c:pt>
                <c:pt idx="295" formatCode="#,##0">
                  <c:v>51.571428571428569</c:v>
                </c:pt>
                <c:pt idx="296" formatCode="#,##0">
                  <c:v>51.285714285714285</c:v>
                </c:pt>
                <c:pt idx="297" formatCode="#,##0">
                  <c:v>51</c:v>
                </c:pt>
                <c:pt idx="298" formatCode="#,##0">
                  <c:v>49.428571428571431</c:v>
                </c:pt>
                <c:pt idx="299" formatCode="#,##0">
                  <c:v>52</c:v>
                </c:pt>
                <c:pt idx="300" formatCode="#,##0">
                  <c:v>54.857142857142854</c:v>
                </c:pt>
                <c:pt idx="301" formatCode="#,##0">
                  <c:v>54.285714285714285</c:v>
                </c:pt>
                <c:pt idx="302" formatCode="#,##0">
                  <c:v>53.571428571428569</c:v>
                </c:pt>
                <c:pt idx="303" formatCode="#,##0">
                  <c:v>57</c:v>
                </c:pt>
                <c:pt idx="304" formatCode="#,##0">
                  <c:v>57.285714285714285</c:v>
                </c:pt>
                <c:pt idx="305" formatCode="#,##0">
                  <c:v>58.857142857142854</c:v>
                </c:pt>
                <c:pt idx="306" formatCode="#,##0">
                  <c:v>58.857142857142854</c:v>
                </c:pt>
                <c:pt idx="307" formatCode="#,##0">
                  <c:v>56.857142857142854</c:v>
                </c:pt>
                <c:pt idx="308" formatCode="#,##0">
                  <c:v>60.428571428571431</c:v>
                </c:pt>
                <c:pt idx="309" formatCode="#,##0">
                  <c:v>63.571428571428569</c:v>
                </c:pt>
                <c:pt idx="310" formatCode="#,##0">
                  <c:v>63.142857142857146</c:v>
                </c:pt>
                <c:pt idx="311" formatCode="#,##0">
                  <c:v>65.571428571428569</c:v>
                </c:pt>
                <c:pt idx="312" formatCode="#,##0">
                  <c:v>65.571428571428569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65-4E1B-A2DE-6CDB3A30DC2E}"/>
            </c:ext>
          </c:extLst>
        </c:ser>
        <c:ser>
          <c:idx val="11"/>
          <c:order val="8"/>
          <c:tx>
            <c:strRef>
              <c:f>'ONS Daily'!$AF$3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Daily'!$AF$4:$AF$500</c:f>
              <c:numCache>
                <c:formatCode>General</c:formatCode>
                <c:ptCount val="497"/>
                <c:pt idx="6" formatCode="#,##0">
                  <c:v>0.2857142857142857</c:v>
                </c:pt>
                <c:pt idx="7" formatCode="#,##0">
                  <c:v>0.2857142857142857</c:v>
                </c:pt>
                <c:pt idx="8" formatCode="#,##0">
                  <c:v>0.42857142857142855</c:v>
                </c:pt>
                <c:pt idx="9" formatCode="#,##0">
                  <c:v>0.5714285714285714</c:v>
                </c:pt>
                <c:pt idx="10" formatCode="#,##0">
                  <c:v>0.5714285714285714</c:v>
                </c:pt>
                <c:pt idx="11" formatCode="#,##0">
                  <c:v>0.7142857142857143</c:v>
                </c:pt>
                <c:pt idx="12" formatCode="#,##0">
                  <c:v>0.7142857142857143</c:v>
                </c:pt>
                <c:pt idx="13" formatCode="#,##0">
                  <c:v>0.8571428571428571</c:v>
                </c:pt>
                <c:pt idx="14" formatCode="#,##0">
                  <c:v>1</c:v>
                </c:pt>
                <c:pt idx="15" formatCode="#,##0">
                  <c:v>1.1428571428571428</c:v>
                </c:pt>
                <c:pt idx="16" formatCode="#,##0">
                  <c:v>1.1428571428571428</c:v>
                </c:pt>
                <c:pt idx="17" formatCode="#,##0">
                  <c:v>2</c:v>
                </c:pt>
                <c:pt idx="18" formatCode="#,##0">
                  <c:v>2</c:v>
                </c:pt>
                <c:pt idx="19" formatCode="#,##0">
                  <c:v>3.1428571428571428</c:v>
                </c:pt>
                <c:pt idx="20" formatCode="#,##0">
                  <c:v>4.5714285714285712</c:v>
                </c:pt>
                <c:pt idx="21" formatCode="#,##0">
                  <c:v>6</c:v>
                </c:pt>
                <c:pt idx="22" formatCode="#,##0">
                  <c:v>9</c:v>
                </c:pt>
                <c:pt idx="23" formatCode="#,##0">
                  <c:v>12</c:v>
                </c:pt>
                <c:pt idx="24" formatCode="#,##0">
                  <c:v>16.285714285714285</c:v>
                </c:pt>
                <c:pt idx="25" formatCode="#,##0">
                  <c:v>21.285714285714285</c:v>
                </c:pt>
                <c:pt idx="26" formatCode="#,##0">
                  <c:v>26</c:v>
                </c:pt>
                <c:pt idx="27" formatCode="#,##0">
                  <c:v>32.428571428571431</c:v>
                </c:pt>
                <c:pt idx="28" formatCode="#,##0">
                  <c:v>38.571428571428569</c:v>
                </c:pt>
                <c:pt idx="29" formatCode="#,##0">
                  <c:v>46.571428571428569</c:v>
                </c:pt>
                <c:pt idx="30" formatCode="#,##0">
                  <c:v>55.428571428571431</c:v>
                </c:pt>
                <c:pt idx="31" formatCode="#,##0">
                  <c:v>61.285714285714285</c:v>
                </c:pt>
                <c:pt idx="32" formatCode="#,##0">
                  <c:v>69</c:v>
                </c:pt>
                <c:pt idx="33" formatCode="#,##0">
                  <c:v>75</c:v>
                </c:pt>
                <c:pt idx="34" formatCode="#,##0">
                  <c:v>82.142857142857139</c:v>
                </c:pt>
                <c:pt idx="35" formatCode="#,##0">
                  <c:v>86.714285714285708</c:v>
                </c:pt>
                <c:pt idx="36" formatCode="#,##0">
                  <c:v>93.714285714285708</c:v>
                </c:pt>
                <c:pt idx="37" formatCode="#,##0">
                  <c:v>101.14285714285714</c:v>
                </c:pt>
                <c:pt idx="38" formatCode="#,##0">
                  <c:v>106.57142857142857</c:v>
                </c:pt>
                <c:pt idx="39" formatCode="#,##0">
                  <c:v>107.42857142857143</c:v>
                </c:pt>
                <c:pt idx="40" formatCode="#,##0">
                  <c:v>113.57142857142857</c:v>
                </c:pt>
                <c:pt idx="41" formatCode="#,##0">
                  <c:v>118.85714285714286</c:v>
                </c:pt>
                <c:pt idx="42" formatCode="#,##0">
                  <c:v>122</c:v>
                </c:pt>
                <c:pt idx="43" formatCode="#,##0">
                  <c:v>117.57142857142857</c:v>
                </c:pt>
                <c:pt idx="44" formatCode="#,##0">
                  <c:v>114.42857142857143</c:v>
                </c:pt>
                <c:pt idx="45" formatCode="#,##0">
                  <c:v>114.85714285714286</c:v>
                </c:pt>
                <c:pt idx="46" formatCode="#,##0">
                  <c:v>120</c:v>
                </c:pt>
                <c:pt idx="47" formatCode="#,##0">
                  <c:v>116.57142857142857</c:v>
                </c:pt>
                <c:pt idx="48" formatCode="#,##0">
                  <c:v>109.85714285714286</c:v>
                </c:pt>
                <c:pt idx="49" formatCode="#,##0">
                  <c:v>108.85714285714286</c:v>
                </c:pt>
                <c:pt idx="50" formatCode="#,##0">
                  <c:v>108.57142857142857</c:v>
                </c:pt>
                <c:pt idx="51" formatCode="#,##0">
                  <c:v>107.14285714285714</c:v>
                </c:pt>
                <c:pt idx="52" formatCode="#,##0">
                  <c:v>101.42857142857143</c:v>
                </c:pt>
                <c:pt idx="53" formatCode="#,##0">
                  <c:v>96.857142857142861</c:v>
                </c:pt>
                <c:pt idx="54" formatCode="#,##0">
                  <c:v>94.142857142857139</c:v>
                </c:pt>
                <c:pt idx="55" formatCode="#,##0">
                  <c:v>92.285714285714292</c:v>
                </c:pt>
                <c:pt idx="56" formatCode="#,##0">
                  <c:v>88.428571428571431</c:v>
                </c:pt>
                <c:pt idx="57" formatCode="#,##0">
                  <c:v>87.285714285714292</c:v>
                </c:pt>
                <c:pt idx="58" formatCode="#,##0">
                  <c:v>81.142857142857139</c:v>
                </c:pt>
                <c:pt idx="59" formatCode="#,##0">
                  <c:v>81.428571428571431</c:v>
                </c:pt>
                <c:pt idx="60" formatCode="#,##0">
                  <c:v>78.571428571428569</c:v>
                </c:pt>
                <c:pt idx="61" formatCode="#,##0">
                  <c:v>73.428571428571431</c:v>
                </c:pt>
                <c:pt idx="62" formatCode="#,##0">
                  <c:v>71.428571428571431</c:v>
                </c:pt>
                <c:pt idx="63" formatCode="#,##0">
                  <c:v>67.714285714285708</c:v>
                </c:pt>
                <c:pt idx="64" formatCode="#,##0">
                  <c:v>63.142857142857146</c:v>
                </c:pt>
                <c:pt idx="65" formatCode="#,##0">
                  <c:v>62.571428571428569</c:v>
                </c:pt>
                <c:pt idx="66" formatCode="#,##0">
                  <c:v>59.285714285714285</c:v>
                </c:pt>
                <c:pt idx="67" formatCode="#,##0">
                  <c:v>53.857142857142854</c:v>
                </c:pt>
                <c:pt idx="68" formatCode="#,##0">
                  <c:v>54.571428571428569</c:v>
                </c:pt>
                <c:pt idx="69" formatCode="#,##0">
                  <c:v>51</c:v>
                </c:pt>
                <c:pt idx="70" formatCode="#,##0">
                  <c:v>48.571428571428569</c:v>
                </c:pt>
                <c:pt idx="71" formatCode="#,##0">
                  <c:v>47.142857142857146</c:v>
                </c:pt>
                <c:pt idx="72" formatCode="#,##0">
                  <c:v>45.285714285714285</c:v>
                </c:pt>
                <c:pt idx="73" formatCode="#,##0">
                  <c:v>43.857142857142854</c:v>
                </c:pt>
                <c:pt idx="74" formatCode="#,##0">
                  <c:v>43</c:v>
                </c:pt>
                <c:pt idx="75" formatCode="#,##0">
                  <c:v>40.857142857142854</c:v>
                </c:pt>
                <c:pt idx="76" formatCode="#,##0">
                  <c:v>40.428571428571431</c:v>
                </c:pt>
                <c:pt idx="77" formatCode="#,##0">
                  <c:v>41.714285714285715</c:v>
                </c:pt>
                <c:pt idx="78" formatCode="#,##0">
                  <c:v>39.428571428571431</c:v>
                </c:pt>
                <c:pt idx="79" formatCode="#,##0">
                  <c:v>40.428571428571431</c:v>
                </c:pt>
                <c:pt idx="80" formatCode="#,##0">
                  <c:v>37.857142857142854</c:v>
                </c:pt>
                <c:pt idx="81" formatCode="#,##0">
                  <c:v>36.428571428571431</c:v>
                </c:pt>
                <c:pt idx="82" formatCode="#,##0">
                  <c:v>35</c:v>
                </c:pt>
                <c:pt idx="83" formatCode="#,##0">
                  <c:v>33.428571428571431</c:v>
                </c:pt>
                <c:pt idx="84" formatCode="#,##0">
                  <c:v>32.857142857142854</c:v>
                </c:pt>
                <c:pt idx="85" formatCode="#,##0">
                  <c:v>32.285714285714285</c:v>
                </c:pt>
                <c:pt idx="86" formatCode="#,##0">
                  <c:v>28.428571428571427</c:v>
                </c:pt>
                <c:pt idx="87" formatCode="#,##0">
                  <c:v>29</c:v>
                </c:pt>
                <c:pt idx="88" formatCode="#,##0">
                  <c:v>29.285714285714285</c:v>
                </c:pt>
                <c:pt idx="89" formatCode="#,##0">
                  <c:v>27.857142857142858</c:v>
                </c:pt>
                <c:pt idx="90" formatCode="#,##0">
                  <c:v>26.285714285714285</c:v>
                </c:pt>
                <c:pt idx="91" formatCode="#,##0">
                  <c:v>23.428571428571427</c:v>
                </c:pt>
                <c:pt idx="92" formatCode="#,##0">
                  <c:v>23.571428571428573</c:v>
                </c:pt>
                <c:pt idx="93" formatCode="#,##0">
                  <c:v>22.857142857142858</c:v>
                </c:pt>
                <c:pt idx="94" formatCode="#,##0">
                  <c:v>20.714285714285715</c:v>
                </c:pt>
                <c:pt idx="95" formatCode="#,##0">
                  <c:v>19.857142857142858</c:v>
                </c:pt>
                <c:pt idx="96" formatCode="#,##0">
                  <c:v>18.714285714285715</c:v>
                </c:pt>
                <c:pt idx="97" formatCode="#,##0">
                  <c:v>17.857142857142858</c:v>
                </c:pt>
                <c:pt idx="98" formatCode="#,##0">
                  <c:v>17.142857142857142</c:v>
                </c:pt>
                <c:pt idx="99" formatCode="#,##0">
                  <c:v>15.285714285714286</c:v>
                </c:pt>
                <c:pt idx="100" formatCode="#,##0">
                  <c:v>15.285714285714286</c:v>
                </c:pt>
                <c:pt idx="101" formatCode="#,##0">
                  <c:v>13.285714285714286</c:v>
                </c:pt>
                <c:pt idx="102" formatCode="#,##0">
                  <c:v>11.714285714285714</c:v>
                </c:pt>
                <c:pt idx="103" formatCode="#,##0">
                  <c:v>11.428571428571429</c:v>
                </c:pt>
                <c:pt idx="104" formatCode="#,##0">
                  <c:v>11.428571428571429</c:v>
                </c:pt>
                <c:pt idx="105" formatCode="#,##0">
                  <c:v>11</c:v>
                </c:pt>
                <c:pt idx="106" formatCode="#,##0">
                  <c:v>10.142857142857142</c:v>
                </c:pt>
                <c:pt idx="107" formatCode="#,##0">
                  <c:v>9.1428571428571423</c:v>
                </c:pt>
                <c:pt idx="108" formatCode="#,##0">
                  <c:v>9.4285714285714288</c:v>
                </c:pt>
                <c:pt idx="109" formatCode="#,##0">
                  <c:v>9.5714285714285712</c:v>
                </c:pt>
                <c:pt idx="110" formatCode="#,##0">
                  <c:v>9.7142857142857135</c:v>
                </c:pt>
                <c:pt idx="111" formatCode="#,##0">
                  <c:v>8.8571428571428577</c:v>
                </c:pt>
                <c:pt idx="112" formatCode="#,##0">
                  <c:v>8.7142857142857135</c:v>
                </c:pt>
                <c:pt idx="113" formatCode="#,##0">
                  <c:v>9.4285714285714288</c:v>
                </c:pt>
                <c:pt idx="114" formatCode="#,##0">
                  <c:v>8.8571428571428577</c:v>
                </c:pt>
                <c:pt idx="115" formatCode="#,##0">
                  <c:v>9.5714285714285712</c:v>
                </c:pt>
                <c:pt idx="116" formatCode="#,##0">
                  <c:v>8.5714285714285712</c:v>
                </c:pt>
                <c:pt idx="117" formatCode="#,##0">
                  <c:v>9</c:v>
                </c:pt>
                <c:pt idx="118" formatCode="#,##0">
                  <c:v>9.7142857142857135</c:v>
                </c:pt>
                <c:pt idx="119" formatCode="#,##0">
                  <c:v>10.285714285714286</c:v>
                </c:pt>
                <c:pt idx="120" formatCode="#,##0">
                  <c:v>9.7142857142857135</c:v>
                </c:pt>
                <c:pt idx="121" formatCode="#,##0">
                  <c:v>9.2857142857142865</c:v>
                </c:pt>
                <c:pt idx="122" formatCode="#,##0">
                  <c:v>8.7142857142857135</c:v>
                </c:pt>
                <c:pt idx="123" formatCode="#,##0">
                  <c:v>8.2857142857142865</c:v>
                </c:pt>
                <c:pt idx="124" formatCode="#,##0">
                  <c:v>8</c:v>
                </c:pt>
                <c:pt idx="125" formatCode="#,##0">
                  <c:v>6.8571428571428568</c:v>
                </c:pt>
                <c:pt idx="126" formatCode="#,##0">
                  <c:v>5.7142857142857144</c:v>
                </c:pt>
                <c:pt idx="127" formatCode="#,##0">
                  <c:v>5.4285714285714288</c:v>
                </c:pt>
                <c:pt idx="128" formatCode="#,##0">
                  <c:v>5.4285714285714288</c:v>
                </c:pt>
                <c:pt idx="129" formatCode="#,##0">
                  <c:v>6.4285714285714288</c:v>
                </c:pt>
                <c:pt idx="130" formatCode="#,##0">
                  <c:v>6.8571428571428568</c:v>
                </c:pt>
                <c:pt idx="131" formatCode="#,##0">
                  <c:v>6.1428571428571432</c:v>
                </c:pt>
                <c:pt idx="132" formatCode="#,##0">
                  <c:v>6.1428571428571432</c:v>
                </c:pt>
                <c:pt idx="133" formatCode="#,##0">
                  <c:v>7</c:v>
                </c:pt>
                <c:pt idx="134" formatCode="#,##0">
                  <c:v>6.7142857142857144</c:v>
                </c:pt>
                <c:pt idx="135" formatCode="#,##0">
                  <c:v>6.5714285714285712</c:v>
                </c:pt>
                <c:pt idx="136" formatCode="#,##0">
                  <c:v>4.7142857142857144</c:v>
                </c:pt>
                <c:pt idx="137" formatCode="#,##0">
                  <c:v>4.1428571428571432</c:v>
                </c:pt>
                <c:pt idx="138" formatCode="#,##0">
                  <c:v>3.8571428571428572</c:v>
                </c:pt>
                <c:pt idx="139" formatCode="#,##0">
                  <c:v>3.5714285714285716</c:v>
                </c:pt>
                <c:pt idx="140" formatCode="#,##0">
                  <c:v>2.5714285714285716</c:v>
                </c:pt>
                <c:pt idx="141" formatCode="#,##0">
                  <c:v>2</c:v>
                </c:pt>
                <c:pt idx="142" formatCode="#,##0">
                  <c:v>1.5714285714285714</c:v>
                </c:pt>
                <c:pt idx="143" formatCode="#,##0">
                  <c:v>1.7142857142857142</c:v>
                </c:pt>
                <c:pt idx="144" formatCode="#,##0">
                  <c:v>1.5714285714285714</c:v>
                </c:pt>
                <c:pt idx="145" formatCode="#,##0">
                  <c:v>1.4285714285714286</c:v>
                </c:pt>
                <c:pt idx="146" formatCode="#,##0">
                  <c:v>1.4285714285714286</c:v>
                </c:pt>
                <c:pt idx="147" formatCode="#,##0">
                  <c:v>1.2857142857142858</c:v>
                </c:pt>
                <c:pt idx="148" formatCode="#,##0">
                  <c:v>1.7142857142857142</c:v>
                </c:pt>
                <c:pt idx="149" formatCode="#,##0">
                  <c:v>2</c:v>
                </c:pt>
                <c:pt idx="150" formatCode="#,##0">
                  <c:v>2</c:v>
                </c:pt>
                <c:pt idx="151" formatCode="#,##0">
                  <c:v>2.1428571428571428</c:v>
                </c:pt>
                <c:pt idx="152" formatCode="#,##0">
                  <c:v>2</c:v>
                </c:pt>
                <c:pt idx="153" formatCode="#,##0">
                  <c:v>1.7142857142857142</c:v>
                </c:pt>
                <c:pt idx="154" formatCode="#,##0">
                  <c:v>1.4285714285714286</c:v>
                </c:pt>
                <c:pt idx="155" formatCode="#,##0">
                  <c:v>1.5714285714285714</c:v>
                </c:pt>
                <c:pt idx="156" formatCode="#,##0">
                  <c:v>1.2857142857142858</c:v>
                </c:pt>
                <c:pt idx="157" formatCode="#,##0">
                  <c:v>1.2857142857142858</c:v>
                </c:pt>
                <c:pt idx="158" formatCode="#,##0">
                  <c:v>1.1428571428571428</c:v>
                </c:pt>
                <c:pt idx="159" formatCode="#,##0">
                  <c:v>1.4285714285714286</c:v>
                </c:pt>
                <c:pt idx="160" formatCode="#,##0">
                  <c:v>1.7142857142857142</c:v>
                </c:pt>
                <c:pt idx="161" formatCode="#,##0">
                  <c:v>2</c:v>
                </c:pt>
                <c:pt idx="162" formatCode="#,##0">
                  <c:v>1.7142857142857142</c:v>
                </c:pt>
                <c:pt idx="163" formatCode="#,##0">
                  <c:v>2</c:v>
                </c:pt>
                <c:pt idx="164" formatCode="#,##0">
                  <c:v>1.8571428571428572</c:v>
                </c:pt>
                <c:pt idx="165" formatCode="#,##0">
                  <c:v>1.8571428571428572</c:v>
                </c:pt>
                <c:pt idx="166" formatCode="#,##0">
                  <c:v>2.1428571428571428</c:v>
                </c:pt>
                <c:pt idx="167" formatCode="#,##0">
                  <c:v>1.8571428571428572</c:v>
                </c:pt>
                <c:pt idx="168" formatCode="#,##0">
                  <c:v>1.5714285714285714</c:v>
                </c:pt>
                <c:pt idx="169" formatCode="#,##0">
                  <c:v>1.5714285714285714</c:v>
                </c:pt>
                <c:pt idx="170" formatCode="#,##0">
                  <c:v>1.4285714285714286</c:v>
                </c:pt>
                <c:pt idx="171" formatCode="#,##0">
                  <c:v>1.5714285714285714</c:v>
                </c:pt>
                <c:pt idx="172" formatCode="#,##0">
                  <c:v>1.4285714285714286</c:v>
                </c:pt>
                <c:pt idx="173" formatCode="#,##0">
                  <c:v>1.1428571428571428</c:v>
                </c:pt>
                <c:pt idx="174" formatCode="#,##0">
                  <c:v>1.2857142857142858</c:v>
                </c:pt>
                <c:pt idx="175" formatCode="#,##0">
                  <c:v>1.2857142857142858</c:v>
                </c:pt>
                <c:pt idx="176" formatCode="#,##0">
                  <c:v>1.1428571428571428</c:v>
                </c:pt>
                <c:pt idx="177" formatCode="#,##0">
                  <c:v>1.2857142857142858</c:v>
                </c:pt>
                <c:pt idx="178" formatCode="#,##0">
                  <c:v>1.1428571428571428</c:v>
                </c:pt>
                <c:pt idx="179" formatCode="#,##0">
                  <c:v>1.1428571428571428</c:v>
                </c:pt>
                <c:pt idx="180" formatCode="#,##0">
                  <c:v>0.8571428571428571</c:v>
                </c:pt>
                <c:pt idx="181" formatCode="#,##0">
                  <c:v>0.8571428571428571</c:v>
                </c:pt>
                <c:pt idx="182" formatCode="#,##0">
                  <c:v>0.8571428571428571</c:v>
                </c:pt>
                <c:pt idx="183" formatCode="#,##0">
                  <c:v>0.7142857142857143</c:v>
                </c:pt>
                <c:pt idx="184" formatCode="#,##0">
                  <c:v>0.42857142857142855</c:v>
                </c:pt>
                <c:pt idx="185" formatCode="#,##0">
                  <c:v>0.42857142857142855</c:v>
                </c:pt>
                <c:pt idx="186" formatCode="#,##0">
                  <c:v>0.5714285714285714</c:v>
                </c:pt>
                <c:pt idx="187" formatCode="#,##0">
                  <c:v>0.5714285714285714</c:v>
                </c:pt>
                <c:pt idx="188" formatCode="#,##0">
                  <c:v>0.5714285714285714</c:v>
                </c:pt>
                <c:pt idx="189" formatCode="#,##0">
                  <c:v>0.8571428571428571</c:v>
                </c:pt>
                <c:pt idx="190" formatCode="#,##0">
                  <c:v>1.1428571428571428</c:v>
                </c:pt>
                <c:pt idx="191" formatCode="#,##0">
                  <c:v>1</c:v>
                </c:pt>
                <c:pt idx="192" formatCode="#,##0">
                  <c:v>1</c:v>
                </c:pt>
                <c:pt idx="193" formatCode="#,##0">
                  <c:v>1.1428571428571428</c:v>
                </c:pt>
                <c:pt idx="194" formatCode="#,##0">
                  <c:v>1.2857142857142858</c:v>
                </c:pt>
                <c:pt idx="195" formatCode="#,##0">
                  <c:v>1.2857142857142858</c:v>
                </c:pt>
                <c:pt idx="196" formatCode="#,##0">
                  <c:v>1.2857142857142858</c:v>
                </c:pt>
                <c:pt idx="197" formatCode="#,##0">
                  <c:v>1</c:v>
                </c:pt>
                <c:pt idx="198" formatCode="#,##0">
                  <c:v>1.2857142857142858</c:v>
                </c:pt>
                <c:pt idx="199" formatCode="#,##0">
                  <c:v>1.4285714285714286</c:v>
                </c:pt>
                <c:pt idx="200" formatCode="#,##0">
                  <c:v>1.1428571428571428</c:v>
                </c:pt>
                <c:pt idx="201" formatCode="#,##0">
                  <c:v>1.1428571428571428</c:v>
                </c:pt>
                <c:pt idx="202" formatCode="#,##0">
                  <c:v>1.4285714285714286</c:v>
                </c:pt>
                <c:pt idx="203" formatCode="#,##0">
                  <c:v>1.2857142857142858</c:v>
                </c:pt>
                <c:pt idx="204" formatCode="#,##0">
                  <c:v>1.7142857142857142</c:v>
                </c:pt>
                <c:pt idx="205" formatCode="#,##0">
                  <c:v>1.5714285714285714</c:v>
                </c:pt>
                <c:pt idx="206" formatCode="#,##0">
                  <c:v>1.4285714285714286</c:v>
                </c:pt>
                <c:pt idx="207" formatCode="#,##0">
                  <c:v>1.8571428571428572</c:v>
                </c:pt>
                <c:pt idx="208" formatCode="#,##0">
                  <c:v>1.8571428571428572</c:v>
                </c:pt>
                <c:pt idx="209" formatCode="#,##0">
                  <c:v>1.7142857142857142</c:v>
                </c:pt>
                <c:pt idx="210" formatCode="#,##0">
                  <c:v>2.1428571428571428</c:v>
                </c:pt>
                <c:pt idx="211" formatCode="#,##0">
                  <c:v>2.1428571428571428</c:v>
                </c:pt>
                <c:pt idx="212" formatCode="#,##0">
                  <c:v>2.4285714285714284</c:v>
                </c:pt>
                <c:pt idx="213" formatCode="#,##0">
                  <c:v>2.7142857142857144</c:v>
                </c:pt>
                <c:pt idx="214" formatCode="#,##0">
                  <c:v>2.2857142857142856</c:v>
                </c:pt>
                <c:pt idx="215" formatCode="#,##0">
                  <c:v>2.4285714285714284</c:v>
                </c:pt>
                <c:pt idx="216" formatCode="#,##0">
                  <c:v>2.1428571428571428</c:v>
                </c:pt>
                <c:pt idx="217" formatCode="#,##0">
                  <c:v>1.7142857142857142</c:v>
                </c:pt>
                <c:pt idx="218" formatCode="#,##0">
                  <c:v>1.8571428571428572</c:v>
                </c:pt>
                <c:pt idx="219" formatCode="#,##0">
                  <c:v>2.5714285714285716</c:v>
                </c:pt>
                <c:pt idx="220" formatCode="#,##0">
                  <c:v>2.5714285714285716</c:v>
                </c:pt>
                <c:pt idx="221" formatCode="#,##0">
                  <c:v>3</c:v>
                </c:pt>
                <c:pt idx="222" formatCode="#,##0">
                  <c:v>3.4285714285714284</c:v>
                </c:pt>
                <c:pt idx="223" formatCode="#,##0">
                  <c:v>4</c:v>
                </c:pt>
                <c:pt idx="224" formatCode="#,##0">
                  <c:v>4.1428571428571432</c:v>
                </c:pt>
                <c:pt idx="225" formatCode="#,##0">
                  <c:v>4</c:v>
                </c:pt>
                <c:pt idx="226" formatCode="#,##0">
                  <c:v>3.1428571428571428</c:v>
                </c:pt>
                <c:pt idx="227" formatCode="#,##0">
                  <c:v>3.5714285714285716</c:v>
                </c:pt>
                <c:pt idx="228" formatCode="#,##0">
                  <c:v>3.8571428571428572</c:v>
                </c:pt>
                <c:pt idx="229" formatCode="#,##0">
                  <c:v>4.1428571428571432</c:v>
                </c:pt>
                <c:pt idx="230" formatCode="#,##0">
                  <c:v>4.5714285714285712</c:v>
                </c:pt>
                <c:pt idx="231" formatCode="#,##0">
                  <c:v>5.1428571428571432</c:v>
                </c:pt>
                <c:pt idx="232" formatCode="#,##0">
                  <c:v>6.5714285714285712</c:v>
                </c:pt>
                <c:pt idx="233" formatCode="#,##0">
                  <c:v>7.8571428571428568</c:v>
                </c:pt>
                <c:pt idx="234" formatCode="#,##0">
                  <c:v>8.1428571428571423</c:v>
                </c:pt>
                <c:pt idx="235" formatCode="#,##0">
                  <c:v>9.8571428571428577</c:v>
                </c:pt>
                <c:pt idx="236" formatCode="#,##0">
                  <c:v>9.5714285714285712</c:v>
                </c:pt>
                <c:pt idx="237" formatCode="#,##0">
                  <c:v>10.714285714285714</c:v>
                </c:pt>
                <c:pt idx="238" formatCode="#,##0">
                  <c:v>11.142857142857142</c:v>
                </c:pt>
                <c:pt idx="239" formatCode="#,##0">
                  <c:v>11</c:v>
                </c:pt>
                <c:pt idx="240" formatCode="#,##0">
                  <c:v>11.714285714285714</c:v>
                </c:pt>
                <c:pt idx="241" formatCode="#,##0">
                  <c:v>13.142857142857142</c:v>
                </c:pt>
                <c:pt idx="242" formatCode="#,##0">
                  <c:v>13.285714285714286</c:v>
                </c:pt>
                <c:pt idx="243" formatCode="#,##0">
                  <c:v>15</c:v>
                </c:pt>
                <c:pt idx="244" formatCode="#,##0">
                  <c:v>15.428571428571429</c:v>
                </c:pt>
                <c:pt idx="245" formatCode="#,##0">
                  <c:v>16.285714285714285</c:v>
                </c:pt>
                <c:pt idx="246" formatCode="#,##0">
                  <c:v>16.857142857142858</c:v>
                </c:pt>
                <c:pt idx="247" formatCode="#,##0">
                  <c:v>16.428571428571427</c:v>
                </c:pt>
                <c:pt idx="248" formatCode="#,##0">
                  <c:v>16.857142857142858</c:v>
                </c:pt>
                <c:pt idx="249" formatCode="#,##0">
                  <c:v>17.142857142857142</c:v>
                </c:pt>
                <c:pt idx="250" formatCode="#,##0">
                  <c:v>16.714285714285715</c:v>
                </c:pt>
                <c:pt idx="251" formatCode="#,##0">
                  <c:v>16.857142857142858</c:v>
                </c:pt>
                <c:pt idx="252" formatCode="#,##0">
                  <c:v>18.142857142857142</c:v>
                </c:pt>
                <c:pt idx="253" formatCode="#,##0">
                  <c:v>19.714285714285715</c:v>
                </c:pt>
                <c:pt idx="254" formatCode="#,##0">
                  <c:v>20.571428571428573</c:v>
                </c:pt>
                <c:pt idx="255" formatCode="#,##0">
                  <c:v>20.142857142857142</c:v>
                </c:pt>
                <c:pt idx="256" formatCode="#,##0">
                  <c:v>20.285714285714285</c:v>
                </c:pt>
                <c:pt idx="257" formatCode="#,##0">
                  <c:v>21.428571428571427</c:v>
                </c:pt>
                <c:pt idx="258" formatCode="#,##0">
                  <c:v>20.571428571428573</c:v>
                </c:pt>
                <c:pt idx="259" formatCode="#,##0">
                  <c:v>20.142857142857142</c:v>
                </c:pt>
                <c:pt idx="260" formatCode="#,##0">
                  <c:v>19.285714285714285</c:v>
                </c:pt>
                <c:pt idx="261" formatCode="#,##0">
                  <c:v>19.428571428571427</c:v>
                </c:pt>
                <c:pt idx="262" formatCode="#,##0">
                  <c:v>20.142857142857142</c:v>
                </c:pt>
                <c:pt idx="263" formatCode="#,##0">
                  <c:v>20.285714285714285</c:v>
                </c:pt>
                <c:pt idx="264" formatCode="#,##0">
                  <c:v>20.428571428571427</c:v>
                </c:pt>
                <c:pt idx="265" formatCode="#,##0">
                  <c:v>21.857142857142858</c:v>
                </c:pt>
                <c:pt idx="266" formatCode="#,##0">
                  <c:v>22.714285714285715</c:v>
                </c:pt>
                <c:pt idx="267" formatCode="#,##0">
                  <c:v>23</c:v>
                </c:pt>
                <c:pt idx="268" formatCode="#,##0">
                  <c:v>24.714285714285715</c:v>
                </c:pt>
                <c:pt idx="269" formatCode="#,##0">
                  <c:v>24.714285714285715</c:v>
                </c:pt>
                <c:pt idx="270" formatCode="#,##0">
                  <c:v>25.142857142857142</c:v>
                </c:pt>
                <c:pt idx="271" formatCode="#,##0">
                  <c:v>26.142857142857142</c:v>
                </c:pt>
                <c:pt idx="272" formatCode="#,##0">
                  <c:v>25.571428571428573</c:v>
                </c:pt>
                <c:pt idx="273" formatCode="#,##0">
                  <c:v>26.142857142857142</c:v>
                </c:pt>
                <c:pt idx="274" formatCode="#,##0">
                  <c:v>27.428571428571427</c:v>
                </c:pt>
                <c:pt idx="275" formatCode="#,##0">
                  <c:v>26.571428571428573</c:v>
                </c:pt>
                <c:pt idx="276" formatCode="#,##0">
                  <c:v>26.571428571428573</c:v>
                </c:pt>
                <c:pt idx="277" formatCode="#,##0">
                  <c:v>26.857142857142858</c:v>
                </c:pt>
                <c:pt idx="278" formatCode="#,##0">
                  <c:v>26.571428571428573</c:v>
                </c:pt>
                <c:pt idx="279" formatCode="#,##0">
                  <c:v>28</c:v>
                </c:pt>
                <c:pt idx="280" formatCode="#,##0">
                  <c:v>27.285714285714285</c:v>
                </c:pt>
                <c:pt idx="281" formatCode="#,##0">
                  <c:v>26.714285714285715</c:v>
                </c:pt>
                <c:pt idx="282" formatCode="#,##0">
                  <c:v>27.714285714285715</c:v>
                </c:pt>
                <c:pt idx="283" formatCode="#,##0">
                  <c:v>29.857142857142858</c:v>
                </c:pt>
                <c:pt idx="284" formatCode="#,##0">
                  <c:v>33.428571428571431</c:v>
                </c:pt>
                <c:pt idx="285" formatCode="#,##0">
                  <c:v>34.142857142857146</c:v>
                </c:pt>
                <c:pt idx="286" formatCode="#,##0">
                  <c:v>36</c:v>
                </c:pt>
                <c:pt idx="287" formatCode="#,##0">
                  <c:v>37.428571428571431</c:v>
                </c:pt>
                <c:pt idx="288" formatCode="#,##0">
                  <c:v>39.142857142857146</c:v>
                </c:pt>
                <c:pt idx="289" formatCode="#,##0">
                  <c:v>40.142857142857146</c:v>
                </c:pt>
                <c:pt idx="290" formatCode="#,##0">
                  <c:v>41</c:v>
                </c:pt>
                <c:pt idx="291" formatCode="#,##0">
                  <c:v>41.428571428571431</c:v>
                </c:pt>
                <c:pt idx="292" formatCode="#,##0">
                  <c:v>46.142857142857146</c:v>
                </c:pt>
                <c:pt idx="293" formatCode="#,##0">
                  <c:v>49</c:v>
                </c:pt>
                <c:pt idx="294" formatCode="#,##0">
                  <c:v>53.571428571428569</c:v>
                </c:pt>
                <c:pt idx="295" formatCode="#,##0">
                  <c:v>56.428571428571431</c:v>
                </c:pt>
                <c:pt idx="296" formatCode="#,##0">
                  <c:v>61</c:v>
                </c:pt>
                <c:pt idx="297" formatCode="#,##0">
                  <c:v>65.571428571428569</c:v>
                </c:pt>
                <c:pt idx="298" formatCode="#,##0">
                  <c:v>68.857142857142861</c:v>
                </c:pt>
                <c:pt idx="299" formatCode="#,##0">
                  <c:v>71.428571428571431</c:v>
                </c:pt>
                <c:pt idx="300" formatCode="#,##0">
                  <c:v>72.285714285714292</c:v>
                </c:pt>
                <c:pt idx="301" formatCode="#,##0">
                  <c:v>74.714285714285708</c:v>
                </c:pt>
                <c:pt idx="302" formatCode="#,##0">
                  <c:v>77.142857142857139</c:v>
                </c:pt>
                <c:pt idx="303" formatCode="#,##0">
                  <c:v>79.285714285714292</c:v>
                </c:pt>
                <c:pt idx="304" formatCode="#,##0">
                  <c:v>82.571428571428569</c:v>
                </c:pt>
                <c:pt idx="305" formatCode="#,##0">
                  <c:v>84.285714285714292</c:v>
                </c:pt>
                <c:pt idx="306" formatCode="#,##0">
                  <c:v>84.571428571428569</c:v>
                </c:pt>
                <c:pt idx="307" formatCode="#,##0">
                  <c:v>88</c:v>
                </c:pt>
                <c:pt idx="308" formatCode="#,##0">
                  <c:v>90.428571428571431</c:v>
                </c:pt>
                <c:pt idx="309" formatCode="#,##0">
                  <c:v>95.428571428571431</c:v>
                </c:pt>
                <c:pt idx="310" formatCode="#,##0">
                  <c:v>96.571428571428569</c:v>
                </c:pt>
                <c:pt idx="311" formatCode="#,##0">
                  <c:v>98.285714285714292</c:v>
                </c:pt>
                <c:pt idx="312" formatCode="#,##0">
                  <c:v>94.857142857142861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65-4E1B-A2DE-6CDB3A30DC2E}"/>
            </c:ext>
          </c:extLst>
        </c:ser>
        <c:ser>
          <c:idx val="12"/>
          <c:order val="9"/>
          <c:tx>
            <c:strRef>
              <c:f>'ONS Daily'!$AG$3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Daily'!$AG$4:$AG$500</c:f>
              <c:numCache>
                <c:formatCode>General</c:formatCode>
                <c:ptCount val="497"/>
                <c:pt idx="6" formatCode="#,##0">
                  <c:v>0.2857142857142857</c:v>
                </c:pt>
                <c:pt idx="7" formatCode="#,##0">
                  <c:v>0.5714285714285714</c:v>
                </c:pt>
                <c:pt idx="8" formatCode="#,##0">
                  <c:v>0.7142857142857143</c:v>
                </c:pt>
                <c:pt idx="9" formatCode="#,##0">
                  <c:v>0.8571428571428571</c:v>
                </c:pt>
                <c:pt idx="10" formatCode="#,##0">
                  <c:v>1.7142857142857142</c:v>
                </c:pt>
                <c:pt idx="11" formatCode="#,##0">
                  <c:v>2.4285714285714284</c:v>
                </c:pt>
                <c:pt idx="12" formatCode="#,##0">
                  <c:v>3.8571428571428572</c:v>
                </c:pt>
                <c:pt idx="13" formatCode="#,##0">
                  <c:v>5</c:v>
                </c:pt>
                <c:pt idx="14" formatCode="#,##0">
                  <c:v>6.7142857142857144</c:v>
                </c:pt>
                <c:pt idx="15" formatCode="#,##0">
                  <c:v>10.285714285714286</c:v>
                </c:pt>
                <c:pt idx="16" formatCode="#,##0">
                  <c:v>14</c:v>
                </c:pt>
                <c:pt idx="17" formatCode="#,##0">
                  <c:v>17.571428571428573</c:v>
                </c:pt>
                <c:pt idx="18" formatCode="#,##0">
                  <c:v>23.714285714285715</c:v>
                </c:pt>
                <c:pt idx="19" formatCode="#,##0">
                  <c:v>30.142857142857142</c:v>
                </c:pt>
                <c:pt idx="20" formatCode="#,##0">
                  <c:v>38.142857142857146</c:v>
                </c:pt>
                <c:pt idx="21" formatCode="#,##0">
                  <c:v>46</c:v>
                </c:pt>
                <c:pt idx="22" formatCode="#,##0">
                  <c:v>56.142857142857146</c:v>
                </c:pt>
                <c:pt idx="23" formatCode="#,##0">
                  <c:v>71.428571428571431</c:v>
                </c:pt>
                <c:pt idx="24" formatCode="#,##0">
                  <c:v>87.857142857142861</c:v>
                </c:pt>
                <c:pt idx="25" formatCode="#,##0">
                  <c:v>103</c:v>
                </c:pt>
                <c:pt idx="26" formatCode="#,##0">
                  <c:v>116.28571428571429</c:v>
                </c:pt>
                <c:pt idx="27" formatCode="#,##0">
                  <c:v>132.14285714285714</c:v>
                </c:pt>
                <c:pt idx="28" formatCode="#,##0">
                  <c:v>150.28571428571428</c:v>
                </c:pt>
                <c:pt idx="29" formatCode="#,##0">
                  <c:v>170.57142857142858</c:v>
                </c:pt>
                <c:pt idx="30" formatCode="#,##0">
                  <c:v>185.14285714285714</c:v>
                </c:pt>
                <c:pt idx="31" formatCode="#,##0">
                  <c:v>200.71428571428572</c:v>
                </c:pt>
                <c:pt idx="32" formatCode="#,##0">
                  <c:v>216.71428571428572</c:v>
                </c:pt>
                <c:pt idx="33" formatCode="#,##0">
                  <c:v>236.57142857142858</c:v>
                </c:pt>
                <c:pt idx="34" formatCode="#,##0">
                  <c:v>250.42857142857142</c:v>
                </c:pt>
                <c:pt idx="35" formatCode="#,##0">
                  <c:v>261.28571428571428</c:v>
                </c:pt>
                <c:pt idx="36" formatCode="#,##0">
                  <c:v>269.28571428571428</c:v>
                </c:pt>
                <c:pt idx="37" formatCode="#,##0">
                  <c:v>282.14285714285717</c:v>
                </c:pt>
                <c:pt idx="38" formatCode="#,##0">
                  <c:v>285</c:v>
                </c:pt>
                <c:pt idx="39" formatCode="#,##0">
                  <c:v>281.28571428571428</c:v>
                </c:pt>
                <c:pt idx="40" formatCode="#,##0">
                  <c:v>275.85714285714283</c:v>
                </c:pt>
                <c:pt idx="41" formatCode="#,##0">
                  <c:v>270.71428571428572</c:v>
                </c:pt>
                <c:pt idx="42" formatCode="#,##0">
                  <c:v>264.42857142857144</c:v>
                </c:pt>
                <c:pt idx="43" formatCode="#,##0">
                  <c:v>252.71428571428572</c:v>
                </c:pt>
                <c:pt idx="44" formatCode="#,##0">
                  <c:v>234.85714285714286</c:v>
                </c:pt>
                <c:pt idx="45" formatCode="#,##0">
                  <c:v>224.42857142857142</c:v>
                </c:pt>
                <c:pt idx="46" formatCode="#,##0">
                  <c:v>214.28571428571428</c:v>
                </c:pt>
                <c:pt idx="47" formatCode="#,##0">
                  <c:v>202.57142857142858</c:v>
                </c:pt>
                <c:pt idx="48" formatCode="#,##0">
                  <c:v>191.14285714285714</c:v>
                </c:pt>
                <c:pt idx="49" formatCode="#,##0">
                  <c:v>179.28571428571428</c:v>
                </c:pt>
                <c:pt idx="50" formatCode="#,##0">
                  <c:v>169.14285714285714</c:v>
                </c:pt>
                <c:pt idx="51" formatCode="#,##0">
                  <c:v>159.57142857142858</c:v>
                </c:pt>
                <c:pt idx="52" formatCode="#,##0">
                  <c:v>147.85714285714286</c:v>
                </c:pt>
                <c:pt idx="53" formatCode="#,##0">
                  <c:v>140.85714285714286</c:v>
                </c:pt>
                <c:pt idx="54" formatCode="#,##0">
                  <c:v>128.28571428571428</c:v>
                </c:pt>
                <c:pt idx="55" formatCode="#,##0">
                  <c:v>117.85714285714286</c:v>
                </c:pt>
                <c:pt idx="56" formatCode="#,##0">
                  <c:v>107.71428571428571</c:v>
                </c:pt>
                <c:pt idx="57" formatCode="#,##0">
                  <c:v>98.714285714285708</c:v>
                </c:pt>
                <c:pt idx="58" formatCode="#,##0">
                  <c:v>90.285714285714292</c:v>
                </c:pt>
                <c:pt idx="59" formatCode="#,##0">
                  <c:v>84.142857142857139</c:v>
                </c:pt>
                <c:pt idx="60" formatCode="#,##0">
                  <c:v>75.428571428571431</c:v>
                </c:pt>
                <c:pt idx="61" formatCode="#,##0">
                  <c:v>75.285714285714292</c:v>
                </c:pt>
                <c:pt idx="62" formatCode="#,##0">
                  <c:v>71.714285714285708</c:v>
                </c:pt>
                <c:pt idx="63" formatCode="#,##0">
                  <c:v>68.714285714285708</c:v>
                </c:pt>
                <c:pt idx="64" formatCode="#,##0">
                  <c:v>64.857142857142861</c:v>
                </c:pt>
                <c:pt idx="65" formatCode="#,##0">
                  <c:v>62.142857142857146</c:v>
                </c:pt>
                <c:pt idx="66" formatCode="#,##0">
                  <c:v>58.714285714285715</c:v>
                </c:pt>
                <c:pt idx="67" formatCode="#,##0">
                  <c:v>56.857142857142854</c:v>
                </c:pt>
                <c:pt idx="68" formatCode="#,##0">
                  <c:v>50</c:v>
                </c:pt>
                <c:pt idx="69" formatCode="#,##0">
                  <c:v>47.428571428571431</c:v>
                </c:pt>
                <c:pt idx="70" formatCode="#,##0">
                  <c:v>46.285714285714285</c:v>
                </c:pt>
                <c:pt idx="71" formatCode="#,##0">
                  <c:v>43.142857142857146</c:v>
                </c:pt>
                <c:pt idx="72" formatCode="#,##0">
                  <c:v>38.571428571428569</c:v>
                </c:pt>
                <c:pt idx="73" formatCode="#,##0">
                  <c:v>35.714285714285715</c:v>
                </c:pt>
                <c:pt idx="74" formatCode="#,##0">
                  <c:v>32.714285714285715</c:v>
                </c:pt>
                <c:pt idx="75" formatCode="#,##0">
                  <c:v>31.714285714285715</c:v>
                </c:pt>
                <c:pt idx="76" formatCode="#,##0">
                  <c:v>29.142857142857142</c:v>
                </c:pt>
                <c:pt idx="77" formatCode="#,##0">
                  <c:v>26.142857142857142</c:v>
                </c:pt>
                <c:pt idx="78" formatCode="#,##0">
                  <c:v>25.714285714285715</c:v>
                </c:pt>
                <c:pt idx="79" formatCode="#,##0">
                  <c:v>25.285714285714285</c:v>
                </c:pt>
                <c:pt idx="80" formatCode="#,##0">
                  <c:v>23.714285714285715</c:v>
                </c:pt>
                <c:pt idx="81" formatCode="#,##0">
                  <c:v>22.428571428571427</c:v>
                </c:pt>
                <c:pt idx="82" formatCode="#,##0">
                  <c:v>21</c:v>
                </c:pt>
                <c:pt idx="83" formatCode="#,##0">
                  <c:v>20</c:v>
                </c:pt>
                <c:pt idx="84" formatCode="#,##0">
                  <c:v>18.571428571428573</c:v>
                </c:pt>
                <c:pt idx="85" formatCode="#,##0">
                  <c:v>18</c:v>
                </c:pt>
                <c:pt idx="86" formatCode="#,##0">
                  <c:v>16.857142857142858</c:v>
                </c:pt>
                <c:pt idx="87" formatCode="#,##0">
                  <c:v>15</c:v>
                </c:pt>
                <c:pt idx="88" formatCode="#,##0">
                  <c:v>14.142857142857142</c:v>
                </c:pt>
                <c:pt idx="89" formatCode="#,##0">
                  <c:v>14.714285714285714</c:v>
                </c:pt>
                <c:pt idx="90" formatCode="#,##0">
                  <c:v>14.285714285714286</c:v>
                </c:pt>
                <c:pt idx="91" formatCode="#,##0">
                  <c:v>14.142857142857142</c:v>
                </c:pt>
                <c:pt idx="92" formatCode="#,##0">
                  <c:v>13</c:v>
                </c:pt>
                <c:pt idx="93" formatCode="#,##0">
                  <c:v>11.857142857142858</c:v>
                </c:pt>
                <c:pt idx="94" formatCode="#,##0">
                  <c:v>12.142857142857142</c:v>
                </c:pt>
                <c:pt idx="95" formatCode="#,##0">
                  <c:v>11.571428571428571</c:v>
                </c:pt>
                <c:pt idx="96" formatCode="#,##0">
                  <c:v>9.5714285714285712</c:v>
                </c:pt>
                <c:pt idx="97" formatCode="#,##0">
                  <c:v>8.8571428571428577</c:v>
                </c:pt>
                <c:pt idx="98" formatCode="#,##0">
                  <c:v>8.2857142857142865</c:v>
                </c:pt>
                <c:pt idx="99" formatCode="#,##0">
                  <c:v>7.2857142857142856</c:v>
                </c:pt>
                <c:pt idx="100" formatCode="#,##0">
                  <c:v>7.4285714285714288</c:v>
                </c:pt>
                <c:pt idx="101" formatCode="#,##0">
                  <c:v>6.7142857142857144</c:v>
                </c:pt>
                <c:pt idx="102" formatCode="#,##0">
                  <c:v>7.1428571428571432</c:v>
                </c:pt>
                <c:pt idx="103" formatCode="#,##0">
                  <c:v>7.5714285714285712</c:v>
                </c:pt>
                <c:pt idx="104" formatCode="#,##0">
                  <c:v>7.8571428571428568</c:v>
                </c:pt>
                <c:pt idx="105" formatCode="#,##0">
                  <c:v>7.1428571428571432</c:v>
                </c:pt>
                <c:pt idx="106" formatCode="#,##0">
                  <c:v>6.5714285714285712</c:v>
                </c:pt>
                <c:pt idx="107" formatCode="#,##0">
                  <c:v>6</c:v>
                </c:pt>
                <c:pt idx="108" formatCode="#,##0">
                  <c:v>5.1428571428571432</c:v>
                </c:pt>
                <c:pt idx="109" formatCode="#,##0">
                  <c:v>5.2857142857142856</c:v>
                </c:pt>
                <c:pt idx="110" formatCode="#,##0">
                  <c:v>5</c:v>
                </c:pt>
                <c:pt idx="111" formatCode="#,##0">
                  <c:v>3.8571428571428572</c:v>
                </c:pt>
                <c:pt idx="112" formatCode="#,##0">
                  <c:v>4</c:v>
                </c:pt>
                <c:pt idx="113" formatCode="#,##0">
                  <c:v>4.1428571428571432</c:v>
                </c:pt>
                <c:pt idx="114" formatCode="#,##0">
                  <c:v>4.8571428571428568</c:v>
                </c:pt>
                <c:pt idx="115" formatCode="#,##0">
                  <c:v>5.5714285714285712</c:v>
                </c:pt>
                <c:pt idx="116" formatCode="#,##0">
                  <c:v>4.8571428571428568</c:v>
                </c:pt>
                <c:pt idx="117" formatCode="#,##0">
                  <c:v>4.2857142857142856</c:v>
                </c:pt>
                <c:pt idx="118" formatCode="#,##0">
                  <c:v>4.7142857142857144</c:v>
                </c:pt>
                <c:pt idx="119" formatCode="#,##0">
                  <c:v>4.5714285714285712</c:v>
                </c:pt>
                <c:pt idx="120" formatCode="#,##0">
                  <c:v>4.4285714285714288</c:v>
                </c:pt>
                <c:pt idx="121" formatCode="#,##0">
                  <c:v>4</c:v>
                </c:pt>
                <c:pt idx="122" formatCode="#,##0">
                  <c:v>3.7142857142857144</c:v>
                </c:pt>
                <c:pt idx="123" formatCode="#,##0">
                  <c:v>3.1428571428571428</c:v>
                </c:pt>
                <c:pt idx="124" formatCode="#,##0">
                  <c:v>3.4285714285714284</c:v>
                </c:pt>
                <c:pt idx="125" formatCode="#,##0">
                  <c:v>3.4285714285714284</c:v>
                </c:pt>
                <c:pt idx="126" formatCode="#,##0">
                  <c:v>3.4285714285714284</c:v>
                </c:pt>
                <c:pt idx="127" formatCode="#,##0">
                  <c:v>3</c:v>
                </c:pt>
                <c:pt idx="128" formatCode="#,##0">
                  <c:v>2.7142857142857144</c:v>
                </c:pt>
                <c:pt idx="129" formatCode="#,##0">
                  <c:v>2.7142857142857144</c:v>
                </c:pt>
                <c:pt idx="130" formatCode="#,##0">
                  <c:v>2.7142857142857144</c:v>
                </c:pt>
                <c:pt idx="131" formatCode="#,##0">
                  <c:v>3</c:v>
                </c:pt>
                <c:pt idx="132" formatCode="#,##0">
                  <c:v>2.5714285714285716</c:v>
                </c:pt>
                <c:pt idx="133" formatCode="#,##0">
                  <c:v>2.4285714285714284</c:v>
                </c:pt>
                <c:pt idx="134" formatCode="#,##0">
                  <c:v>2.7142857142857144</c:v>
                </c:pt>
                <c:pt idx="135" formatCode="#,##0">
                  <c:v>2.4285714285714284</c:v>
                </c:pt>
                <c:pt idx="136" formatCode="#,##0">
                  <c:v>2.1428571428571428</c:v>
                </c:pt>
                <c:pt idx="137" formatCode="#,##0">
                  <c:v>2.4285714285714284</c:v>
                </c:pt>
                <c:pt idx="138" formatCode="#,##0">
                  <c:v>2</c:v>
                </c:pt>
                <c:pt idx="139" formatCode="#,##0">
                  <c:v>2</c:v>
                </c:pt>
                <c:pt idx="140" formatCode="#,##0">
                  <c:v>1.7142857142857142</c:v>
                </c:pt>
                <c:pt idx="141" formatCode="#,##0">
                  <c:v>1.7142857142857142</c:v>
                </c:pt>
                <c:pt idx="142" formatCode="#,##0">
                  <c:v>2</c:v>
                </c:pt>
                <c:pt idx="143" formatCode="#,##0">
                  <c:v>2.5714285714285716</c:v>
                </c:pt>
                <c:pt idx="144" formatCode="#,##0">
                  <c:v>2.4285714285714284</c:v>
                </c:pt>
                <c:pt idx="145" formatCode="#,##0">
                  <c:v>2.4285714285714284</c:v>
                </c:pt>
                <c:pt idx="146" formatCode="#,##0">
                  <c:v>2.5714285714285716</c:v>
                </c:pt>
                <c:pt idx="147" formatCode="#,##0">
                  <c:v>2.5714285714285716</c:v>
                </c:pt>
                <c:pt idx="148" formatCode="#,##0">
                  <c:v>2.4285714285714284</c:v>
                </c:pt>
                <c:pt idx="149" formatCode="#,##0">
                  <c:v>2.1428571428571428</c:v>
                </c:pt>
                <c:pt idx="150" formatCode="#,##0">
                  <c:v>1.4285714285714286</c:v>
                </c:pt>
                <c:pt idx="151" formatCode="#,##0">
                  <c:v>1.2857142857142858</c:v>
                </c:pt>
                <c:pt idx="152" formatCode="#,##0">
                  <c:v>1.4285714285714286</c:v>
                </c:pt>
                <c:pt idx="153" formatCode="#,##0">
                  <c:v>1.5714285714285714</c:v>
                </c:pt>
                <c:pt idx="154" formatCode="#,##0">
                  <c:v>1.4285714285714286</c:v>
                </c:pt>
                <c:pt idx="155" formatCode="#,##0">
                  <c:v>1.2857142857142858</c:v>
                </c:pt>
                <c:pt idx="156" formatCode="#,##0">
                  <c:v>1.1428571428571428</c:v>
                </c:pt>
                <c:pt idx="157" formatCode="#,##0">
                  <c:v>1.5714285714285714</c:v>
                </c:pt>
                <c:pt idx="158" formatCode="#,##0">
                  <c:v>1.2857142857142858</c:v>
                </c:pt>
                <c:pt idx="159" formatCode="#,##0">
                  <c:v>1.4285714285714286</c:v>
                </c:pt>
                <c:pt idx="160" formatCode="#,##0">
                  <c:v>1.1428571428571428</c:v>
                </c:pt>
                <c:pt idx="161" formatCode="#,##0">
                  <c:v>1.4285714285714286</c:v>
                </c:pt>
                <c:pt idx="162" formatCode="#,##0">
                  <c:v>1.5714285714285714</c:v>
                </c:pt>
                <c:pt idx="163" formatCode="#,##0">
                  <c:v>1.7142857142857142</c:v>
                </c:pt>
                <c:pt idx="164" formatCode="#,##0">
                  <c:v>1.7142857142857142</c:v>
                </c:pt>
                <c:pt idx="165" formatCode="#,##0">
                  <c:v>2</c:v>
                </c:pt>
                <c:pt idx="166" formatCode="#,##0">
                  <c:v>1.5714285714285714</c:v>
                </c:pt>
                <c:pt idx="167" formatCode="#,##0">
                  <c:v>1.4285714285714286</c:v>
                </c:pt>
                <c:pt idx="168" formatCode="#,##0">
                  <c:v>1.2857142857142858</c:v>
                </c:pt>
                <c:pt idx="169" formatCode="#,##0">
                  <c:v>1</c:v>
                </c:pt>
                <c:pt idx="170" formatCode="#,##0">
                  <c:v>0.8571428571428571</c:v>
                </c:pt>
                <c:pt idx="171" formatCode="#,##0">
                  <c:v>0.7142857142857143</c:v>
                </c:pt>
                <c:pt idx="172" formatCode="#,##0">
                  <c:v>0.42857142857142855</c:v>
                </c:pt>
                <c:pt idx="173" formatCode="#,##0">
                  <c:v>0.5714285714285714</c:v>
                </c:pt>
                <c:pt idx="174" formatCode="#,##0">
                  <c:v>0.5714285714285714</c:v>
                </c:pt>
                <c:pt idx="175" formatCode="#,##0">
                  <c:v>0.42857142857142855</c:v>
                </c:pt>
                <c:pt idx="176" formatCode="#,##0">
                  <c:v>0.5714285714285714</c:v>
                </c:pt>
                <c:pt idx="177" formatCode="#,##0">
                  <c:v>0.7142857142857143</c:v>
                </c:pt>
                <c:pt idx="178" formatCode="#,##0">
                  <c:v>0.42857142857142855</c:v>
                </c:pt>
                <c:pt idx="179" formatCode="#,##0">
                  <c:v>0.42857142857142855</c:v>
                </c:pt>
                <c:pt idx="180" formatCode="#,##0">
                  <c:v>0.42857142857142855</c:v>
                </c:pt>
                <c:pt idx="181" formatCode="#,##0">
                  <c:v>0.42857142857142855</c:v>
                </c:pt>
                <c:pt idx="182" formatCode="#,##0">
                  <c:v>0.5714285714285714</c:v>
                </c:pt>
                <c:pt idx="183" formatCode="#,##0">
                  <c:v>0.5714285714285714</c:v>
                </c:pt>
                <c:pt idx="184" formatCode="#,##0">
                  <c:v>0.42857142857142855</c:v>
                </c:pt>
                <c:pt idx="185" formatCode="#,##0">
                  <c:v>0.5714285714285714</c:v>
                </c:pt>
                <c:pt idx="186" formatCode="#,##0">
                  <c:v>0.5714285714285714</c:v>
                </c:pt>
                <c:pt idx="187" formatCode="#,##0">
                  <c:v>0.42857142857142855</c:v>
                </c:pt>
                <c:pt idx="188" formatCode="#,##0">
                  <c:v>0.7142857142857143</c:v>
                </c:pt>
                <c:pt idx="189" formatCode="#,##0">
                  <c:v>0.5714285714285714</c:v>
                </c:pt>
                <c:pt idx="190" formatCode="#,##0">
                  <c:v>0.5714285714285714</c:v>
                </c:pt>
                <c:pt idx="191" formatCode="#,##0">
                  <c:v>0.7142857142857143</c:v>
                </c:pt>
                <c:pt idx="192" formatCode="#,##0">
                  <c:v>1</c:v>
                </c:pt>
                <c:pt idx="193" formatCode="#,##0">
                  <c:v>1.4285714285714286</c:v>
                </c:pt>
                <c:pt idx="194" formatCode="#,##0">
                  <c:v>1.4285714285714286</c:v>
                </c:pt>
                <c:pt idx="195" formatCode="#,##0">
                  <c:v>1.1428571428571428</c:v>
                </c:pt>
                <c:pt idx="196" formatCode="#,##0">
                  <c:v>1.1428571428571428</c:v>
                </c:pt>
                <c:pt idx="197" formatCode="#,##0">
                  <c:v>1.5714285714285714</c:v>
                </c:pt>
                <c:pt idx="198" formatCode="#,##0">
                  <c:v>1.5714285714285714</c:v>
                </c:pt>
                <c:pt idx="199" formatCode="#,##0">
                  <c:v>1.8571428571428572</c:v>
                </c:pt>
                <c:pt idx="200" formatCode="#,##0">
                  <c:v>1.7142857142857142</c:v>
                </c:pt>
                <c:pt idx="201" formatCode="#,##0">
                  <c:v>2.5714285714285716</c:v>
                </c:pt>
                <c:pt idx="202" formatCode="#,##0">
                  <c:v>3.1428571428571428</c:v>
                </c:pt>
                <c:pt idx="203" formatCode="#,##0">
                  <c:v>3.5714285714285716</c:v>
                </c:pt>
                <c:pt idx="204" formatCode="#,##0">
                  <c:v>3.7142857142857144</c:v>
                </c:pt>
                <c:pt idx="205" formatCode="#,##0">
                  <c:v>4.7142857142857144</c:v>
                </c:pt>
                <c:pt idx="206" formatCode="#,##0">
                  <c:v>4.2857142857142856</c:v>
                </c:pt>
                <c:pt idx="207" formatCode="#,##0">
                  <c:v>4.1428571428571432</c:v>
                </c:pt>
                <c:pt idx="208" formatCode="#,##0">
                  <c:v>3.5714285714285716</c:v>
                </c:pt>
                <c:pt idx="209" formatCode="#,##0">
                  <c:v>3.2857142857142856</c:v>
                </c:pt>
                <c:pt idx="210" formatCode="#,##0">
                  <c:v>3.7142857142857144</c:v>
                </c:pt>
                <c:pt idx="211" formatCode="#,##0">
                  <c:v>4.1428571428571432</c:v>
                </c:pt>
                <c:pt idx="212" formatCode="#,##0">
                  <c:v>4</c:v>
                </c:pt>
                <c:pt idx="213" formatCode="#,##0">
                  <c:v>4.4285714285714288</c:v>
                </c:pt>
                <c:pt idx="214" formatCode="#,##0">
                  <c:v>4.5714285714285712</c:v>
                </c:pt>
                <c:pt idx="215" formatCode="#,##0">
                  <c:v>4.8571428571428568</c:v>
                </c:pt>
                <c:pt idx="216" formatCode="#,##0">
                  <c:v>4.8571428571428568</c:v>
                </c:pt>
                <c:pt idx="217" formatCode="#,##0">
                  <c:v>5.2857142857142856</c:v>
                </c:pt>
                <c:pt idx="218" formatCode="#,##0">
                  <c:v>4.8571428571428568</c:v>
                </c:pt>
                <c:pt idx="219" formatCode="#,##0">
                  <c:v>4.8571428571428568</c:v>
                </c:pt>
                <c:pt idx="220" formatCode="#,##0">
                  <c:v>5</c:v>
                </c:pt>
                <c:pt idx="221" formatCode="#,##0">
                  <c:v>6</c:v>
                </c:pt>
                <c:pt idx="222" formatCode="#,##0">
                  <c:v>6</c:v>
                </c:pt>
                <c:pt idx="223" formatCode="#,##0">
                  <c:v>6.2857142857142856</c:v>
                </c:pt>
                <c:pt idx="224" formatCode="#,##0">
                  <c:v>5.5714285714285712</c:v>
                </c:pt>
                <c:pt idx="225" formatCode="#,##0">
                  <c:v>5.4285714285714288</c:v>
                </c:pt>
                <c:pt idx="226" formatCode="#,##0">
                  <c:v>5.4285714285714288</c:v>
                </c:pt>
                <c:pt idx="227" formatCode="#,##0">
                  <c:v>6.4285714285714288</c:v>
                </c:pt>
                <c:pt idx="228" formatCode="#,##0">
                  <c:v>6.1428571428571432</c:v>
                </c:pt>
                <c:pt idx="229" formatCode="#,##0">
                  <c:v>6.1428571428571432</c:v>
                </c:pt>
                <c:pt idx="230" formatCode="#,##0">
                  <c:v>6.4285714285714288</c:v>
                </c:pt>
                <c:pt idx="231" formatCode="#,##0">
                  <c:v>7.1428571428571432</c:v>
                </c:pt>
                <c:pt idx="232" formatCode="#,##0">
                  <c:v>7.5714285714285712</c:v>
                </c:pt>
                <c:pt idx="233" formatCode="#,##0">
                  <c:v>8.4285714285714288</c:v>
                </c:pt>
                <c:pt idx="234" formatCode="#,##0">
                  <c:v>8.1428571428571423</c:v>
                </c:pt>
                <c:pt idx="235" formatCode="#,##0">
                  <c:v>7.8571428571428568</c:v>
                </c:pt>
                <c:pt idx="236" formatCode="#,##0">
                  <c:v>9.8571428571428577</c:v>
                </c:pt>
                <c:pt idx="237" formatCode="#,##0">
                  <c:v>10.428571428571429</c:v>
                </c:pt>
                <c:pt idx="238" formatCode="#,##0">
                  <c:v>10.571428571428571</c:v>
                </c:pt>
                <c:pt idx="239" formatCode="#,##0">
                  <c:v>11.571428571428571</c:v>
                </c:pt>
                <c:pt idx="240" formatCode="#,##0">
                  <c:v>12.285714285714286</c:v>
                </c:pt>
                <c:pt idx="241" formatCode="#,##0">
                  <c:v>12.714285714285714</c:v>
                </c:pt>
                <c:pt idx="242" formatCode="#,##0">
                  <c:v>13.857142857142858</c:v>
                </c:pt>
                <c:pt idx="243" formatCode="#,##0">
                  <c:v>12.142857142857142</c:v>
                </c:pt>
                <c:pt idx="244" formatCode="#,##0">
                  <c:v>13.285714285714286</c:v>
                </c:pt>
                <c:pt idx="245" formatCode="#,##0">
                  <c:v>14.571428571428571</c:v>
                </c:pt>
                <c:pt idx="246" formatCode="#,##0">
                  <c:v>14.571428571428571</c:v>
                </c:pt>
                <c:pt idx="247" formatCode="#,##0">
                  <c:v>14.142857142857142</c:v>
                </c:pt>
                <c:pt idx="248" formatCode="#,##0">
                  <c:v>14.714285714285714</c:v>
                </c:pt>
                <c:pt idx="249" formatCode="#,##0">
                  <c:v>14.714285714285714</c:v>
                </c:pt>
                <c:pt idx="250" formatCode="#,##0">
                  <c:v>17.142857142857142</c:v>
                </c:pt>
                <c:pt idx="251" formatCode="#,##0">
                  <c:v>17.571428571428573</c:v>
                </c:pt>
                <c:pt idx="252" formatCode="#,##0">
                  <c:v>18.285714285714285</c:v>
                </c:pt>
                <c:pt idx="253" formatCode="#,##0">
                  <c:v>18.428571428571427</c:v>
                </c:pt>
                <c:pt idx="254" formatCode="#,##0">
                  <c:v>18</c:v>
                </c:pt>
                <c:pt idx="255" formatCode="#,##0">
                  <c:v>18.285714285714285</c:v>
                </c:pt>
                <c:pt idx="256" formatCode="#,##0">
                  <c:v>18.285714285714285</c:v>
                </c:pt>
                <c:pt idx="257" formatCode="#,##0">
                  <c:v>17.714285714285715</c:v>
                </c:pt>
                <c:pt idx="258" formatCode="#,##0">
                  <c:v>17.285714285714285</c:v>
                </c:pt>
                <c:pt idx="259" formatCode="#,##0">
                  <c:v>18.428571428571427</c:v>
                </c:pt>
                <c:pt idx="260" formatCode="#,##0">
                  <c:v>21</c:v>
                </c:pt>
                <c:pt idx="261" formatCode="#,##0">
                  <c:v>22.285714285714285</c:v>
                </c:pt>
                <c:pt idx="262" formatCode="#,##0">
                  <c:v>23.285714285714285</c:v>
                </c:pt>
                <c:pt idx="263" formatCode="#,##0">
                  <c:v>25.285714285714285</c:v>
                </c:pt>
                <c:pt idx="264" formatCode="#,##0">
                  <c:v>25.714285714285715</c:v>
                </c:pt>
                <c:pt idx="265" formatCode="#,##0">
                  <c:v>28</c:v>
                </c:pt>
                <c:pt idx="266" formatCode="#,##0">
                  <c:v>26.428571428571427</c:v>
                </c:pt>
                <c:pt idx="267" formatCode="#,##0">
                  <c:v>26.142857142857142</c:v>
                </c:pt>
                <c:pt idx="268" formatCode="#,##0">
                  <c:v>28.428571428571427</c:v>
                </c:pt>
                <c:pt idx="269" formatCode="#,##0">
                  <c:v>28.571428571428573</c:v>
                </c:pt>
                <c:pt idx="270" formatCode="#,##0">
                  <c:v>28.285714285714285</c:v>
                </c:pt>
                <c:pt idx="271" formatCode="#,##0">
                  <c:v>29</c:v>
                </c:pt>
                <c:pt idx="272" formatCode="#,##0">
                  <c:v>31.571428571428573</c:v>
                </c:pt>
                <c:pt idx="273" formatCode="#,##0">
                  <c:v>32.285714285714285</c:v>
                </c:pt>
                <c:pt idx="274" formatCode="#,##0">
                  <c:v>30.857142857142858</c:v>
                </c:pt>
                <c:pt idx="275" formatCode="#,##0">
                  <c:v>29.571428571428573</c:v>
                </c:pt>
                <c:pt idx="276" formatCode="#,##0">
                  <c:v>30.285714285714285</c:v>
                </c:pt>
                <c:pt idx="277" formatCode="#,##0">
                  <c:v>31</c:v>
                </c:pt>
                <c:pt idx="278" formatCode="#,##0">
                  <c:v>31.285714285714285</c:v>
                </c:pt>
                <c:pt idx="279" formatCode="#,##0">
                  <c:v>27.714285714285715</c:v>
                </c:pt>
                <c:pt idx="280" formatCode="#,##0">
                  <c:v>29</c:v>
                </c:pt>
                <c:pt idx="281" formatCode="#,##0">
                  <c:v>31.285714285714285</c:v>
                </c:pt>
                <c:pt idx="282" formatCode="#,##0">
                  <c:v>31.571428571428573</c:v>
                </c:pt>
                <c:pt idx="283" formatCode="#,##0">
                  <c:v>31.428571428571427</c:v>
                </c:pt>
                <c:pt idx="284" formatCode="#,##0">
                  <c:v>31.142857142857142</c:v>
                </c:pt>
                <c:pt idx="285" formatCode="#,##0">
                  <c:v>33.571428571428569</c:v>
                </c:pt>
                <c:pt idx="286" formatCode="#,##0">
                  <c:v>34.285714285714285</c:v>
                </c:pt>
                <c:pt idx="287" formatCode="#,##0">
                  <c:v>34.714285714285715</c:v>
                </c:pt>
                <c:pt idx="288" formatCode="#,##0">
                  <c:v>35.714285714285715</c:v>
                </c:pt>
                <c:pt idx="289" formatCode="#,##0">
                  <c:v>36.142857142857146</c:v>
                </c:pt>
                <c:pt idx="290" formatCode="#,##0">
                  <c:v>39.571428571428569</c:v>
                </c:pt>
                <c:pt idx="291" formatCode="#,##0">
                  <c:v>42.714285714285715</c:v>
                </c:pt>
                <c:pt idx="292" formatCode="#,##0">
                  <c:v>42.714285714285715</c:v>
                </c:pt>
                <c:pt idx="293" formatCode="#,##0">
                  <c:v>45.428571428571431</c:v>
                </c:pt>
                <c:pt idx="294" formatCode="#,##0">
                  <c:v>47.428571428571431</c:v>
                </c:pt>
                <c:pt idx="295" formatCode="#,##0">
                  <c:v>53</c:v>
                </c:pt>
                <c:pt idx="296" formatCode="#,##0">
                  <c:v>57.714285714285715</c:v>
                </c:pt>
                <c:pt idx="297" formatCode="#,##0">
                  <c:v>59</c:v>
                </c:pt>
                <c:pt idx="298" formatCode="#,##0">
                  <c:v>64.428571428571431</c:v>
                </c:pt>
                <c:pt idx="299" formatCode="#,##0">
                  <c:v>70.714285714285708</c:v>
                </c:pt>
                <c:pt idx="300" formatCode="#,##0">
                  <c:v>77.285714285714292</c:v>
                </c:pt>
                <c:pt idx="301" formatCode="#,##0">
                  <c:v>84.428571428571431</c:v>
                </c:pt>
                <c:pt idx="302" formatCode="#,##0">
                  <c:v>87.857142857142861</c:v>
                </c:pt>
                <c:pt idx="303" formatCode="#,##0">
                  <c:v>96.428571428571431</c:v>
                </c:pt>
                <c:pt idx="304" formatCode="#,##0">
                  <c:v>105.71428571428571</c:v>
                </c:pt>
                <c:pt idx="305" formatCode="#,##0">
                  <c:v>111.28571428571429</c:v>
                </c:pt>
                <c:pt idx="306" formatCode="#,##0">
                  <c:v>118.42857142857143</c:v>
                </c:pt>
                <c:pt idx="307" formatCode="#,##0">
                  <c:v>122.14285714285714</c:v>
                </c:pt>
                <c:pt idx="308" formatCode="#,##0">
                  <c:v>127.85714285714286</c:v>
                </c:pt>
                <c:pt idx="309" formatCode="#,##0">
                  <c:v>135.14285714285714</c:v>
                </c:pt>
                <c:pt idx="310" formatCode="#,##0">
                  <c:v>136.71428571428572</c:v>
                </c:pt>
                <c:pt idx="311" formatCode="#,##0">
                  <c:v>138.28571428571428</c:v>
                </c:pt>
                <c:pt idx="312" formatCode="#,##0">
                  <c:v>135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65-4E1B-A2DE-6CDB3A30DC2E}"/>
            </c:ext>
          </c:extLst>
        </c:ser>
        <c:ser>
          <c:idx val="13"/>
          <c:order val="10"/>
          <c:tx>
            <c:strRef>
              <c:f>'ONS Daily'!$AH$3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Daily'!$AH$4:$AH$500</c:f>
              <c:numCache>
                <c:formatCode>General</c:formatCode>
                <c:ptCount val="497"/>
                <c:pt idx="6" formatCode="#,##0">
                  <c:v>0.2857142857142857</c:v>
                </c:pt>
                <c:pt idx="7" formatCode="#,##0">
                  <c:v>0.42857142857142855</c:v>
                </c:pt>
                <c:pt idx="8" formatCode="#,##0">
                  <c:v>0.42857142857142855</c:v>
                </c:pt>
                <c:pt idx="9" formatCode="#,##0">
                  <c:v>0.42857142857142855</c:v>
                </c:pt>
                <c:pt idx="10" formatCode="#,##0">
                  <c:v>0.14285714285714285</c:v>
                </c:pt>
                <c:pt idx="11" formatCode="#,##0">
                  <c:v>0.42857142857142855</c:v>
                </c:pt>
                <c:pt idx="12" formatCode="#,##0">
                  <c:v>0.8571428571428571</c:v>
                </c:pt>
                <c:pt idx="13" formatCode="#,##0">
                  <c:v>1.8571428571428572</c:v>
                </c:pt>
                <c:pt idx="14" formatCode="#,##0">
                  <c:v>3</c:v>
                </c:pt>
                <c:pt idx="15" formatCode="#,##0">
                  <c:v>4</c:v>
                </c:pt>
                <c:pt idx="16" formatCode="#,##0">
                  <c:v>5.8571428571428568</c:v>
                </c:pt>
                <c:pt idx="17" formatCode="#,##0">
                  <c:v>7.1428571428571432</c:v>
                </c:pt>
                <c:pt idx="18" formatCode="#,##0">
                  <c:v>9.1428571428571423</c:v>
                </c:pt>
                <c:pt idx="19" formatCode="#,##0">
                  <c:v>10.857142857142858</c:v>
                </c:pt>
                <c:pt idx="20" formatCode="#,##0">
                  <c:v>14.142857142857142</c:v>
                </c:pt>
                <c:pt idx="21" formatCode="#,##0">
                  <c:v>16.714285714285715</c:v>
                </c:pt>
                <c:pt idx="22" formatCode="#,##0">
                  <c:v>20.142857142857142</c:v>
                </c:pt>
                <c:pt idx="23" formatCode="#,##0">
                  <c:v>23.857142857142858</c:v>
                </c:pt>
                <c:pt idx="24" formatCode="#,##0">
                  <c:v>29.428571428571427</c:v>
                </c:pt>
                <c:pt idx="25" formatCode="#,##0">
                  <c:v>34.714285714285715</c:v>
                </c:pt>
                <c:pt idx="26" formatCode="#,##0">
                  <c:v>39.285714285714285</c:v>
                </c:pt>
                <c:pt idx="27" formatCode="#,##0">
                  <c:v>44.285714285714285</c:v>
                </c:pt>
                <c:pt idx="28" formatCode="#,##0">
                  <c:v>52.428571428571431</c:v>
                </c:pt>
                <c:pt idx="29" formatCode="#,##0">
                  <c:v>60.285714285714285</c:v>
                </c:pt>
                <c:pt idx="30" formatCode="#,##0">
                  <c:v>68.428571428571431</c:v>
                </c:pt>
                <c:pt idx="31" formatCode="#,##0">
                  <c:v>76.285714285714292</c:v>
                </c:pt>
                <c:pt idx="32" formatCode="#,##0">
                  <c:v>83.857142857142861</c:v>
                </c:pt>
                <c:pt idx="33" formatCode="#,##0">
                  <c:v>97.857142857142861</c:v>
                </c:pt>
                <c:pt idx="34" formatCode="#,##0">
                  <c:v>107.85714285714286</c:v>
                </c:pt>
                <c:pt idx="35" formatCode="#,##0">
                  <c:v>115.85714285714286</c:v>
                </c:pt>
                <c:pt idx="36" formatCode="#,##0">
                  <c:v>125.57142857142857</c:v>
                </c:pt>
                <c:pt idx="37" formatCode="#,##0">
                  <c:v>134.85714285714286</c:v>
                </c:pt>
                <c:pt idx="38" formatCode="#,##0">
                  <c:v>147.85714285714286</c:v>
                </c:pt>
                <c:pt idx="39" formatCode="#,##0">
                  <c:v>157.57142857142858</c:v>
                </c:pt>
                <c:pt idx="40" formatCode="#,##0">
                  <c:v>161.28571428571428</c:v>
                </c:pt>
                <c:pt idx="41" formatCode="#,##0">
                  <c:v>165.57142857142858</c:v>
                </c:pt>
                <c:pt idx="42" formatCode="#,##0">
                  <c:v>168.28571428571428</c:v>
                </c:pt>
                <c:pt idx="43" formatCode="#,##0">
                  <c:v>167.71428571428572</c:v>
                </c:pt>
                <c:pt idx="44" formatCode="#,##0">
                  <c:v>167.28571428571428</c:v>
                </c:pt>
                <c:pt idx="45" formatCode="#,##0">
                  <c:v>164.42857142857142</c:v>
                </c:pt>
                <c:pt idx="46" formatCode="#,##0">
                  <c:v>162.14285714285714</c:v>
                </c:pt>
                <c:pt idx="47" formatCode="#,##0">
                  <c:v>157.14285714285714</c:v>
                </c:pt>
                <c:pt idx="48" formatCode="#,##0">
                  <c:v>157.14285714285714</c:v>
                </c:pt>
                <c:pt idx="49" formatCode="#,##0">
                  <c:v>160.42857142857142</c:v>
                </c:pt>
                <c:pt idx="50" formatCode="#,##0">
                  <c:v>160.14285714285714</c:v>
                </c:pt>
                <c:pt idx="51" formatCode="#,##0">
                  <c:v>158.85714285714286</c:v>
                </c:pt>
                <c:pt idx="52" formatCode="#,##0">
                  <c:v>155.85714285714286</c:v>
                </c:pt>
                <c:pt idx="53" formatCode="#,##0">
                  <c:v>155.14285714285714</c:v>
                </c:pt>
                <c:pt idx="54" formatCode="#,##0">
                  <c:v>156.42857142857142</c:v>
                </c:pt>
                <c:pt idx="55" formatCode="#,##0">
                  <c:v>150</c:v>
                </c:pt>
                <c:pt idx="56" formatCode="#,##0">
                  <c:v>139.42857142857142</c:v>
                </c:pt>
                <c:pt idx="57" formatCode="#,##0">
                  <c:v>133.42857142857142</c:v>
                </c:pt>
                <c:pt idx="58" formatCode="#,##0">
                  <c:v>128.85714285714286</c:v>
                </c:pt>
                <c:pt idx="59" formatCode="#,##0">
                  <c:v>119.42857142857143</c:v>
                </c:pt>
                <c:pt idx="60" formatCode="#,##0">
                  <c:v>114.42857142857143</c:v>
                </c:pt>
                <c:pt idx="61" formatCode="#,##0">
                  <c:v>105.71428571428571</c:v>
                </c:pt>
                <c:pt idx="62" formatCode="#,##0">
                  <c:v>98.714285714285708</c:v>
                </c:pt>
                <c:pt idx="63" formatCode="#,##0">
                  <c:v>94.857142857142861</c:v>
                </c:pt>
                <c:pt idx="64" formatCode="#,##0">
                  <c:v>91.285714285714292</c:v>
                </c:pt>
                <c:pt idx="65" formatCode="#,##0">
                  <c:v>84.714285714285708</c:v>
                </c:pt>
                <c:pt idx="66" formatCode="#,##0">
                  <c:v>82.428571428571431</c:v>
                </c:pt>
                <c:pt idx="67" formatCode="#,##0">
                  <c:v>76.571428571428569</c:v>
                </c:pt>
                <c:pt idx="68" formatCode="#,##0">
                  <c:v>77.571428571428569</c:v>
                </c:pt>
                <c:pt idx="69" formatCode="#,##0">
                  <c:v>76</c:v>
                </c:pt>
                <c:pt idx="70" formatCode="#,##0">
                  <c:v>72.857142857142861</c:v>
                </c:pt>
                <c:pt idx="71" formatCode="#,##0">
                  <c:v>70.857142857142861</c:v>
                </c:pt>
                <c:pt idx="72" formatCode="#,##0">
                  <c:v>70</c:v>
                </c:pt>
                <c:pt idx="73" formatCode="#,##0">
                  <c:v>69.142857142857139</c:v>
                </c:pt>
                <c:pt idx="74" formatCode="#,##0">
                  <c:v>67.571428571428569</c:v>
                </c:pt>
                <c:pt idx="75" formatCode="#,##0">
                  <c:v>62</c:v>
                </c:pt>
                <c:pt idx="76" formatCode="#,##0">
                  <c:v>61</c:v>
                </c:pt>
                <c:pt idx="77" formatCode="#,##0">
                  <c:v>60.571428571428569</c:v>
                </c:pt>
                <c:pt idx="78" formatCode="#,##0">
                  <c:v>57.714285714285715</c:v>
                </c:pt>
                <c:pt idx="79" formatCode="#,##0">
                  <c:v>55.857142857142854</c:v>
                </c:pt>
                <c:pt idx="80" formatCode="#,##0">
                  <c:v>51</c:v>
                </c:pt>
                <c:pt idx="81" formatCode="#,##0">
                  <c:v>48.428571428571431</c:v>
                </c:pt>
                <c:pt idx="82" formatCode="#,##0">
                  <c:v>46.857142857142854</c:v>
                </c:pt>
                <c:pt idx="83" formatCode="#,##0">
                  <c:v>44.428571428571431</c:v>
                </c:pt>
                <c:pt idx="84" formatCode="#,##0">
                  <c:v>40.428571428571431</c:v>
                </c:pt>
                <c:pt idx="85" formatCode="#,##0">
                  <c:v>39.571428571428569</c:v>
                </c:pt>
                <c:pt idx="86" formatCode="#,##0">
                  <c:v>37</c:v>
                </c:pt>
                <c:pt idx="87" formatCode="#,##0">
                  <c:v>37.142857142857146</c:v>
                </c:pt>
                <c:pt idx="88" formatCode="#,##0">
                  <c:v>35.857142857142854</c:v>
                </c:pt>
                <c:pt idx="89" formatCode="#,##0">
                  <c:v>34</c:v>
                </c:pt>
                <c:pt idx="90" formatCode="#,##0">
                  <c:v>32.285714285714285</c:v>
                </c:pt>
                <c:pt idx="91" formatCode="#,##0">
                  <c:v>32.142857142857146</c:v>
                </c:pt>
                <c:pt idx="92" formatCode="#,##0">
                  <c:v>30.571428571428573</c:v>
                </c:pt>
                <c:pt idx="93" formatCode="#,##0">
                  <c:v>29.428571428571427</c:v>
                </c:pt>
                <c:pt idx="94" formatCode="#,##0">
                  <c:v>29</c:v>
                </c:pt>
                <c:pt idx="95" formatCode="#,##0">
                  <c:v>27.285714285714285</c:v>
                </c:pt>
                <c:pt idx="96" formatCode="#,##0">
                  <c:v>25.571428571428573</c:v>
                </c:pt>
                <c:pt idx="97" formatCode="#,##0">
                  <c:v>25</c:v>
                </c:pt>
                <c:pt idx="98" formatCode="#,##0">
                  <c:v>23.428571428571427</c:v>
                </c:pt>
                <c:pt idx="99" formatCode="#,##0">
                  <c:v>22.428571428571427</c:v>
                </c:pt>
                <c:pt idx="100" formatCode="#,##0">
                  <c:v>22</c:v>
                </c:pt>
                <c:pt idx="101" formatCode="#,##0">
                  <c:v>20.142857142857142</c:v>
                </c:pt>
                <c:pt idx="102" formatCode="#,##0">
                  <c:v>18.285714285714285</c:v>
                </c:pt>
                <c:pt idx="103" formatCode="#,##0">
                  <c:v>19</c:v>
                </c:pt>
                <c:pt idx="104" formatCode="#,##0">
                  <c:v>18</c:v>
                </c:pt>
                <c:pt idx="105" formatCode="#,##0">
                  <c:v>17.285714285714285</c:v>
                </c:pt>
                <c:pt idx="106" formatCode="#,##0">
                  <c:v>17</c:v>
                </c:pt>
                <c:pt idx="107" formatCode="#,##0">
                  <c:v>16.142857142857142</c:v>
                </c:pt>
                <c:pt idx="108" formatCode="#,##0">
                  <c:v>15.142857142857142</c:v>
                </c:pt>
                <c:pt idx="109" formatCode="#,##0">
                  <c:v>14.571428571428571</c:v>
                </c:pt>
                <c:pt idx="110" formatCode="#,##0">
                  <c:v>13</c:v>
                </c:pt>
                <c:pt idx="111" formatCode="#,##0">
                  <c:v>13</c:v>
                </c:pt>
                <c:pt idx="112" formatCode="#,##0">
                  <c:v>12.714285714285714</c:v>
                </c:pt>
                <c:pt idx="113" formatCode="#,##0">
                  <c:v>10.857142857142858</c:v>
                </c:pt>
                <c:pt idx="114" formatCode="#,##0">
                  <c:v>10.714285714285714</c:v>
                </c:pt>
                <c:pt idx="115" formatCode="#,##0">
                  <c:v>11.857142857142858</c:v>
                </c:pt>
                <c:pt idx="116" formatCode="#,##0">
                  <c:v>12.142857142857142</c:v>
                </c:pt>
                <c:pt idx="117" formatCode="#,##0">
                  <c:v>12.428571428571429</c:v>
                </c:pt>
                <c:pt idx="118" formatCode="#,##0">
                  <c:v>12.142857142857142</c:v>
                </c:pt>
                <c:pt idx="119" formatCode="#,##0">
                  <c:v>12.285714285714286</c:v>
                </c:pt>
                <c:pt idx="120" formatCode="#,##0">
                  <c:v>12.714285714285714</c:v>
                </c:pt>
                <c:pt idx="121" formatCode="#,##0">
                  <c:v>11.714285714285714</c:v>
                </c:pt>
                <c:pt idx="122" formatCode="#,##0">
                  <c:v>10.571428571428571</c:v>
                </c:pt>
                <c:pt idx="123" formatCode="#,##0">
                  <c:v>9.8571428571428577</c:v>
                </c:pt>
                <c:pt idx="124" formatCode="#,##0">
                  <c:v>9.7142857142857135</c:v>
                </c:pt>
                <c:pt idx="125" formatCode="#,##0">
                  <c:v>9.1428571428571423</c:v>
                </c:pt>
                <c:pt idx="126" formatCode="#,##0">
                  <c:v>9.1428571428571423</c:v>
                </c:pt>
                <c:pt idx="127" formatCode="#,##0">
                  <c:v>8.5714285714285712</c:v>
                </c:pt>
                <c:pt idx="128" formatCode="#,##0">
                  <c:v>8.7142857142857135</c:v>
                </c:pt>
                <c:pt idx="129" formatCode="#,##0">
                  <c:v>9</c:v>
                </c:pt>
                <c:pt idx="130" formatCode="#,##0">
                  <c:v>9.4285714285714288</c:v>
                </c:pt>
                <c:pt idx="131" formatCode="#,##0">
                  <c:v>9.2857142857142865</c:v>
                </c:pt>
                <c:pt idx="132" formatCode="#,##0">
                  <c:v>9</c:v>
                </c:pt>
                <c:pt idx="133" formatCode="#,##0">
                  <c:v>8.7142857142857135</c:v>
                </c:pt>
                <c:pt idx="134" formatCode="#,##0">
                  <c:v>9.1428571428571423</c:v>
                </c:pt>
                <c:pt idx="135" formatCode="#,##0">
                  <c:v>9.1428571428571423</c:v>
                </c:pt>
                <c:pt idx="136" formatCode="#,##0">
                  <c:v>8</c:v>
                </c:pt>
                <c:pt idx="137" formatCode="#,##0">
                  <c:v>7</c:v>
                </c:pt>
                <c:pt idx="138" formatCode="#,##0">
                  <c:v>6.4285714285714288</c:v>
                </c:pt>
                <c:pt idx="139" formatCode="#,##0">
                  <c:v>6.5714285714285712</c:v>
                </c:pt>
                <c:pt idx="140" formatCode="#,##0">
                  <c:v>6.7142857142857144</c:v>
                </c:pt>
                <c:pt idx="141" formatCode="#,##0">
                  <c:v>6.5714285714285712</c:v>
                </c:pt>
                <c:pt idx="142" formatCode="#,##0">
                  <c:v>5.7142857142857144</c:v>
                </c:pt>
                <c:pt idx="143" formatCode="#,##0">
                  <c:v>6.4285714285714288</c:v>
                </c:pt>
                <c:pt idx="144" formatCode="#,##0">
                  <c:v>6.2857142857142856</c:v>
                </c:pt>
                <c:pt idx="145" formatCode="#,##0">
                  <c:v>5.8571428571428568</c:v>
                </c:pt>
                <c:pt idx="146" formatCode="#,##0">
                  <c:v>6</c:v>
                </c:pt>
                <c:pt idx="147" formatCode="#,##0">
                  <c:v>4.8571428571428568</c:v>
                </c:pt>
                <c:pt idx="148" formatCode="#,##0">
                  <c:v>4.2857142857142856</c:v>
                </c:pt>
                <c:pt idx="149" formatCode="#,##0">
                  <c:v>4.4285714285714288</c:v>
                </c:pt>
                <c:pt idx="150" formatCode="#,##0">
                  <c:v>3.7142857142857144</c:v>
                </c:pt>
                <c:pt idx="151" formatCode="#,##0">
                  <c:v>4.5714285714285712</c:v>
                </c:pt>
                <c:pt idx="152" formatCode="#,##0">
                  <c:v>4.5714285714285712</c:v>
                </c:pt>
                <c:pt idx="153" formatCode="#,##0">
                  <c:v>4.2857142857142856</c:v>
                </c:pt>
                <c:pt idx="154" formatCode="#,##0">
                  <c:v>4.4285714285714288</c:v>
                </c:pt>
                <c:pt idx="155" formatCode="#,##0">
                  <c:v>4</c:v>
                </c:pt>
                <c:pt idx="156" formatCode="#,##0">
                  <c:v>3.5714285714285716</c:v>
                </c:pt>
                <c:pt idx="157" formatCode="#,##0">
                  <c:v>3.5714285714285716</c:v>
                </c:pt>
                <c:pt idx="158" formatCode="#,##0">
                  <c:v>3.1428571428571428</c:v>
                </c:pt>
                <c:pt idx="159" formatCode="#,##0">
                  <c:v>3.2857142857142856</c:v>
                </c:pt>
                <c:pt idx="160" formatCode="#,##0">
                  <c:v>2.8571428571428572</c:v>
                </c:pt>
                <c:pt idx="161" formatCode="#,##0">
                  <c:v>4</c:v>
                </c:pt>
                <c:pt idx="162" formatCode="#,##0">
                  <c:v>4.1428571428571432</c:v>
                </c:pt>
                <c:pt idx="163" formatCode="#,##0">
                  <c:v>4.4285714285714288</c:v>
                </c:pt>
                <c:pt idx="164" formatCode="#,##0">
                  <c:v>4.5714285714285712</c:v>
                </c:pt>
                <c:pt idx="165" formatCode="#,##0">
                  <c:v>4.2857142857142856</c:v>
                </c:pt>
                <c:pt idx="166" formatCode="#,##0">
                  <c:v>4</c:v>
                </c:pt>
                <c:pt idx="167" formatCode="#,##0">
                  <c:v>4</c:v>
                </c:pt>
                <c:pt idx="168" formatCode="#,##0">
                  <c:v>2.5714285714285716</c:v>
                </c:pt>
                <c:pt idx="169" formatCode="#,##0">
                  <c:v>2.5714285714285716</c:v>
                </c:pt>
                <c:pt idx="170" formatCode="#,##0">
                  <c:v>2.1428571428571428</c:v>
                </c:pt>
                <c:pt idx="171" formatCode="#,##0">
                  <c:v>1.7142857142857142</c:v>
                </c:pt>
                <c:pt idx="172" formatCode="#,##0">
                  <c:v>1.4285714285714286</c:v>
                </c:pt>
                <c:pt idx="173" formatCode="#,##0">
                  <c:v>1.2857142857142858</c:v>
                </c:pt>
                <c:pt idx="174" formatCode="#,##0">
                  <c:v>1.1428571428571428</c:v>
                </c:pt>
                <c:pt idx="175" formatCode="#,##0">
                  <c:v>1.2857142857142858</c:v>
                </c:pt>
                <c:pt idx="176" formatCode="#,##0">
                  <c:v>1.1428571428571428</c:v>
                </c:pt>
                <c:pt idx="177" formatCode="#,##0">
                  <c:v>1.2857142857142858</c:v>
                </c:pt>
                <c:pt idx="178" formatCode="#,##0">
                  <c:v>1.4285714285714286</c:v>
                </c:pt>
                <c:pt idx="179" formatCode="#,##0">
                  <c:v>1.7142857142857142</c:v>
                </c:pt>
                <c:pt idx="180" formatCode="#,##0">
                  <c:v>1.7142857142857142</c:v>
                </c:pt>
                <c:pt idx="181" formatCode="#,##0">
                  <c:v>1.7142857142857142</c:v>
                </c:pt>
                <c:pt idx="182" formatCode="#,##0">
                  <c:v>2.4285714285714284</c:v>
                </c:pt>
                <c:pt idx="183" formatCode="#,##0">
                  <c:v>2.4285714285714284</c:v>
                </c:pt>
                <c:pt idx="184" formatCode="#,##0">
                  <c:v>2.4285714285714284</c:v>
                </c:pt>
                <c:pt idx="185" formatCode="#,##0">
                  <c:v>2.1428571428571428</c:v>
                </c:pt>
                <c:pt idx="186" formatCode="#,##0">
                  <c:v>2.1428571428571428</c:v>
                </c:pt>
                <c:pt idx="187" formatCode="#,##0">
                  <c:v>2</c:v>
                </c:pt>
                <c:pt idx="188" formatCode="#,##0">
                  <c:v>2</c:v>
                </c:pt>
                <c:pt idx="189" formatCode="#,##0">
                  <c:v>1.1428571428571428</c:v>
                </c:pt>
                <c:pt idx="190" formatCode="#,##0">
                  <c:v>0.8571428571428571</c:v>
                </c:pt>
                <c:pt idx="191" formatCode="#,##0">
                  <c:v>0.5714285714285714</c:v>
                </c:pt>
                <c:pt idx="192" formatCode="#,##0">
                  <c:v>0.8571428571428571</c:v>
                </c:pt>
                <c:pt idx="193" formatCode="#,##0">
                  <c:v>0.42857142857142855</c:v>
                </c:pt>
                <c:pt idx="194" formatCode="#,##0">
                  <c:v>0.7142857142857143</c:v>
                </c:pt>
                <c:pt idx="195" formatCode="#,##0">
                  <c:v>1</c:v>
                </c:pt>
                <c:pt idx="196" formatCode="#,##0">
                  <c:v>1.1428571428571428</c:v>
                </c:pt>
                <c:pt idx="197" formatCode="#,##0">
                  <c:v>1.5714285714285714</c:v>
                </c:pt>
                <c:pt idx="198" formatCode="#,##0">
                  <c:v>2</c:v>
                </c:pt>
                <c:pt idx="199" formatCode="#,##0">
                  <c:v>2.1428571428571428</c:v>
                </c:pt>
                <c:pt idx="200" formatCode="#,##0">
                  <c:v>2.4285714285714284</c:v>
                </c:pt>
                <c:pt idx="201" formatCode="#,##0">
                  <c:v>2.4285714285714284</c:v>
                </c:pt>
                <c:pt idx="202" formatCode="#,##0">
                  <c:v>2.1428571428571428</c:v>
                </c:pt>
                <c:pt idx="203" formatCode="#,##0">
                  <c:v>2.2857142857142856</c:v>
                </c:pt>
                <c:pt idx="204" formatCode="#,##0">
                  <c:v>1.8571428571428572</c:v>
                </c:pt>
                <c:pt idx="205" formatCode="#,##0">
                  <c:v>1.7142857142857142</c:v>
                </c:pt>
                <c:pt idx="206" formatCode="#,##0">
                  <c:v>1.4285714285714286</c:v>
                </c:pt>
                <c:pt idx="207" formatCode="#,##0">
                  <c:v>1.8571428571428572</c:v>
                </c:pt>
                <c:pt idx="208" formatCode="#,##0">
                  <c:v>2.2857142857142856</c:v>
                </c:pt>
                <c:pt idx="209" formatCode="#,##0">
                  <c:v>2.5714285714285716</c:v>
                </c:pt>
                <c:pt idx="210" formatCode="#,##0">
                  <c:v>3</c:v>
                </c:pt>
                <c:pt idx="211" formatCode="#,##0">
                  <c:v>3.5714285714285716</c:v>
                </c:pt>
                <c:pt idx="212" formatCode="#,##0">
                  <c:v>3.7142857142857144</c:v>
                </c:pt>
                <c:pt idx="213" formatCode="#,##0">
                  <c:v>4.4285714285714288</c:v>
                </c:pt>
                <c:pt idx="214" formatCode="#,##0">
                  <c:v>4.2857142857142856</c:v>
                </c:pt>
                <c:pt idx="215" formatCode="#,##0">
                  <c:v>3.8571428571428572</c:v>
                </c:pt>
                <c:pt idx="216" formatCode="#,##0">
                  <c:v>3.7142857142857144</c:v>
                </c:pt>
                <c:pt idx="217" formatCode="#,##0">
                  <c:v>3.1428571428571428</c:v>
                </c:pt>
                <c:pt idx="218" formatCode="#,##0">
                  <c:v>2.7142857142857144</c:v>
                </c:pt>
                <c:pt idx="219" formatCode="#,##0">
                  <c:v>2.8571428571428572</c:v>
                </c:pt>
                <c:pt idx="220" formatCode="#,##0">
                  <c:v>2.7142857142857144</c:v>
                </c:pt>
                <c:pt idx="221" formatCode="#,##0">
                  <c:v>2.5714285714285716</c:v>
                </c:pt>
                <c:pt idx="222" formatCode="#,##0">
                  <c:v>2.8571428571428572</c:v>
                </c:pt>
                <c:pt idx="223" formatCode="#,##0">
                  <c:v>3.1428571428571428</c:v>
                </c:pt>
                <c:pt idx="224" formatCode="#,##0">
                  <c:v>3.8571428571428572</c:v>
                </c:pt>
                <c:pt idx="225" formatCode="#,##0">
                  <c:v>4.5714285714285712</c:v>
                </c:pt>
                <c:pt idx="226" formatCode="#,##0">
                  <c:v>4.7142857142857144</c:v>
                </c:pt>
                <c:pt idx="227" formatCode="#,##0">
                  <c:v>4.8571428571428568</c:v>
                </c:pt>
                <c:pt idx="228" formatCode="#,##0">
                  <c:v>4.8571428571428568</c:v>
                </c:pt>
                <c:pt idx="229" formatCode="#,##0">
                  <c:v>5.1428571428571432</c:v>
                </c:pt>
                <c:pt idx="230" formatCode="#,##0">
                  <c:v>5.2857142857142856</c:v>
                </c:pt>
                <c:pt idx="231" formatCode="#,##0">
                  <c:v>5.8571428571428568</c:v>
                </c:pt>
                <c:pt idx="232" formatCode="#,##0">
                  <c:v>6.4285714285714288</c:v>
                </c:pt>
                <c:pt idx="233" formatCode="#,##0">
                  <c:v>7.7142857142857144</c:v>
                </c:pt>
                <c:pt idx="234" formatCode="#,##0">
                  <c:v>8.2857142857142865</c:v>
                </c:pt>
                <c:pt idx="235" formatCode="#,##0">
                  <c:v>8.8571428571428577</c:v>
                </c:pt>
                <c:pt idx="236" formatCode="#,##0">
                  <c:v>9.5714285714285712</c:v>
                </c:pt>
                <c:pt idx="237" formatCode="#,##0">
                  <c:v>10.571428571428571</c:v>
                </c:pt>
                <c:pt idx="238" formatCode="#,##0">
                  <c:v>11.142857142857142</c:v>
                </c:pt>
                <c:pt idx="239" formatCode="#,##0">
                  <c:v>10.571428571428571</c:v>
                </c:pt>
                <c:pt idx="240" formatCode="#,##0">
                  <c:v>10.428571428571429</c:v>
                </c:pt>
                <c:pt idx="241" formatCode="#,##0">
                  <c:v>10.285714285714286</c:v>
                </c:pt>
                <c:pt idx="242" formatCode="#,##0">
                  <c:v>10.714285714285714</c:v>
                </c:pt>
                <c:pt idx="243" formatCode="#,##0">
                  <c:v>12.571428571428571</c:v>
                </c:pt>
                <c:pt idx="244" formatCode="#,##0">
                  <c:v>13.714285714285714</c:v>
                </c:pt>
                <c:pt idx="245" formatCode="#,##0">
                  <c:v>14.428571428571429</c:v>
                </c:pt>
                <c:pt idx="246" formatCode="#,##0">
                  <c:v>15.857142857142858</c:v>
                </c:pt>
                <c:pt idx="247" formatCode="#,##0">
                  <c:v>16.285714285714285</c:v>
                </c:pt>
                <c:pt idx="248" formatCode="#,##0">
                  <c:v>17.428571428571427</c:v>
                </c:pt>
                <c:pt idx="249" formatCode="#,##0">
                  <c:v>19</c:v>
                </c:pt>
                <c:pt idx="250" formatCode="#,##0">
                  <c:v>18.285714285714285</c:v>
                </c:pt>
                <c:pt idx="251" formatCode="#,##0">
                  <c:v>18.857142857142858</c:v>
                </c:pt>
                <c:pt idx="252" formatCode="#,##0">
                  <c:v>20.714285714285715</c:v>
                </c:pt>
                <c:pt idx="253" formatCode="#,##0">
                  <c:v>22</c:v>
                </c:pt>
                <c:pt idx="254" formatCode="#,##0">
                  <c:v>22.857142857142858</c:v>
                </c:pt>
                <c:pt idx="255" formatCode="#,##0">
                  <c:v>23.571428571428573</c:v>
                </c:pt>
                <c:pt idx="256" formatCode="#,##0">
                  <c:v>24.714285714285715</c:v>
                </c:pt>
                <c:pt idx="257" formatCode="#,##0">
                  <c:v>26.285714285714285</c:v>
                </c:pt>
                <c:pt idx="258" formatCode="#,##0">
                  <c:v>27.142857142857142</c:v>
                </c:pt>
                <c:pt idx="259" formatCode="#,##0">
                  <c:v>27</c:v>
                </c:pt>
                <c:pt idx="260" formatCode="#,##0">
                  <c:v>27.714285714285715</c:v>
                </c:pt>
                <c:pt idx="261" formatCode="#,##0">
                  <c:v>30.714285714285715</c:v>
                </c:pt>
                <c:pt idx="262" formatCode="#,##0">
                  <c:v>32.571428571428569</c:v>
                </c:pt>
                <c:pt idx="263" formatCode="#,##0">
                  <c:v>32.428571428571431</c:v>
                </c:pt>
                <c:pt idx="264" formatCode="#,##0">
                  <c:v>32.571428571428569</c:v>
                </c:pt>
                <c:pt idx="265" formatCode="#,##0">
                  <c:v>33.428571428571431</c:v>
                </c:pt>
                <c:pt idx="266" formatCode="#,##0">
                  <c:v>36.571428571428569</c:v>
                </c:pt>
                <c:pt idx="267" formatCode="#,##0">
                  <c:v>36.714285714285715</c:v>
                </c:pt>
                <c:pt idx="268" formatCode="#,##0">
                  <c:v>37.571428571428569</c:v>
                </c:pt>
                <c:pt idx="269" formatCode="#,##0">
                  <c:v>38.571428571428569</c:v>
                </c:pt>
                <c:pt idx="270" formatCode="#,##0">
                  <c:v>40.142857142857146</c:v>
                </c:pt>
                <c:pt idx="271" formatCode="#,##0">
                  <c:v>40.285714285714285</c:v>
                </c:pt>
                <c:pt idx="272" formatCode="#,##0">
                  <c:v>41.428571428571431</c:v>
                </c:pt>
                <c:pt idx="273" formatCode="#,##0">
                  <c:v>38.714285714285715</c:v>
                </c:pt>
                <c:pt idx="274" formatCode="#,##0">
                  <c:v>40.714285714285715</c:v>
                </c:pt>
                <c:pt idx="275" formatCode="#,##0">
                  <c:v>39.142857142857146</c:v>
                </c:pt>
                <c:pt idx="276" formatCode="#,##0">
                  <c:v>40.857142857142854</c:v>
                </c:pt>
                <c:pt idx="277" formatCode="#,##0">
                  <c:v>42.857142857142854</c:v>
                </c:pt>
                <c:pt idx="278" formatCode="#,##0">
                  <c:v>44.428571428571431</c:v>
                </c:pt>
                <c:pt idx="279" formatCode="#,##0">
                  <c:v>44.142857142857146</c:v>
                </c:pt>
                <c:pt idx="280" formatCode="#,##0">
                  <c:v>44.428571428571431</c:v>
                </c:pt>
                <c:pt idx="281" formatCode="#,##0">
                  <c:v>46.857142857142854</c:v>
                </c:pt>
                <c:pt idx="282" formatCode="#,##0">
                  <c:v>49.285714285714285</c:v>
                </c:pt>
                <c:pt idx="283" formatCode="#,##0">
                  <c:v>50.142857142857146</c:v>
                </c:pt>
                <c:pt idx="284" formatCode="#,##0">
                  <c:v>52.142857142857146</c:v>
                </c:pt>
                <c:pt idx="285" formatCode="#,##0">
                  <c:v>54.142857142857146</c:v>
                </c:pt>
                <c:pt idx="286" formatCode="#,##0">
                  <c:v>58</c:v>
                </c:pt>
                <c:pt idx="287" formatCode="#,##0">
                  <c:v>61</c:v>
                </c:pt>
                <c:pt idx="288" formatCode="#,##0">
                  <c:v>61.428571428571431</c:v>
                </c:pt>
                <c:pt idx="289" formatCode="#,##0">
                  <c:v>64.714285714285708</c:v>
                </c:pt>
                <c:pt idx="290" formatCode="#,##0">
                  <c:v>67.857142857142861</c:v>
                </c:pt>
                <c:pt idx="291" formatCode="#,##0">
                  <c:v>67.142857142857139</c:v>
                </c:pt>
                <c:pt idx="292" formatCode="#,##0">
                  <c:v>70.428571428571431</c:v>
                </c:pt>
                <c:pt idx="293" formatCode="#,##0">
                  <c:v>73.142857142857139</c:v>
                </c:pt>
                <c:pt idx="294" formatCode="#,##0">
                  <c:v>79.428571428571431</c:v>
                </c:pt>
                <c:pt idx="295" formatCode="#,##0">
                  <c:v>85.714285714285708</c:v>
                </c:pt>
                <c:pt idx="296" formatCode="#,##0">
                  <c:v>88.571428571428569</c:v>
                </c:pt>
                <c:pt idx="297" formatCode="#,##0">
                  <c:v>90.857142857142861</c:v>
                </c:pt>
                <c:pt idx="298" formatCode="#,##0">
                  <c:v>98.714285714285708</c:v>
                </c:pt>
                <c:pt idx="299" formatCode="#,##0">
                  <c:v>102.14285714285714</c:v>
                </c:pt>
                <c:pt idx="300" formatCode="#,##0">
                  <c:v>107.14285714285714</c:v>
                </c:pt>
                <c:pt idx="301" formatCode="#,##0">
                  <c:v>109.42857142857143</c:v>
                </c:pt>
                <c:pt idx="302" formatCode="#,##0">
                  <c:v>110</c:v>
                </c:pt>
                <c:pt idx="303" formatCode="#,##0">
                  <c:v>114.28571428571429</c:v>
                </c:pt>
                <c:pt idx="304" formatCode="#,##0">
                  <c:v>119.14285714285714</c:v>
                </c:pt>
                <c:pt idx="305" formatCode="#,##0">
                  <c:v>118.42857142857143</c:v>
                </c:pt>
                <c:pt idx="306" formatCode="#,##0">
                  <c:v>121.71428571428571</c:v>
                </c:pt>
                <c:pt idx="307" formatCode="#,##0">
                  <c:v>122</c:v>
                </c:pt>
                <c:pt idx="308" formatCode="#,##0">
                  <c:v>125.71428571428571</c:v>
                </c:pt>
                <c:pt idx="309" formatCode="#,##0">
                  <c:v>127.42857142857143</c:v>
                </c:pt>
                <c:pt idx="310" formatCode="#,##0">
                  <c:v>130.57142857142858</c:v>
                </c:pt>
                <c:pt idx="311" formatCode="#,##0">
                  <c:v>131.71428571428572</c:v>
                </c:pt>
                <c:pt idx="312" formatCode="#,##0">
                  <c:v>129.14285714285714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65-4E1B-A2DE-6CDB3A30DC2E}"/>
            </c:ext>
          </c:extLst>
        </c:ser>
        <c:ser>
          <c:idx val="14"/>
          <c:order val="11"/>
          <c:tx>
            <c:strRef>
              <c:f>'ONS Daily'!$AI$3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'ONS Daily'!$T$4:$T$500</c:f>
              <c:strCache>
                <c:ptCount val="313"/>
                <c:pt idx="0">
                  <c:v>2020-03-02</c:v>
                </c:pt>
                <c:pt idx="1">
                  <c:v>2020-03-03</c:v>
                </c:pt>
                <c:pt idx="2">
                  <c:v>2020-03-04</c:v>
                </c:pt>
                <c:pt idx="3">
                  <c:v>2020-03-05</c:v>
                </c:pt>
                <c:pt idx="4">
                  <c:v>2020-03-06</c:v>
                </c:pt>
                <c:pt idx="5">
                  <c:v>2020-03-07</c:v>
                </c:pt>
                <c:pt idx="6">
                  <c:v>2020-03-08</c:v>
                </c:pt>
                <c:pt idx="7">
                  <c:v>2020-03-09</c:v>
                </c:pt>
                <c:pt idx="8">
                  <c:v>2020-03-10</c:v>
                </c:pt>
                <c:pt idx="9">
                  <c:v>2020-03-11</c:v>
                </c:pt>
                <c:pt idx="10">
                  <c:v>2020-03-12</c:v>
                </c:pt>
                <c:pt idx="11">
                  <c:v>2020-03-13</c:v>
                </c:pt>
                <c:pt idx="12">
                  <c:v>2020-03-14</c:v>
                </c:pt>
                <c:pt idx="13">
                  <c:v>2020-03-15</c:v>
                </c:pt>
                <c:pt idx="14">
                  <c:v>2020-03-16</c:v>
                </c:pt>
                <c:pt idx="15">
                  <c:v>2020-03-17</c:v>
                </c:pt>
                <c:pt idx="16">
                  <c:v>2020-03-18</c:v>
                </c:pt>
                <c:pt idx="17">
                  <c:v>2020-03-19</c:v>
                </c:pt>
                <c:pt idx="18">
                  <c:v>2020-03-20</c:v>
                </c:pt>
                <c:pt idx="19">
                  <c:v>2020-03-21</c:v>
                </c:pt>
                <c:pt idx="20">
                  <c:v>2020-03-22</c:v>
                </c:pt>
                <c:pt idx="21">
                  <c:v>2020-03-23</c:v>
                </c:pt>
                <c:pt idx="22">
                  <c:v>2020-03-24</c:v>
                </c:pt>
                <c:pt idx="23">
                  <c:v>2020-03-25</c:v>
                </c:pt>
                <c:pt idx="24">
                  <c:v>2020-03-26</c:v>
                </c:pt>
                <c:pt idx="25">
                  <c:v>2020-03-27</c:v>
                </c:pt>
                <c:pt idx="26">
                  <c:v>2020-03-28</c:v>
                </c:pt>
                <c:pt idx="27">
                  <c:v>2020-03-29</c:v>
                </c:pt>
                <c:pt idx="28">
                  <c:v>2020-03-30</c:v>
                </c:pt>
                <c:pt idx="29">
                  <c:v>2020-03-31</c:v>
                </c:pt>
                <c:pt idx="30">
                  <c:v>2020-04-01</c:v>
                </c:pt>
                <c:pt idx="31">
                  <c:v>2020-04-02</c:v>
                </c:pt>
                <c:pt idx="32">
                  <c:v>2020-04-03</c:v>
                </c:pt>
                <c:pt idx="33">
                  <c:v>2020-04-04</c:v>
                </c:pt>
                <c:pt idx="34">
                  <c:v>2020-04-05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2020-04-09</c:v>
                </c:pt>
                <c:pt idx="39">
                  <c:v>2020-04-10</c:v>
                </c:pt>
                <c:pt idx="40">
                  <c:v>2020-04-11</c:v>
                </c:pt>
                <c:pt idx="41">
                  <c:v>2020-04-12</c:v>
                </c:pt>
                <c:pt idx="42">
                  <c:v>2020-04-13</c:v>
                </c:pt>
                <c:pt idx="43">
                  <c:v>2020-04-14</c:v>
                </c:pt>
                <c:pt idx="44">
                  <c:v>2020-04-15</c:v>
                </c:pt>
                <c:pt idx="45">
                  <c:v>2020-04-16</c:v>
                </c:pt>
                <c:pt idx="46">
                  <c:v>2020-04-17</c:v>
                </c:pt>
                <c:pt idx="47">
                  <c:v>2020-04-18</c:v>
                </c:pt>
                <c:pt idx="48">
                  <c:v>2020-04-19</c:v>
                </c:pt>
                <c:pt idx="49">
                  <c:v>2020-04-20</c:v>
                </c:pt>
                <c:pt idx="50">
                  <c:v>2020-04-21</c:v>
                </c:pt>
                <c:pt idx="51">
                  <c:v>2020-04-22</c:v>
                </c:pt>
                <c:pt idx="52">
                  <c:v>2020-04-23</c:v>
                </c:pt>
                <c:pt idx="53">
                  <c:v>2020-04-24</c:v>
                </c:pt>
                <c:pt idx="54">
                  <c:v>2020-04-25</c:v>
                </c:pt>
                <c:pt idx="55">
                  <c:v>2020-04-26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2020-05-01</c:v>
                </c:pt>
                <c:pt idx="61">
                  <c:v>2020-05-02</c:v>
                </c:pt>
                <c:pt idx="62">
                  <c:v>2020-05-03</c:v>
                </c:pt>
                <c:pt idx="63">
                  <c:v>2020-05-04</c:v>
                </c:pt>
                <c:pt idx="64">
                  <c:v>2020-05-05</c:v>
                </c:pt>
                <c:pt idx="65">
                  <c:v>2020-05-06</c:v>
                </c:pt>
                <c:pt idx="66">
                  <c:v>2020-05-07</c:v>
                </c:pt>
                <c:pt idx="67">
                  <c:v>2020-05-08</c:v>
                </c:pt>
                <c:pt idx="68">
                  <c:v>2020-05-09</c:v>
                </c:pt>
                <c:pt idx="69">
                  <c:v>2020-05-10</c:v>
                </c:pt>
                <c:pt idx="70">
                  <c:v>2020-05-11</c:v>
                </c:pt>
                <c:pt idx="71">
                  <c:v>2020-05-12</c:v>
                </c:pt>
                <c:pt idx="72">
                  <c:v>2020-05-13</c:v>
                </c:pt>
                <c:pt idx="73">
                  <c:v>2020-05-14</c:v>
                </c:pt>
                <c:pt idx="74">
                  <c:v>2020-05-15</c:v>
                </c:pt>
                <c:pt idx="75">
                  <c:v>2020-05-16</c:v>
                </c:pt>
                <c:pt idx="76">
                  <c:v>2020-05-17</c:v>
                </c:pt>
                <c:pt idx="77">
                  <c:v>2020-05-18</c:v>
                </c:pt>
                <c:pt idx="78">
                  <c:v>2020-05-19</c:v>
                </c:pt>
                <c:pt idx="79">
                  <c:v>2020-05-20</c:v>
                </c:pt>
                <c:pt idx="80">
                  <c:v>2020-05-21</c:v>
                </c:pt>
                <c:pt idx="81">
                  <c:v>2020-05-22</c:v>
                </c:pt>
                <c:pt idx="82">
                  <c:v>2020-05-23</c:v>
                </c:pt>
                <c:pt idx="83">
                  <c:v>2020-05-24</c:v>
                </c:pt>
                <c:pt idx="84">
                  <c:v>2020-05-25</c:v>
                </c:pt>
                <c:pt idx="85">
                  <c:v>2020-05-26</c:v>
                </c:pt>
                <c:pt idx="86">
                  <c:v>2020-05-27</c:v>
                </c:pt>
                <c:pt idx="87">
                  <c:v>2020-05-28</c:v>
                </c:pt>
                <c:pt idx="88">
                  <c:v>2020-05-29</c:v>
                </c:pt>
                <c:pt idx="89">
                  <c:v>2020-05-30</c:v>
                </c:pt>
                <c:pt idx="90">
                  <c:v>2020-05-31</c:v>
                </c:pt>
                <c:pt idx="91">
                  <c:v>2020-06-01</c:v>
                </c:pt>
                <c:pt idx="92">
                  <c:v>2020-06-02</c:v>
                </c:pt>
                <c:pt idx="93">
                  <c:v>2020-06-03</c:v>
                </c:pt>
                <c:pt idx="94">
                  <c:v>2020-06-04</c:v>
                </c:pt>
                <c:pt idx="95">
                  <c:v>2020-06-05</c:v>
                </c:pt>
                <c:pt idx="96">
                  <c:v>2020-06-06</c:v>
                </c:pt>
                <c:pt idx="97">
                  <c:v>2020-06-07</c:v>
                </c:pt>
                <c:pt idx="98">
                  <c:v>2020-06-08</c:v>
                </c:pt>
                <c:pt idx="99">
                  <c:v>2020-06-09</c:v>
                </c:pt>
                <c:pt idx="100">
                  <c:v>2020-06-10</c:v>
                </c:pt>
                <c:pt idx="101">
                  <c:v>2020-06-11</c:v>
                </c:pt>
                <c:pt idx="102">
                  <c:v>2020-06-12</c:v>
                </c:pt>
                <c:pt idx="103">
                  <c:v>2020-06-13</c:v>
                </c:pt>
                <c:pt idx="104">
                  <c:v>2020-06-14</c:v>
                </c:pt>
                <c:pt idx="105">
                  <c:v>2020-06-15</c:v>
                </c:pt>
                <c:pt idx="106">
                  <c:v>2020-06-16</c:v>
                </c:pt>
                <c:pt idx="107">
                  <c:v>2020-06-17</c:v>
                </c:pt>
                <c:pt idx="108">
                  <c:v>2020-06-18</c:v>
                </c:pt>
                <c:pt idx="109">
                  <c:v>2020-06-19</c:v>
                </c:pt>
                <c:pt idx="110">
                  <c:v>2020-06-20</c:v>
                </c:pt>
                <c:pt idx="111">
                  <c:v>2020-06-21</c:v>
                </c:pt>
                <c:pt idx="112">
                  <c:v>2020-06-22</c:v>
                </c:pt>
                <c:pt idx="113">
                  <c:v>2020-06-23</c:v>
                </c:pt>
                <c:pt idx="114">
                  <c:v>2020-06-24</c:v>
                </c:pt>
                <c:pt idx="115">
                  <c:v>2020-06-25</c:v>
                </c:pt>
                <c:pt idx="116">
                  <c:v>2020-06-26</c:v>
                </c:pt>
                <c:pt idx="117">
                  <c:v>2020-06-27</c:v>
                </c:pt>
                <c:pt idx="118">
                  <c:v>2020-06-28</c:v>
                </c:pt>
                <c:pt idx="119">
                  <c:v>2020-06-29</c:v>
                </c:pt>
                <c:pt idx="120">
                  <c:v>2020-06-30</c:v>
                </c:pt>
                <c:pt idx="121">
                  <c:v>2020-07-01</c:v>
                </c:pt>
                <c:pt idx="122">
                  <c:v>2020-07-02</c:v>
                </c:pt>
                <c:pt idx="123">
                  <c:v>2020-07-03</c:v>
                </c:pt>
                <c:pt idx="124">
                  <c:v>2020-07-04</c:v>
                </c:pt>
                <c:pt idx="125">
                  <c:v>2020-07-05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2020-07-11</c:v>
                </c:pt>
                <c:pt idx="132">
                  <c:v>2020-07-12</c:v>
                </c:pt>
                <c:pt idx="133">
                  <c:v>2020-07-13</c:v>
                </c:pt>
                <c:pt idx="134">
                  <c:v>2020-07-14</c:v>
                </c:pt>
                <c:pt idx="135">
                  <c:v>2020-07-15</c:v>
                </c:pt>
                <c:pt idx="136">
                  <c:v>2020-07-16</c:v>
                </c:pt>
                <c:pt idx="137">
                  <c:v>2020-07-17</c:v>
                </c:pt>
                <c:pt idx="138">
                  <c:v>2020-07-18</c:v>
                </c:pt>
                <c:pt idx="139">
                  <c:v>2020-07-19</c:v>
                </c:pt>
                <c:pt idx="140">
                  <c:v>2020-07-20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2020-07-25</c:v>
                </c:pt>
                <c:pt idx="146">
                  <c:v>2020-07-26</c:v>
                </c:pt>
                <c:pt idx="147">
                  <c:v>2020-07-27</c:v>
                </c:pt>
                <c:pt idx="148">
                  <c:v>2020-07-28</c:v>
                </c:pt>
                <c:pt idx="149">
                  <c:v>2020-07-29</c:v>
                </c:pt>
                <c:pt idx="150">
                  <c:v>2020-07-30</c:v>
                </c:pt>
                <c:pt idx="151">
                  <c:v>2020-07-31</c:v>
                </c:pt>
                <c:pt idx="152">
                  <c:v>2020-08-01</c:v>
                </c:pt>
                <c:pt idx="153">
                  <c:v>2020-08-02</c:v>
                </c:pt>
                <c:pt idx="154">
                  <c:v>2020-08-03</c:v>
                </c:pt>
                <c:pt idx="155">
                  <c:v>2020-08-04</c:v>
                </c:pt>
                <c:pt idx="156">
                  <c:v>2020-08-05</c:v>
                </c:pt>
                <c:pt idx="157">
                  <c:v>2020-08-06</c:v>
                </c:pt>
                <c:pt idx="158">
                  <c:v>2020-08-07</c:v>
                </c:pt>
                <c:pt idx="159">
                  <c:v>2020-08-08</c:v>
                </c:pt>
                <c:pt idx="160">
                  <c:v>2020-08-09</c:v>
                </c:pt>
                <c:pt idx="161">
                  <c:v>2020-08-10</c:v>
                </c:pt>
                <c:pt idx="162">
                  <c:v>2020-08-11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2020-08-14</c:v>
                </c:pt>
                <c:pt idx="166">
                  <c:v>2020-08-15</c:v>
                </c:pt>
                <c:pt idx="167">
                  <c:v>2020-08-16</c:v>
                </c:pt>
                <c:pt idx="168">
                  <c:v>2020-08-17</c:v>
                </c:pt>
                <c:pt idx="169">
                  <c:v>2020-08-18</c:v>
                </c:pt>
                <c:pt idx="170">
                  <c:v>2020-08-19</c:v>
                </c:pt>
                <c:pt idx="171">
                  <c:v>2020-08-20</c:v>
                </c:pt>
                <c:pt idx="172">
                  <c:v>2020-08-21</c:v>
                </c:pt>
                <c:pt idx="173">
                  <c:v>2020-08-22</c:v>
                </c:pt>
                <c:pt idx="174">
                  <c:v>2020-08-23</c:v>
                </c:pt>
                <c:pt idx="175">
                  <c:v>2020-08-24</c:v>
                </c:pt>
                <c:pt idx="176">
                  <c:v>2020-08-25</c:v>
                </c:pt>
                <c:pt idx="177">
                  <c:v>2020-08-26</c:v>
                </c:pt>
                <c:pt idx="178">
                  <c:v>2020-08-27</c:v>
                </c:pt>
                <c:pt idx="179">
                  <c:v>2020-08-28</c:v>
                </c:pt>
                <c:pt idx="180">
                  <c:v>2020-08-29</c:v>
                </c:pt>
                <c:pt idx="181">
                  <c:v>2020-08-30</c:v>
                </c:pt>
                <c:pt idx="182">
                  <c:v>2020-08-31</c:v>
                </c:pt>
                <c:pt idx="183">
                  <c:v>2020-09-01</c:v>
                </c:pt>
                <c:pt idx="184">
                  <c:v>2020-09-02</c:v>
                </c:pt>
                <c:pt idx="185">
                  <c:v>2020-09-03</c:v>
                </c:pt>
                <c:pt idx="186">
                  <c:v>2020-09-04</c:v>
                </c:pt>
                <c:pt idx="187">
                  <c:v>2020-09-05</c:v>
                </c:pt>
                <c:pt idx="188">
                  <c:v>2020-09-06</c:v>
                </c:pt>
                <c:pt idx="189">
                  <c:v>2020-09-07</c:v>
                </c:pt>
                <c:pt idx="190">
                  <c:v>2020-09-08</c:v>
                </c:pt>
                <c:pt idx="191">
                  <c:v>2020-09-09</c:v>
                </c:pt>
                <c:pt idx="192">
                  <c:v>2020-09-10</c:v>
                </c:pt>
                <c:pt idx="193">
                  <c:v>2020-09-11</c:v>
                </c:pt>
                <c:pt idx="194">
                  <c:v>2020-09-12</c:v>
                </c:pt>
                <c:pt idx="195">
                  <c:v>2020-09-13</c:v>
                </c:pt>
                <c:pt idx="196">
                  <c:v>2020-09-14</c:v>
                </c:pt>
                <c:pt idx="197">
                  <c:v>2020-09-15</c:v>
                </c:pt>
                <c:pt idx="198">
                  <c:v>2020-09-16</c:v>
                </c:pt>
                <c:pt idx="199">
                  <c:v>2020-09-17</c:v>
                </c:pt>
                <c:pt idx="200">
                  <c:v>2020-09-18</c:v>
                </c:pt>
                <c:pt idx="201">
                  <c:v>2020-09-19</c:v>
                </c:pt>
                <c:pt idx="202">
                  <c:v>2020-09-20</c:v>
                </c:pt>
                <c:pt idx="203">
                  <c:v>2020-09-21</c:v>
                </c:pt>
                <c:pt idx="204">
                  <c:v>2020-09-22</c:v>
                </c:pt>
                <c:pt idx="205">
                  <c:v>2020-09-23</c:v>
                </c:pt>
                <c:pt idx="206">
                  <c:v>2020-09-24</c:v>
                </c:pt>
                <c:pt idx="207">
                  <c:v>2020-09-25</c:v>
                </c:pt>
                <c:pt idx="208">
                  <c:v>2020-09-26</c:v>
                </c:pt>
                <c:pt idx="209">
                  <c:v>2020-09-27</c:v>
                </c:pt>
                <c:pt idx="210">
                  <c:v>2020-09-28</c:v>
                </c:pt>
                <c:pt idx="211">
                  <c:v>2020-09-29</c:v>
                </c:pt>
                <c:pt idx="212">
                  <c:v>2020-09-30</c:v>
                </c:pt>
                <c:pt idx="213">
                  <c:v>2020-10-01</c:v>
                </c:pt>
                <c:pt idx="214">
                  <c:v>2020-10-02</c:v>
                </c:pt>
                <c:pt idx="215">
                  <c:v>2020-10-03</c:v>
                </c:pt>
                <c:pt idx="216">
                  <c:v>2020-10-04</c:v>
                </c:pt>
                <c:pt idx="217">
                  <c:v>2020-10-05</c:v>
                </c:pt>
                <c:pt idx="218">
                  <c:v>2020-10-06</c:v>
                </c:pt>
                <c:pt idx="219">
                  <c:v>2020-10-07</c:v>
                </c:pt>
                <c:pt idx="220">
                  <c:v>2020-10-08</c:v>
                </c:pt>
                <c:pt idx="221">
                  <c:v>2020-10-09</c:v>
                </c:pt>
                <c:pt idx="222">
                  <c:v>2020-10-10</c:v>
                </c:pt>
                <c:pt idx="223">
                  <c:v>2020-10-11</c:v>
                </c:pt>
                <c:pt idx="224">
                  <c:v>2020-10-12</c:v>
                </c:pt>
                <c:pt idx="225">
                  <c:v>2020-10-13</c:v>
                </c:pt>
                <c:pt idx="226">
                  <c:v>2020-10-14</c:v>
                </c:pt>
                <c:pt idx="227">
                  <c:v>2020-10-15</c:v>
                </c:pt>
                <c:pt idx="228">
                  <c:v>2020-10-16</c:v>
                </c:pt>
                <c:pt idx="229">
                  <c:v>2020-10-17</c:v>
                </c:pt>
                <c:pt idx="230">
                  <c:v>2020-10-18</c:v>
                </c:pt>
                <c:pt idx="231">
                  <c:v>2020-10-19</c:v>
                </c:pt>
                <c:pt idx="232">
                  <c:v>2020-10-20</c:v>
                </c:pt>
                <c:pt idx="233">
                  <c:v>2020-10-21</c:v>
                </c:pt>
                <c:pt idx="234">
                  <c:v>2020-10-22</c:v>
                </c:pt>
                <c:pt idx="235">
                  <c:v>2020-10-23</c:v>
                </c:pt>
                <c:pt idx="236">
                  <c:v>2020-10-24</c:v>
                </c:pt>
                <c:pt idx="237">
                  <c:v>2020-10-25</c:v>
                </c:pt>
                <c:pt idx="238">
                  <c:v>2020-10-26</c:v>
                </c:pt>
                <c:pt idx="239">
                  <c:v>2020-10-27</c:v>
                </c:pt>
                <c:pt idx="240">
                  <c:v>2020-10-28</c:v>
                </c:pt>
                <c:pt idx="241">
                  <c:v>2020-10-29</c:v>
                </c:pt>
                <c:pt idx="242">
                  <c:v>2020-10-30</c:v>
                </c:pt>
                <c:pt idx="243">
                  <c:v>2020-10-31</c:v>
                </c:pt>
                <c:pt idx="244">
                  <c:v>2020-11-01</c:v>
                </c:pt>
                <c:pt idx="245">
                  <c:v>2020-11-02</c:v>
                </c:pt>
                <c:pt idx="246">
                  <c:v>2020-11-03</c:v>
                </c:pt>
                <c:pt idx="247">
                  <c:v>2020-11-04</c:v>
                </c:pt>
                <c:pt idx="248">
                  <c:v>2020-11-05</c:v>
                </c:pt>
                <c:pt idx="249">
                  <c:v>2020-11-06</c:v>
                </c:pt>
                <c:pt idx="250">
                  <c:v>2020-11-07</c:v>
                </c:pt>
                <c:pt idx="251">
                  <c:v>2020-11-08</c:v>
                </c:pt>
                <c:pt idx="252">
                  <c:v>2020-11-09</c:v>
                </c:pt>
                <c:pt idx="253">
                  <c:v>2020-11-10</c:v>
                </c:pt>
                <c:pt idx="254">
                  <c:v>2020-11-11</c:v>
                </c:pt>
                <c:pt idx="255">
                  <c:v>2020-11-12</c:v>
                </c:pt>
                <c:pt idx="256">
                  <c:v>2020-11-13</c:v>
                </c:pt>
                <c:pt idx="257">
                  <c:v>2020-11-14</c:v>
                </c:pt>
                <c:pt idx="258">
                  <c:v>2020-11-15</c:v>
                </c:pt>
                <c:pt idx="259">
                  <c:v>2020-11-16</c:v>
                </c:pt>
                <c:pt idx="260">
                  <c:v>2020-11-17</c:v>
                </c:pt>
                <c:pt idx="261">
                  <c:v>2020-11-18</c:v>
                </c:pt>
                <c:pt idx="262">
                  <c:v>2020-11-19</c:v>
                </c:pt>
                <c:pt idx="263">
                  <c:v>2020-11-20</c:v>
                </c:pt>
                <c:pt idx="264">
                  <c:v>2020-11-21</c:v>
                </c:pt>
                <c:pt idx="265">
                  <c:v>2020-11-22</c:v>
                </c:pt>
                <c:pt idx="266">
                  <c:v>2020-11-23</c:v>
                </c:pt>
                <c:pt idx="267">
                  <c:v>2020-11-24</c:v>
                </c:pt>
                <c:pt idx="268">
                  <c:v>2020-11-25</c:v>
                </c:pt>
                <c:pt idx="269">
                  <c:v>2020-11-26</c:v>
                </c:pt>
                <c:pt idx="270">
                  <c:v>2020-11-27</c:v>
                </c:pt>
                <c:pt idx="271">
                  <c:v>2020-11-28</c:v>
                </c:pt>
                <c:pt idx="272">
                  <c:v>2020-11-29</c:v>
                </c:pt>
                <c:pt idx="273">
                  <c:v>2020-11-30</c:v>
                </c:pt>
                <c:pt idx="274">
                  <c:v>2020-12-01</c:v>
                </c:pt>
                <c:pt idx="275">
                  <c:v>2020-12-02</c:v>
                </c:pt>
                <c:pt idx="276">
                  <c:v>2020-12-03</c:v>
                </c:pt>
                <c:pt idx="277">
                  <c:v>2020-12-04</c:v>
                </c:pt>
                <c:pt idx="278">
                  <c:v>2020-12-05</c:v>
                </c:pt>
                <c:pt idx="279">
                  <c:v>2020-12-06</c:v>
                </c:pt>
                <c:pt idx="280">
                  <c:v>2020-12-07</c:v>
                </c:pt>
                <c:pt idx="281">
                  <c:v>2020-12-08</c:v>
                </c:pt>
                <c:pt idx="282">
                  <c:v>2020-12-09</c:v>
                </c:pt>
                <c:pt idx="283">
                  <c:v>2020-12-10</c:v>
                </c:pt>
                <c:pt idx="284">
                  <c:v>2020-12-11</c:v>
                </c:pt>
                <c:pt idx="285">
                  <c:v>2020-12-12</c:v>
                </c:pt>
                <c:pt idx="286">
                  <c:v>2020-12-13</c:v>
                </c:pt>
                <c:pt idx="287">
                  <c:v>2020-12-14</c:v>
                </c:pt>
                <c:pt idx="288">
                  <c:v>2020-12-15</c:v>
                </c:pt>
                <c:pt idx="289">
                  <c:v>2020-12-16</c:v>
                </c:pt>
                <c:pt idx="290">
                  <c:v>2020-12-17</c:v>
                </c:pt>
                <c:pt idx="291">
                  <c:v>2020-12-18</c:v>
                </c:pt>
                <c:pt idx="292">
                  <c:v>2020-12-19</c:v>
                </c:pt>
                <c:pt idx="293">
                  <c:v>2020-12-20</c:v>
                </c:pt>
                <c:pt idx="294">
                  <c:v>2020-12-21</c:v>
                </c:pt>
                <c:pt idx="295">
                  <c:v>2020-12-22</c:v>
                </c:pt>
                <c:pt idx="296">
                  <c:v>2020-12-23</c:v>
                </c:pt>
                <c:pt idx="297">
                  <c:v>2020-12-24</c:v>
                </c:pt>
                <c:pt idx="298">
                  <c:v>2020-12-25</c:v>
                </c:pt>
                <c:pt idx="299">
                  <c:v>2020-12-26</c:v>
                </c:pt>
                <c:pt idx="300">
                  <c:v>2020-12-27</c:v>
                </c:pt>
                <c:pt idx="301">
                  <c:v>2020-12-28</c:v>
                </c:pt>
                <c:pt idx="302">
                  <c:v>2020-12-29</c:v>
                </c:pt>
                <c:pt idx="303">
                  <c:v>2020-12-30</c:v>
                </c:pt>
                <c:pt idx="304">
                  <c:v>2020-12-31</c:v>
                </c:pt>
                <c:pt idx="305">
                  <c:v>2021-01-01</c:v>
                </c:pt>
                <c:pt idx="306">
                  <c:v>2021-01-02</c:v>
                </c:pt>
                <c:pt idx="307">
                  <c:v>2021-01-03</c:v>
                </c:pt>
                <c:pt idx="308">
                  <c:v>2021-01-04</c:v>
                </c:pt>
                <c:pt idx="309">
                  <c:v>2021-01-05</c:v>
                </c:pt>
                <c:pt idx="310">
                  <c:v>2021-01-06</c:v>
                </c:pt>
                <c:pt idx="311">
                  <c:v>2021-01-07</c:v>
                </c:pt>
                <c:pt idx="312">
                  <c:v>2021-01-08</c:v>
                </c:pt>
              </c:strCache>
            </c:strRef>
          </c:cat>
          <c:val>
            <c:numRef>
              <c:f>'ONS Daily'!$AI$4:$AI$500</c:f>
              <c:numCache>
                <c:formatCode>General</c:formatCode>
                <c:ptCount val="497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0.14285714285714285</c:v>
                </c:pt>
                <c:pt idx="10" formatCode="#,##0">
                  <c:v>0.14285714285714285</c:v>
                </c:pt>
                <c:pt idx="11" formatCode="#,##0">
                  <c:v>0.14285714285714285</c:v>
                </c:pt>
                <c:pt idx="12" formatCode="#,##0">
                  <c:v>0.2857142857142857</c:v>
                </c:pt>
                <c:pt idx="13" formatCode="#,##0">
                  <c:v>0.42857142857142855</c:v>
                </c:pt>
                <c:pt idx="14" formatCode="#,##0">
                  <c:v>0.7142857142857143</c:v>
                </c:pt>
                <c:pt idx="15" formatCode="#,##0">
                  <c:v>1</c:v>
                </c:pt>
                <c:pt idx="16" formatCode="#,##0">
                  <c:v>1.2857142857142858</c:v>
                </c:pt>
                <c:pt idx="17" formatCode="#,##0">
                  <c:v>1.8571428571428572</c:v>
                </c:pt>
                <c:pt idx="18" formatCode="#,##0">
                  <c:v>2.2857142857142856</c:v>
                </c:pt>
                <c:pt idx="19" formatCode="#,##0">
                  <c:v>3.2857142857142856</c:v>
                </c:pt>
                <c:pt idx="20" formatCode="#,##0">
                  <c:v>4</c:v>
                </c:pt>
                <c:pt idx="21" formatCode="#,##0">
                  <c:v>5.2857142857142856</c:v>
                </c:pt>
                <c:pt idx="22" formatCode="#,##0">
                  <c:v>6</c:v>
                </c:pt>
                <c:pt idx="23" formatCode="#,##0">
                  <c:v>6.8571428571428568</c:v>
                </c:pt>
                <c:pt idx="24" formatCode="#,##0">
                  <c:v>7.5714285714285712</c:v>
                </c:pt>
                <c:pt idx="25" formatCode="#,##0">
                  <c:v>8.8571428571428577</c:v>
                </c:pt>
                <c:pt idx="26" formatCode="#,##0">
                  <c:v>11.857142857142858</c:v>
                </c:pt>
                <c:pt idx="27" formatCode="#,##0">
                  <c:v>15</c:v>
                </c:pt>
                <c:pt idx="28" formatCode="#,##0">
                  <c:v>18</c:v>
                </c:pt>
                <c:pt idx="29" formatCode="#,##0">
                  <c:v>20.571428571428573</c:v>
                </c:pt>
                <c:pt idx="30" formatCode="#,##0">
                  <c:v>23.857142857142858</c:v>
                </c:pt>
                <c:pt idx="31" formatCode="#,##0">
                  <c:v>27.428571428571427</c:v>
                </c:pt>
                <c:pt idx="32" formatCode="#,##0">
                  <c:v>32.285714285714285</c:v>
                </c:pt>
                <c:pt idx="33" formatCode="#,##0">
                  <c:v>36.714285714285715</c:v>
                </c:pt>
                <c:pt idx="34" formatCode="#,##0">
                  <c:v>40.714285714285715</c:v>
                </c:pt>
                <c:pt idx="35" formatCode="#,##0">
                  <c:v>44.285714285714285</c:v>
                </c:pt>
                <c:pt idx="36" formatCode="#,##0">
                  <c:v>49.714285714285715</c:v>
                </c:pt>
                <c:pt idx="37" formatCode="#,##0">
                  <c:v>56.571428571428569</c:v>
                </c:pt>
                <c:pt idx="38" formatCode="#,##0">
                  <c:v>58.285714285714285</c:v>
                </c:pt>
                <c:pt idx="39" formatCode="#,##0">
                  <c:v>64.714285714285708</c:v>
                </c:pt>
                <c:pt idx="40" formatCode="#,##0">
                  <c:v>66.714285714285708</c:v>
                </c:pt>
                <c:pt idx="41" formatCode="#,##0">
                  <c:v>68.857142857142861</c:v>
                </c:pt>
                <c:pt idx="42" formatCode="#,##0">
                  <c:v>69.285714285714292</c:v>
                </c:pt>
                <c:pt idx="43" formatCode="#,##0">
                  <c:v>69</c:v>
                </c:pt>
                <c:pt idx="44" formatCode="#,##0">
                  <c:v>67</c:v>
                </c:pt>
                <c:pt idx="45" formatCode="#,##0">
                  <c:v>70.857142857142861</c:v>
                </c:pt>
                <c:pt idx="46" formatCode="#,##0">
                  <c:v>69.571428571428569</c:v>
                </c:pt>
                <c:pt idx="47" formatCode="#,##0">
                  <c:v>68</c:v>
                </c:pt>
                <c:pt idx="48" formatCode="#,##0">
                  <c:v>68.428571428571431</c:v>
                </c:pt>
                <c:pt idx="49" formatCode="#,##0">
                  <c:v>69.142857142857139</c:v>
                </c:pt>
                <c:pt idx="50" formatCode="#,##0">
                  <c:v>71</c:v>
                </c:pt>
                <c:pt idx="51" formatCode="#,##0">
                  <c:v>70</c:v>
                </c:pt>
                <c:pt idx="52" formatCode="#,##0">
                  <c:v>68.285714285714292</c:v>
                </c:pt>
                <c:pt idx="53" formatCode="#,##0">
                  <c:v>65.428571428571431</c:v>
                </c:pt>
                <c:pt idx="54" formatCode="#,##0">
                  <c:v>64.142857142857139</c:v>
                </c:pt>
                <c:pt idx="55" formatCode="#,##0">
                  <c:v>62.142857142857146</c:v>
                </c:pt>
                <c:pt idx="56" formatCode="#,##0">
                  <c:v>62.571428571428569</c:v>
                </c:pt>
                <c:pt idx="57" formatCode="#,##0">
                  <c:v>59.714285714285715</c:v>
                </c:pt>
                <c:pt idx="58" formatCode="#,##0">
                  <c:v>58.857142857142854</c:v>
                </c:pt>
                <c:pt idx="59" formatCode="#,##0">
                  <c:v>58.428571428571431</c:v>
                </c:pt>
                <c:pt idx="60" formatCode="#,##0">
                  <c:v>54.714285714285715</c:v>
                </c:pt>
                <c:pt idx="61" formatCode="#,##0">
                  <c:v>53</c:v>
                </c:pt>
                <c:pt idx="62" formatCode="#,##0">
                  <c:v>49.857142857142854</c:v>
                </c:pt>
                <c:pt idx="63" formatCode="#,##0">
                  <c:v>46.571428571428569</c:v>
                </c:pt>
                <c:pt idx="64" formatCode="#,##0">
                  <c:v>45.714285714285715</c:v>
                </c:pt>
                <c:pt idx="65" formatCode="#,##0">
                  <c:v>43.285714285714285</c:v>
                </c:pt>
                <c:pt idx="66" formatCode="#,##0">
                  <c:v>40.857142857142854</c:v>
                </c:pt>
                <c:pt idx="67" formatCode="#,##0">
                  <c:v>39.428571428571431</c:v>
                </c:pt>
                <c:pt idx="68" formatCode="#,##0">
                  <c:v>38.714285714285715</c:v>
                </c:pt>
                <c:pt idx="69" formatCode="#,##0">
                  <c:v>36.571428571428569</c:v>
                </c:pt>
                <c:pt idx="70" formatCode="#,##0">
                  <c:v>32.857142857142854</c:v>
                </c:pt>
                <c:pt idx="71" formatCode="#,##0">
                  <c:v>28.285714285714285</c:v>
                </c:pt>
                <c:pt idx="72" formatCode="#,##0">
                  <c:v>26.714285714285715</c:v>
                </c:pt>
                <c:pt idx="73" formatCode="#,##0">
                  <c:v>23.428571428571427</c:v>
                </c:pt>
                <c:pt idx="74" formatCode="#,##0">
                  <c:v>21.857142857142858</c:v>
                </c:pt>
                <c:pt idx="75" formatCode="#,##0">
                  <c:v>19</c:v>
                </c:pt>
                <c:pt idx="76" formatCode="#,##0">
                  <c:v>18.571428571428573</c:v>
                </c:pt>
                <c:pt idx="77" formatCode="#,##0">
                  <c:v>17.714285714285715</c:v>
                </c:pt>
                <c:pt idx="78" formatCode="#,##0">
                  <c:v>18</c:v>
                </c:pt>
                <c:pt idx="79" formatCode="#,##0">
                  <c:v>16</c:v>
                </c:pt>
                <c:pt idx="80" formatCode="#,##0">
                  <c:v>16.142857142857142</c:v>
                </c:pt>
                <c:pt idx="81" formatCode="#,##0">
                  <c:v>16.571428571428573</c:v>
                </c:pt>
                <c:pt idx="82" formatCode="#,##0">
                  <c:v>16.142857142857142</c:v>
                </c:pt>
                <c:pt idx="83" formatCode="#,##0">
                  <c:v>15.142857142857142</c:v>
                </c:pt>
                <c:pt idx="84" formatCode="#,##0">
                  <c:v>16</c:v>
                </c:pt>
                <c:pt idx="85" formatCode="#,##0">
                  <c:v>15.285714285714286</c:v>
                </c:pt>
                <c:pt idx="86" formatCode="#,##0">
                  <c:v>15.714285714285714</c:v>
                </c:pt>
                <c:pt idx="87" formatCode="#,##0">
                  <c:v>15.285714285714286</c:v>
                </c:pt>
                <c:pt idx="88" formatCode="#,##0">
                  <c:v>14.428571428571429</c:v>
                </c:pt>
                <c:pt idx="89" formatCode="#,##0">
                  <c:v>13.714285714285714</c:v>
                </c:pt>
                <c:pt idx="90" formatCode="#,##0">
                  <c:v>13.571428571428571</c:v>
                </c:pt>
                <c:pt idx="91" formatCode="#,##0">
                  <c:v>12.571428571428571</c:v>
                </c:pt>
                <c:pt idx="92" formatCode="#,##0">
                  <c:v>11.714285714285714</c:v>
                </c:pt>
                <c:pt idx="93" formatCode="#,##0">
                  <c:v>11.571428571428571</c:v>
                </c:pt>
                <c:pt idx="94" formatCode="#,##0">
                  <c:v>10.428571428571429</c:v>
                </c:pt>
                <c:pt idx="95" formatCode="#,##0">
                  <c:v>9.7142857142857135</c:v>
                </c:pt>
                <c:pt idx="96" formatCode="#,##0">
                  <c:v>9.1428571428571423</c:v>
                </c:pt>
                <c:pt idx="97" formatCode="#,##0">
                  <c:v>9.2857142857142865</c:v>
                </c:pt>
                <c:pt idx="98" formatCode="#,##0">
                  <c:v>8.2857142857142865</c:v>
                </c:pt>
                <c:pt idx="99" formatCode="#,##0">
                  <c:v>7.5714285714285712</c:v>
                </c:pt>
                <c:pt idx="100" formatCode="#,##0">
                  <c:v>6.7142857142857144</c:v>
                </c:pt>
                <c:pt idx="101" formatCode="#,##0">
                  <c:v>6.4285714285714288</c:v>
                </c:pt>
                <c:pt idx="102" formatCode="#,##0">
                  <c:v>6.2857142857142856</c:v>
                </c:pt>
                <c:pt idx="103" formatCode="#,##0">
                  <c:v>5.5714285714285712</c:v>
                </c:pt>
                <c:pt idx="104" formatCode="#,##0">
                  <c:v>4.4285714285714288</c:v>
                </c:pt>
                <c:pt idx="105" formatCode="#,##0">
                  <c:v>4.1428571428571432</c:v>
                </c:pt>
                <c:pt idx="106" formatCode="#,##0">
                  <c:v>5</c:v>
                </c:pt>
                <c:pt idx="107" formatCode="#,##0">
                  <c:v>4.4285714285714288</c:v>
                </c:pt>
                <c:pt idx="108" formatCode="#,##0">
                  <c:v>3.8571428571428572</c:v>
                </c:pt>
                <c:pt idx="109" formatCode="#,##0">
                  <c:v>3.1428571428571428</c:v>
                </c:pt>
                <c:pt idx="110" formatCode="#,##0">
                  <c:v>3.5714285714285716</c:v>
                </c:pt>
                <c:pt idx="111" formatCode="#,##0">
                  <c:v>3.2857142857142856</c:v>
                </c:pt>
                <c:pt idx="112" formatCode="#,##0">
                  <c:v>3.1428571428571428</c:v>
                </c:pt>
                <c:pt idx="113" formatCode="#,##0">
                  <c:v>2.4285714285714284</c:v>
                </c:pt>
                <c:pt idx="114" formatCode="#,##0">
                  <c:v>2.4285714285714284</c:v>
                </c:pt>
                <c:pt idx="115" formatCode="#,##0">
                  <c:v>2.4285714285714284</c:v>
                </c:pt>
                <c:pt idx="116" formatCode="#,##0">
                  <c:v>2.7142857142857144</c:v>
                </c:pt>
                <c:pt idx="117" formatCode="#,##0">
                  <c:v>2.7142857142857144</c:v>
                </c:pt>
                <c:pt idx="118" formatCode="#,##0">
                  <c:v>2.2857142857142856</c:v>
                </c:pt>
                <c:pt idx="119" formatCode="#,##0">
                  <c:v>2.1428571428571428</c:v>
                </c:pt>
                <c:pt idx="120" formatCode="#,##0">
                  <c:v>2.4285714285714284</c:v>
                </c:pt>
                <c:pt idx="121" formatCode="#,##0">
                  <c:v>2</c:v>
                </c:pt>
                <c:pt idx="122" formatCode="#,##0">
                  <c:v>1.8571428571428572</c:v>
                </c:pt>
                <c:pt idx="123" formatCode="#,##0">
                  <c:v>1.5714285714285714</c:v>
                </c:pt>
                <c:pt idx="124" formatCode="#,##0">
                  <c:v>1.1428571428571428</c:v>
                </c:pt>
                <c:pt idx="125" formatCode="#,##0">
                  <c:v>1.2857142857142858</c:v>
                </c:pt>
                <c:pt idx="126" formatCode="#,##0">
                  <c:v>1.5714285714285714</c:v>
                </c:pt>
                <c:pt idx="127" formatCode="#,##0">
                  <c:v>1</c:v>
                </c:pt>
                <c:pt idx="128" formatCode="#,##0">
                  <c:v>1.4285714285714286</c:v>
                </c:pt>
                <c:pt idx="129" formatCode="#,##0">
                  <c:v>1.2857142857142858</c:v>
                </c:pt>
                <c:pt idx="130" formatCode="#,##0">
                  <c:v>1.2857142857142858</c:v>
                </c:pt>
                <c:pt idx="131" formatCode="#,##0">
                  <c:v>1.2857142857142858</c:v>
                </c:pt>
                <c:pt idx="132" formatCode="#,##0">
                  <c:v>1.1428571428571428</c:v>
                </c:pt>
                <c:pt idx="133" formatCode="#,##0">
                  <c:v>1</c:v>
                </c:pt>
                <c:pt idx="134" formatCode="#,##0">
                  <c:v>1.1428571428571428</c:v>
                </c:pt>
                <c:pt idx="135" formatCode="#,##0">
                  <c:v>1</c:v>
                </c:pt>
                <c:pt idx="136" formatCode="#,##0">
                  <c:v>1</c:v>
                </c:pt>
                <c:pt idx="137" formatCode="#,##0">
                  <c:v>1</c:v>
                </c:pt>
                <c:pt idx="138" formatCode="#,##0">
                  <c:v>1.1428571428571428</c:v>
                </c:pt>
                <c:pt idx="139" formatCode="#,##0">
                  <c:v>1.1428571428571428</c:v>
                </c:pt>
                <c:pt idx="140" formatCode="#,##0">
                  <c:v>1</c:v>
                </c:pt>
                <c:pt idx="141" formatCode="#,##0">
                  <c:v>0.8571428571428571</c:v>
                </c:pt>
                <c:pt idx="142" formatCode="#,##0">
                  <c:v>0.5714285714285714</c:v>
                </c:pt>
                <c:pt idx="143" formatCode="#,##0">
                  <c:v>0.5714285714285714</c:v>
                </c:pt>
                <c:pt idx="144" formatCode="#,##0">
                  <c:v>0.42857142857142855</c:v>
                </c:pt>
                <c:pt idx="145" formatCode="#,##0">
                  <c:v>0.42857142857142855</c:v>
                </c:pt>
                <c:pt idx="146" formatCode="#,##0">
                  <c:v>0.42857142857142855</c:v>
                </c:pt>
                <c:pt idx="147" formatCode="#,##0">
                  <c:v>0.2857142857142857</c:v>
                </c:pt>
                <c:pt idx="148" formatCode="#,##0">
                  <c:v>0.14285714285714285</c:v>
                </c:pt>
                <c:pt idx="149" formatCode="#,##0">
                  <c:v>0.2857142857142857</c:v>
                </c:pt>
                <c:pt idx="150" formatCode="#,##0">
                  <c:v>0.42857142857142855</c:v>
                </c:pt>
                <c:pt idx="151" formatCode="#,##0">
                  <c:v>0.5714285714285714</c:v>
                </c:pt>
                <c:pt idx="152" formatCode="#,##0">
                  <c:v>0.42857142857142855</c:v>
                </c:pt>
                <c:pt idx="153" formatCode="#,##0">
                  <c:v>0.42857142857142855</c:v>
                </c:pt>
                <c:pt idx="154" formatCode="#,##0">
                  <c:v>0.42857142857142855</c:v>
                </c:pt>
                <c:pt idx="155" formatCode="#,##0">
                  <c:v>0.5714285714285714</c:v>
                </c:pt>
                <c:pt idx="156" formatCode="#,##0">
                  <c:v>0.42857142857142855</c:v>
                </c:pt>
                <c:pt idx="157" formatCode="#,##0">
                  <c:v>0.2857142857142857</c:v>
                </c:pt>
                <c:pt idx="158" formatCode="#,##0">
                  <c:v>0.14285714285714285</c:v>
                </c:pt>
                <c:pt idx="159" formatCode="#,##0">
                  <c:v>0.14285714285714285</c:v>
                </c:pt>
                <c:pt idx="160" formatCode="#,##0">
                  <c:v>0.2857142857142857</c:v>
                </c:pt>
                <c:pt idx="161" formatCode="#,##0">
                  <c:v>0.2857142857142857</c:v>
                </c:pt>
                <c:pt idx="162" formatCode="#,##0">
                  <c:v>0.2857142857142857</c:v>
                </c:pt>
                <c:pt idx="163" formatCode="#,##0">
                  <c:v>0.5714285714285714</c:v>
                </c:pt>
                <c:pt idx="164" formatCode="#,##0">
                  <c:v>0.7142857142857143</c:v>
                </c:pt>
                <c:pt idx="165" formatCode="#,##0">
                  <c:v>1</c:v>
                </c:pt>
                <c:pt idx="166" formatCode="#,##0">
                  <c:v>1</c:v>
                </c:pt>
                <c:pt idx="167" formatCode="#,##0">
                  <c:v>0.8571428571428571</c:v>
                </c:pt>
                <c:pt idx="168" formatCode="#,##0">
                  <c:v>1.1428571428571428</c:v>
                </c:pt>
                <c:pt idx="169" formatCode="#,##0">
                  <c:v>1</c:v>
                </c:pt>
                <c:pt idx="170" formatCode="#,##0">
                  <c:v>0.8571428571428571</c:v>
                </c:pt>
                <c:pt idx="171" formatCode="#,##0">
                  <c:v>1</c:v>
                </c:pt>
                <c:pt idx="172" formatCode="#,##0">
                  <c:v>0.7142857142857143</c:v>
                </c:pt>
                <c:pt idx="173" formatCode="#,##0">
                  <c:v>0.7142857142857143</c:v>
                </c:pt>
                <c:pt idx="174" formatCode="#,##0">
                  <c:v>0.8571428571428571</c:v>
                </c:pt>
                <c:pt idx="175" formatCode="#,##0">
                  <c:v>0.5714285714285714</c:v>
                </c:pt>
                <c:pt idx="176" formatCode="#,##0">
                  <c:v>0.7142857142857143</c:v>
                </c:pt>
                <c:pt idx="177" formatCode="#,##0">
                  <c:v>0.5714285714285714</c:v>
                </c:pt>
                <c:pt idx="178" formatCode="#,##0">
                  <c:v>0.42857142857142855</c:v>
                </c:pt>
                <c:pt idx="179" formatCode="#,##0">
                  <c:v>0.7142857142857143</c:v>
                </c:pt>
                <c:pt idx="180" formatCode="#,##0">
                  <c:v>0.7142857142857143</c:v>
                </c:pt>
                <c:pt idx="181" formatCode="#,##0">
                  <c:v>0.5714285714285714</c:v>
                </c:pt>
                <c:pt idx="182" formatCode="#,##0">
                  <c:v>0.5714285714285714</c:v>
                </c:pt>
                <c:pt idx="183" formatCode="#,##0">
                  <c:v>0.42857142857142855</c:v>
                </c:pt>
                <c:pt idx="184" formatCode="#,##0">
                  <c:v>0.5714285714285714</c:v>
                </c:pt>
                <c:pt idx="185" formatCode="#,##0">
                  <c:v>0.5714285714285714</c:v>
                </c:pt>
                <c:pt idx="186" formatCode="#,##0">
                  <c:v>0.5714285714285714</c:v>
                </c:pt>
                <c:pt idx="187" formatCode="#,##0">
                  <c:v>0.5714285714285714</c:v>
                </c:pt>
                <c:pt idx="188" formatCode="#,##0">
                  <c:v>0.5714285714285714</c:v>
                </c:pt>
                <c:pt idx="189" formatCode="#,##0">
                  <c:v>0.5714285714285714</c:v>
                </c:pt>
                <c:pt idx="190" formatCode="#,##0">
                  <c:v>0.7142857142857143</c:v>
                </c:pt>
                <c:pt idx="191" formatCode="#,##0">
                  <c:v>0.5714285714285714</c:v>
                </c:pt>
                <c:pt idx="192" formatCode="#,##0">
                  <c:v>0.5714285714285714</c:v>
                </c:pt>
                <c:pt idx="193" formatCode="#,##0">
                  <c:v>0.2857142857142857</c:v>
                </c:pt>
                <c:pt idx="194" formatCode="#,##0">
                  <c:v>0.2857142857142857</c:v>
                </c:pt>
                <c:pt idx="195" formatCode="#,##0">
                  <c:v>0.5714285714285714</c:v>
                </c:pt>
                <c:pt idx="196" formatCode="#,##0">
                  <c:v>0.7142857142857143</c:v>
                </c:pt>
                <c:pt idx="197" formatCode="#,##0">
                  <c:v>1</c:v>
                </c:pt>
                <c:pt idx="198" formatCode="#,##0">
                  <c:v>1</c:v>
                </c:pt>
                <c:pt idx="199" formatCode="#,##0">
                  <c:v>1.1428571428571428</c:v>
                </c:pt>
                <c:pt idx="200" formatCode="#,##0">
                  <c:v>1.2857142857142858</c:v>
                </c:pt>
                <c:pt idx="201" formatCode="#,##0">
                  <c:v>1.2857142857142858</c:v>
                </c:pt>
                <c:pt idx="202" formatCode="#,##0">
                  <c:v>1.1428571428571428</c:v>
                </c:pt>
                <c:pt idx="203" formatCode="#,##0">
                  <c:v>1</c:v>
                </c:pt>
                <c:pt idx="204" formatCode="#,##0">
                  <c:v>0.5714285714285714</c:v>
                </c:pt>
                <c:pt idx="205" formatCode="#,##0">
                  <c:v>0.7142857142857143</c:v>
                </c:pt>
                <c:pt idx="206" formatCode="#,##0">
                  <c:v>0.8571428571428571</c:v>
                </c:pt>
                <c:pt idx="207" formatCode="#,##0">
                  <c:v>0.7142857142857143</c:v>
                </c:pt>
                <c:pt idx="208" formatCode="#,##0">
                  <c:v>0.7142857142857143</c:v>
                </c:pt>
                <c:pt idx="209" formatCode="#,##0">
                  <c:v>0.7142857142857143</c:v>
                </c:pt>
                <c:pt idx="210" formatCode="#,##0">
                  <c:v>0.8571428571428571</c:v>
                </c:pt>
                <c:pt idx="211" formatCode="#,##0">
                  <c:v>1</c:v>
                </c:pt>
                <c:pt idx="212" formatCode="#,##0">
                  <c:v>1</c:v>
                </c:pt>
                <c:pt idx="213" formatCode="#,##0">
                  <c:v>0.7142857142857143</c:v>
                </c:pt>
                <c:pt idx="214" formatCode="#,##0">
                  <c:v>0.8571428571428571</c:v>
                </c:pt>
                <c:pt idx="215" formatCode="#,##0">
                  <c:v>1</c:v>
                </c:pt>
                <c:pt idx="216" formatCode="#,##0">
                  <c:v>1.2857142857142858</c:v>
                </c:pt>
                <c:pt idx="217" formatCode="#,##0">
                  <c:v>1.1428571428571428</c:v>
                </c:pt>
                <c:pt idx="218" formatCode="#,##0">
                  <c:v>1.1428571428571428</c:v>
                </c:pt>
                <c:pt idx="219" formatCode="#,##0">
                  <c:v>1.1428571428571428</c:v>
                </c:pt>
                <c:pt idx="220" formatCode="#,##0">
                  <c:v>1.2857142857142858</c:v>
                </c:pt>
                <c:pt idx="221" formatCode="#,##0">
                  <c:v>1.4285714285714286</c:v>
                </c:pt>
                <c:pt idx="222" formatCode="#,##0">
                  <c:v>1.4285714285714286</c:v>
                </c:pt>
                <c:pt idx="223" formatCode="#,##0">
                  <c:v>1.7142857142857142</c:v>
                </c:pt>
                <c:pt idx="224" formatCode="#,##0">
                  <c:v>2.2857142857142856</c:v>
                </c:pt>
                <c:pt idx="225" formatCode="#,##0">
                  <c:v>2.5714285714285716</c:v>
                </c:pt>
                <c:pt idx="226" formatCode="#,##0">
                  <c:v>2.8571428571428572</c:v>
                </c:pt>
                <c:pt idx="227" formatCode="#,##0">
                  <c:v>2.8571428571428572</c:v>
                </c:pt>
                <c:pt idx="228" formatCode="#,##0">
                  <c:v>3</c:v>
                </c:pt>
                <c:pt idx="229" formatCode="#,##0">
                  <c:v>3.7142857142857144</c:v>
                </c:pt>
                <c:pt idx="230" formatCode="#,##0">
                  <c:v>4</c:v>
                </c:pt>
                <c:pt idx="231" formatCode="#,##0">
                  <c:v>3.8571428571428572</c:v>
                </c:pt>
                <c:pt idx="232" formatCode="#,##0">
                  <c:v>3.7142857142857144</c:v>
                </c:pt>
                <c:pt idx="233" formatCode="#,##0">
                  <c:v>4.2857142857142856</c:v>
                </c:pt>
                <c:pt idx="234" formatCode="#,##0">
                  <c:v>4.8571428571428568</c:v>
                </c:pt>
                <c:pt idx="235" formatCode="#,##0">
                  <c:v>5.1428571428571432</c:v>
                </c:pt>
                <c:pt idx="236" formatCode="#,##0">
                  <c:v>5.2857142857142856</c:v>
                </c:pt>
                <c:pt idx="237" formatCode="#,##0">
                  <c:v>5</c:v>
                </c:pt>
                <c:pt idx="238" formatCode="#,##0">
                  <c:v>5.5714285714285712</c:v>
                </c:pt>
                <c:pt idx="239" formatCode="#,##0">
                  <c:v>6.7142857142857144</c:v>
                </c:pt>
                <c:pt idx="240" formatCode="#,##0">
                  <c:v>6.7142857142857144</c:v>
                </c:pt>
                <c:pt idx="241" formatCode="#,##0">
                  <c:v>8</c:v>
                </c:pt>
                <c:pt idx="242" formatCode="#,##0">
                  <c:v>8.5714285714285712</c:v>
                </c:pt>
                <c:pt idx="243" formatCode="#,##0">
                  <c:v>8.8571428571428577</c:v>
                </c:pt>
                <c:pt idx="244" formatCode="#,##0">
                  <c:v>9.1428571428571423</c:v>
                </c:pt>
                <c:pt idx="245" formatCode="#,##0">
                  <c:v>10.142857142857142</c:v>
                </c:pt>
                <c:pt idx="246" formatCode="#,##0">
                  <c:v>10.142857142857142</c:v>
                </c:pt>
                <c:pt idx="247" formatCode="#,##0">
                  <c:v>10</c:v>
                </c:pt>
                <c:pt idx="248" formatCode="#,##0">
                  <c:v>9.7142857142857135</c:v>
                </c:pt>
                <c:pt idx="249" formatCode="#,##0">
                  <c:v>10.857142857142858</c:v>
                </c:pt>
                <c:pt idx="250" formatCode="#,##0">
                  <c:v>11.285714285714286</c:v>
                </c:pt>
                <c:pt idx="251" formatCode="#,##0">
                  <c:v>13</c:v>
                </c:pt>
                <c:pt idx="252" formatCode="#,##0">
                  <c:v>13.428571428571429</c:v>
                </c:pt>
                <c:pt idx="253" formatCode="#,##0">
                  <c:v>13.428571428571429</c:v>
                </c:pt>
                <c:pt idx="254" formatCode="#,##0">
                  <c:v>14.857142857142858</c:v>
                </c:pt>
                <c:pt idx="255" formatCode="#,##0">
                  <c:v>15.285714285714286</c:v>
                </c:pt>
                <c:pt idx="256" formatCode="#,##0">
                  <c:v>14.714285714285714</c:v>
                </c:pt>
                <c:pt idx="257" formatCode="#,##0">
                  <c:v>14.285714285714286</c:v>
                </c:pt>
                <c:pt idx="258" formatCode="#,##0">
                  <c:v>14.142857142857142</c:v>
                </c:pt>
                <c:pt idx="259" formatCode="#,##0">
                  <c:v>14.857142857142858</c:v>
                </c:pt>
                <c:pt idx="260" formatCode="#,##0">
                  <c:v>17.285714285714285</c:v>
                </c:pt>
                <c:pt idx="261" formatCode="#,##0">
                  <c:v>18.285714285714285</c:v>
                </c:pt>
                <c:pt idx="262" formatCode="#,##0">
                  <c:v>19</c:v>
                </c:pt>
                <c:pt idx="263" formatCode="#,##0">
                  <c:v>22.142857142857142</c:v>
                </c:pt>
                <c:pt idx="264" formatCode="#,##0">
                  <c:v>26</c:v>
                </c:pt>
                <c:pt idx="265" formatCode="#,##0">
                  <c:v>28.714285714285715</c:v>
                </c:pt>
                <c:pt idx="266" formatCode="#,##0">
                  <c:v>28.285714285714285</c:v>
                </c:pt>
                <c:pt idx="267" formatCode="#,##0">
                  <c:v>28.857142857142858</c:v>
                </c:pt>
                <c:pt idx="268" formatCode="#,##0">
                  <c:v>29.571428571428573</c:v>
                </c:pt>
                <c:pt idx="269" formatCode="#,##0">
                  <c:v>29</c:v>
                </c:pt>
                <c:pt idx="270" formatCode="#,##0">
                  <c:v>28</c:v>
                </c:pt>
                <c:pt idx="271" formatCode="#,##0">
                  <c:v>27.285714285714285</c:v>
                </c:pt>
                <c:pt idx="272" formatCode="#,##0">
                  <c:v>26.428571428571427</c:v>
                </c:pt>
                <c:pt idx="273" formatCode="#,##0">
                  <c:v>27.857142857142858</c:v>
                </c:pt>
                <c:pt idx="274" formatCode="#,##0">
                  <c:v>26.571428571428573</c:v>
                </c:pt>
                <c:pt idx="275" formatCode="#,##0">
                  <c:v>26.142857142857142</c:v>
                </c:pt>
                <c:pt idx="276" formatCode="#,##0">
                  <c:v>27</c:v>
                </c:pt>
                <c:pt idx="277" formatCode="#,##0">
                  <c:v>27.285714285714285</c:v>
                </c:pt>
                <c:pt idx="278" formatCode="#,##0">
                  <c:v>26.571428571428573</c:v>
                </c:pt>
                <c:pt idx="279" formatCode="#,##0">
                  <c:v>24.714285714285715</c:v>
                </c:pt>
                <c:pt idx="280" formatCode="#,##0">
                  <c:v>24.428571428571427</c:v>
                </c:pt>
                <c:pt idx="281" formatCode="#,##0">
                  <c:v>24.714285714285715</c:v>
                </c:pt>
                <c:pt idx="282" formatCode="#,##0">
                  <c:v>24.571428571428573</c:v>
                </c:pt>
                <c:pt idx="283" formatCode="#,##0">
                  <c:v>26</c:v>
                </c:pt>
                <c:pt idx="284" formatCode="#,##0">
                  <c:v>26.142857142857142</c:v>
                </c:pt>
                <c:pt idx="285" formatCode="#,##0">
                  <c:v>25.714285714285715</c:v>
                </c:pt>
                <c:pt idx="286" formatCode="#,##0">
                  <c:v>27.142857142857142</c:v>
                </c:pt>
                <c:pt idx="287" formatCode="#,##0">
                  <c:v>27</c:v>
                </c:pt>
                <c:pt idx="288" formatCode="#,##0">
                  <c:v>28.285714285714285</c:v>
                </c:pt>
                <c:pt idx="289" formatCode="#,##0">
                  <c:v>28.142857142857142</c:v>
                </c:pt>
                <c:pt idx="290" formatCode="#,##0">
                  <c:v>28</c:v>
                </c:pt>
                <c:pt idx="291" formatCode="#,##0">
                  <c:v>26.285714285714285</c:v>
                </c:pt>
                <c:pt idx="292" formatCode="#,##0">
                  <c:v>27.571428571428573</c:v>
                </c:pt>
                <c:pt idx="293" formatCode="#,##0">
                  <c:v>27.142857142857142</c:v>
                </c:pt>
                <c:pt idx="294" formatCode="#,##0">
                  <c:v>27.571428571428573</c:v>
                </c:pt>
                <c:pt idx="295" formatCode="#,##0">
                  <c:v>27</c:v>
                </c:pt>
                <c:pt idx="296" formatCode="#,##0">
                  <c:v>27.142857142857142</c:v>
                </c:pt>
                <c:pt idx="297" formatCode="#,##0">
                  <c:v>26.285714285714285</c:v>
                </c:pt>
                <c:pt idx="298" formatCode="#,##0">
                  <c:v>27.142857142857142</c:v>
                </c:pt>
                <c:pt idx="299" formatCode="#,##0">
                  <c:v>26.142857142857142</c:v>
                </c:pt>
                <c:pt idx="300" formatCode="#,##0">
                  <c:v>26.428571428571427</c:v>
                </c:pt>
                <c:pt idx="301" formatCode="#,##0">
                  <c:v>26.714285714285715</c:v>
                </c:pt>
                <c:pt idx="302" formatCode="#,##0">
                  <c:v>26.857142857142858</c:v>
                </c:pt>
                <c:pt idx="303" formatCode="#,##0">
                  <c:v>27.285714285714285</c:v>
                </c:pt>
                <c:pt idx="304" formatCode="#,##0">
                  <c:v>28.571428571428573</c:v>
                </c:pt>
                <c:pt idx="305" formatCode="#,##0">
                  <c:v>30.285714285714285</c:v>
                </c:pt>
                <c:pt idx="306" formatCode="#,##0">
                  <c:v>32.285714285714285</c:v>
                </c:pt>
                <c:pt idx="307" formatCode="#,##0">
                  <c:v>33.428571428571431</c:v>
                </c:pt>
                <c:pt idx="308" formatCode="#,##0">
                  <c:v>34.571428571428569</c:v>
                </c:pt>
                <c:pt idx="309" formatCode="#,##0">
                  <c:v>35.428571428571431</c:v>
                </c:pt>
                <c:pt idx="310" formatCode="#,##0">
                  <c:v>36.714285714285715</c:v>
                </c:pt>
                <c:pt idx="311" formatCode="#,##0">
                  <c:v>37.428571428571431</c:v>
                </c:pt>
                <c:pt idx="312" formatCode="#,##0">
                  <c:v>36.857142857142854</c:v>
                </c:pt>
                <c:pt idx="313" formatCode="#,##0">
                  <c:v>#N/A</c:v>
                </c:pt>
                <c:pt idx="314" formatCode="#,##0">
                  <c:v>#N/A</c:v>
                </c:pt>
                <c:pt idx="315" formatCode="#,##0">
                  <c:v>#N/A</c:v>
                </c:pt>
                <c:pt idx="316" formatCode="#,##0">
                  <c:v>#N/A</c:v>
                </c:pt>
                <c:pt idx="317" formatCode="#,##0">
                  <c:v>#N/A</c:v>
                </c:pt>
                <c:pt idx="318" formatCode="#,##0">
                  <c:v>#N/A</c:v>
                </c:pt>
                <c:pt idx="319" formatCode="#,##0">
                  <c:v>#N/A</c:v>
                </c:pt>
                <c:pt idx="320" formatCode="#,##0">
                  <c:v>#N/A</c:v>
                </c:pt>
                <c:pt idx="321" formatCode="#,##0">
                  <c:v>#N/A</c:v>
                </c:pt>
                <c:pt idx="322" formatCode="#,##0">
                  <c:v>#N/A</c:v>
                </c:pt>
                <c:pt idx="323" formatCode="#,##0">
                  <c:v>#N/A</c:v>
                </c:pt>
                <c:pt idx="324" formatCode="#,##0">
                  <c:v>#N/A</c:v>
                </c:pt>
                <c:pt idx="325" formatCode="#,##0">
                  <c:v>#N/A</c:v>
                </c:pt>
                <c:pt idx="326" formatCode="#,##0">
                  <c:v>#N/A</c:v>
                </c:pt>
                <c:pt idx="327" formatCode="#,##0">
                  <c:v>#N/A</c:v>
                </c:pt>
                <c:pt idx="328" formatCode="#,##0">
                  <c:v>#N/A</c:v>
                </c:pt>
                <c:pt idx="329" formatCode="#,##0">
                  <c:v>#N/A</c:v>
                </c:pt>
                <c:pt idx="330" formatCode="#,##0">
                  <c:v>#N/A</c:v>
                </c:pt>
                <c:pt idx="331" formatCode="#,##0">
                  <c:v>#N/A</c:v>
                </c:pt>
                <c:pt idx="332" formatCode="#,##0">
                  <c:v>#N/A</c:v>
                </c:pt>
                <c:pt idx="333" formatCode="#,##0">
                  <c:v>#N/A</c:v>
                </c:pt>
                <c:pt idx="334" formatCode="#,##0">
                  <c:v>#N/A</c:v>
                </c:pt>
                <c:pt idx="335" formatCode="#,##0">
                  <c:v>#N/A</c:v>
                </c:pt>
                <c:pt idx="336" formatCode="#,##0">
                  <c:v>#N/A</c:v>
                </c:pt>
                <c:pt idx="337" formatCode="#,##0">
                  <c:v>#N/A</c:v>
                </c:pt>
                <c:pt idx="338" formatCode="#,##0">
                  <c:v>#N/A</c:v>
                </c:pt>
                <c:pt idx="339" formatCode="#,##0">
                  <c:v>#N/A</c:v>
                </c:pt>
                <c:pt idx="340" formatCode="#,##0">
                  <c:v>#N/A</c:v>
                </c:pt>
                <c:pt idx="341" formatCode="#,##0">
                  <c:v>#N/A</c:v>
                </c:pt>
                <c:pt idx="342" formatCode="#,##0">
                  <c:v>#N/A</c:v>
                </c:pt>
                <c:pt idx="343" formatCode="#,##0">
                  <c:v>#N/A</c:v>
                </c:pt>
                <c:pt idx="344" formatCode="#,##0">
                  <c:v>#N/A</c:v>
                </c:pt>
                <c:pt idx="345" formatCode="#,##0">
                  <c:v>#N/A</c:v>
                </c:pt>
                <c:pt idx="346" formatCode="#,##0">
                  <c:v>#N/A</c:v>
                </c:pt>
                <c:pt idx="347" formatCode="#,##0">
                  <c:v>#N/A</c:v>
                </c:pt>
                <c:pt idx="348" formatCode="#,##0">
                  <c:v>#N/A</c:v>
                </c:pt>
                <c:pt idx="349" formatCode="#,##0">
                  <c:v>#N/A</c:v>
                </c:pt>
                <c:pt idx="350" formatCode="#,##0">
                  <c:v>#N/A</c:v>
                </c:pt>
                <c:pt idx="351" formatCode="#,##0">
                  <c:v>#N/A</c:v>
                </c:pt>
                <c:pt idx="352" formatCode="#,##0">
                  <c:v>#N/A</c:v>
                </c:pt>
                <c:pt idx="353" formatCode="#,##0">
                  <c:v>#N/A</c:v>
                </c:pt>
                <c:pt idx="354" formatCode="#,##0">
                  <c:v>#N/A</c:v>
                </c:pt>
                <c:pt idx="355" formatCode="#,##0">
                  <c:v>#N/A</c:v>
                </c:pt>
                <c:pt idx="356" formatCode="#,##0">
                  <c:v>#N/A</c:v>
                </c:pt>
                <c:pt idx="357" formatCode="#,##0">
                  <c:v>#N/A</c:v>
                </c:pt>
                <c:pt idx="358" formatCode="#,##0">
                  <c:v>#N/A</c:v>
                </c:pt>
                <c:pt idx="359" formatCode="#,##0">
                  <c:v>#N/A</c:v>
                </c:pt>
                <c:pt idx="360" formatCode="#,##0">
                  <c:v>#N/A</c:v>
                </c:pt>
                <c:pt idx="361" formatCode="#,##0">
                  <c:v>#N/A</c:v>
                </c:pt>
                <c:pt idx="362" formatCode="#,##0">
                  <c:v>#N/A</c:v>
                </c:pt>
                <c:pt idx="363" formatCode="#,##0">
                  <c:v>#N/A</c:v>
                </c:pt>
                <c:pt idx="364" formatCode="#,##0">
                  <c:v>#N/A</c:v>
                </c:pt>
                <c:pt idx="365" formatCode="#,##0">
                  <c:v>#N/A</c:v>
                </c:pt>
                <c:pt idx="366" formatCode="#,##0">
                  <c:v>#N/A</c:v>
                </c:pt>
                <c:pt idx="367" formatCode="#,##0">
                  <c:v>#N/A</c:v>
                </c:pt>
                <c:pt idx="368" formatCode="#,##0">
                  <c:v>#N/A</c:v>
                </c:pt>
                <c:pt idx="369" formatCode="#,##0">
                  <c:v>#N/A</c:v>
                </c:pt>
                <c:pt idx="370" formatCode="#,##0">
                  <c:v>#N/A</c:v>
                </c:pt>
                <c:pt idx="371" formatCode="#,##0">
                  <c:v>#N/A</c:v>
                </c:pt>
                <c:pt idx="372" formatCode="#,##0">
                  <c:v>#N/A</c:v>
                </c:pt>
                <c:pt idx="373" formatCode="#,##0">
                  <c:v>#N/A</c:v>
                </c:pt>
                <c:pt idx="374" formatCode="#,##0">
                  <c:v>#N/A</c:v>
                </c:pt>
                <c:pt idx="375" formatCode="#,##0">
                  <c:v>#N/A</c:v>
                </c:pt>
                <c:pt idx="376" formatCode="#,##0">
                  <c:v>#N/A</c:v>
                </c:pt>
                <c:pt idx="377" formatCode="#,##0">
                  <c:v>#N/A</c:v>
                </c:pt>
                <c:pt idx="378" formatCode="#,##0">
                  <c:v>#N/A</c:v>
                </c:pt>
                <c:pt idx="379" formatCode="#,##0">
                  <c:v>#N/A</c:v>
                </c:pt>
                <c:pt idx="380" formatCode="#,##0">
                  <c:v>#N/A</c:v>
                </c:pt>
                <c:pt idx="381" formatCode="#,##0">
                  <c:v>#N/A</c:v>
                </c:pt>
                <c:pt idx="382" formatCode="#,##0">
                  <c:v>#N/A</c:v>
                </c:pt>
                <c:pt idx="383" formatCode="#,##0">
                  <c:v>#N/A</c:v>
                </c:pt>
                <c:pt idx="384" formatCode="#,##0">
                  <c:v>#N/A</c:v>
                </c:pt>
                <c:pt idx="385" formatCode="#,##0">
                  <c:v>#N/A</c:v>
                </c:pt>
                <c:pt idx="386" formatCode="#,##0">
                  <c:v>#N/A</c:v>
                </c:pt>
                <c:pt idx="387" formatCode="#,##0">
                  <c:v>#N/A</c:v>
                </c:pt>
                <c:pt idx="388" formatCode="#,##0">
                  <c:v>#N/A</c:v>
                </c:pt>
                <c:pt idx="389" formatCode="#,##0">
                  <c:v>#N/A</c:v>
                </c:pt>
                <c:pt idx="390" formatCode="#,##0">
                  <c:v>#N/A</c:v>
                </c:pt>
                <c:pt idx="391" formatCode="#,##0">
                  <c:v>#N/A</c:v>
                </c:pt>
                <c:pt idx="392" formatCode="#,##0">
                  <c:v>#N/A</c:v>
                </c:pt>
                <c:pt idx="393" formatCode="#,##0">
                  <c:v>#N/A</c:v>
                </c:pt>
                <c:pt idx="394" formatCode="#,##0">
                  <c:v>#N/A</c:v>
                </c:pt>
                <c:pt idx="395" formatCode="#,##0">
                  <c:v>#N/A</c:v>
                </c:pt>
                <c:pt idx="396" formatCode="#,##0">
                  <c:v>#N/A</c:v>
                </c:pt>
                <c:pt idx="397" formatCode="#,##0">
                  <c:v>#N/A</c:v>
                </c:pt>
                <c:pt idx="398" formatCode="#,##0">
                  <c:v>#N/A</c:v>
                </c:pt>
                <c:pt idx="399" formatCode="#,##0">
                  <c:v>#N/A</c:v>
                </c:pt>
                <c:pt idx="400" formatCode="#,##0">
                  <c:v>#N/A</c:v>
                </c:pt>
                <c:pt idx="401" formatCode="#,##0">
                  <c:v>#N/A</c:v>
                </c:pt>
                <c:pt idx="402" formatCode="#,##0">
                  <c:v>#N/A</c:v>
                </c:pt>
                <c:pt idx="403" formatCode="#,##0">
                  <c:v>#N/A</c:v>
                </c:pt>
                <c:pt idx="404" formatCode="#,##0">
                  <c:v>#N/A</c:v>
                </c:pt>
                <c:pt idx="405" formatCode="#,##0">
                  <c:v>#N/A</c:v>
                </c:pt>
                <c:pt idx="406" formatCode="#,##0">
                  <c:v>#N/A</c:v>
                </c:pt>
                <c:pt idx="407" formatCode="#,##0">
                  <c:v>#N/A</c:v>
                </c:pt>
                <c:pt idx="408" formatCode="#,##0">
                  <c:v>#N/A</c:v>
                </c:pt>
                <c:pt idx="409" formatCode="#,##0">
                  <c:v>#N/A</c:v>
                </c:pt>
                <c:pt idx="410" formatCode="#,##0">
                  <c:v>#N/A</c:v>
                </c:pt>
                <c:pt idx="411" formatCode="#,##0">
                  <c:v>#N/A</c:v>
                </c:pt>
                <c:pt idx="412" formatCode="#,##0">
                  <c:v>#N/A</c:v>
                </c:pt>
                <c:pt idx="413" formatCode="#,##0">
                  <c:v>#N/A</c:v>
                </c:pt>
                <c:pt idx="414" formatCode="#,##0">
                  <c:v>#N/A</c:v>
                </c:pt>
                <c:pt idx="415" formatCode="#,##0">
                  <c:v>#N/A</c:v>
                </c:pt>
                <c:pt idx="416" formatCode="#,##0">
                  <c:v>#N/A</c:v>
                </c:pt>
                <c:pt idx="417" formatCode="#,##0">
                  <c:v>#N/A</c:v>
                </c:pt>
                <c:pt idx="418" formatCode="#,##0">
                  <c:v>#N/A</c:v>
                </c:pt>
                <c:pt idx="419" formatCode="#,##0">
                  <c:v>#N/A</c:v>
                </c:pt>
                <c:pt idx="420" formatCode="#,##0">
                  <c:v>#N/A</c:v>
                </c:pt>
                <c:pt idx="421" formatCode="#,##0">
                  <c:v>#N/A</c:v>
                </c:pt>
                <c:pt idx="422" formatCode="#,##0">
                  <c:v>#N/A</c:v>
                </c:pt>
                <c:pt idx="423" formatCode="#,##0">
                  <c:v>#N/A</c:v>
                </c:pt>
                <c:pt idx="424" formatCode="#,##0">
                  <c:v>#N/A</c:v>
                </c:pt>
                <c:pt idx="425" formatCode="#,##0">
                  <c:v>#N/A</c:v>
                </c:pt>
                <c:pt idx="426" formatCode="#,##0">
                  <c:v>#N/A</c:v>
                </c:pt>
                <c:pt idx="427" formatCode="#,##0">
                  <c:v>#N/A</c:v>
                </c:pt>
                <c:pt idx="428" formatCode="#,##0">
                  <c:v>#N/A</c:v>
                </c:pt>
                <c:pt idx="429" formatCode="#,##0">
                  <c:v>#N/A</c:v>
                </c:pt>
                <c:pt idx="430" formatCode="#,##0">
                  <c:v>#N/A</c:v>
                </c:pt>
                <c:pt idx="431" formatCode="#,##0">
                  <c:v>#N/A</c:v>
                </c:pt>
                <c:pt idx="432" formatCode="#,##0">
                  <c:v>#N/A</c:v>
                </c:pt>
                <c:pt idx="433" formatCode="#,##0">
                  <c:v>#N/A</c:v>
                </c:pt>
                <c:pt idx="434" formatCode="#,##0">
                  <c:v>#N/A</c:v>
                </c:pt>
                <c:pt idx="435" formatCode="#,##0">
                  <c:v>#N/A</c:v>
                </c:pt>
                <c:pt idx="436" formatCode="#,##0">
                  <c:v>#N/A</c:v>
                </c:pt>
                <c:pt idx="437" formatCode="#,##0">
                  <c:v>#N/A</c:v>
                </c:pt>
                <c:pt idx="438" formatCode="#,##0">
                  <c:v>#N/A</c:v>
                </c:pt>
                <c:pt idx="439" formatCode="#,##0">
                  <c:v>#N/A</c:v>
                </c:pt>
                <c:pt idx="440" formatCode="#,##0">
                  <c:v>#N/A</c:v>
                </c:pt>
                <c:pt idx="441" formatCode="#,##0">
                  <c:v>#N/A</c:v>
                </c:pt>
                <c:pt idx="442" formatCode="#,##0">
                  <c:v>#N/A</c:v>
                </c:pt>
                <c:pt idx="443" formatCode="#,##0">
                  <c:v>#N/A</c:v>
                </c:pt>
                <c:pt idx="444" formatCode="#,##0">
                  <c:v>#N/A</c:v>
                </c:pt>
                <c:pt idx="445" formatCode="#,##0">
                  <c:v>#N/A</c:v>
                </c:pt>
                <c:pt idx="446" formatCode="#,##0">
                  <c:v>#N/A</c:v>
                </c:pt>
                <c:pt idx="447" formatCode="#,##0">
                  <c:v>#N/A</c:v>
                </c:pt>
                <c:pt idx="448" formatCode="#,##0">
                  <c:v>#N/A</c:v>
                </c:pt>
                <c:pt idx="449" formatCode="#,##0">
                  <c:v>#N/A</c:v>
                </c:pt>
                <c:pt idx="450" formatCode="#,##0">
                  <c:v>#N/A</c:v>
                </c:pt>
                <c:pt idx="451" formatCode="#,##0">
                  <c:v>#N/A</c:v>
                </c:pt>
                <c:pt idx="452" formatCode="#,##0">
                  <c:v>#N/A</c:v>
                </c:pt>
                <c:pt idx="453" formatCode="#,##0">
                  <c:v>#N/A</c:v>
                </c:pt>
                <c:pt idx="454" formatCode="#,##0">
                  <c:v>#N/A</c:v>
                </c:pt>
                <c:pt idx="455" formatCode="#,##0">
                  <c:v>#N/A</c:v>
                </c:pt>
                <c:pt idx="456" formatCode="#,##0">
                  <c:v>#N/A</c:v>
                </c:pt>
                <c:pt idx="457" formatCode="#,##0">
                  <c:v>#N/A</c:v>
                </c:pt>
                <c:pt idx="458" formatCode="#,##0">
                  <c:v>#N/A</c:v>
                </c:pt>
                <c:pt idx="459" formatCode="#,##0">
                  <c:v>#N/A</c:v>
                </c:pt>
                <c:pt idx="460" formatCode="#,##0">
                  <c:v>#N/A</c:v>
                </c:pt>
                <c:pt idx="461" formatCode="#,##0">
                  <c:v>#N/A</c:v>
                </c:pt>
                <c:pt idx="462" formatCode="#,##0">
                  <c:v>#N/A</c:v>
                </c:pt>
                <c:pt idx="463" formatCode="#,##0">
                  <c:v>#N/A</c:v>
                </c:pt>
                <c:pt idx="464" formatCode="#,##0">
                  <c:v>#N/A</c:v>
                </c:pt>
                <c:pt idx="465" formatCode="#,##0">
                  <c:v>#N/A</c:v>
                </c:pt>
                <c:pt idx="466" formatCode="#,##0">
                  <c:v>#N/A</c:v>
                </c:pt>
                <c:pt idx="467" formatCode="#,##0">
                  <c:v>#N/A</c:v>
                </c:pt>
                <c:pt idx="468" formatCode="#,##0">
                  <c:v>#N/A</c:v>
                </c:pt>
                <c:pt idx="469" formatCode="#,##0">
                  <c:v>#N/A</c:v>
                </c:pt>
                <c:pt idx="470" formatCode="#,##0">
                  <c:v>#N/A</c:v>
                </c:pt>
                <c:pt idx="471" formatCode="#,##0">
                  <c:v>#N/A</c:v>
                </c:pt>
                <c:pt idx="472" formatCode="#,##0">
                  <c:v>#N/A</c:v>
                </c:pt>
                <c:pt idx="473" formatCode="#,##0">
                  <c:v>#N/A</c:v>
                </c:pt>
                <c:pt idx="474" formatCode="#,##0">
                  <c:v>#N/A</c:v>
                </c:pt>
                <c:pt idx="475" formatCode="#,##0">
                  <c:v>#N/A</c:v>
                </c:pt>
                <c:pt idx="476" formatCode="#,##0">
                  <c:v>#N/A</c:v>
                </c:pt>
                <c:pt idx="477" formatCode="#,##0">
                  <c:v>#N/A</c:v>
                </c:pt>
                <c:pt idx="478" formatCode="#,##0">
                  <c:v>#N/A</c:v>
                </c:pt>
                <c:pt idx="479" formatCode="#,##0">
                  <c:v>#N/A</c:v>
                </c:pt>
                <c:pt idx="480" formatCode="#,##0">
                  <c:v>#N/A</c:v>
                </c:pt>
                <c:pt idx="481" formatCode="#,##0">
                  <c:v>#N/A</c:v>
                </c:pt>
                <c:pt idx="482" formatCode="#,##0">
                  <c:v>#N/A</c:v>
                </c:pt>
                <c:pt idx="483" formatCode="#,##0">
                  <c:v>#N/A</c:v>
                </c:pt>
                <c:pt idx="484" formatCode="#,##0">
                  <c:v>#N/A</c:v>
                </c:pt>
                <c:pt idx="485" formatCode="#,##0">
                  <c:v>#N/A</c:v>
                </c:pt>
                <c:pt idx="486" formatCode="#,##0">
                  <c:v>#N/A</c:v>
                </c:pt>
                <c:pt idx="487" formatCode="#,##0">
                  <c:v>#N/A</c:v>
                </c:pt>
                <c:pt idx="488" formatCode="#,##0">
                  <c:v>#N/A</c:v>
                </c:pt>
                <c:pt idx="489" formatCode="#,##0">
                  <c:v>#N/A</c:v>
                </c:pt>
                <c:pt idx="490" formatCode="#,##0">
                  <c:v>#N/A</c:v>
                </c:pt>
                <c:pt idx="491" formatCode="#,##0">
                  <c:v>#N/A</c:v>
                </c:pt>
                <c:pt idx="492" formatCode="#,##0">
                  <c:v>#N/A</c:v>
                </c:pt>
                <c:pt idx="493" formatCode="#,##0">
                  <c:v>#N/A</c:v>
                </c:pt>
                <c:pt idx="494" formatCode="#,##0">
                  <c:v>#N/A</c:v>
                </c:pt>
                <c:pt idx="495" formatCode="#,##0">
                  <c:v>#N/A</c:v>
                </c:pt>
                <c:pt idx="496" formatCode="#,##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65-4E1B-A2DE-6CDB3A30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985408"/>
        <c:axId val="1499980488"/>
      </c:lineChart>
      <c:dateAx>
        <c:axId val="1499985408"/>
        <c:scaling>
          <c:orientation val="minMax"/>
        </c:scaling>
        <c:delete val="0"/>
        <c:axPos val="b"/>
        <c:numFmt formatCode="yyyy\-mm\-dd;@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80488"/>
        <c:crosses val="autoZero"/>
        <c:auto val="1"/>
        <c:lblOffset val="100"/>
        <c:baseTimeUnit val="days"/>
        <c:minorUnit val="7"/>
        <c:minorTimeUnit val="days"/>
      </c:dateAx>
      <c:valAx>
        <c:axId val="14999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Deaths'!$B$3:$B$300</c:f>
              <c:numCache>
                <c:formatCode>General</c:formatCode>
                <c:ptCount val="2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  <c:pt idx="198">
                  <c:v>36.849530362715598</c:v>
                </c:pt>
                <c:pt idx="199">
                  <c:v>35.314133264269117</c:v>
                </c:pt>
                <c:pt idx="200">
                  <c:v>36.081831813492357</c:v>
                </c:pt>
                <c:pt idx="201">
                  <c:v>118.2255765803792</c:v>
                </c:pt>
                <c:pt idx="202">
                  <c:v>0</c:v>
                </c:pt>
                <c:pt idx="203">
                  <c:v>0</c:v>
                </c:pt>
                <c:pt idx="204">
                  <c:v>68.325170880868512</c:v>
                </c:pt>
                <c:pt idx="205">
                  <c:v>59.88048683941286</c:v>
                </c:pt>
                <c:pt idx="206">
                  <c:v>0</c:v>
                </c:pt>
                <c:pt idx="207">
                  <c:v>62.183582487082582</c:v>
                </c:pt>
                <c:pt idx="208">
                  <c:v>115.15478238348631</c:v>
                </c:pt>
                <c:pt idx="209">
                  <c:v>0</c:v>
                </c:pt>
                <c:pt idx="210">
                  <c:v>0</c:v>
                </c:pt>
                <c:pt idx="211">
                  <c:v>50.668104248733947</c:v>
                </c:pt>
                <c:pt idx="212">
                  <c:v>124.36716497416521</c:v>
                </c:pt>
                <c:pt idx="213">
                  <c:v>44.526515854948023</c:v>
                </c:pt>
                <c:pt idx="214">
                  <c:v>36.081831813492357</c:v>
                </c:pt>
                <c:pt idx="215">
                  <c:v>104.4070026943609</c:v>
                </c:pt>
                <c:pt idx="216">
                  <c:v>0</c:v>
                </c:pt>
                <c:pt idx="217">
                  <c:v>0</c:v>
                </c:pt>
                <c:pt idx="218">
                  <c:v>110.54859108814679</c:v>
                </c:pt>
                <c:pt idx="219">
                  <c:v>33.778736165822643</c:v>
                </c:pt>
                <c:pt idx="220">
                  <c:v>60.648185388636101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Deaths'!$C$3:$C$300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  <c:pt idx="198">
                  <c:v>6.5854819625684557</c:v>
                </c:pt>
                <c:pt idx="199">
                  <c:v>3.5920810704918851</c:v>
                </c:pt>
                <c:pt idx="200">
                  <c:v>1.796040535245943</c:v>
                </c:pt>
                <c:pt idx="201">
                  <c:v>5.9868017841531422</c:v>
                </c:pt>
                <c:pt idx="202">
                  <c:v>1.1973603568306279</c:v>
                </c:pt>
                <c:pt idx="203">
                  <c:v>1.1973603568306279</c:v>
                </c:pt>
                <c:pt idx="204">
                  <c:v>0</c:v>
                </c:pt>
                <c:pt idx="205">
                  <c:v>8.9802026762297125</c:v>
                </c:pt>
                <c:pt idx="206">
                  <c:v>10.776243211475659</c:v>
                </c:pt>
                <c:pt idx="207">
                  <c:v>7.7828423193990854</c:v>
                </c:pt>
                <c:pt idx="208">
                  <c:v>8.9802026762297125</c:v>
                </c:pt>
                <c:pt idx="209">
                  <c:v>4.7894414273225134</c:v>
                </c:pt>
                <c:pt idx="210">
                  <c:v>2.9934008920765711</c:v>
                </c:pt>
                <c:pt idx="211">
                  <c:v>2.3947207136612572</c:v>
                </c:pt>
                <c:pt idx="212">
                  <c:v>8.9802026762297125</c:v>
                </c:pt>
                <c:pt idx="213">
                  <c:v>7.1841621409837702</c:v>
                </c:pt>
                <c:pt idx="214">
                  <c:v>8.3815224978143981</c:v>
                </c:pt>
                <c:pt idx="215">
                  <c:v>5.3881216057378278</c:v>
                </c:pt>
                <c:pt idx="216">
                  <c:v>7.7828423193990854</c:v>
                </c:pt>
                <c:pt idx="217">
                  <c:v>1.1973603568306279</c:v>
                </c:pt>
                <c:pt idx="218">
                  <c:v>12.572283746721601</c:v>
                </c:pt>
                <c:pt idx="219">
                  <c:v>7.1841621409837702</c:v>
                </c:pt>
                <c:pt idx="220">
                  <c:v>9.5788828546450269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Deaths'!$D$3:$D$300</c:f>
              <c:numCache>
                <c:formatCode>General</c:formatCode>
                <c:ptCount val="2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  <c:pt idx="198">
                  <c:v>7.4318631918841662</c:v>
                </c:pt>
                <c:pt idx="199">
                  <c:v>9.9091509225122216</c:v>
                </c:pt>
                <c:pt idx="200">
                  <c:v>10.73491349938824</c:v>
                </c:pt>
                <c:pt idx="201">
                  <c:v>8.2576257687601853</c:v>
                </c:pt>
                <c:pt idx="202">
                  <c:v>19.81830184502444</c:v>
                </c:pt>
                <c:pt idx="203">
                  <c:v>12.38643865314028</c:v>
                </c:pt>
                <c:pt idx="204">
                  <c:v>14.037963806892311</c:v>
                </c:pt>
                <c:pt idx="205">
                  <c:v>11.56067607626426</c:v>
                </c:pt>
                <c:pt idx="206">
                  <c:v>16.515251537520371</c:v>
                </c:pt>
                <c:pt idx="207">
                  <c:v>18.99253926814843</c:v>
                </c:pt>
                <c:pt idx="208">
                  <c:v>16.515251537520371</c:v>
                </c:pt>
                <c:pt idx="209">
                  <c:v>14.037963806892311</c:v>
                </c:pt>
                <c:pt idx="210">
                  <c:v>14.037963806892311</c:v>
                </c:pt>
                <c:pt idx="211">
                  <c:v>13.2122012300163</c:v>
                </c:pt>
                <c:pt idx="212">
                  <c:v>19.81830184502444</c:v>
                </c:pt>
                <c:pt idx="213">
                  <c:v>15.689488960644351</c:v>
                </c:pt>
                <c:pt idx="214">
                  <c:v>19.81830184502444</c:v>
                </c:pt>
                <c:pt idx="215">
                  <c:v>18.99253926814843</c:v>
                </c:pt>
                <c:pt idx="216">
                  <c:v>22.2955895756525</c:v>
                </c:pt>
                <c:pt idx="217">
                  <c:v>14.863726383768331</c:v>
                </c:pt>
                <c:pt idx="218">
                  <c:v>13.2122012300163</c:v>
                </c:pt>
                <c:pt idx="219">
                  <c:v>23.121352152528519</c:v>
                </c:pt>
                <c:pt idx="220">
                  <c:v>25.598639883156569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Deaths'!$E$3:$E$300</c:f>
              <c:numCache>
                <c:formatCode>General</c:formatCode>
                <c:ptCount val="2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  <c:pt idx="198">
                  <c:v>166.892106521155</c:v>
                </c:pt>
                <c:pt idx="199">
                  <c:v>255.68726575997471</c:v>
                </c:pt>
                <c:pt idx="200">
                  <c:v>173.31103369504561</c:v>
                </c:pt>
                <c:pt idx="201">
                  <c:v>96.28390760835866</c:v>
                </c:pt>
                <c:pt idx="202">
                  <c:v>0</c:v>
                </c:pt>
                <c:pt idx="203">
                  <c:v>0</c:v>
                </c:pt>
                <c:pt idx="204">
                  <c:v>179.72996086893619</c:v>
                </c:pt>
                <c:pt idx="205">
                  <c:v>257.82690815127148</c:v>
                </c:pt>
                <c:pt idx="206">
                  <c:v>139.07675543429579</c:v>
                </c:pt>
                <c:pt idx="207">
                  <c:v>89.86498043446808</c:v>
                </c:pt>
                <c:pt idx="208">
                  <c:v>121.959616303921</c:v>
                </c:pt>
                <c:pt idx="209">
                  <c:v>0</c:v>
                </c:pt>
                <c:pt idx="210">
                  <c:v>0</c:v>
                </c:pt>
                <c:pt idx="211">
                  <c:v>191.49799402106891</c:v>
                </c:pt>
                <c:pt idx="212">
                  <c:v>0</c:v>
                </c:pt>
                <c:pt idx="213">
                  <c:v>406.53205434640319</c:v>
                </c:pt>
                <c:pt idx="214">
                  <c:v>194.70745760801421</c:v>
                </c:pt>
                <c:pt idx="215">
                  <c:v>120.88979510827249</c:v>
                </c:pt>
                <c:pt idx="216">
                  <c:v>0</c:v>
                </c:pt>
                <c:pt idx="217">
                  <c:v>0</c:v>
                </c:pt>
                <c:pt idx="218">
                  <c:v>148.7051461951317</c:v>
                </c:pt>
                <c:pt idx="219">
                  <c:v>279.22333206424008</c:v>
                </c:pt>
                <c:pt idx="220">
                  <c:v>81.306410869280654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Deaths'!$F$3:$F$300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24.909352375769341</c:v>
                </c:pt>
                <c:pt idx="199">
                  <c:v>44.836834276384813</c:v>
                </c:pt>
                <c:pt idx="200">
                  <c:v>19.927481900615469</c:v>
                </c:pt>
                <c:pt idx="201">
                  <c:v>4.9818704751538672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24.909352375769341</c:v>
                </c:pt>
                <c:pt idx="206">
                  <c:v>29.891222850923199</c:v>
                </c:pt>
                <c:pt idx="207">
                  <c:v>9.9637409503077343</c:v>
                </c:pt>
                <c:pt idx="208">
                  <c:v>9.9637409503077343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49.818704751538682</c:v>
                </c:pt>
                <c:pt idx="213">
                  <c:v>14.9456114254616</c:v>
                </c:pt>
                <c:pt idx="214">
                  <c:v>0</c:v>
                </c:pt>
                <c:pt idx="215">
                  <c:v>9.9637409503077343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-59.782445701846413</c:v>
                </c:pt>
                <c:pt idx="220">
                  <c:v>44.836834276384813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Deaths'!$G$3:$G$300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  <c:pt idx="198">
                  <c:v>19.991067398758311</c:v>
                </c:pt>
                <c:pt idx="199">
                  <c:v>14.80819807315431</c:v>
                </c:pt>
                <c:pt idx="200">
                  <c:v>15.54860797681202</c:v>
                </c:pt>
                <c:pt idx="201">
                  <c:v>19.991067398758311</c:v>
                </c:pt>
                <c:pt idx="202">
                  <c:v>19.991067398758311</c:v>
                </c:pt>
                <c:pt idx="203">
                  <c:v>13.327378265838879</c:v>
                </c:pt>
                <c:pt idx="204">
                  <c:v>8.1445089402348678</c:v>
                </c:pt>
                <c:pt idx="205">
                  <c:v>27.395166435335469</c:v>
                </c:pt>
                <c:pt idx="206">
                  <c:v>27.395166435335469</c:v>
                </c:pt>
                <c:pt idx="207">
                  <c:v>29.61639614630861</c:v>
                </c:pt>
                <c:pt idx="208">
                  <c:v>25.173936724362321</c:v>
                </c:pt>
                <c:pt idx="209">
                  <c:v>25.914346628020031</c:v>
                </c:pt>
                <c:pt idx="210">
                  <c:v>12.58696836218116</c:v>
                </c:pt>
                <c:pt idx="211">
                  <c:v>9.6253287475502987</c:v>
                </c:pt>
                <c:pt idx="212">
                  <c:v>52.569103159697789</c:v>
                </c:pt>
                <c:pt idx="213">
                  <c:v>52.569103159697789</c:v>
                </c:pt>
                <c:pt idx="214">
                  <c:v>43.684184315805197</c:v>
                </c:pt>
                <c:pt idx="215">
                  <c:v>48.867053641409207</c:v>
                </c:pt>
                <c:pt idx="216">
                  <c:v>36.280085279228047</c:v>
                </c:pt>
                <c:pt idx="217">
                  <c:v>24.4335268207046</c:v>
                </c:pt>
                <c:pt idx="218">
                  <c:v>14.067788169496589</c:v>
                </c:pt>
                <c:pt idx="219">
                  <c:v>56.271152677986358</c:v>
                </c:pt>
                <c:pt idx="220">
                  <c:v>51.828693256040069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Deaths'!$H$3:$H$300</c:f>
              <c:numCache>
                <c:formatCode>General</c:formatCode>
                <c:ptCount val="2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  <c:pt idx="198">
                  <c:v>195.70606489174901</c:v>
                </c:pt>
                <c:pt idx="199">
                  <c:v>149.36262561225871</c:v>
                </c:pt>
                <c:pt idx="200">
                  <c:v>132.192761223464</c:v>
                </c:pt>
                <c:pt idx="201">
                  <c:v>142.22117759214061</c:v>
                </c:pt>
                <c:pt idx="202">
                  <c:v>108.18534021966251</c:v>
                </c:pt>
                <c:pt idx="203">
                  <c:v>34.491674480145207</c:v>
                </c:pt>
                <c:pt idx="204">
                  <c:v>54.092670109831253</c:v>
                </c:pt>
                <c:pt idx="205">
                  <c:v>139.941992053805</c:v>
                </c:pt>
                <c:pt idx="206">
                  <c:v>166.83638140616489</c:v>
                </c:pt>
                <c:pt idx="207">
                  <c:v>138.87837213591499</c:v>
                </c:pt>
                <c:pt idx="208">
                  <c:v>144.6523088330319</c:v>
                </c:pt>
                <c:pt idx="209">
                  <c:v>112.4398198912223</c:v>
                </c:pt>
                <c:pt idx="210">
                  <c:v>40.417556879817731</c:v>
                </c:pt>
                <c:pt idx="211">
                  <c:v>48.014842007603008</c:v>
                </c:pt>
                <c:pt idx="212">
                  <c:v>138.87837213591499</c:v>
                </c:pt>
                <c:pt idx="213">
                  <c:v>143.74063461769759</c:v>
                </c:pt>
                <c:pt idx="214">
                  <c:v>130.36941279279549</c:v>
                </c:pt>
                <c:pt idx="215">
                  <c:v>137.81475221802509</c:v>
                </c:pt>
                <c:pt idx="216">
                  <c:v>104.38669765576989</c:v>
                </c:pt>
                <c:pt idx="217">
                  <c:v>51.205701761272827</c:v>
                </c:pt>
                <c:pt idx="218">
                  <c:v>69.895023175624644</c:v>
                </c:pt>
                <c:pt idx="219">
                  <c:v>107.1217203017726</c:v>
                </c:pt>
                <c:pt idx="220">
                  <c:v>139.03031783847081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120"/>
          <c:min val="44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(7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Deaths'!$B$3:$B$300</c:f>
              <c:numCache>
                <c:formatCode>General</c:formatCode>
                <c:ptCount val="2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  <c:pt idx="198">
                  <c:v>36.849530362715598</c:v>
                </c:pt>
                <c:pt idx="199">
                  <c:v>35.314133264269117</c:v>
                </c:pt>
                <c:pt idx="200">
                  <c:v>36.081831813492357</c:v>
                </c:pt>
                <c:pt idx="201">
                  <c:v>118.2255765803792</c:v>
                </c:pt>
                <c:pt idx="202">
                  <c:v>0</c:v>
                </c:pt>
                <c:pt idx="203">
                  <c:v>0</c:v>
                </c:pt>
                <c:pt idx="204">
                  <c:v>68.325170880868512</c:v>
                </c:pt>
                <c:pt idx="205">
                  <c:v>59.88048683941286</c:v>
                </c:pt>
                <c:pt idx="206">
                  <c:v>0</c:v>
                </c:pt>
                <c:pt idx="207">
                  <c:v>62.183582487082582</c:v>
                </c:pt>
                <c:pt idx="208">
                  <c:v>115.15478238348631</c:v>
                </c:pt>
                <c:pt idx="209">
                  <c:v>0</c:v>
                </c:pt>
                <c:pt idx="210">
                  <c:v>0</c:v>
                </c:pt>
                <c:pt idx="211">
                  <c:v>50.668104248733947</c:v>
                </c:pt>
                <c:pt idx="212">
                  <c:v>124.36716497416521</c:v>
                </c:pt>
                <c:pt idx="213">
                  <c:v>44.526515854948023</c:v>
                </c:pt>
                <c:pt idx="214">
                  <c:v>36.081831813492357</c:v>
                </c:pt>
                <c:pt idx="215">
                  <c:v>104.4070026943609</c:v>
                </c:pt>
                <c:pt idx="216">
                  <c:v>0</c:v>
                </c:pt>
                <c:pt idx="217">
                  <c:v>0</c:v>
                </c:pt>
                <c:pt idx="218">
                  <c:v>110.54859108814679</c:v>
                </c:pt>
                <c:pt idx="219">
                  <c:v>33.778736165822643</c:v>
                </c:pt>
                <c:pt idx="220">
                  <c:v>60.648185388636101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Deaths'!$C$3:$C$300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  <c:pt idx="198">
                  <c:v>6.5854819625684557</c:v>
                </c:pt>
                <c:pt idx="199">
                  <c:v>3.5920810704918851</c:v>
                </c:pt>
                <c:pt idx="200">
                  <c:v>1.796040535245943</c:v>
                </c:pt>
                <c:pt idx="201">
                  <c:v>5.9868017841531422</c:v>
                </c:pt>
                <c:pt idx="202">
                  <c:v>1.1973603568306279</c:v>
                </c:pt>
                <c:pt idx="203">
                  <c:v>1.1973603568306279</c:v>
                </c:pt>
                <c:pt idx="204">
                  <c:v>0</c:v>
                </c:pt>
                <c:pt idx="205">
                  <c:v>8.9802026762297125</c:v>
                </c:pt>
                <c:pt idx="206">
                  <c:v>10.776243211475659</c:v>
                </c:pt>
                <c:pt idx="207">
                  <c:v>7.7828423193990854</c:v>
                </c:pt>
                <c:pt idx="208">
                  <c:v>8.9802026762297125</c:v>
                </c:pt>
                <c:pt idx="209">
                  <c:v>4.7894414273225134</c:v>
                </c:pt>
                <c:pt idx="210">
                  <c:v>2.9934008920765711</c:v>
                </c:pt>
                <c:pt idx="211">
                  <c:v>2.3947207136612572</c:v>
                </c:pt>
                <c:pt idx="212">
                  <c:v>8.9802026762297125</c:v>
                </c:pt>
                <c:pt idx="213">
                  <c:v>7.1841621409837702</c:v>
                </c:pt>
                <c:pt idx="214">
                  <c:v>8.3815224978143981</c:v>
                </c:pt>
                <c:pt idx="215">
                  <c:v>5.3881216057378278</c:v>
                </c:pt>
                <c:pt idx="216">
                  <c:v>7.7828423193990854</c:v>
                </c:pt>
                <c:pt idx="217">
                  <c:v>1.1973603568306279</c:v>
                </c:pt>
                <c:pt idx="218">
                  <c:v>12.572283746721601</c:v>
                </c:pt>
                <c:pt idx="219">
                  <c:v>7.1841621409837702</c:v>
                </c:pt>
                <c:pt idx="220">
                  <c:v>9.5788828546450269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Deaths'!$D$3:$D$300</c:f>
              <c:numCache>
                <c:formatCode>General</c:formatCode>
                <c:ptCount val="2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  <c:pt idx="198">
                  <c:v>7.4318631918841662</c:v>
                </c:pt>
                <c:pt idx="199">
                  <c:v>9.9091509225122216</c:v>
                </c:pt>
                <c:pt idx="200">
                  <c:v>10.73491349938824</c:v>
                </c:pt>
                <c:pt idx="201">
                  <c:v>8.2576257687601853</c:v>
                </c:pt>
                <c:pt idx="202">
                  <c:v>19.81830184502444</c:v>
                </c:pt>
                <c:pt idx="203">
                  <c:v>12.38643865314028</c:v>
                </c:pt>
                <c:pt idx="204">
                  <c:v>14.037963806892311</c:v>
                </c:pt>
                <c:pt idx="205">
                  <c:v>11.56067607626426</c:v>
                </c:pt>
                <c:pt idx="206">
                  <c:v>16.515251537520371</c:v>
                </c:pt>
                <c:pt idx="207">
                  <c:v>18.99253926814843</c:v>
                </c:pt>
                <c:pt idx="208">
                  <c:v>16.515251537520371</c:v>
                </c:pt>
                <c:pt idx="209">
                  <c:v>14.037963806892311</c:v>
                </c:pt>
                <c:pt idx="210">
                  <c:v>14.037963806892311</c:v>
                </c:pt>
                <c:pt idx="211">
                  <c:v>13.2122012300163</c:v>
                </c:pt>
                <c:pt idx="212">
                  <c:v>19.81830184502444</c:v>
                </c:pt>
                <c:pt idx="213">
                  <c:v>15.689488960644351</c:v>
                </c:pt>
                <c:pt idx="214">
                  <c:v>19.81830184502444</c:v>
                </c:pt>
                <c:pt idx="215">
                  <c:v>18.99253926814843</c:v>
                </c:pt>
                <c:pt idx="216">
                  <c:v>22.2955895756525</c:v>
                </c:pt>
                <c:pt idx="217">
                  <c:v>14.863726383768331</c:v>
                </c:pt>
                <c:pt idx="218">
                  <c:v>13.2122012300163</c:v>
                </c:pt>
                <c:pt idx="219">
                  <c:v>23.121352152528519</c:v>
                </c:pt>
                <c:pt idx="220">
                  <c:v>25.598639883156569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Deaths'!$E$3:$E$300</c:f>
              <c:numCache>
                <c:formatCode>General</c:formatCode>
                <c:ptCount val="2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  <c:pt idx="198">
                  <c:v>166.892106521155</c:v>
                </c:pt>
                <c:pt idx="199">
                  <c:v>255.68726575997471</c:v>
                </c:pt>
                <c:pt idx="200">
                  <c:v>173.31103369504561</c:v>
                </c:pt>
                <c:pt idx="201">
                  <c:v>96.28390760835866</c:v>
                </c:pt>
                <c:pt idx="202">
                  <c:v>0</c:v>
                </c:pt>
                <c:pt idx="203">
                  <c:v>0</c:v>
                </c:pt>
                <c:pt idx="204">
                  <c:v>179.72996086893619</c:v>
                </c:pt>
                <c:pt idx="205">
                  <c:v>257.82690815127148</c:v>
                </c:pt>
                <c:pt idx="206">
                  <c:v>139.07675543429579</c:v>
                </c:pt>
                <c:pt idx="207">
                  <c:v>89.86498043446808</c:v>
                </c:pt>
                <c:pt idx="208">
                  <c:v>121.959616303921</c:v>
                </c:pt>
                <c:pt idx="209">
                  <c:v>0</c:v>
                </c:pt>
                <c:pt idx="210">
                  <c:v>0</c:v>
                </c:pt>
                <c:pt idx="211">
                  <c:v>191.49799402106891</c:v>
                </c:pt>
                <c:pt idx="212">
                  <c:v>0</c:v>
                </c:pt>
                <c:pt idx="213">
                  <c:v>406.53205434640319</c:v>
                </c:pt>
                <c:pt idx="214">
                  <c:v>194.70745760801421</c:v>
                </c:pt>
                <c:pt idx="215">
                  <c:v>120.88979510827249</c:v>
                </c:pt>
                <c:pt idx="216">
                  <c:v>0</c:v>
                </c:pt>
                <c:pt idx="217">
                  <c:v>0</c:v>
                </c:pt>
                <c:pt idx="218">
                  <c:v>148.7051461951317</c:v>
                </c:pt>
                <c:pt idx="219">
                  <c:v>279.22333206424008</c:v>
                </c:pt>
                <c:pt idx="220">
                  <c:v>81.306410869280654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3175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Deaths'!$F$3:$F$300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24.909352375769341</c:v>
                </c:pt>
                <c:pt idx="199">
                  <c:v>44.836834276384813</c:v>
                </c:pt>
                <c:pt idx="200">
                  <c:v>19.927481900615469</c:v>
                </c:pt>
                <c:pt idx="201">
                  <c:v>4.9818704751538672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24.909352375769341</c:v>
                </c:pt>
                <c:pt idx="206">
                  <c:v>29.891222850923199</c:v>
                </c:pt>
                <c:pt idx="207">
                  <c:v>9.9637409503077343</c:v>
                </c:pt>
                <c:pt idx="208">
                  <c:v>9.9637409503077343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49.818704751538682</c:v>
                </c:pt>
                <c:pt idx="213">
                  <c:v>14.9456114254616</c:v>
                </c:pt>
                <c:pt idx="214">
                  <c:v>0</c:v>
                </c:pt>
                <c:pt idx="215">
                  <c:v>9.9637409503077343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-59.782445701846413</c:v>
                </c:pt>
                <c:pt idx="220">
                  <c:v>44.836834276384813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Deaths'!$G$3:$G$300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  <c:pt idx="198">
                  <c:v>19.991067398758311</c:v>
                </c:pt>
                <c:pt idx="199">
                  <c:v>14.80819807315431</c:v>
                </c:pt>
                <c:pt idx="200">
                  <c:v>15.54860797681202</c:v>
                </c:pt>
                <c:pt idx="201">
                  <c:v>19.991067398758311</c:v>
                </c:pt>
                <c:pt idx="202">
                  <c:v>19.991067398758311</c:v>
                </c:pt>
                <c:pt idx="203">
                  <c:v>13.327378265838879</c:v>
                </c:pt>
                <c:pt idx="204">
                  <c:v>8.1445089402348678</c:v>
                </c:pt>
                <c:pt idx="205">
                  <c:v>27.395166435335469</c:v>
                </c:pt>
                <c:pt idx="206">
                  <c:v>27.395166435335469</c:v>
                </c:pt>
                <c:pt idx="207">
                  <c:v>29.61639614630861</c:v>
                </c:pt>
                <c:pt idx="208">
                  <c:v>25.173936724362321</c:v>
                </c:pt>
                <c:pt idx="209">
                  <c:v>25.914346628020031</c:v>
                </c:pt>
                <c:pt idx="210">
                  <c:v>12.58696836218116</c:v>
                </c:pt>
                <c:pt idx="211">
                  <c:v>9.6253287475502987</c:v>
                </c:pt>
                <c:pt idx="212">
                  <c:v>52.569103159697789</c:v>
                </c:pt>
                <c:pt idx="213">
                  <c:v>52.569103159697789</c:v>
                </c:pt>
                <c:pt idx="214">
                  <c:v>43.684184315805197</c:v>
                </c:pt>
                <c:pt idx="215">
                  <c:v>48.867053641409207</c:v>
                </c:pt>
                <c:pt idx="216">
                  <c:v>36.280085279228047</c:v>
                </c:pt>
                <c:pt idx="217">
                  <c:v>24.4335268207046</c:v>
                </c:pt>
                <c:pt idx="218">
                  <c:v>14.067788169496589</c:v>
                </c:pt>
                <c:pt idx="219">
                  <c:v>56.271152677986358</c:v>
                </c:pt>
                <c:pt idx="220">
                  <c:v>51.828693256040069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3175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Deaths'!$H$3:$H$300</c:f>
              <c:numCache>
                <c:formatCode>General</c:formatCode>
                <c:ptCount val="2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  <c:pt idx="198">
                  <c:v>195.70606489174901</c:v>
                </c:pt>
                <c:pt idx="199">
                  <c:v>149.36262561225871</c:v>
                </c:pt>
                <c:pt idx="200">
                  <c:v>132.192761223464</c:v>
                </c:pt>
                <c:pt idx="201">
                  <c:v>142.22117759214061</c:v>
                </c:pt>
                <c:pt idx="202">
                  <c:v>108.18534021966251</c:v>
                </c:pt>
                <c:pt idx="203">
                  <c:v>34.491674480145207</c:v>
                </c:pt>
                <c:pt idx="204">
                  <c:v>54.092670109831253</c:v>
                </c:pt>
                <c:pt idx="205">
                  <c:v>139.941992053805</c:v>
                </c:pt>
                <c:pt idx="206">
                  <c:v>166.83638140616489</c:v>
                </c:pt>
                <c:pt idx="207">
                  <c:v>138.87837213591499</c:v>
                </c:pt>
                <c:pt idx="208">
                  <c:v>144.6523088330319</c:v>
                </c:pt>
                <c:pt idx="209">
                  <c:v>112.4398198912223</c:v>
                </c:pt>
                <c:pt idx="210">
                  <c:v>40.417556879817731</c:v>
                </c:pt>
                <c:pt idx="211">
                  <c:v>48.014842007603008</c:v>
                </c:pt>
                <c:pt idx="212">
                  <c:v>138.87837213591499</c:v>
                </c:pt>
                <c:pt idx="213">
                  <c:v>143.74063461769759</c:v>
                </c:pt>
                <c:pt idx="214">
                  <c:v>130.36941279279549</c:v>
                </c:pt>
                <c:pt idx="215">
                  <c:v>137.81475221802509</c:v>
                </c:pt>
                <c:pt idx="216">
                  <c:v>104.38669765576989</c:v>
                </c:pt>
                <c:pt idx="217">
                  <c:v>51.205701761272827</c:v>
                </c:pt>
                <c:pt idx="218">
                  <c:v>69.895023175624644</c:v>
                </c:pt>
                <c:pt idx="219">
                  <c:v>107.1217203017726</c:v>
                </c:pt>
                <c:pt idx="220">
                  <c:v>139.03031783847081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120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(3 week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Deaths'!$B$3:$B$300</c:f>
              <c:numCache>
                <c:formatCode>General</c:formatCode>
                <c:ptCount val="2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  <c:pt idx="198">
                  <c:v>36.849530362715598</c:v>
                </c:pt>
                <c:pt idx="199">
                  <c:v>35.314133264269117</c:v>
                </c:pt>
                <c:pt idx="200">
                  <c:v>36.081831813492357</c:v>
                </c:pt>
                <c:pt idx="201">
                  <c:v>118.2255765803792</c:v>
                </c:pt>
                <c:pt idx="202">
                  <c:v>0</c:v>
                </c:pt>
                <c:pt idx="203">
                  <c:v>0</c:v>
                </c:pt>
                <c:pt idx="204">
                  <c:v>68.325170880868512</c:v>
                </c:pt>
                <c:pt idx="205">
                  <c:v>59.88048683941286</c:v>
                </c:pt>
                <c:pt idx="206">
                  <c:v>0</c:v>
                </c:pt>
                <c:pt idx="207">
                  <c:v>62.183582487082582</c:v>
                </c:pt>
                <c:pt idx="208">
                  <c:v>115.15478238348631</c:v>
                </c:pt>
                <c:pt idx="209">
                  <c:v>0</c:v>
                </c:pt>
                <c:pt idx="210">
                  <c:v>0</c:v>
                </c:pt>
                <c:pt idx="211">
                  <c:v>50.668104248733947</c:v>
                </c:pt>
                <c:pt idx="212">
                  <c:v>124.36716497416521</c:v>
                </c:pt>
                <c:pt idx="213">
                  <c:v>44.526515854948023</c:v>
                </c:pt>
                <c:pt idx="214">
                  <c:v>36.081831813492357</c:v>
                </c:pt>
                <c:pt idx="215">
                  <c:v>104.4070026943609</c:v>
                </c:pt>
                <c:pt idx="216">
                  <c:v>0</c:v>
                </c:pt>
                <c:pt idx="217">
                  <c:v>0</c:v>
                </c:pt>
                <c:pt idx="218">
                  <c:v>110.54859108814679</c:v>
                </c:pt>
                <c:pt idx="219">
                  <c:v>33.778736165822643</c:v>
                </c:pt>
                <c:pt idx="220">
                  <c:v>60.648185388636101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4-48A9-965E-A7FB5DBCC4BF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Deaths'!$C$3:$C$300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  <c:pt idx="198">
                  <c:v>6.5854819625684557</c:v>
                </c:pt>
                <c:pt idx="199">
                  <c:v>3.5920810704918851</c:v>
                </c:pt>
                <c:pt idx="200">
                  <c:v>1.796040535245943</c:v>
                </c:pt>
                <c:pt idx="201">
                  <c:v>5.9868017841531422</c:v>
                </c:pt>
                <c:pt idx="202">
                  <c:v>1.1973603568306279</c:v>
                </c:pt>
                <c:pt idx="203">
                  <c:v>1.1973603568306279</c:v>
                </c:pt>
                <c:pt idx="204">
                  <c:v>0</c:v>
                </c:pt>
                <c:pt idx="205">
                  <c:v>8.9802026762297125</c:v>
                </c:pt>
                <c:pt idx="206">
                  <c:v>10.776243211475659</c:v>
                </c:pt>
                <c:pt idx="207">
                  <c:v>7.7828423193990854</c:v>
                </c:pt>
                <c:pt idx="208">
                  <c:v>8.9802026762297125</c:v>
                </c:pt>
                <c:pt idx="209">
                  <c:v>4.7894414273225134</c:v>
                </c:pt>
                <c:pt idx="210">
                  <c:v>2.9934008920765711</c:v>
                </c:pt>
                <c:pt idx="211">
                  <c:v>2.3947207136612572</c:v>
                </c:pt>
                <c:pt idx="212">
                  <c:v>8.9802026762297125</c:v>
                </c:pt>
                <c:pt idx="213">
                  <c:v>7.1841621409837702</c:v>
                </c:pt>
                <c:pt idx="214">
                  <c:v>8.3815224978143981</c:v>
                </c:pt>
                <c:pt idx="215">
                  <c:v>5.3881216057378278</c:v>
                </c:pt>
                <c:pt idx="216">
                  <c:v>7.7828423193990854</c:v>
                </c:pt>
                <c:pt idx="217">
                  <c:v>1.1973603568306279</c:v>
                </c:pt>
                <c:pt idx="218">
                  <c:v>12.572283746721601</c:v>
                </c:pt>
                <c:pt idx="219">
                  <c:v>7.1841621409837702</c:v>
                </c:pt>
                <c:pt idx="220">
                  <c:v>9.5788828546450269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4-48A9-965E-A7FB5DBCC4BF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Deaths'!$D$3:$D$300</c:f>
              <c:numCache>
                <c:formatCode>General</c:formatCode>
                <c:ptCount val="2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  <c:pt idx="198">
                  <c:v>7.4318631918841662</c:v>
                </c:pt>
                <c:pt idx="199">
                  <c:v>9.9091509225122216</c:v>
                </c:pt>
                <c:pt idx="200">
                  <c:v>10.73491349938824</c:v>
                </c:pt>
                <c:pt idx="201">
                  <c:v>8.2576257687601853</c:v>
                </c:pt>
                <c:pt idx="202">
                  <c:v>19.81830184502444</c:v>
                </c:pt>
                <c:pt idx="203">
                  <c:v>12.38643865314028</c:v>
                </c:pt>
                <c:pt idx="204">
                  <c:v>14.037963806892311</c:v>
                </c:pt>
                <c:pt idx="205">
                  <c:v>11.56067607626426</c:v>
                </c:pt>
                <c:pt idx="206">
                  <c:v>16.515251537520371</c:v>
                </c:pt>
                <c:pt idx="207">
                  <c:v>18.99253926814843</c:v>
                </c:pt>
                <c:pt idx="208">
                  <c:v>16.515251537520371</c:v>
                </c:pt>
                <c:pt idx="209">
                  <c:v>14.037963806892311</c:v>
                </c:pt>
                <c:pt idx="210">
                  <c:v>14.037963806892311</c:v>
                </c:pt>
                <c:pt idx="211">
                  <c:v>13.2122012300163</c:v>
                </c:pt>
                <c:pt idx="212">
                  <c:v>19.81830184502444</c:v>
                </c:pt>
                <c:pt idx="213">
                  <c:v>15.689488960644351</c:v>
                </c:pt>
                <c:pt idx="214">
                  <c:v>19.81830184502444</c:v>
                </c:pt>
                <c:pt idx="215">
                  <c:v>18.99253926814843</c:v>
                </c:pt>
                <c:pt idx="216">
                  <c:v>22.2955895756525</c:v>
                </c:pt>
                <c:pt idx="217">
                  <c:v>14.863726383768331</c:v>
                </c:pt>
                <c:pt idx="218">
                  <c:v>13.2122012300163</c:v>
                </c:pt>
                <c:pt idx="219">
                  <c:v>23.121352152528519</c:v>
                </c:pt>
                <c:pt idx="220">
                  <c:v>25.598639883156569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F4-48A9-965E-A7FB5DBCC4BF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Deaths'!$E$3:$E$300</c:f>
              <c:numCache>
                <c:formatCode>General</c:formatCode>
                <c:ptCount val="2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  <c:pt idx="198">
                  <c:v>166.892106521155</c:v>
                </c:pt>
                <c:pt idx="199">
                  <c:v>255.68726575997471</c:v>
                </c:pt>
                <c:pt idx="200">
                  <c:v>173.31103369504561</c:v>
                </c:pt>
                <c:pt idx="201">
                  <c:v>96.28390760835866</c:v>
                </c:pt>
                <c:pt idx="202">
                  <c:v>0</c:v>
                </c:pt>
                <c:pt idx="203">
                  <c:v>0</c:v>
                </c:pt>
                <c:pt idx="204">
                  <c:v>179.72996086893619</c:v>
                </c:pt>
                <c:pt idx="205">
                  <c:v>257.82690815127148</c:v>
                </c:pt>
                <c:pt idx="206">
                  <c:v>139.07675543429579</c:v>
                </c:pt>
                <c:pt idx="207">
                  <c:v>89.86498043446808</c:v>
                </c:pt>
                <c:pt idx="208">
                  <c:v>121.959616303921</c:v>
                </c:pt>
                <c:pt idx="209">
                  <c:v>0</c:v>
                </c:pt>
                <c:pt idx="210">
                  <c:v>0</c:v>
                </c:pt>
                <c:pt idx="211">
                  <c:v>191.49799402106891</c:v>
                </c:pt>
                <c:pt idx="212">
                  <c:v>0</c:v>
                </c:pt>
                <c:pt idx="213">
                  <c:v>406.53205434640319</c:v>
                </c:pt>
                <c:pt idx="214">
                  <c:v>194.70745760801421</c:v>
                </c:pt>
                <c:pt idx="215">
                  <c:v>120.88979510827249</c:v>
                </c:pt>
                <c:pt idx="216">
                  <c:v>0</c:v>
                </c:pt>
                <c:pt idx="217">
                  <c:v>0</c:v>
                </c:pt>
                <c:pt idx="218">
                  <c:v>148.7051461951317</c:v>
                </c:pt>
                <c:pt idx="219">
                  <c:v>279.22333206424008</c:v>
                </c:pt>
                <c:pt idx="220">
                  <c:v>81.306410869280654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F4-48A9-965E-A7FB5DBCC4BF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21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Deaths'!$F$3:$F$300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24.909352375769341</c:v>
                </c:pt>
                <c:pt idx="199">
                  <c:v>44.836834276384813</c:v>
                </c:pt>
                <c:pt idx="200">
                  <c:v>19.927481900615469</c:v>
                </c:pt>
                <c:pt idx="201">
                  <c:v>4.9818704751538672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24.909352375769341</c:v>
                </c:pt>
                <c:pt idx="206">
                  <c:v>29.891222850923199</c:v>
                </c:pt>
                <c:pt idx="207">
                  <c:v>9.9637409503077343</c:v>
                </c:pt>
                <c:pt idx="208">
                  <c:v>9.9637409503077343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49.818704751538682</c:v>
                </c:pt>
                <c:pt idx="213">
                  <c:v>14.9456114254616</c:v>
                </c:pt>
                <c:pt idx="214">
                  <c:v>0</c:v>
                </c:pt>
                <c:pt idx="215">
                  <c:v>9.9637409503077343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-59.782445701846413</c:v>
                </c:pt>
                <c:pt idx="220">
                  <c:v>44.836834276384813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F4-48A9-965E-A7FB5DBCC4BF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Deaths'!$G$3:$G$300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  <c:pt idx="198">
                  <c:v>19.991067398758311</c:v>
                </c:pt>
                <c:pt idx="199">
                  <c:v>14.80819807315431</c:v>
                </c:pt>
                <c:pt idx="200">
                  <c:v>15.54860797681202</c:v>
                </c:pt>
                <c:pt idx="201">
                  <c:v>19.991067398758311</c:v>
                </c:pt>
                <c:pt idx="202">
                  <c:v>19.991067398758311</c:v>
                </c:pt>
                <c:pt idx="203">
                  <c:v>13.327378265838879</c:v>
                </c:pt>
                <c:pt idx="204">
                  <c:v>8.1445089402348678</c:v>
                </c:pt>
                <c:pt idx="205">
                  <c:v>27.395166435335469</c:v>
                </c:pt>
                <c:pt idx="206">
                  <c:v>27.395166435335469</c:v>
                </c:pt>
                <c:pt idx="207">
                  <c:v>29.61639614630861</c:v>
                </c:pt>
                <c:pt idx="208">
                  <c:v>25.173936724362321</c:v>
                </c:pt>
                <c:pt idx="209">
                  <c:v>25.914346628020031</c:v>
                </c:pt>
                <c:pt idx="210">
                  <c:v>12.58696836218116</c:v>
                </c:pt>
                <c:pt idx="211">
                  <c:v>9.6253287475502987</c:v>
                </c:pt>
                <c:pt idx="212">
                  <c:v>52.569103159697789</c:v>
                </c:pt>
                <c:pt idx="213">
                  <c:v>52.569103159697789</c:v>
                </c:pt>
                <c:pt idx="214">
                  <c:v>43.684184315805197</c:v>
                </c:pt>
                <c:pt idx="215">
                  <c:v>48.867053641409207</c:v>
                </c:pt>
                <c:pt idx="216">
                  <c:v>36.280085279228047</c:v>
                </c:pt>
                <c:pt idx="217">
                  <c:v>24.4335268207046</c:v>
                </c:pt>
                <c:pt idx="218">
                  <c:v>14.067788169496589</c:v>
                </c:pt>
                <c:pt idx="219">
                  <c:v>56.271152677986358</c:v>
                </c:pt>
                <c:pt idx="220">
                  <c:v>51.828693256040069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6F4-48A9-965E-A7FB5DBCC4BF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Deaths'!$H$3:$H$300</c:f>
              <c:numCache>
                <c:formatCode>General</c:formatCode>
                <c:ptCount val="2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  <c:pt idx="198">
                  <c:v>195.70606489174901</c:v>
                </c:pt>
                <c:pt idx="199">
                  <c:v>149.36262561225871</c:v>
                </c:pt>
                <c:pt idx="200">
                  <c:v>132.192761223464</c:v>
                </c:pt>
                <c:pt idx="201">
                  <c:v>142.22117759214061</c:v>
                </c:pt>
                <c:pt idx="202">
                  <c:v>108.18534021966251</c:v>
                </c:pt>
                <c:pt idx="203">
                  <c:v>34.491674480145207</c:v>
                </c:pt>
                <c:pt idx="204">
                  <c:v>54.092670109831253</c:v>
                </c:pt>
                <c:pt idx="205">
                  <c:v>139.941992053805</c:v>
                </c:pt>
                <c:pt idx="206">
                  <c:v>166.83638140616489</c:v>
                </c:pt>
                <c:pt idx="207">
                  <c:v>138.87837213591499</c:v>
                </c:pt>
                <c:pt idx="208">
                  <c:v>144.6523088330319</c:v>
                </c:pt>
                <c:pt idx="209">
                  <c:v>112.4398198912223</c:v>
                </c:pt>
                <c:pt idx="210">
                  <c:v>40.417556879817731</c:v>
                </c:pt>
                <c:pt idx="211">
                  <c:v>48.014842007603008</c:v>
                </c:pt>
                <c:pt idx="212">
                  <c:v>138.87837213591499</c:v>
                </c:pt>
                <c:pt idx="213">
                  <c:v>143.74063461769759</c:v>
                </c:pt>
                <c:pt idx="214">
                  <c:v>130.36941279279549</c:v>
                </c:pt>
                <c:pt idx="215">
                  <c:v>137.81475221802509</c:v>
                </c:pt>
                <c:pt idx="216">
                  <c:v>104.38669765576989</c:v>
                </c:pt>
                <c:pt idx="217">
                  <c:v>51.205701761272827</c:v>
                </c:pt>
                <c:pt idx="218">
                  <c:v>69.895023175624644</c:v>
                </c:pt>
                <c:pt idx="219">
                  <c:v>107.1217203017726</c:v>
                </c:pt>
                <c:pt idx="220">
                  <c:v>139.03031783847081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F4-48A9-965E-A7FB5DBC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120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  <c:pt idx="42">
                  <c:v>487.4885787567585</c:v>
                </c:pt>
                <c:pt idx="43">
                  <c:v>487.4885787567585</c:v>
                </c:pt>
                <c:pt idx="44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  <c:pt idx="42">
                  <c:v>-18.559085530874739</c:v>
                </c:pt>
                <c:pt idx="43">
                  <c:v>-18.559085530874739</c:v>
                </c:pt>
                <c:pt idx="44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511.14703508625553</c:v>
                </c:pt>
                <c:pt idx="43">
                  <c:v>511.14703508625553</c:v>
                </c:pt>
                <c:pt idx="44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  <c:pt idx="42">
                  <c:v>561.65612771542555</c:v>
                </c:pt>
                <c:pt idx="43">
                  <c:v>561.65612771542555</c:v>
                </c:pt>
                <c:pt idx="44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  <c:pt idx="42">
                  <c:v>483.24143608992512</c:v>
                </c:pt>
                <c:pt idx="43">
                  <c:v>483.24143608992512</c:v>
                </c:pt>
                <c:pt idx="44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  <c:pt idx="42">
                  <c:v>624.16554878345403</c:v>
                </c:pt>
                <c:pt idx="43">
                  <c:v>624.16554878345403</c:v>
                </c:pt>
                <c:pt idx="44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  <c:pt idx="42">
                  <c:v>321.97294371554051</c:v>
                </c:pt>
                <c:pt idx="43">
                  <c:v>321.97294371554051</c:v>
                </c:pt>
                <c:pt idx="44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0377E3-2BC7-4752-B5CE-3B6F2802F6E1}">
  <sheetPr codeName="Chart4"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4A57B0-5C5B-4E6A-94CD-D84E631DADA8}">
  <sheetPr codeName="Chart3"/>
  <sheetViews>
    <sheetView zoomScale="12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zoomScale="12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BB94BC-45D8-4252-A3DD-504747B9B567}">
  <sheetPr codeName="Chart14"/>
  <sheetViews>
    <sheetView zoomScale="12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228FAE-D48B-45B1-9A4D-88483B014070}">
  <sheetPr codeName="Chart15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690561</xdr:colOff>
      <xdr:row>2</xdr:row>
      <xdr:rowOff>4761</xdr:rowOff>
    </xdr:from>
    <xdr:to>
      <xdr:col>36</xdr:col>
      <xdr:colOff>295274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CF426-97B0-4005-9DFB-0CB1E45B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690562</xdr:colOff>
      <xdr:row>22</xdr:row>
      <xdr:rowOff>147637</xdr:rowOff>
    </xdr:from>
    <xdr:to>
      <xdr:col>36</xdr:col>
      <xdr:colOff>285750</xdr:colOff>
      <xdr:row>45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EC18B-CE35-4AE9-A81F-48779FD2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0.90242</cdr:x>
      <cdr:y>0.92555</cdr:y>
    </cdr:from>
    <cdr:to>
      <cdr:x>0.97443</cdr:x>
      <cdr:y>0.9742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398244" y="5629154"/>
          <a:ext cx="670153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0.90258</cdr:x>
      <cdr:y>0.87874</cdr:y>
    </cdr:from>
    <cdr:to>
      <cdr:x>0.97118</cdr:x>
      <cdr:y>0.91143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99774" y="5344429"/>
          <a:ext cx="638418" cy="198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0.90334</cdr:x>
      <cdr:y>0.8068</cdr:y>
    </cdr:from>
    <cdr:to>
      <cdr:x>0.97567</cdr:x>
      <cdr:y>0.85545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06848" y="4906893"/>
          <a:ext cx="673131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0.89985</cdr:x>
      <cdr:y>0.78041</cdr:y>
    </cdr:from>
    <cdr:to>
      <cdr:x>0.9698</cdr:x>
      <cdr:y>0.82906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4346" y="4746420"/>
          <a:ext cx="650982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0.89995</cdr:x>
      <cdr:y>0.8305</cdr:y>
    </cdr:from>
    <cdr:to>
      <cdr:x>0.96812</cdr:x>
      <cdr:y>0.87915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5297" y="5051049"/>
          <a:ext cx="634417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0.90137</cdr:x>
      <cdr:y>0.85348</cdr:y>
    </cdr:from>
    <cdr:to>
      <cdr:x>0.96645</cdr:x>
      <cdr:y>0.90212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8503" y="5190794"/>
          <a:ext cx="605661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0.90101</cdr:x>
      <cdr:y>0.90244</cdr:y>
    </cdr:from>
    <cdr:to>
      <cdr:x>0.97903</cdr:x>
      <cdr:y>0.95053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5123" y="5488604"/>
          <a:ext cx="726085" cy="2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13-Aug-2020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20</xdr:row>
      <xdr:rowOff>23811</xdr:rowOff>
    </xdr:from>
    <xdr:to>
      <xdr:col>23</xdr:col>
      <xdr:colOff>38099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F5D2C-1C0C-40C1-A458-379A0F533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41</xdr:row>
      <xdr:rowOff>109537</xdr:rowOff>
    </xdr:from>
    <xdr:to>
      <xdr:col>23</xdr:col>
      <xdr:colOff>19050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F666E-1AF2-4884-99AE-ACB793F1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DA4DC-5DA8-4987-BD80-FD41F698BD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2D81-DCD5-4E70-A98F-D3408387E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8DB19-1DCB-41E1-9EFB-E2E78A8515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0.9095</cdr:x>
      <cdr:y>0.80534</cdr:y>
    </cdr:from>
    <cdr:to>
      <cdr:x>0.99512</cdr:x>
      <cdr:y>0.85399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461343" y="4893462"/>
          <a:ext cx="796548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0.91123</cdr:x>
      <cdr:y>0.87446</cdr:y>
    </cdr:from>
    <cdr:to>
      <cdr:x>0.99684</cdr:x>
      <cdr:y>0.9231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7462" y="5313471"/>
          <a:ext cx="796455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0.90863</cdr:x>
      <cdr:y>0.74614</cdr:y>
    </cdr:from>
    <cdr:to>
      <cdr:x>0.99424</cdr:x>
      <cdr:y>0.79479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224" y="453379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0.90866</cdr:x>
      <cdr:y>0.78688</cdr:y>
    </cdr:from>
    <cdr:to>
      <cdr:x>0.99428</cdr:x>
      <cdr:y>0.83553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528" y="4781339"/>
          <a:ext cx="796549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0.91132</cdr:x>
      <cdr:y>0.8344</cdr:y>
    </cdr:from>
    <cdr:to>
      <cdr:x>0.99693</cdr:x>
      <cdr:y>0.88304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8255" y="5070063"/>
          <a:ext cx="796456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0.90955</cdr:x>
      <cdr:y>0.7671</cdr:y>
    </cdr:from>
    <cdr:to>
      <cdr:x>0.99516</cdr:x>
      <cdr:y>0.81575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61832" y="4661135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0.91086</cdr:x>
      <cdr:y>0.85558</cdr:y>
    </cdr:from>
    <cdr:to>
      <cdr:x>0.98731</cdr:x>
      <cdr:y>0.90423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4045" y="5198752"/>
          <a:ext cx="711237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</a:t>
          </a:r>
          <a:r>
            <a:rPr lang="en-GB" sz="1100" baseline="0">
              <a:solidFill>
                <a:schemeClr val="bg2"/>
              </a:solidFill>
            </a:rPr>
            <a:t> 8-Oct</a:t>
          </a:r>
          <a:r>
            <a:rPr lang="en-GB" sz="1100">
              <a:solidFill>
                <a:schemeClr val="bg2"/>
              </a:solidFill>
            </a:rPr>
            <a:t>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0.91439</cdr:x>
      <cdr:y>0.79348</cdr:y>
    </cdr:from>
    <cdr:to>
      <cdr:x>1</cdr:x>
      <cdr:y>0.84213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6842" y="4821447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0.91779</cdr:x>
      <cdr:y>0.65779</cdr:y>
    </cdr:from>
    <cdr:to>
      <cdr:x>1</cdr:x>
      <cdr:y>0.70644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38473" y="3996952"/>
          <a:ext cx="764824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0.91439</cdr:x>
      <cdr:y>0.88243</cdr:y>
    </cdr:from>
    <cdr:to>
      <cdr:x>1</cdr:x>
      <cdr:y>0.93108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361876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0.91438</cdr:x>
      <cdr:y>0.83492</cdr:y>
    </cdr:from>
    <cdr:to>
      <cdr:x>1</cdr:x>
      <cdr:y>0.88357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9" y="5073214"/>
          <a:ext cx="796548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0.86014</cdr:y>
    </cdr:from>
    <cdr:to>
      <cdr:x>1</cdr:x>
      <cdr:y>0.90879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226441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0.91438</cdr:x>
      <cdr:y>0.69464</cdr:y>
    </cdr:from>
    <cdr:to>
      <cdr:x>1</cdr:x>
      <cdr:y>0.74328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9" y="4220820"/>
          <a:ext cx="796548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0.91439</cdr:x>
      <cdr:y>0.90311</cdr:y>
    </cdr:from>
    <cdr:to>
      <cdr:x>1</cdr:x>
      <cdr:y>0.95176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487579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7-day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8-Oct-2020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C8CF4-0F11-406E-90BF-7229178FF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0.91439</cdr:x>
      <cdr:y>0.85568</cdr:y>
    </cdr:from>
    <cdr:to>
      <cdr:x>1</cdr:x>
      <cdr:y>0.90433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6842" y="519934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0.91439</cdr:x>
      <cdr:y>0.81318</cdr:y>
    </cdr:from>
    <cdr:to>
      <cdr:x>1</cdr:x>
      <cdr:y>0.86183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4941129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0.91439</cdr:x>
      <cdr:y>0.91618</cdr:y>
    </cdr:from>
    <cdr:to>
      <cdr:x>1</cdr:x>
      <cdr:y>0.96483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1" y="5566957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0.91278</cdr:x>
      <cdr:y>0.87846</cdr:y>
    </cdr:from>
    <cdr:to>
      <cdr:x>0.9984</cdr:x>
      <cdr:y>0.92711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1888" y="5337765"/>
          <a:ext cx="796548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0.89807</cdr:y>
    </cdr:from>
    <cdr:to>
      <cdr:x>1</cdr:x>
      <cdr:y>0.94672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45692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0.91438</cdr:x>
      <cdr:y>0.83343</cdr:y>
    </cdr:from>
    <cdr:to>
      <cdr:x>1</cdr:x>
      <cdr:y>0.88207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9" y="5064149"/>
          <a:ext cx="796548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0.91351</cdr:x>
      <cdr:y>0.93238</cdr:y>
    </cdr:from>
    <cdr:to>
      <cdr:x>0.99912</cdr:x>
      <cdr:y>0.98102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8631" y="5665384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3-week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8-Oct-2020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weeklyprovisionalfiguresondeathsregisteredinenglandandwale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weeklyprovisionalfiguresondeathsregisteredinenglandandwa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9F73-CC68-4FB8-8C69-3F9C3C605560}">
  <sheetPr codeName="Sheet6"/>
  <dimension ref="A1:FI159"/>
  <sheetViews>
    <sheetView showGridLines="0" tabSelected="1" workbookViewId="0">
      <pane xSplit="1" topLeftCell="B1" activePane="topRight" state="frozen"/>
      <selection pane="topRight" activeCell="B4" sqref="B4"/>
    </sheetView>
  </sheetViews>
  <sheetFormatPr defaultRowHeight="15" x14ac:dyDescent="0.25"/>
  <cols>
    <col min="2" max="2" width="13.28515625" customWidth="1"/>
    <col min="3" max="4" width="9.140625" customWidth="1"/>
    <col min="5" max="16" width="10.140625" customWidth="1"/>
    <col min="17" max="18" width="9.140625" customWidth="1"/>
    <col min="19" max="48" width="10.140625" customWidth="1"/>
    <col min="49" max="53" width="10.140625" bestFit="1" customWidth="1"/>
    <col min="74" max="79" width="9.7109375" bestFit="1" customWidth="1"/>
    <col min="130" max="134" width="9.7109375" bestFit="1" customWidth="1"/>
  </cols>
  <sheetData>
    <row r="1" spans="1:165" x14ac:dyDescent="0.25">
      <c r="L1" s="158" t="s">
        <v>92</v>
      </c>
    </row>
    <row r="2" spans="1:165" ht="18.75" x14ac:dyDescent="0.3">
      <c r="A2" s="18" t="s">
        <v>60</v>
      </c>
      <c r="BD2" s="18" t="s">
        <v>89</v>
      </c>
      <c r="DH2" s="18" t="s">
        <v>85</v>
      </c>
    </row>
    <row r="3" spans="1:165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BD3" s="65" t="s">
        <v>22</v>
      </c>
      <c r="DH3" s="65" t="s">
        <v>22</v>
      </c>
    </row>
    <row r="4" spans="1:165" x14ac:dyDescent="0.25">
      <c r="A4" s="10" t="s">
        <v>50</v>
      </c>
      <c r="B4" s="24">
        <v>1</v>
      </c>
      <c r="C4" s="24">
        <v>2</v>
      </c>
      <c r="D4" s="24">
        <v>3</v>
      </c>
      <c r="E4" s="24">
        <v>4</v>
      </c>
      <c r="F4" s="24">
        <v>5</v>
      </c>
      <c r="G4" s="24">
        <v>6</v>
      </c>
      <c r="H4" s="24">
        <v>7</v>
      </c>
      <c r="I4" s="24">
        <v>8</v>
      </c>
      <c r="J4" s="24">
        <v>9</v>
      </c>
      <c r="K4" s="24">
        <v>10</v>
      </c>
      <c r="L4" s="24">
        <v>11</v>
      </c>
      <c r="M4" s="24">
        <v>12</v>
      </c>
      <c r="N4" s="24">
        <v>13</v>
      </c>
      <c r="O4" s="24">
        <v>14</v>
      </c>
      <c r="P4" s="24">
        <v>15</v>
      </c>
      <c r="Q4" s="24">
        <v>16</v>
      </c>
      <c r="R4" s="24">
        <v>17</v>
      </c>
      <c r="S4" s="24">
        <v>18</v>
      </c>
      <c r="T4" s="24">
        <v>19</v>
      </c>
      <c r="U4" s="24">
        <v>20</v>
      </c>
      <c r="V4" s="24">
        <v>21</v>
      </c>
      <c r="W4" s="24">
        <v>22</v>
      </c>
      <c r="X4" s="24">
        <v>23</v>
      </c>
      <c r="Y4" s="24">
        <v>24</v>
      </c>
      <c r="Z4" s="24">
        <v>25</v>
      </c>
      <c r="AA4" s="24">
        <v>26</v>
      </c>
      <c r="AB4" s="24">
        <v>27</v>
      </c>
      <c r="AC4" s="24">
        <v>28</v>
      </c>
      <c r="AD4" s="24">
        <v>29</v>
      </c>
      <c r="AE4" s="24">
        <v>30</v>
      </c>
      <c r="AF4" s="24">
        <v>31</v>
      </c>
      <c r="AG4" s="24">
        <v>32</v>
      </c>
      <c r="AH4" s="24">
        <v>33</v>
      </c>
      <c r="AI4" s="24">
        <v>34</v>
      </c>
      <c r="AJ4" s="24">
        <v>35</v>
      </c>
      <c r="AK4" s="24">
        <v>36</v>
      </c>
      <c r="AL4" s="24">
        <v>37</v>
      </c>
      <c r="AM4" s="24">
        <v>38</v>
      </c>
      <c r="AN4" s="24">
        <v>39</v>
      </c>
      <c r="AO4" s="24">
        <v>40</v>
      </c>
      <c r="AP4" s="24">
        <v>41</v>
      </c>
      <c r="AQ4" s="24">
        <v>42</v>
      </c>
      <c r="AR4" s="24">
        <v>43</v>
      </c>
      <c r="AS4" s="24">
        <v>44</v>
      </c>
      <c r="AT4" s="24">
        <v>45</v>
      </c>
      <c r="AU4" s="24">
        <v>46</v>
      </c>
      <c r="AV4" s="24">
        <v>47</v>
      </c>
      <c r="AW4" s="24">
        <v>48</v>
      </c>
      <c r="AX4" s="24">
        <v>49</v>
      </c>
      <c r="AY4" s="24">
        <v>50</v>
      </c>
      <c r="AZ4" s="24">
        <v>51</v>
      </c>
      <c r="BA4" s="24">
        <v>52</v>
      </c>
      <c r="BD4" s="141" t="s">
        <v>50</v>
      </c>
      <c r="BE4" s="149">
        <v>1</v>
      </c>
      <c r="BF4" s="149">
        <v>2</v>
      </c>
      <c r="BG4" s="149">
        <v>3</v>
      </c>
      <c r="BH4" s="149">
        <v>4</v>
      </c>
      <c r="BI4" s="149">
        <v>5</v>
      </c>
      <c r="BJ4" s="149">
        <v>6</v>
      </c>
      <c r="BK4" s="149">
        <v>7</v>
      </c>
      <c r="BL4" s="149">
        <v>8</v>
      </c>
      <c r="BM4" s="149">
        <v>9</v>
      </c>
      <c r="BN4" s="149">
        <v>10</v>
      </c>
      <c r="BO4" s="149">
        <v>11</v>
      </c>
      <c r="BP4" s="149">
        <v>12</v>
      </c>
      <c r="BQ4" s="149">
        <v>13</v>
      </c>
      <c r="BR4" s="149">
        <v>14</v>
      </c>
      <c r="BS4" s="149">
        <v>15</v>
      </c>
      <c r="BT4" s="149">
        <v>16</v>
      </c>
      <c r="BU4" s="149">
        <v>17</v>
      </c>
      <c r="BV4" s="149">
        <v>18</v>
      </c>
      <c r="BW4" s="149">
        <v>19</v>
      </c>
      <c r="BX4" s="149">
        <v>20</v>
      </c>
      <c r="BY4" s="149">
        <v>21</v>
      </c>
      <c r="BZ4" s="149">
        <v>22</v>
      </c>
      <c r="CA4" s="149">
        <v>23</v>
      </c>
      <c r="CB4" s="149">
        <v>24</v>
      </c>
      <c r="CC4" s="149">
        <v>25</v>
      </c>
      <c r="CD4" s="149">
        <v>26</v>
      </c>
      <c r="CE4" s="149">
        <v>27</v>
      </c>
      <c r="CF4" s="149">
        <v>28</v>
      </c>
      <c r="CG4" s="149">
        <v>29</v>
      </c>
      <c r="CH4" s="149">
        <v>30</v>
      </c>
      <c r="CI4" s="149">
        <v>31</v>
      </c>
      <c r="CJ4" s="149">
        <v>32</v>
      </c>
      <c r="CK4" s="149">
        <v>33</v>
      </c>
      <c r="CL4" s="149">
        <v>34</v>
      </c>
      <c r="CM4" s="149">
        <v>35</v>
      </c>
      <c r="CN4" s="149">
        <v>36</v>
      </c>
      <c r="CO4" s="149">
        <v>37</v>
      </c>
      <c r="CP4" s="149">
        <v>38</v>
      </c>
      <c r="CQ4" s="149">
        <v>39</v>
      </c>
      <c r="CR4" s="149">
        <v>40</v>
      </c>
      <c r="CS4" s="149">
        <v>41</v>
      </c>
      <c r="CT4" s="149">
        <v>42</v>
      </c>
      <c r="CU4" s="149">
        <v>43</v>
      </c>
      <c r="CV4" s="149">
        <v>44</v>
      </c>
      <c r="CW4" s="149">
        <v>45</v>
      </c>
      <c r="CX4" s="149">
        <v>46</v>
      </c>
      <c r="CY4" s="149">
        <v>47</v>
      </c>
      <c r="CZ4" s="149">
        <v>48</v>
      </c>
      <c r="DA4" s="149">
        <v>49</v>
      </c>
      <c r="DB4" s="149">
        <v>50</v>
      </c>
      <c r="DC4" s="149">
        <v>51</v>
      </c>
      <c r="DD4" s="149">
        <v>52</v>
      </c>
      <c r="DE4" s="149"/>
      <c r="DF4" s="277"/>
      <c r="DH4" s="147" t="s">
        <v>50</v>
      </c>
      <c r="DI4" s="149">
        <v>1</v>
      </c>
      <c r="DJ4" s="149">
        <v>2</v>
      </c>
      <c r="DK4" s="149">
        <v>3</v>
      </c>
      <c r="DL4" s="149">
        <v>4</v>
      </c>
      <c r="DM4" s="149">
        <v>5</v>
      </c>
      <c r="DN4" s="149">
        <v>6</v>
      </c>
      <c r="DO4" s="149">
        <v>7</v>
      </c>
      <c r="DP4" s="149">
        <v>8</v>
      </c>
      <c r="DQ4" s="149">
        <v>9</v>
      </c>
      <c r="DR4" s="149">
        <v>10</v>
      </c>
      <c r="DS4" s="149">
        <v>11</v>
      </c>
      <c r="DT4" s="149">
        <v>12</v>
      </c>
      <c r="DU4" s="149">
        <v>13</v>
      </c>
      <c r="DV4" s="149">
        <v>14</v>
      </c>
      <c r="DW4" s="149">
        <v>15</v>
      </c>
      <c r="DX4" s="149">
        <v>16</v>
      </c>
      <c r="DY4" s="149">
        <v>17</v>
      </c>
      <c r="DZ4" s="149">
        <v>18</v>
      </c>
      <c r="EA4" s="149">
        <v>19</v>
      </c>
      <c r="EB4" s="149">
        <v>20</v>
      </c>
      <c r="EC4" s="149">
        <v>21</v>
      </c>
      <c r="ED4" s="149">
        <v>22</v>
      </c>
      <c r="EE4" s="149">
        <v>23</v>
      </c>
      <c r="EF4" s="149">
        <v>24</v>
      </c>
      <c r="EG4" s="149">
        <v>25</v>
      </c>
      <c r="EH4" s="149">
        <v>26</v>
      </c>
      <c r="EI4" s="149">
        <v>27</v>
      </c>
      <c r="EJ4" s="149">
        <v>28</v>
      </c>
      <c r="EK4" s="149">
        <v>29</v>
      </c>
      <c r="EL4" s="149">
        <v>30</v>
      </c>
      <c r="EM4" s="149">
        <v>31</v>
      </c>
      <c r="EN4" s="149">
        <v>32</v>
      </c>
      <c r="EO4" s="149">
        <v>33</v>
      </c>
      <c r="EP4" s="149">
        <v>34</v>
      </c>
      <c r="EQ4" s="149">
        <v>35</v>
      </c>
      <c r="ER4" s="149">
        <v>36</v>
      </c>
      <c r="ES4" s="149">
        <v>37</v>
      </c>
      <c r="ET4" s="149">
        <v>38</v>
      </c>
      <c r="EU4" s="149">
        <v>39</v>
      </c>
      <c r="EV4" s="149">
        <v>40</v>
      </c>
      <c r="EW4" s="149">
        <v>41</v>
      </c>
      <c r="EX4" s="149">
        <v>42</v>
      </c>
      <c r="EY4" s="149">
        <v>43</v>
      </c>
      <c r="EZ4" s="149">
        <v>44</v>
      </c>
      <c r="FA4" s="149">
        <v>45</v>
      </c>
      <c r="FB4" s="149">
        <v>46</v>
      </c>
      <c r="FC4" s="149">
        <v>47</v>
      </c>
      <c r="FD4" s="149">
        <v>48</v>
      </c>
      <c r="FE4" s="149">
        <v>49</v>
      </c>
      <c r="FF4" s="149">
        <v>50</v>
      </c>
      <c r="FG4" s="149">
        <v>51</v>
      </c>
      <c r="FH4" s="149">
        <v>52</v>
      </c>
      <c r="FI4" s="149"/>
    </row>
    <row r="5" spans="1:165" x14ac:dyDescent="0.25">
      <c r="A5" s="147" t="s">
        <v>76</v>
      </c>
      <c r="B5" s="136">
        <v>43833</v>
      </c>
      <c r="C5" s="136">
        <v>43840</v>
      </c>
      <c r="D5" s="136">
        <v>43847</v>
      </c>
      <c r="E5" s="136">
        <v>43854</v>
      </c>
      <c r="F5" s="136">
        <v>43861</v>
      </c>
      <c r="G5" s="136">
        <v>43868</v>
      </c>
      <c r="H5" s="136">
        <v>43875</v>
      </c>
      <c r="I5" s="136">
        <v>43882</v>
      </c>
      <c r="J5" s="136">
        <v>43889</v>
      </c>
      <c r="K5" s="136">
        <v>43896</v>
      </c>
      <c r="L5" s="136">
        <v>43903</v>
      </c>
      <c r="M5" s="136">
        <v>43910</v>
      </c>
      <c r="N5" s="136">
        <v>43917</v>
      </c>
      <c r="O5" s="136">
        <v>43924</v>
      </c>
      <c r="P5" s="136">
        <v>43931</v>
      </c>
      <c r="Q5" s="136">
        <v>43938</v>
      </c>
      <c r="R5" s="136">
        <v>43945</v>
      </c>
      <c r="S5" s="136">
        <v>43952</v>
      </c>
      <c r="T5" s="136">
        <v>43959</v>
      </c>
      <c r="U5" s="136">
        <v>43966</v>
      </c>
      <c r="V5" s="136">
        <v>43973</v>
      </c>
      <c r="W5" s="136">
        <v>43980</v>
      </c>
      <c r="X5" s="136">
        <v>43987</v>
      </c>
      <c r="Y5" s="136">
        <v>43994</v>
      </c>
      <c r="Z5" s="136">
        <v>44001</v>
      </c>
      <c r="AA5" s="136">
        <v>44008</v>
      </c>
      <c r="AB5" s="136">
        <v>44015</v>
      </c>
      <c r="AC5" s="136">
        <v>44022</v>
      </c>
      <c r="AD5" s="136">
        <v>44029</v>
      </c>
      <c r="AE5" s="136">
        <v>44036</v>
      </c>
      <c r="AF5" s="136">
        <v>44043</v>
      </c>
      <c r="AG5" s="136">
        <v>44050</v>
      </c>
      <c r="AH5" s="136">
        <v>44057</v>
      </c>
      <c r="AI5" s="136">
        <v>44064</v>
      </c>
      <c r="AJ5" s="136">
        <v>44071</v>
      </c>
      <c r="AK5" s="136">
        <v>44078</v>
      </c>
      <c r="AL5" s="136">
        <v>44085</v>
      </c>
      <c r="AM5" s="136">
        <v>44092</v>
      </c>
      <c r="AN5" s="136">
        <v>44099</v>
      </c>
      <c r="AO5" s="136">
        <v>44106</v>
      </c>
      <c r="AP5" s="136">
        <v>44113</v>
      </c>
      <c r="AQ5" s="136">
        <v>44120</v>
      </c>
      <c r="AR5" s="136">
        <v>44127</v>
      </c>
      <c r="AS5" s="136">
        <v>44134</v>
      </c>
      <c r="AT5" s="136">
        <v>44141</v>
      </c>
      <c r="AU5" s="136">
        <v>44148</v>
      </c>
      <c r="AV5" s="136">
        <v>44155</v>
      </c>
      <c r="AW5" s="136">
        <v>44162</v>
      </c>
      <c r="AX5" s="136">
        <v>44169</v>
      </c>
      <c r="AY5" s="136">
        <v>44176</v>
      </c>
      <c r="AZ5" s="136">
        <v>44183</v>
      </c>
      <c r="BA5" s="136">
        <v>44190</v>
      </c>
      <c r="BD5" s="147" t="s">
        <v>86</v>
      </c>
      <c r="BE5" s="136">
        <v>43833</v>
      </c>
      <c r="BF5" s="136">
        <v>43840</v>
      </c>
      <c r="BG5" s="136">
        <v>43847</v>
      </c>
      <c r="BH5" s="136">
        <v>43854</v>
      </c>
      <c r="BI5" s="136">
        <v>43861</v>
      </c>
      <c r="BJ5" s="136">
        <v>43868</v>
      </c>
      <c r="BK5" s="136">
        <v>43875</v>
      </c>
      <c r="BL5" s="136">
        <v>43882</v>
      </c>
      <c r="BM5" s="136">
        <v>43889</v>
      </c>
      <c r="BN5" s="136">
        <v>43896</v>
      </c>
      <c r="BO5" s="136">
        <v>43903</v>
      </c>
      <c r="BP5" s="136">
        <v>43910</v>
      </c>
      <c r="BQ5" s="136">
        <v>43917</v>
      </c>
      <c r="BR5" s="136">
        <v>43924</v>
      </c>
      <c r="BS5" s="136">
        <v>43931</v>
      </c>
      <c r="BT5" s="136">
        <v>43938</v>
      </c>
      <c r="BU5" s="136">
        <v>43945</v>
      </c>
      <c r="BV5" s="136">
        <v>43952</v>
      </c>
      <c r="BW5" s="136">
        <v>43959</v>
      </c>
      <c r="BX5" s="136">
        <v>43966</v>
      </c>
      <c r="BY5" s="136">
        <v>43973</v>
      </c>
      <c r="BZ5" s="136">
        <v>43980</v>
      </c>
      <c r="CA5" s="136">
        <v>43987</v>
      </c>
      <c r="CB5" s="136">
        <v>43994</v>
      </c>
      <c r="CC5" s="136">
        <v>44001</v>
      </c>
      <c r="CD5" s="136">
        <v>44008</v>
      </c>
      <c r="CE5" s="136">
        <v>44015</v>
      </c>
      <c r="CF5" s="136">
        <v>44022</v>
      </c>
      <c r="CG5" s="136">
        <v>44029</v>
      </c>
      <c r="CH5" s="136">
        <v>44036</v>
      </c>
      <c r="CI5" s="136">
        <v>44043</v>
      </c>
      <c r="CJ5" s="136">
        <v>44050</v>
      </c>
      <c r="CK5" s="136">
        <v>44057</v>
      </c>
      <c r="CL5" s="136">
        <v>44064</v>
      </c>
      <c r="CM5" s="136">
        <v>44071</v>
      </c>
      <c r="CN5" s="136">
        <v>44078</v>
      </c>
      <c r="CO5" s="136">
        <v>44085</v>
      </c>
      <c r="CP5" s="136">
        <v>44092</v>
      </c>
      <c r="CQ5" s="136">
        <v>44099</v>
      </c>
      <c r="CR5" s="136">
        <v>44106</v>
      </c>
      <c r="CS5" s="136">
        <v>44113</v>
      </c>
      <c r="CT5" s="136">
        <v>44120</v>
      </c>
      <c r="CU5" s="136">
        <v>44127</v>
      </c>
      <c r="CV5" s="136">
        <v>44134</v>
      </c>
      <c r="CW5" s="136">
        <v>44141</v>
      </c>
      <c r="CX5" s="136">
        <v>44148</v>
      </c>
      <c r="CY5" s="136">
        <v>44155</v>
      </c>
      <c r="CZ5" s="136">
        <v>44162</v>
      </c>
      <c r="DA5" s="136">
        <v>44169</v>
      </c>
      <c r="DB5" s="136">
        <v>44176</v>
      </c>
      <c r="DC5" s="136">
        <v>44183</v>
      </c>
      <c r="DD5" s="136">
        <v>44190</v>
      </c>
      <c r="DF5" t="s">
        <v>136</v>
      </c>
      <c r="DH5" s="147" t="s">
        <v>86</v>
      </c>
      <c r="DI5" s="136">
        <v>43833</v>
      </c>
      <c r="DJ5" s="136">
        <v>43840</v>
      </c>
      <c r="DK5" s="136">
        <v>43847</v>
      </c>
      <c r="DL5" s="136">
        <v>43854</v>
      </c>
      <c r="DM5" s="136">
        <v>43861</v>
      </c>
      <c r="DN5" s="136">
        <v>43868</v>
      </c>
      <c r="DO5" s="136">
        <v>43875</v>
      </c>
      <c r="DP5" s="136">
        <v>43882</v>
      </c>
      <c r="DQ5" s="136">
        <v>43889</v>
      </c>
      <c r="DR5" s="136">
        <v>43896</v>
      </c>
      <c r="DS5" s="136">
        <v>43903</v>
      </c>
      <c r="DT5" s="136">
        <v>43910</v>
      </c>
      <c r="DU5" s="136">
        <v>43917</v>
      </c>
      <c r="DV5" s="136">
        <v>43924</v>
      </c>
      <c r="DW5" s="136">
        <v>43931</v>
      </c>
      <c r="DX5" s="136">
        <v>43938</v>
      </c>
      <c r="DY5" s="136">
        <v>43945</v>
      </c>
      <c r="DZ5" s="136">
        <v>43952</v>
      </c>
      <c r="EA5" s="136">
        <v>43959</v>
      </c>
      <c r="EB5" s="136">
        <v>43966</v>
      </c>
      <c r="EC5" s="136">
        <v>43973</v>
      </c>
      <c r="ED5" s="136">
        <v>43980</v>
      </c>
      <c r="EE5" s="136">
        <v>43987</v>
      </c>
      <c r="EF5" s="136">
        <v>43994</v>
      </c>
      <c r="EG5" s="136">
        <v>44001</v>
      </c>
      <c r="EH5" s="136">
        <v>44008</v>
      </c>
      <c r="EI5" s="136">
        <v>44015</v>
      </c>
      <c r="EJ5" s="136">
        <v>44022</v>
      </c>
      <c r="EK5" s="136">
        <v>44029</v>
      </c>
      <c r="EL5" s="136">
        <v>44036</v>
      </c>
      <c r="EM5" s="136">
        <v>44043</v>
      </c>
      <c r="EN5" s="136">
        <v>44050</v>
      </c>
      <c r="EO5" s="136">
        <v>44057</v>
      </c>
      <c r="EP5" s="136">
        <v>44064</v>
      </c>
      <c r="EQ5" s="136">
        <v>44071</v>
      </c>
      <c r="ER5" s="136">
        <v>44078</v>
      </c>
      <c r="ES5" s="136">
        <v>44085</v>
      </c>
      <c r="ET5" s="136">
        <v>44092</v>
      </c>
      <c r="EU5" s="136">
        <v>44099</v>
      </c>
      <c r="EV5" s="136">
        <v>44106</v>
      </c>
      <c r="EW5" s="136">
        <v>44113</v>
      </c>
      <c r="EX5" s="136">
        <v>44120</v>
      </c>
      <c r="EY5" s="136">
        <v>44127</v>
      </c>
      <c r="EZ5" s="136">
        <v>44134</v>
      </c>
      <c r="FA5" s="136">
        <v>44141</v>
      </c>
      <c r="FB5" s="136">
        <v>44148</v>
      </c>
      <c r="FC5" s="136">
        <v>44155</v>
      </c>
      <c r="FD5" s="136">
        <v>44162</v>
      </c>
      <c r="FE5" s="136">
        <v>44169</v>
      </c>
      <c r="FF5" s="136">
        <v>44176</v>
      </c>
      <c r="FG5" s="136">
        <v>44183</v>
      </c>
      <c r="FH5" s="136">
        <v>44190</v>
      </c>
    </row>
    <row r="6" spans="1:165" x14ac:dyDescent="0.25">
      <c r="A6" s="9" t="s">
        <v>23</v>
      </c>
      <c r="B6" s="7">
        <v>48</v>
      </c>
      <c r="C6" s="7">
        <v>50</v>
      </c>
      <c r="D6" s="7">
        <v>69</v>
      </c>
      <c r="E6" s="7">
        <v>53</v>
      </c>
      <c r="F6" s="7">
        <v>50</v>
      </c>
      <c r="G6" s="7">
        <v>30</v>
      </c>
      <c r="H6" s="7">
        <v>43</v>
      </c>
      <c r="I6" s="7">
        <v>51</v>
      </c>
      <c r="J6" s="7">
        <v>49</v>
      </c>
      <c r="K6" s="7">
        <v>56</v>
      </c>
      <c r="L6" s="7">
        <v>53</v>
      </c>
      <c r="M6" s="7">
        <v>44</v>
      </c>
      <c r="N6" s="7">
        <v>49</v>
      </c>
      <c r="O6" s="7">
        <v>51</v>
      </c>
      <c r="P6" s="165">
        <v>38</v>
      </c>
      <c r="Q6" s="160">
        <v>51</v>
      </c>
      <c r="R6" s="160">
        <v>54</v>
      </c>
      <c r="S6" s="159">
        <v>48</v>
      </c>
      <c r="T6" s="171">
        <v>28</v>
      </c>
      <c r="U6" s="180">
        <v>56</v>
      </c>
      <c r="V6" s="183">
        <v>51</v>
      </c>
      <c r="W6" s="186">
        <v>40</v>
      </c>
      <c r="X6" s="190">
        <v>44</v>
      </c>
      <c r="Y6" s="193">
        <v>44</v>
      </c>
      <c r="Z6" s="190">
        <v>48</v>
      </c>
      <c r="AA6" s="195">
        <v>47</v>
      </c>
      <c r="AB6" s="190">
        <v>47</v>
      </c>
      <c r="AC6" s="197">
        <v>58</v>
      </c>
      <c r="AD6" s="190">
        <v>35</v>
      </c>
      <c r="AE6" s="190">
        <v>49</v>
      </c>
      <c r="AF6" s="190">
        <v>45</v>
      </c>
      <c r="AG6" s="200">
        <v>44</v>
      </c>
      <c r="AH6" s="200">
        <v>50</v>
      </c>
      <c r="AI6" s="201">
        <v>49</v>
      </c>
      <c r="AJ6" s="202">
        <v>38</v>
      </c>
      <c r="AK6" s="203">
        <v>29</v>
      </c>
      <c r="AL6" s="204">
        <v>39</v>
      </c>
      <c r="AM6" s="204">
        <v>36</v>
      </c>
      <c r="AN6" s="206">
        <v>45</v>
      </c>
      <c r="AO6" s="207">
        <v>47</v>
      </c>
      <c r="AP6" s="208">
        <v>45</v>
      </c>
      <c r="AQ6" s="210">
        <v>41</v>
      </c>
      <c r="AR6" s="210">
        <v>34</v>
      </c>
      <c r="AS6" s="210">
        <v>31</v>
      </c>
      <c r="AT6" s="210">
        <v>43</v>
      </c>
      <c r="AU6" s="210">
        <v>45</v>
      </c>
      <c r="AV6" s="210">
        <v>54</v>
      </c>
      <c r="AW6" s="210">
        <v>44</v>
      </c>
      <c r="AX6" s="283">
        <v>50</v>
      </c>
      <c r="AY6" s="210">
        <v>45</v>
      </c>
      <c r="AZ6" s="210">
        <v>46</v>
      </c>
      <c r="BA6" s="210">
        <v>33</v>
      </c>
      <c r="BD6" s="140" t="s">
        <v>23</v>
      </c>
      <c r="BE6" s="150">
        <v>0</v>
      </c>
      <c r="BF6" s="150">
        <v>0</v>
      </c>
      <c r="BG6" s="150">
        <v>0</v>
      </c>
      <c r="BH6" s="150">
        <v>0</v>
      </c>
      <c r="BI6" s="150">
        <v>0</v>
      </c>
      <c r="BJ6" s="150">
        <v>0</v>
      </c>
      <c r="BK6" s="150">
        <v>0</v>
      </c>
      <c r="BL6" s="150">
        <v>0</v>
      </c>
      <c r="BM6" s="150">
        <v>0</v>
      </c>
      <c r="BN6" s="150">
        <v>0</v>
      </c>
      <c r="BO6" s="150">
        <v>0</v>
      </c>
      <c r="BP6" s="150">
        <v>0</v>
      </c>
      <c r="BQ6" s="150">
        <v>0</v>
      </c>
      <c r="BR6" s="153">
        <v>0</v>
      </c>
      <c r="BS6" s="152">
        <v>0</v>
      </c>
      <c r="BT6" s="152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F6" s="19">
        <f>SUM(BE6:DD6)</f>
        <v>2</v>
      </c>
      <c r="DH6" s="146" t="s">
        <v>23</v>
      </c>
      <c r="DI6" s="145">
        <f t="shared" ref="DI6:DI25" si="0">B6-BE6</f>
        <v>48</v>
      </c>
      <c r="DJ6" s="145">
        <f t="shared" ref="DJ6:DJ25" si="1">C6-BF6</f>
        <v>50</v>
      </c>
      <c r="DK6" s="145">
        <f t="shared" ref="DK6:DK25" si="2">D6-BG6</f>
        <v>69</v>
      </c>
      <c r="DL6" s="145">
        <f t="shared" ref="DL6:DL25" si="3">E6-BH6</f>
        <v>53</v>
      </c>
      <c r="DM6" s="145">
        <f t="shared" ref="DM6:DM25" si="4">F6-BI6</f>
        <v>50</v>
      </c>
      <c r="DN6" s="145">
        <f t="shared" ref="DN6:DN25" si="5">G6-BJ6</f>
        <v>30</v>
      </c>
      <c r="DO6" s="145">
        <f t="shared" ref="DO6:DO25" si="6">H6-BK6</f>
        <v>43</v>
      </c>
      <c r="DP6" s="145">
        <f t="shared" ref="DP6:DP25" si="7">I6-BL6</f>
        <v>51</v>
      </c>
      <c r="DQ6" s="145">
        <f t="shared" ref="DQ6:DQ25" si="8">J6-BM6</f>
        <v>49</v>
      </c>
      <c r="DR6" s="145">
        <f t="shared" ref="DR6:DR25" si="9">K6-BN6</f>
        <v>56</v>
      </c>
      <c r="DS6" s="145">
        <f t="shared" ref="DS6:DS25" si="10">L6-BO6</f>
        <v>53</v>
      </c>
      <c r="DT6" s="145">
        <f t="shared" ref="DT6:DT25" si="11">M6-BP6</f>
        <v>44</v>
      </c>
      <c r="DU6" s="145">
        <f t="shared" ref="DU6:DU25" si="12">N6-BQ6</f>
        <v>49</v>
      </c>
      <c r="DV6" s="145">
        <f t="shared" ref="DV6:DV25" si="13">O6-BR6</f>
        <v>51</v>
      </c>
      <c r="DW6" s="145">
        <f t="shared" ref="DW6:DW25" si="14">P6-BS6</f>
        <v>38</v>
      </c>
      <c r="DX6" s="150">
        <f t="shared" ref="DX6:DX25" si="15">Q6-BT6</f>
        <v>51</v>
      </c>
      <c r="DY6" s="150">
        <f t="shared" ref="DY6:DY25" si="16">R6-BU6</f>
        <v>54</v>
      </c>
      <c r="DZ6" s="150">
        <f t="shared" ref="DZ6:DZ25" si="17">S6-BV6</f>
        <v>48</v>
      </c>
      <c r="EA6" s="150">
        <f t="shared" ref="EA6:EA25" si="18">T6-BW6</f>
        <v>27</v>
      </c>
      <c r="EB6" s="150">
        <f t="shared" ref="EB6:EB25" si="19">U6-BX6</f>
        <v>55</v>
      </c>
      <c r="EC6" s="150">
        <f t="shared" ref="EC6:EC25" si="20">V6-BY6</f>
        <v>51</v>
      </c>
      <c r="ED6" s="150">
        <f t="shared" ref="ED6:ED25" si="21">W6-BZ6</f>
        <v>40</v>
      </c>
      <c r="EE6" s="150">
        <f t="shared" ref="EE6:EE25" si="22">X6-CA6</f>
        <v>44</v>
      </c>
      <c r="EF6" s="150">
        <f t="shared" ref="EF6:EF25" si="23">Y6-CB6</f>
        <v>44</v>
      </c>
      <c r="EG6" s="150">
        <f t="shared" ref="EG6:EG25" si="24">Z6-CC6</f>
        <v>48</v>
      </c>
      <c r="EH6" s="150">
        <f t="shared" ref="EH6:EH25" si="25">AA6-CD6</f>
        <v>47</v>
      </c>
      <c r="EI6" s="150">
        <f t="shared" ref="EI6:EI25" si="26">AB6-CE6</f>
        <v>47</v>
      </c>
      <c r="EJ6" s="150">
        <f t="shared" ref="EJ6:EJ25" si="27">AC6-CF6</f>
        <v>58</v>
      </c>
      <c r="EK6" s="150">
        <f t="shared" ref="EK6:EK25" si="28">AD6-CG6</f>
        <v>35</v>
      </c>
      <c r="EL6" s="150">
        <f t="shared" ref="EL6:EL25" si="29">AE6-CH6</f>
        <v>49</v>
      </c>
      <c r="EM6" s="150">
        <f t="shared" ref="EM6:EM25" si="30">AF6-CI6</f>
        <v>45</v>
      </c>
      <c r="EN6" s="150">
        <f t="shared" ref="EN6:EN25" si="31">AG6-CJ6</f>
        <v>44</v>
      </c>
      <c r="EO6" s="150">
        <f t="shared" ref="EO6:EO25" si="32">AH6-CK6</f>
        <v>50</v>
      </c>
      <c r="EP6" s="150">
        <f t="shared" ref="EP6:EP25" si="33">AI6-CL6</f>
        <v>49</v>
      </c>
      <c r="EQ6" s="150">
        <f t="shared" ref="EQ6:EQ25" si="34">AJ6-CM6</f>
        <v>38</v>
      </c>
      <c r="ER6" s="150">
        <f t="shared" ref="ER6:ER25" si="35">AK6-CN6</f>
        <v>29</v>
      </c>
      <c r="ES6" s="150">
        <f t="shared" ref="ES6:ES25" si="36">AL6-CO6</f>
        <v>39</v>
      </c>
      <c r="ET6" s="150">
        <f t="shared" ref="ET6:ET25" si="37">AM6-CP6</f>
        <v>36</v>
      </c>
      <c r="EU6" s="150">
        <f t="shared" ref="EU6:EU25" si="38">AN6-CQ6</f>
        <v>45</v>
      </c>
      <c r="EV6" s="150">
        <f t="shared" ref="EV6:EV25" si="39">AO6-CR6</f>
        <v>47</v>
      </c>
      <c r="EW6" s="150">
        <f t="shared" ref="EW6:EW25" si="40">AP6-CS6</f>
        <v>45</v>
      </c>
      <c r="EX6" s="150">
        <f t="shared" ref="EX6:EX25" si="41">AQ6-CT6</f>
        <v>41</v>
      </c>
      <c r="EY6" s="150">
        <f t="shared" ref="EY6:EY25" si="42">AR6-CU6</f>
        <v>34</v>
      </c>
      <c r="EZ6" s="150">
        <f t="shared" ref="EZ6:EZ25" si="43">AS6-CV6</f>
        <v>31</v>
      </c>
      <c r="FA6" s="150">
        <f t="shared" ref="FA6:FA25" si="44">AT6-CW6</f>
        <v>43</v>
      </c>
      <c r="FB6" s="150">
        <f t="shared" ref="FB6:FB25" si="45">AU6-CX6</f>
        <v>45</v>
      </c>
      <c r="FC6" s="150">
        <f t="shared" ref="FC6:FC25" si="46">AV6-CY6</f>
        <v>54</v>
      </c>
      <c r="FD6" s="150">
        <f t="shared" ref="FD6:FD25" si="47">AW6-CZ6</f>
        <v>44</v>
      </c>
      <c r="FE6" s="150">
        <f t="shared" ref="FE6:FE25" si="48">AX6-DA6</f>
        <v>50</v>
      </c>
      <c r="FF6" s="150">
        <f t="shared" ref="FF6:FF25" si="49">AY6-DB6</f>
        <v>45</v>
      </c>
      <c r="FG6" s="150">
        <f t="shared" ref="FG6:FG25" si="50">AZ6-DC6</f>
        <v>46</v>
      </c>
      <c r="FH6" s="150">
        <f t="shared" ref="FH6:FH12" si="51">BA6-DD6</f>
        <v>33</v>
      </c>
    </row>
    <row r="7" spans="1:165" x14ac:dyDescent="0.25">
      <c r="A7" s="11" t="s">
        <v>24</v>
      </c>
      <c r="B7" s="7">
        <v>8</v>
      </c>
      <c r="C7" s="7">
        <v>9</v>
      </c>
      <c r="D7" s="7">
        <v>7</v>
      </c>
      <c r="E7" s="7">
        <v>9</v>
      </c>
      <c r="F7" s="7">
        <v>6</v>
      </c>
      <c r="G7" s="7">
        <v>8</v>
      </c>
      <c r="H7" s="7">
        <v>6</v>
      </c>
      <c r="I7" s="7">
        <v>5</v>
      </c>
      <c r="J7" s="7">
        <v>7</v>
      </c>
      <c r="K7" s="7">
        <v>11</v>
      </c>
      <c r="L7" s="7">
        <v>13</v>
      </c>
      <c r="M7" s="7">
        <v>2</v>
      </c>
      <c r="N7" s="7">
        <v>8</v>
      </c>
      <c r="O7" s="7">
        <v>8</v>
      </c>
      <c r="P7" s="165">
        <v>6</v>
      </c>
      <c r="Q7" s="160">
        <v>6</v>
      </c>
      <c r="R7" s="160">
        <v>6</v>
      </c>
      <c r="S7" s="161">
        <v>8</v>
      </c>
      <c r="T7" s="171">
        <v>6</v>
      </c>
      <c r="U7" s="180">
        <v>10</v>
      </c>
      <c r="V7" s="183">
        <v>4</v>
      </c>
      <c r="W7" s="186">
        <v>6</v>
      </c>
      <c r="X7" s="190">
        <v>4</v>
      </c>
      <c r="Y7" s="193">
        <v>4</v>
      </c>
      <c r="Z7" s="190">
        <v>10</v>
      </c>
      <c r="AA7" s="195">
        <v>4</v>
      </c>
      <c r="AB7" s="190">
        <v>7</v>
      </c>
      <c r="AC7" s="197">
        <v>3</v>
      </c>
      <c r="AD7" s="190">
        <v>6</v>
      </c>
      <c r="AE7" s="190">
        <v>3</v>
      </c>
      <c r="AF7" s="190">
        <v>11</v>
      </c>
      <c r="AG7" s="200">
        <v>4</v>
      </c>
      <c r="AH7" s="200">
        <v>5</v>
      </c>
      <c r="AI7" s="201">
        <v>7</v>
      </c>
      <c r="AJ7" s="202">
        <v>5</v>
      </c>
      <c r="AK7" s="203">
        <v>3</v>
      </c>
      <c r="AL7" s="204">
        <v>6</v>
      </c>
      <c r="AM7" s="204">
        <v>4</v>
      </c>
      <c r="AN7" s="206">
        <v>7</v>
      </c>
      <c r="AO7" s="207">
        <v>3</v>
      </c>
      <c r="AP7" s="208">
        <v>6</v>
      </c>
      <c r="AQ7" s="211">
        <v>6</v>
      </c>
      <c r="AR7" s="211">
        <v>2</v>
      </c>
      <c r="AS7" s="211">
        <v>6</v>
      </c>
      <c r="AT7" s="211">
        <v>6</v>
      </c>
      <c r="AU7" s="211">
        <v>8</v>
      </c>
      <c r="AV7" s="211">
        <v>11</v>
      </c>
      <c r="AW7" s="211">
        <v>7</v>
      </c>
      <c r="AX7" s="283">
        <v>4</v>
      </c>
      <c r="AY7" s="211">
        <v>3</v>
      </c>
      <c r="AZ7" s="211">
        <v>5</v>
      </c>
      <c r="BA7" s="211">
        <v>7</v>
      </c>
      <c r="BD7" s="142" t="s">
        <v>24</v>
      </c>
      <c r="BE7" s="150">
        <v>0</v>
      </c>
      <c r="BF7" s="150">
        <v>0</v>
      </c>
      <c r="BG7" s="150">
        <v>0</v>
      </c>
      <c r="BH7" s="150">
        <v>0</v>
      </c>
      <c r="BI7" s="150">
        <v>0</v>
      </c>
      <c r="BJ7" s="150">
        <v>0</v>
      </c>
      <c r="BK7" s="150">
        <v>0</v>
      </c>
      <c r="BL7" s="150">
        <v>0</v>
      </c>
      <c r="BM7" s="150">
        <v>0</v>
      </c>
      <c r="BN7" s="150">
        <v>0</v>
      </c>
      <c r="BO7" s="150">
        <v>0</v>
      </c>
      <c r="BP7" s="150">
        <v>0</v>
      </c>
      <c r="BQ7" s="150">
        <v>0</v>
      </c>
      <c r="BR7" s="153">
        <v>0</v>
      </c>
      <c r="BS7" s="152">
        <v>0</v>
      </c>
      <c r="BT7" s="152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F7" s="19">
        <f t="shared" ref="DF7:DF26" si="52">SUM(BE7:DD7)</f>
        <v>1</v>
      </c>
      <c r="DH7" s="148" t="s">
        <v>24</v>
      </c>
      <c r="DI7" s="145">
        <f t="shared" si="0"/>
        <v>8</v>
      </c>
      <c r="DJ7" s="145">
        <f t="shared" si="1"/>
        <v>9</v>
      </c>
      <c r="DK7" s="145">
        <f t="shared" si="2"/>
        <v>7</v>
      </c>
      <c r="DL7" s="145">
        <f t="shared" si="3"/>
        <v>9</v>
      </c>
      <c r="DM7" s="145">
        <f t="shared" si="4"/>
        <v>6</v>
      </c>
      <c r="DN7" s="145">
        <f t="shared" si="5"/>
        <v>8</v>
      </c>
      <c r="DO7" s="145">
        <f t="shared" si="6"/>
        <v>6</v>
      </c>
      <c r="DP7" s="145">
        <f t="shared" si="7"/>
        <v>5</v>
      </c>
      <c r="DQ7" s="145">
        <f t="shared" si="8"/>
        <v>7</v>
      </c>
      <c r="DR7" s="145">
        <f t="shared" si="9"/>
        <v>11</v>
      </c>
      <c r="DS7" s="145">
        <f t="shared" si="10"/>
        <v>13</v>
      </c>
      <c r="DT7" s="145">
        <f t="shared" si="11"/>
        <v>2</v>
      </c>
      <c r="DU7" s="145">
        <f t="shared" si="12"/>
        <v>8</v>
      </c>
      <c r="DV7" s="145">
        <f t="shared" si="13"/>
        <v>8</v>
      </c>
      <c r="DW7" s="145">
        <f t="shared" si="14"/>
        <v>6</v>
      </c>
      <c r="DX7" s="150">
        <f t="shared" si="15"/>
        <v>5</v>
      </c>
      <c r="DY7" s="150">
        <f t="shared" si="16"/>
        <v>6</v>
      </c>
      <c r="DZ7" s="150">
        <f t="shared" si="17"/>
        <v>8</v>
      </c>
      <c r="EA7" s="150">
        <f t="shared" si="18"/>
        <v>6</v>
      </c>
      <c r="EB7" s="150">
        <f t="shared" si="19"/>
        <v>10</v>
      </c>
      <c r="EC7" s="150">
        <f t="shared" si="20"/>
        <v>4</v>
      </c>
      <c r="ED7" s="150">
        <f t="shared" si="21"/>
        <v>6</v>
      </c>
      <c r="EE7" s="150">
        <f t="shared" si="22"/>
        <v>4</v>
      </c>
      <c r="EF7" s="150">
        <f t="shared" si="23"/>
        <v>4</v>
      </c>
      <c r="EG7" s="150">
        <f t="shared" si="24"/>
        <v>10</v>
      </c>
      <c r="EH7" s="150">
        <f t="shared" si="25"/>
        <v>4</v>
      </c>
      <c r="EI7" s="150">
        <f t="shared" si="26"/>
        <v>7</v>
      </c>
      <c r="EJ7" s="150">
        <f t="shared" si="27"/>
        <v>3</v>
      </c>
      <c r="EK7" s="150">
        <f t="shared" si="28"/>
        <v>6</v>
      </c>
      <c r="EL7" s="150">
        <f t="shared" si="29"/>
        <v>3</v>
      </c>
      <c r="EM7" s="150">
        <f t="shared" si="30"/>
        <v>11</v>
      </c>
      <c r="EN7" s="150">
        <f t="shared" si="31"/>
        <v>4</v>
      </c>
      <c r="EO7" s="150">
        <f t="shared" si="32"/>
        <v>5</v>
      </c>
      <c r="EP7" s="150">
        <f t="shared" si="33"/>
        <v>7</v>
      </c>
      <c r="EQ7" s="150">
        <f t="shared" si="34"/>
        <v>5</v>
      </c>
      <c r="ER7" s="150">
        <f t="shared" si="35"/>
        <v>3</v>
      </c>
      <c r="ES7" s="150">
        <f t="shared" si="36"/>
        <v>6</v>
      </c>
      <c r="ET7" s="150">
        <f t="shared" si="37"/>
        <v>4</v>
      </c>
      <c r="EU7" s="150">
        <f t="shared" si="38"/>
        <v>7</v>
      </c>
      <c r="EV7" s="150">
        <f t="shared" si="39"/>
        <v>3</v>
      </c>
      <c r="EW7" s="150">
        <f t="shared" si="40"/>
        <v>6</v>
      </c>
      <c r="EX7" s="150">
        <f t="shared" si="41"/>
        <v>6</v>
      </c>
      <c r="EY7" s="150">
        <f t="shared" si="42"/>
        <v>2</v>
      </c>
      <c r="EZ7" s="150">
        <f t="shared" si="43"/>
        <v>6</v>
      </c>
      <c r="FA7" s="150">
        <f t="shared" si="44"/>
        <v>6</v>
      </c>
      <c r="FB7" s="150">
        <f t="shared" si="45"/>
        <v>8</v>
      </c>
      <c r="FC7" s="150">
        <f t="shared" si="46"/>
        <v>11</v>
      </c>
      <c r="FD7" s="150">
        <f t="shared" si="47"/>
        <v>7</v>
      </c>
      <c r="FE7" s="150">
        <f t="shared" si="48"/>
        <v>4</v>
      </c>
      <c r="FF7" s="150">
        <f t="shared" si="49"/>
        <v>3</v>
      </c>
      <c r="FG7" s="150">
        <f t="shared" si="50"/>
        <v>5</v>
      </c>
      <c r="FH7" s="150">
        <f t="shared" si="51"/>
        <v>7</v>
      </c>
    </row>
    <row r="8" spans="1:165" x14ac:dyDescent="0.25">
      <c r="A8" s="11" t="s">
        <v>25</v>
      </c>
      <c r="B8" s="8">
        <v>4</v>
      </c>
      <c r="C8" s="8">
        <v>8</v>
      </c>
      <c r="D8" s="8">
        <v>5</v>
      </c>
      <c r="E8" s="8">
        <v>4</v>
      </c>
      <c r="F8" s="8">
        <v>5</v>
      </c>
      <c r="G8" s="8">
        <v>4</v>
      </c>
      <c r="H8" s="8">
        <v>2</v>
      </c>
      <c r="I8" s="8">
        <v>6</v>
      </c>
      <c r="J8" s="8">
        <v>6</v>
      </c>
      <c r="K8" s="8">
        <v>2</v>
      </c>
      <c r="L8" s="8">
        <v>3</v>
      </c>
      <c r="M8" s="8">
        <v>6</v>
      </c>
      <c r="N8" s="8">
        <v>1</v>
      </c>
      <c r="O8" s="8">
        <v>5</v>
      </c>
      <c r="P8" s="165">
        <v>4</v>
      </c>
      <c r="Q8" s="160">
        <v>5</v>
      </c>
      <c r="R8" s="160">
        <v>3</v>
      </c>
      <c r="S8" s="162">
        <v>0</v>
      </c>
      <c r="T8" s="171">
        <v>4</v>
      </c>
      <c r="U8" s="180">
        <v>5</v>
      </c>
      <c r="V8" s="183">
        <v>5</v>
      </c>
      <c r="W8" s="186">
        <v>3</v>
      </c>
      <c r="X8" s="190">
        <v>4</v>
      </c>
      <c r="Y8" s="193">
        <v>2</v>
      </c>
      <c r="Z8" s="190">
        <v>5</v>
      </c>
      <c r="AA8" s="195">
        <v>4</v>
      </c>
      <c r="AB8" s="190">
        <v>2</v>
      </c>
      <c r="AC8" s="197">
        <v>2</v>
      </c>
      <c r="AD8" s="190">
        <v>4</v>
      </c>
      <c r="AE8" s="190">
        <v>5</v>
      </c>
      <c r="AF8" s="190">
        <v>5</v>
      </c>
      <c r="AG8" s="200">
        <v>5</v>
      </c>
      <c r="AH8" s="200">
        <v>2</v>
      </c>
      <c r="AI8" s="201">
        <v>4</v>
      </c>
      <c r="AJ8" s="202">
        <v>7</v>
      </c>
      <c r="AK8" s="203">
        <v>2</v>
      </c>
      <c r="AL8" s="204">
        <v>5</v>
      </c>
      <c r="AM8" s="204">
        <v>4</v>
      </c>
      <c r="AN8" s="206">
        <v>3</v>
      </c>
      <c r="AO8" s="207">
        <v>3</v>
      </c>
      <c r="AP8" s="208">
        <v>5</v>
      </c>
      <c r="AQ8" s="213">
        <v>4</v>
      </c>
      <c r="AR8" s="213">
        <v>7</v>
      </c>
      <c r="AS8" s="213">
        <v>2</v>
      </c>
      <c r="AT8" s="213">
        <v>2</v>
      </c>
      <c r="AU8" s="213">
        <v>7</v>
      </c>
      <c r="AV8" s="213">
        <v>6</v>
      </c>
      <c r="AW8" s="213">
        <v>5</v>
      </c>
      <c r="AX8" s="283">
        <v>3</v>
      </c>
      <c r="AY8" s="213">
        <v>11</v>
      </c>
      <c r="AZ8" s="213">
        <v>4</v>
      </c>
      <c r="BA8" s="213">
        <v>5</v>
      </c>
      <c r="BD8" s="142" t="s">
        <v>25</v>
      </c>
      <c r="BE8" s="150">
        <v>0</v>
      </c>
      <c r="BF8" s="150">
        <v>0</v>
      </c>
      <c r="BG8" s="150">
        <v>0</v>
      </c>
      <c r="BH8" s="150">
        <v>0</v>
      </c>
      <c r="BI8" s="150">
        <v>0</v>
      </c>
      <c r="BJ8" s="150">
        <v>0</v>
      </c>
      <c r="BK8" s="150">
        <v>0</v>
      </c>
      <c r="BL8" s="150">
        <v>0</v>
      </c>
      <c r="BM8" s="150">
        <v>0</v>
      </c>
      <c r="BN8" s="150">
        <v>0</v>
      </c>
      <c r="BO8" s="150">
        <v>0</v>
      </c>
      <c r="BP8" s="150">
        <v>0</v>
      </c>
      <c r="BQ8" s="150">
        <v>0</v>
      </c>
      <c r="BR8" s="153">
        <v>0</v>
      </c>
      <c r="BS8" s="152">
        <v>0</v>
      </c>
      <c r="BT8" s="152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F8" s="19">
        <f t="shared" si="52"/>
        <v>1</v>
      </c>
      <c r="DH8" s="148" t="s">
        <v>25</v>
      </c>
      <c r="DI8" s="145">
        <f t="shared" si="0"/>
        <v>4</v>
      </c>
      <c r="DJ8" s="145">
        <f t="shared" si="1"/>
        <v>8</v>
      </c>
      <c r="DK8" s="145">
        <f t="shared" si="2"/>
        <v>5</v>
      </c>
      <c r="DL8" s="145">
        <f t="shared" si="3"/>
        <v>4</v>
      </c>
      <c r="DM8" s="145">
        <f t="shared" si="4"/>
        <v>5</v>
      </c>
      <c r="DN8" s="145">
        <f t="shared" si="5"/>
        <v>4</v>
      </c>
      <c r="DO8" s="145">
        <f t="shared" si="6"/>
        <v>2</v>
      </c>
      <c r="DP8" s="145">
        <f t="shared" si="7"/>
        <v>6</v>
      </c>
      <c r="DQ8" s="145">
        <f t="shared" si="8"/>
        <v>6</v>
      </c>
      <c r="DR8" s="145">
        <f t="shared" si="9"/>
        <v>2</v>
      </c>
      <c r="DS8" s="145">
        <f t="shared" si="10"/>
        <v>3</v>
      </c>
      <c r="DT8" s="145">
        <f t="shared" si="11"/>
        <v>6</v>
      </c>
      <c r="DU8" s="145">
        <f t="shared" si="12"/>
        <v>1</v>
      </c>
      <c r="DV8" s="145">
        <f t="shared" si="13"/>
        <v>5</v>
      </c>
      <c r="DW8" s="145">
        <f t="shared" si="14"/>
        <v>4</v>
      </c>
      <c r="DX8" s="150">
        <f t="shared" si="15"/>
        <v>5</v>
      </c>
      <c r="DY8" s="150">
        <f t="shared" si="16"/>
        <v>3</v>
      </c>
      <c r="DZ8" s="150">
        <f t="shared" si="17"/>
        <v>0</v>
      </c>
      <c r="EA8" s="150">
        <f t="shared" si="18"/>
        <v>4</v>
      </c>
      <c r="EB8" s="150">
        <f t="shared" si="19"/>
        <v>5</v>
      </c>
      <c r="EC8" s="150">
        <f t="shared" si="20"/>
        <v>5</v>
      </c>
      <c r="ED8" s="150">
        <f t="shared" si="21"/>
        <v>3</v>
      </c>
      <c r="EE8" s="150">
        <f t="shared" si="22"/>
        <v>4</v>
      </c>
      <c r="EF8" s="150">
        <f t="shared" si="23"/>
        <v>2</v>
      </c>
      <c r="EG8" s="150">
        <f t="shared" si="24"/>
        <v>5</v>
      </c>
      <c r="EH8" s="150">
        <f t="shared" si="25"/>
        <v>4</v>
      </c>
      <c r="EI8" s="150">
        <f t="shared" si="26"/>
        <v>2</v>
      </c>
      <c r="EJ8" s="150">
        <f t="shared" si="27"/>
        <v>2</v>
      </c>
      <c r="EK8" s="150">
        <f t="shared" si="28"/>
        <v>4</v>
      </c>
      <c r="EL8" s="150">
        <f t="shared" si="29"/>
        <v>5</v>
      </c>
      <c r="EM8" s="150">
        <f t="shared" si="30"/>
        <v>4</v>
      </c>
      <c r="EN8" s="150">
        <f t="shared" si="31"/>
        <v>5</v>
      </c>
      <c r="EO8" s="150">
        <f t="shared" si="32"/>
        <v>2</v>
      </c>
      <c r="EP8" s="150">
        <f t="shared" si="33"/>
        <v>4</v>
      </c>
      <c r="EQ8" s="150">
        <f t="shared" si="34"/>
        <v>7</v>
      </c>
      <c r="ER8" s="150">
        <f t="shared" si="35"/>
        <v>2</v>
      </c>
      <c r="ES8" s="150">
        <f t="shared" si="36"/>
        <v>5</v>
      </c>
      <c r="ET8" s="150">
        <f t="shared" si="37"/>
        <v>4</v>
      </c>
      <c r="EU8" s="150">
        <f t="shared" si="38"/>
        <v>3</v>
      </c>
      <c r="EV8" s="150">
        <f t="shared" si="39"/>
        <v>3</v>
      </c>
      <c r="EW8" s="150">
        <f t="shared" si="40"/>
        <v>5</v>
      </c>
      <c r="EX8" s="150">
        <f t="shared" si="41"/>
        <v>4</v>
      </c>
      <c r="EY8" s="150">
        <f t="shared" si="42"/>
        <v>7</v>
      </c>
      <c r="EZ8" s="150">
        <f t="shared" si="43"/>
        <v>2</v>
      </c>
      <c r="FA8" s="150">
        <f t="shared" si="44"/>
        <v>2</v>
      </c>
      <c r="FB8" s="150">
        <f t="shared" si="45"/>
        <v>7</v>
      </c>
      <c r="FC8" s="150">
        <f t="shared" si="46"/>
        <v>6</v>
      </c>
      <c r="FD8" s="150">
        <f t="shared" si="47"/>
        <v>5</v>
      </c>
      <c r="FE8" s="150">
        <f t="shared" si="48"/>
        <v>3</v>
      </c>
      <c r="FF8" s="150">
        <f t="shared" si="49"/>
        <v>11</v>
      </c>
      <c r="FG8" s="150">
        <f t="shared" si="50"/>
        <v>4</v>
      </c>
      <c r="FH8" s="150">
        <f t="shared" si="51"/>
        <v>5</v>
      </c>
    </row>
    <row r="9" spans="1:165" x14ac:dyDescent="0.25">
      <c r="A9" s="9" t="s">
        <v>26</v>
      </c>
      <c r="B9" s="8">
        <v>4</v>
      </c>
      <c r="C9" s="8">
        <v>9</v>
      </c>
      <c r="D9" s="8">
        <v>4</v>
      </c>
      <c r="E9" s="8">
        <v>8</v>
      </c>
      <c r="F9" s="8">
        <v>4</v>
      </c>
      <c r="G9" s="8">
        <v>4</v>
      </c>
      <c r="H9" s="8">
        <v>4</v>
      </c>
      <c r="I9" s="8">
        <v>7</v>
      </c>
      <c r="J9" s="8">
        <v>7</v>
      </c>
      <c r="K9" s="8">
        <v>7</v>
      </c>
      <c r="L9" s="8">
        <v>6</v>
      </c>
      <c r="M9" s="8">
        <v>4</v>
      </c>
      <c r="N9" s="8">
        <v>4</v>
      </c>
      <c r="O9" s="8">
        <v>8</v>
      </c>
      <c r="P9" s="165">
        <v>4</v>
      </c>
      <c r="Q9" s="160">
        <v>4</v>
      </c>
      <c r="R9" s="160">
        <v>3</v>
      </c>
      <c r="S9" s="163">
        <v>3</v>
      </c>
      <c r="T9" s="171">
        <v>10</v>
      </c>
      <c r="U9" s="180">
        <v>4</v>
      </c>
      <c r="V9" s="183">
        <v>7</v>
      </c>
      <c r="W9" s="186">
        <v>5</v>
      </c>
      <c r="X9" s="190">
        <v>8</v>
      </c>
      <c r="Y9" s="193">
        <v>5</v>
      </c>
      <c r="Z9" s="190">
        <v>4</v>
      </c>
      <c r="AA9" s="195">
        <v>3</v>
      </c>
      <c r="AB9" s="190">
        <v>4</v>
      </c>
      <c r="AC9" s="197">
        <v>5</v>
      </c>
      <c r="AD9" s="190">
        <v>0</v>
      </c>
      <c r="AE9" s="190">
        <v>4</v>
      </c>
      <c r="AF9" s="190">
        <v>3</v>
      </c>
      <c r="AG9" s="200">
        <v>6</v>
      </c>
      <c r="AH9" s="200">
        <v>8</v>
      </c>
      <c r="AI9" s="201">
        <v>5</v>
      </c>
      <c r="AJ9" s="202">
        <v>6</v>
      </c>
      <c r="AK9" s="203">
        <v>5</v>
      </c>
      <c r="AL9" s="204">
        <v>3</v>
      </c>
      <c r="AM9" s="204">
        <v>7</v>
      </c>
      <c r="AN9" s="206">
        <v>7</v>
      </c>
      <c r="AO9" s="207">
        <v>10</v>
      </c>
      <c r="AP9" s="208">
        <v>6</v>
      </c>
      <c r="AQ9" s="214">
        <v>3</v>
      </c>
      <c r="AR9" s="214">
        <v>5</v>
      </c>
      <c r="AS9" s="214">
        <v>5</v>
      </c>
      <c r="AT9" s="214">
        <v>4</v>
      </c>
      <c r="AU9" s="214">
        <v>3</v>
      </c>
      <c r="AV9" s="214">
        <v>4</v>
      </c>
      <c r="AW9" s="214">
        <v>5</v>
      </c>
      <c r="AX9" s="283">
        <v>8</v>
      </c>
      <c r="AY9" s="214">
        <v>6</v>
      </c>
      <c r="AZ9" s="214">
        <v>5</v>
      </c>
      <c r="BA9" s="214">
        <v>6</v>
      </c>
      <c r="BD9" s="140" t="s">
        <v>26</v>
      </c>
      <c r="BE9" s="150">
        <v>0</v>
      </c>
      <c r="BF9" s="150">
        <v>0</v>
      </c>
      <c r="BG9" s="150">
        <v>0</v>
      </c>
      <c r="BH9" s="150">
        <v>0</v>
      </c>
      <c r="BI9" s="150">
        <v>0</v>
      </c>
      <c r="BJ9" s="150">
        <v>0</v>
      </c>
      <c r="BK9" s="150">
        <v>0</v>
      </c>
      <c r="BL9" s="150">
        <v>0</v>
      </c>
      <c r="BM9" s="150">
        <v>0</v>
      </c>
      <c r="BN9" s="150">
        <v>0</v>
      </c>
      <c r="BO9" s="150">
        <v>0</v>
      </c>
      <c r="BP9" s="150">
        <v>0</v>
      </c>
      <c r="BQ9" s="150">
        <v>0</v>
      </c>
      <c r="BR9" s="153">
        <v>0</v>
      </c>
      <c r="BS9" s="152">
        <v>0</v>
      </c>
      <c r="BT9" s="152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1</v>
      </c>
      <c r="DC9">
        <v>0</v>
      </c>
      <c r="DD9">
        <v>0</v>
      </c>
      <c r="DF9" s="19">
        <f t="shared" si="52"/>
        <v>5</v>
      </c>
      <c r="DH9" s="146" t="s">
        <v>26</v>
      </c>
      <c r="DI9" s="145">
        <f t="shared" si="0"/>
        <v>4</v>
      </c>
      <c r="DJ9" s="145">
        <f t="shared" si="1"/>
        <v>9</v>
      </c>
      <c r="DK9" s="145">
        <f t="shared" si="2"/>
        <v>4</v>
      </c>
      <c r="DL9" s="145">
        <f t="shared" si="3"/>
        <v>8</v>
      </c>
      <c r="DM9" s="145">
        <f t="shared" si="4"/>
        <v>4</v>
      </c>
      <c r="DN9" s="145">
        <f t="shared" si="5"/>
        <v>4</v>
      </c>
      <c r="DO9" s="145">
        <f t="shared" si="6"/>
        <v>4</v>
      </c>
      <c r="DP9" s="145">
        <f t="shared" si="7"/>
        <v>7</v>
      </c>
      <c r="DQ9" s="145">
        <f t="shared" si="8"/>
        <v>7</v>
      </c>
      <c r="DR9" s="145">
        <f t="shared" si="9"/>
        <v>7</v>
      </c>
      <c r="DS9" s="145">
        <f t="shared" si="10"/>
        <v>6</v>
      </c>
      <c r="DT9" s="145">
        <f t="shared" si="11"/>
        <v>4</v>
      </c>
      <c r="DU9" s="145">
        <f t="shared" si="12"/>
        <v>4</v>
      </c>
      <c r="DV9" s="145">
        <f t="shared" si="13"/>
        <v>8</v>
      </c>
      <c r="DW9" s="145">
        <f t="shared" si="14"/>
        <v>4</v>
      </c>
      <c r="DX9" s="150">
        <f t="shared" si="15"/>
        <v>3</v>
      </c>
      <c r="DY9" s="150">
        <f t="shared" si="16"/>
        <v>3</v>
      </c>
      <c r="DZ9" s="150">
        <f t="shared" si="17"/>
        <v>3</v>
      </c>
      <c r="EA9" s="150">
        <f t="shared" si="18"/>
        <v>10</v>
      </c>
      <c r="EB9" s="150">
        <f t="shared" si="19"/>
        <v>4</v>
      </c>
      <c r="EC9" s="150">
        <f t="shared" si="20"/>
        <v>7</v>
      </c>
      <c r="ED9" s="150">
        <f t="shared" si="21"/>
        <v>4</v>
      </c>
      <c r="EE9" s="150">
        <f t="shared" si="22"/>
        <v>7</v>
      </c>
      <c r="EF9" s="150">
        <f t="shared" si="23"/>
        <v>5</v>
      </c>
      <c r="EG9" s="150">
        <f t="shared" si="24"/>
        <v>4</v>
      </c>
      <c r="EH9" s="150">
        <f t="shared" si="25"/>
        <v>3</v>
      </c>
      <c r="EI9" s="150">
        <f t="shared" si="26"/>
        <v>4</v>
      </c>
      <c r="EJ9" s="150">
        <f t="shared" si="27"/>
        <v>5</v>
      </c>
      <c r="EK9" s="150">
        <f t="shared" si="28"/>
        <v>0</v>
      </c>
      <c r="EL9" s="150">
        <f t="shared" si="29"/>
        <v>4</v>
      </c>
      <c r="EM9" s="150">
        <f t="shared" si="30"/>
        <v>3</v>
      </c>
      <c r="EN9" s="150">
        <f t="shared" si="31"/>
        <v>6</v>
      </c>
      <c r="EO9" s="150">
        <f t="shared" si="32"/>
        <v>8</v>
      </c>
      <c r="EP9" s="150">
        <f t="shared" si="33"/>
        <v>5</v>
      </c>
      <c r="EQ9" s="150">
        <f t="shared" si="34"/>
        <v>6</v>
      </c>
      <c r="ER9" s="150">
        <f t="shared" si="35"/>
        <v>5</v>
      </c>
      <c r="ES9" s="150">
        <f t="shared" si="36"/>
        <v>3</v>
      </c>
      <c r="ET9" s="150">
        <f t="shared" si="37"/>
        <v>7</v>
      </c>
      <c r="EU9" s="150">
        <f t="shared" si="38"/>
        <v>7</v>
      </c>
      <c r="EV9" s="150">
        <f t="shared" si="39"/>
        <v>10</v>
      </c>
      <c r="EW9" s="150">
        <f t="shared" si="40"/>
        <v>6</v>
      </c>
      <c r="EX9" s="150">
        <f t="shared" si="41"/>
        <v>3</v>
      </c>
      <c r="EY9" s="150">
        <f t="shared" si="42"/>
        <v>5</v>
      </c>
      <c r="EZ9" s="150">
        <f t="shared" si="43"/>
        <v>5</v>
      </c>
      <c r="FA9" s="150">
        <f t="shared" si="44"/>
        <v>4</v>
      </c>
      <c r="FB9" s="150">
        <f t="shared" si="45"/>
        <v>3</v>
      </c>
      <c r="FC9" s="150">
        <f t="shared" si="46"/>
        <v>4</v>
      </c>
      <c r="FD9" s="150">
        <f t="shared" si="47"/>
        <v>4</v>
      </c>
      <c r="FE9" s="150">
        <f t="shared" si="48"/>
        <v>8</v>
      </c>
      <c r="FF9" s="150">
        <f t="shared" si="49"/>
        <v>5</v>
      </c>
      <c r="FG9" s="150">
        <f t="shared" si="50"/>
        <v>5</v>
      </c>
      <c r="FH9" s="150">
        <f t="shared" si="51"/>
        <v>6</v>
      </c>
    </row>
    <row r="10" spans="1:165" x14ac:dyDescent="0.25">
      <c r="A10" s="9" t="s">
        <v>27</v>
      </c>
      <c r="B10" s="8">
        <v>6</v>
      </c>
      <c r="C10" s="8">
        <v>16</v>
      </c>
      <c r="D10" s="8">
        <v>10</v>
      </c>
      <c r="E10" s="8">
        <v>15</v>
      </c>
      <c r="F10" s="8">
        <v>23</v>
      </c>
      <c r="G10" s="8">
        <v>10</v>
      </c>
      <c r="H10" s="8">
        <v>16</v>
      </c>
      <c r="I10" s="8">
        <v>20</v>
      </c>
      <c r="J10" s="8">
        <v>24</v>
      </c>
      <c r="K10" s="8">
        <v>21</v>
      </c>
      <c r="L10" s="8">
        <v>18</v>
      </c>
      <c r="M10" s="8">
        <v>15</v>
      </c>
      <c r="N10" s="8">
        <v>12</v>
      </c>
      <c r="O10" s="8">
        <v>9</v>
      </c>
      <c r="P10" s="165">
        <v>8</v>
      </c>
      <c r="Q10" s="160">
        <v>20</v>
      </c>
      <c r="R10" s="160">
        <v>11</v>
      </c>
      <c r="S10" s="164">
        <v>14</v>
      </c>
      <c r="T10" s="171">
        <v>9</v>
      </c>
      <c r="U10" s="180">
        <v>13</v>
      </c>
      <c r="V10" s="183">
        <v>13</v>
      </c>
      <c r="W10" s="186">
        <v>7</v>
      </c>
      <c r="X10" s="190">
        <v>10</v>
      </c>
      <c r="Y10" s="193">
        <v>10</v>
      </c>
      <c r="Z10" s="190">
        <v>9</v>
      </c>
      <c r="AA10" s="195">
        <v>2</v>
      </c>
      <c r="AB10" s="190">
        <v>14</v>
      </c>
      <c r="AC10" s="197">
        <v>11</v>
      </c>
      <c r="AD10" s="190">
        <v>10</v>
      </c>
      <c r="AE10" s="190">
        <v>9</v>
      </c>
      <c r="AF10" s="190">
        <v>12</v>
      </c>
      <c r="AG10" s="200">
        <v>13</v>
      </c>
      <c r="AH10" s="200">
        <v>12</v>
      </c>
      <c r="AI10" s="201">
        <v>14</v>
      </c>
      <c r="AJ10" s="202">
        <v>14</v>
      </c>
      <c r="AK10" s="203">
        <v>7</v>
      </c>
      <c r="AL10" s="204">
        <v>15</v>
      </c>
      <c r="AM10" s="204">
        <v>15</v>
      </c>
      <c r="AN10" s="206">
        <v>13</v>
      </c>
      <c r="AO10" s="207">
        <v>12</v>
      </c>
      <c r="AP10" s="208">
        <v>12</v>
      </c>
      <c r="AQ10" s="212">
        <v>15</v>
      </c>
      <c r="AR10" s="212">
        <v>14</v>
      </c>
      <c r="AS10" s="212">
        <v>15</v>
      </c>
      <c r="AT10" s="212">
        <v>12</v>
      </c>
      <c r="AU10" s="212">
        <v>7</v>
      </c>
      <c r="AV10" s="212">
        <v>17</v>
      </c>
      <c r="AW10" s="212">
        <v>18</v>
      </c>
      <c r="AX10" s="283">
        <v>15</v>
      </c>
      <c r="AY10" s="212">
        <v>8</v>
      </c>
      <c r="AZ10" s="212">
        <v>11</v>
      </c>
      <c r="BA10" s="212">
        <v>10</v>
      </c>
      <c r="BD10" s="140" t="s">
        <v>27</v>
      </c>
      <c r="BE10" s="150">
        <v>0</v>
      </c>
      <c r="BF10" s="150">
        <v>0</v>
      </c>
      <c r="BG10" s="150">
        <v>0</v>
      </c>
      <c r="BH10" s="150">
        <v>0</v>
      </c>
      <c r="BI10" s="150">
        <v>0</v>
      </c>
      <c r="BJ10" s="150">
        <v>0</v>
      </c>
      <c r="BK10" s="150">
        <v>0</v>
      </c>
      <c r="BL10" s="150">
        <v>0</v>
      </c>
      <c r="BM10" s="150">
        <v>0</v>
      </c>
      <c r="BN10" s="150">
        <v>0</v>
      </c>
      <c r="BO10" s="154">
        <v>0</v>
      </c>
      <c r="BP10" s="154">
        <v>0</v>
      </c>
      <c r="BQ10" s="154">
        <v>0</v>
      </c>
      <c r="BR10" s="155">
        <v>3</v>
      </c>
      <c r="BS10" s="152">
        <v>3</v>
      </c>
      <c r="BT10" s="152">
        <v>1</v>
      </c>
      <c r="BU10">
        <v>0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1</v>
      </c>
      <c r="DC10">
        <v>0</v>
      </c>
      <c r="DD10">
        <v>0</v>
      </c>
      <c r="DF10" s="19">
        <f t="shared" si="52"/>
        <v>11</v>
      </c>
      <c r="DH10" s="146" t="s">
        <v>27</v>
      </c>
      <c r="DI10" s="145">
        <f t="shared" si="0"/>
        <v>6</v>
      </c>
      <c r="DJ10" s="145">
        <f t="shared" si="1"/>
        <v>16</v>
      </c>
      <c r="DK10" s="145">
        <f t="shared" si="2"/>
        <v>10</v>
      </c>
      <c r="DL10" s="145">
        <f t="shared" si="3"/>
        <v>15</v>
      </c>
      <c r="DM10" s="145">
        <f t="shared" si="4"/>
        <v>23</v>
      </c>
      <c r="DN10" s="145">
        <f t="shared" si="5"/>
        <v>10</v>
      </c>
      <c r="DO10" s="145">
        <f t="shared" si="6"/>
        <v>16</v>
      </c>
      <c r="DP10" s="145">
        <f t="shared" si="7"/>
        <v>20</v>
      </c>
      <c r="DQ10" s="145">
        <f t="shared" si="8"/>
        <v>24</v>
      </c>
      <c r="DR10" s="145">
        <f t="shared" si="9"/>
        <v>21</v>
      </c>
      <c r="DS10" s="145">
        <f t="shared" si="10"/>
        <v>18</v>
      </c>
      <c r="DT10" s="145">
        <f t="shared" si="11"/>
        <v>15</v>
      </c>
      <c r="DU10" s="145">
        <f t="shared" si="12"/>
        <v>12</v>
      </c>
      <c r="DV10" s="145">
        <f t="shared" si="13"/>
        <v>6</v>
      </c>
      <c r="DW10" s="145">
        <f t="shared" si="14"/>
        <v>5</v>
      </c>
      <c r="DX10" s="150">
        <f t="shared" si="15"/>
        <v>19</v>
      </c>
      <c r="DY10" s="150">
        <f t="shared" si="16"/>
        <v>11</v>
      </c>
      <c r="DZ10" s="150">
        <f t="shared" si="17"/>
        <v>13</v>
      </c>
      <c r="EA10" s="150">
        <f t="shared" si="18"/>
        <v>9</v>
      </c>
      <c r="EB10" s="150">
        <f t="shared" si="19"/>
        <v>12</v>
      </c>
      <c r="EC10" s="150">
        <f t="shared" si="20"/>
        <v>13</v>
      </c>
      <c r="ED10" s="150">
        <f t="shared" si="21"/>
        <v>7</v>
      </c>
      <c r="EE10" s="150">
        <f t="shared" si="22"/>
        <v>10</v>
      </c>
      <c r="EF10" s="150">
        <f t="shared" si="23"/>
        <v>10</v>
      </c>
      <c r="EG10" s="150">
        <f t="shared" si="24"/>
        <v>9</v>
      </c>
      <c r="EH10" s="150">
        <f t="shared" si="25"/>
        <v>2</v>
      </c>
      <c r="EI10" s="150">
        <f t="shared" si="26"/>
        <v>14</v>
      </c>
      <c r="EJ10" s="150">
        <f t="shared" si="27"/>
        <v>11</v>
      </c>
      <c r="EK10" s="150">
        <f t="shared" si="28"/>
        <v>10</v>
      </c>
      <c r="EL10" s="150">
        <f t="shared" si="29"/>
        <v>9</v>
      </c>
      <c r="EM10" s="150">
        <f t="shared" si="30"/>
        <v>12</v>
      </c>
      <c r="EN10" s="150">
        <f t="shared" si="31"/>
        <v>13</v>
      </c>
      <c r="EO10" s="150">
        <f t="shared" si="32"/>
        <v>12</v>
      </c>
      <c r="EP10" s="150">
        <f t="shared" si="33"/>
        <v>14</v>
      </c>
      <c r="EQ10" s="150">
        <f t="shared" si="34"/>
        <v>14</v>
      </c>
      <c r="ER10" s="150">
        <f t="shared" si="35"/>
        <v>7</v>
      </c>
      <c r="ES10" s="150">
        <f t="shared" si="36"/>
        <v>15</v>
      </c>
      <c r="ET10" s="150">
        <f t="shared" si="37"/>
        <v>15</v>
      </c>
      <c r="EU10" s="150">
        <f t="shared" si="38"/>
        <v>13</v>
      </c>
      <c r="EV10" s="150">
        <f t="shared" si="39"/>
        <v>12</v>
      </c>
      <c r="EW10" s="150">
        <f t="shared" si="40"/>
        <v>12</v>
      </c>
      <c r="EX10" s="150">
        <f t="shared" si="41"/>
        <v>15</v>
      </c>
      <c r="EY10" s="150">
        <f t="shared" si="42"/>
        <v>14</v>
      </c>
      <c r="EZ10" s="150">
        <f t="shared" si="43"/>
        <v>15</v>
      </c>
      <c r="FA10" s="150">
        <f t="shared" si="44"/>
        <v>12</v>
      </c>
      <c r="FB10" s="150">
        <f t="shared" si="45"/>
        <v>7</v>
      </c>
      <c r="FC10" s="150">
        <f t="shared" si="46"/>
        <v>17</v>
      </c>
      <c r="FD10" s="150">
        <f t="shared" si="47"/>
        <v>17</v>
      </c>
      <c r="FE10" s="150">
        <f t="shared" si="48"/>
        <v>15</v>
      </c>
      <c r="FF10" s="150">
        <f t="shared" si="49"/>
        <v>7</v>
      </c>
      <c r="FG10" s="150">
        <f t="shared" si="50"/>
        <v>11</v>
      </c>
      <c r="FH10" s="150">
        <f t="shared" si="51"/>
        <v>10</v>
      </c>
    </row>
    <row r="11" spans="1:165" x14ac:dyDescent="0.25">
      <c r="A11" s="9" t="s">
        <v>28</v>
      </c>
      <c r="B11" s="8">
        <v>11</v>
      </c>
      <c r="C11" s="8">
        <v>23</v>
      </c>
      <c r="D11" s="8">
        <v>25</v>
      </c>
      <c r="E11" s="8">
        <v>30</v>
      </c>
      <c r="F11" s="8">
        <v>23</v>
      </c>
      <c r="G11" s="8">
        <v>34</v>
      </c>
      <c r="H11" s="8">
        <v>26</v>
      </c>
      <c r="I11" s="8">
        <v>18</v>
      </c>
      <c r="J11" s="8">
        <v>25</v>
      </c>
      <c r="K11" s="8">
        <v>23</v>
      </c>
      <c r="L11" s="8">
        <v>39</v>
      </c>
      <c r="M11" s="8">
        <v>22</v>
      </c>
      <c r="N11" s="8">
        <v>17</v>
      </c>
      <c r="O11" s="8">
        <v>20</v>
      </c>
      <c r="P11" s="165">
        <v>16</v>
      </c>
      <c r="Q11" s="160">
        <v>17</v>
      </c>
      <c r="R11" s="160">
        <v>25</v>
      </c>
      <c r="S11" s="160">
        <v>18</v>
      </c>
      <c r="T11" s="171">
        <v>18</v>
      </c>
      <c r="U11" s="180">
        <v>19</v>
      </c>
      <c r="V11" s="183">
        <v>18</v>
      </c>
      <c r="W11" s="186">
        <v>20</v>
      </c>
      <c r="X11" s="190">
        <v>25</v>
      </c>
      <c r="Y11" s="193">
        <v>23</v>
      </c>
      <c r="Z11" s="190">
        <v>13</v>
      </c>
      <c r="AA11" s="195">
        <v>13</v>
      </c>
      <c r="AB11" s="190">
        <v>19</v>
      </c>
      <c r="AC11" s="197">
        <v>24</v>
      </c>
      <c r="AD11" s="190">
        <v>21</v>
      </c>
      <c r="AE11" s="190">
        <v>17</v>
      </c>
      <c r="AF11" s="190">
        <v>29</v>
      </c>
      <c r="AG11" s="200">
        <v>27</v>
      </c>
      <c r="AH11" s="200">
        <v>24</v>
      </c>
      <c r="AI11" s="201">
        <v>27</v>
      </c>
      <c r="AJ11" s="202">
        <v>22</v>
      </c>
      <c r="AK11" s="203">
        <v>21</v>
      </c>
      <c r="AL11" s="204">
        <v>27</v>
      </c>
      <c r="AM11" s="204">
        <v>35</v>
      </c>
      <c r="AN11" s="206">
        <v>25</v>
      </c>
      <c r="AO11" s="207">
        <v>21</v>
      </c>
      <c r="AP11" s="208">
        <v>31</v>
      </c>
      <c r="AQ11" s="210">
        <v>17</v>
      </c>
      <c r="AR11" s="210">
        <v>22</v>
      </c>
      <c r="AS11" s="210">
        <v>23</v>
      </c>
      <c r="AT11" s="210">
        <v>20</v>
      </c>
      <c r="AU11" s="210">
        <v>24</v>
      </c>
      <c r="AV11" s="210">
        <v>17</v>
      </c>
      <c r="AW11" s="210">
        <v>33</v>
      </c>
      <c r="AX11" s="283">
        <v>27</v>
      </c>
      <c r="AY11" s="210">
        <v>25</v>
      </c>
      <c r="AZ11" s="210">
        <v>24</v>
      </c>
      <c r="BA11" s="210">
        <v>21</v>
      </c>
      <c r="BD11" s="140" t="s">
        <v>28</v>
      </c>
      <c r="BE11" s="150">
        <v>0</v>
      </c>
      <c r="BF11" s="150">
        <v>0</v>
      </c>
      <c r="BG11" s="150">
        <v>0</v>
      </c>
      <c r="BH11" s="150">
        <v>0</v>
      </c>
      <c r="BI11" s="150">
        <v>0</v>
      </c>
      <c r="BJ11" s="150">
        <v>0</v>
      </c>
      <c r="BK11" s="150">
        <v>0</v>
      </c>
      <c r="BL11" s="150">
        <v>0</v>
      </c>
      <c r="BM11" s="150">
        <v>0</v>
      </c>
      <c r="BN11" s="150">
        <v>0</v>
      </c>
      <c r="BO11" s="154">
        <v>0</v>
      </c>
      <c r="BP11" s="154">
        <v>0</v>
      </c>
      <c r="BQ11" s="154">
        <v>0</v>
      </c>
      <c r="BR11" s="155">
        <v>3</v>
      </c>
      <c r="BS11" s="151">
        <v>5</v>
      </c>
      <c r="BT11" s="151">
        <v>3</v>
      </c>
      <c r="BU11">
        <v>4</v>
      </c>
      <c r="BV11">
        <v>2</v>
      </c>
      <c r="BW11">
        <v>3</v>
      </c>
      <c r="BX11">
        <v>1</v>
      </c>
      <c r="BY11">
        <v>1</v>
      </c>
      <c r="BZ11">
        <v>1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1</v>
      </c>
      <c r="CX11">
        <v>2</v>
      </c>
      <c r="CY11">
        <v>1</v>
      </c>
      <c r="CZ11">
        <v>2</v>
      </c>
      <c r="DA11">
        <v>1</v>
      </c>
      <c r="DB11">
        <v>0</v>
      </c>
      <c r="DC11">
        <v>1</v>
      </c>
      <c r="DD11">
        <v>0</v>
      </c>
      <c r="DF11" s="19">
        <f t="shared" si="52"/>
        <v>34</v>
      </c>
      <c r="DH11" s="146" t="s">
        <v>28</v>
      </c>
      <c r="DI11" s="145">
        <f t="shared" si="0"/>
        <v>11</v>
      </c>
      <c r="DJ11" s="145">
        <f t="shared" si="1"/>
        <v>23</v>
      </c>
      <c r="DK11" s="145">
        <f t="shared" si="2"/>
        <v>25</v>
      </c>
      <c r="DL11" s="145">
        <f t="shared" si="3"/>
        <v>30</v>
      </c>
      <c r="DM11" s="145">
        <f t="shared" si="4"/>
        <v>23</v>
      </c>
      <c r="DN11" s="145">
        <f t="shared" si="5"/>
        <v>34</v>
      </c>
      <c r="DO11" s="145">
        <f t="shared" si="6"/>
        <v>26</v>
      </c>
      <c r="DP11" s="145">
        <f t="shared" si="7"/>
        <v>18</v>
      </c>
      <c r="DQ11" s="145">
        <f t="shared" si="8"/>
        <v>25</v>
      </c>
      <c r="DR11" s="145">
        <f t="shared" si="9"/>
        <v>23</v>
      </c>
      <c r="DS11" s="145">
        <f t="shared" si="10"/>
        <v>39</v>
      </c>
      <c r="DT11" s="145">
        <f t="shared" si="11"/>
        <v>22</v>
      </c>
      <c r="DU11" s="145">
        <f t="shared" si="12"/>
        <v>17</v>
      </c>
      <c r="DV11" s="145">
        <f t="shared" si="13"/>
        <v>17</v>
      </c>
      <c r="DW11" s="145">
        <f t="shared" si="14"/>
        <v>11</v>
      </c>
      <c r="DX11" s="150">
        <f t="shared" si="15"/>
        <v>14</v>
      </c>
      <c r="DY11" s="150">
        <f t="shared" si="16"/>
        <v>21</v>
      </c>
      <c r="DZ11" s="150">
        <f t="shared" si="17"/>
        <v>16</v>
      </c>
      <c r="EA11" s="150">
        <f t="shared" si="18"/>
        <v>15</v>
      </c>
      <c r="EB11" s="150">
        <f t="shared" si="19"/>
        <v>18</v>
      </c>
      <c r="EC11" s="150">
        <f t="shared" si="20"/>
        <v>17</v>
      </c>
      <c r="ED11" s="150">
        <f t="shared" si="21"/>
        <v>19</v>
      </c>
      <c r="EE11" s="150">
        <f t="shared" si="22"/>
        <v>25</v>
      </c>
      <c r="EF11" s="150">
        <f t="shared" si="23"/>
        <v>23</v>
      </c>
      <c r="EG11" s="150">
        <f t="shared" si="24"/>
        <v>12</v>
      </c>
      <c r="EH11" s="150">
        <f t="shared" si="25"/>
        <v>13</v>
      </c>
      <c r="EI11" s="150">
        <f t="shared" si="26"/>
        <v>19</v>
      </c>
      <c r="EJ11" s="150">
        <f t="shared" si="27"/>
        <v>23</v>
      </c>
      <c r="EK11" s="150">
        <f t="shared" si="28"/>
        <v>21</v>
      </c>
      <c r="EL11" s="150">
        <f t="shared" si="29"/>
        <v>17</v>
      </c>
      <c r="EM11" s="150">
        <f t="shared" si="30"/>
        <v>29</v>
      </c>
      <c r="EN11" s="150">
        <f t="shared" si="31"/>
        <v>27</v>
      </c>
      <c r="EO11" s="150">
        <f t="shared" si="32"/>
        <v>24</v>
      </c>
      <c r="EP11" s="150">
        <f t="shared" si="33"/>
        <v>27</v>
      </c>
      <c r="EQ11" s="150">
        <f t="shared" si="34"/>
        <v>22</v>
      </c>
      <c r="ER11" s="150">
        <f t="shared" si="35"/>
        <v>21</v>
      </c>
      <c r="ES11" s="150">
        <f t="shared" si="36"/>
        <v>27</v>
      </c>
      <c r="ET11" s="150">
        <f t="shared" si="37"/>
        <v>35</v>
      </c>
      <c r="EU11" s="150">
        <f t="shared" si="38"/>
        <v>25</v>
      </c>
      <c r="EV11" s="150">
        <f t="shared" si="39"/>
        <v>21</v>
      </c>
      <c r="EW11" s="150">
        <f t="shared" si="40"/>
        <v>31</v>
      </c>
      <c r="EX11" s="150">
        <f t="shared" si="41"/>
        <v>16</v>
      </c>
      <c r="EY11" s="150">
        <f t="shared" si="42"/>
        <v>22</v>
      </c>
      <c r="EZ11" s="150">
        <f t="shared" si="43"/>
        <v>23</v>
      </c>
      <c r="FA11" s="150">
        <f t="shared" si="44"/>
        <v>19</v>
      </c>
      <c r="FB11" s="150">
        <f t="shared" si="45"/>
        <v>22</v>
      </c>
      <c r="FC11" s="150">
        <f t="shared" si="46"/>
        <v>16</v>
      </c>
      <c r="FD11" s="150">
        <f t="shared" si="47"/>
        <v>31</v>
      </c>
      <c r="FE11" s="150">
        <f t="shared" si="48"/>
        <v>26</v>
      </c>
      <c r="FF11" s="150">
        <f t="shared" si="49"/>
        <v>25</v>
      </c>
      <c r="FG11" s="150">
        <f t="shared" si="50"/>
        <v>23</v>
      </c>
      <c r="FH11" s="150">
        <f t="shared" si="51"/>
        <v>21</v>
      </c>
    </row>
    <row r="12" spans="1:165" x14ac:dyDescent="0.25">
      <c r="A12" s="12" t="s">
        <v>29</v>
      </c>
      <c r="B12" s="8">
        <v>17</v>
      </c>
      <c r="C12" s="8">
        <v>37</v>
      </c>
      <c r="D12" s="8">
        <v>37</v>
      </c>
      <c r="E12" s="8">
        <v>36</v>
      </c>
      <c r="F12" s="8">
        <v>28</v>
      </c>
      <c r="G12" s="8">
        <v>23</v>
      </c>
      <c r="H12" s="8">
        <v>27</v>
      </c>
      <c r="I12" s="8">
        <v>29</v>
      </c>
      <c r="J12" s="8">
        <v>28</v>
      </c>
      <c r="K12" s="8">
        <v>39</v>
      </c>
      <c r="L12" s="8">
        <v>29</v>
      </c>
      <c r="M12" s="8">
        <v>31</v>
      </c>
      <c r="N12" s="8">
        <v>33</v>
      </c>
      <c r="O12" s="8">
        <v>32</v>
      </c>
      <c r="P12" s="165">
        <v>41</v>
      </c>
      <c r="Q12" s="160">
        <v>40</v>
      </c>
      <c r="R12" s="160">
        <v>34</v>
      </c>
      <c r="S12" s="160">
        <v>40</v>
      </c>
      <c r="T12" s="171">
        <v>25</v>
      </c>
      <c r="U12" s="180">
        <v>33</v>
      </c>
      <c r="V12" s="183">
        <v>34</v>
      </c>
      <c r="W12" s="186">
        <v>25</v>
      </c>
      <c r="X12" s="190">
        <v>21</v>
      </c>
      <c r="Y12" s="193">
        <v>28</v>
      </c>
      <c r="Z12" s="190">
        <v>32</v>
      </c>
      <c r="AA12" s="195">
        <v>38</v>
      </c>
      <c r="AB12" s="190">
        <v>29</v>
      </c>
      <c r="AC12" s="197">
        <v>29</v>
      </c>
      <c r="AD12" s="190">
        <v>27</v>
      </c>
      <c r="AE12" s="190">
        <v>26</v>
      </c>
      <c r="AF12" s="190">
        <v>30</v>
      </c>
      <c r="AG12" s="200">
        <v>50</v>
      </c>
      <c r="AH12" s="200">
        <v>32</v>
      </c>
      <c r="AI12" s="201">
        <v>28</v>
      </c>
      <c r="AJ12" s="202">
        <v>35</v>
      </c>
      <c r="AK12" s="203">
        <v>26</v>
      </c>
      <c r="AL12" s="204">
        <v>35</v>
      </c>
      <c r="AM12" s="204">
        <v>21</v>
      </c>
      <c r="AN12" s="206">
        <v>36</v>
      </c>
      <c r="AO12" s="207">
        <v>31</v>
      </c>
      <c r="AP12" s="208">
        <v>31</v>
      </c>
      <c r="AQ12" s="210">
        <v>28</v>
      </c>
      <c r="AR12" s="210">
        <v>33</v>
      </c>
      <c r="AS12" s="210">
        <v>39</v>
      </c>
      <c r="AT12" s="210">
        <v>35</v>
      </c>
      <c r="AU12" s="210">
        <v>41</v>
      </c>
      <c r="AV12" s="210">
        <v>39</v>
      </c>
      <c r="AW12" s="210">
        <v>41</v>
      </c>
      <c r="AX12" s="283">
        <v>42</v>
      </c>
      <c r="AY12" s="210">
        <v>35</v>
      </c>
      <c r="AZ12" s="210">
        <v>38</v>
      </c>
      <c r="BA12" s="210">
        <v>35</v>
      </c>
      <c r="BD12" s="133" t="s">
        <v>29</v>
      </c>
      <c r="BE12" s="150">
        <v>0</v>
      </c>
      <c r="BF12" s="150">
        <v>0</v>
      </c>
      <c r="BG12" s="150">
        <v>0</v>
      </c>
      <c r="BH12" s="150">
        <v>0</v>
      </c>
      <c r="BI12" s="150">
        <v>0</v>
      </c>
      <c r="BJ12" s="150">
        <v>0</v>
      </c>
      <c r="BK12" s="150">
        <v>0</v>
      </c>
      <c r="BL12" s="150">
        <v>0</v>
      </c>
      <c r="BM12" s="150">
        <v>0</v>
      </c>
      <c r="BN12" s="150">
        <v>0</v>
      </c>
      <c r="BO12" s="154">
        <v>0</v>
      </c>
      <c r="BP12" s="154">
        <v>0</v>
      </c>
      <c r="BQ12" s="154">
        <v>1</v>
      </c>
      <c r="BR12" s="154">
        <v>5</v>
      </c>
      <c r="BS12" s="151">
        <v>8</v>
      </c>
      <c r="BT12" s="151">
        <v>8</v>
      </c>
      <c r="BU12">
        <v>9</v>
      </c>
      <c r="BV12">
        <v>2</v>
      </c>
      <c r="BW12">
        <v>4</v>
      </c>
      <c r="BX12">
        <v>6</v>
      </c>
      <c r="BY12">
        <v>2</v>
      </c>
      <c r="BZ12">
        <v>1</v>
      </c>
      <c r="CA12">
        <v>1</v>
      </c>
      <c r="CB12">
        <v>1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1</v>
      </c>
      <c r="CW12">
        <v>3</v>
      </c>
      <c r="CX12">
        <v>1</v>
      </c>
      <c r="CY12">
        <v>1</v>
      </c>
      <c r="CZ12">
        <v>1</v>
      </c>
      <c r="DA12">
        <v>3</v>
      </c>
      <c r="DB12">
        <v>3</v>
      </c>
      <c r="DC12">
        <v>0</v>
      </c>
      <c r="DD12">
        <v>1</v>
      </c>
      <c r="DF12" s="19">
        <f t="shared" si="52"/>
        <v>64</v>
      </c>
      <c r="DH12" s="133" t="s">
        <v>29</v>
      </c>
      <c r="DI12" s="145">
        <f t="shared" si="0"/>
        <v>17</v>
      </c>
      <c r="DJ12" s="145">
        <f t="shared" si="1"/>
        <v>37</v>
      </c>
      <c r="DK12" s="145">
        <f t="shared" si="2"/>
        <v>37</v>
      </c>
      <c r="DL12" s="145">
        <f t="shared" si="3"/>
        <v>36</v>
      </c>
      <c r="DM12" s="145">
        <f t="shared" si="4"/>
        <v>28</v>
      </c>
      <c r="DN12" s="145">
        <f t="shared" si="5"/>
        <v>23</v>
      </c>
      <c r="DO12" s="145">
        <f t="shared" si="6"/>
        <v>27</v>
      </c>
      <c r="DP12" s="145">
        <f t="shared" si="7"/>
        <v>29</v>
      </c>
      <c r="DQ12" s="145">
        <f t="shared" si="8"/>
        <v>28</v>
      </c>
      <c r="DR12" s="145">
        <f t="shared" si="9"/>
        <v>39</v>
      </c>
      <c r="DS12" s="145">
        <f t="shared" si="10"/>
        <v>29</v>
      </c>
      <c r="DT12" s="145">
        <f t="shared" si="11"/>
        <v>31</v>
      </c>
      <c r="DU12" s="145">
        <f t="shared" si="12"/>
        <v>32</v>
      </c>
      <c r="DV12" s="145">
        <f t="shared" si="13"/>
        <v>27</v>
      </c>
      <c r="DW12" s="145">
        <f t="shared" si="14"/>
        <v>33</v>
      </c>
      <c r="DX12" s="150">
        <f t="shared" si="15"/>
        <v>32</v>
      </c>
      <c r="DY12" s="150">
        <f t="shared" si="16"/>
        <v>25</v>
      </c>
      <c r="DZ12" s="150">
        <f t="shared" si="17"/>
        <v>38</v>
      </c>
      <c r="EA12" s="150">
        <f t="shared" si="18"/>
        <v>21</v>
      </c>
      <c r="EB12" s="150">
        <f t="shared" si="19"/>
        <v>27</v>
      </c>
      <c r="EC12" s="150">
        <f t="shared" si="20"/>
        <v>32</v>
      </c>
      <c r="ED12" s="150">
        <f t="shared" si="21"/>
        <v>24</v>
      </c>
      <c r="EE12" s="150">
        <f t="shared" si="22"/>
        <v>20</v>
      </c>
      <c r="EF12" s="150">
        <f t="shared" si="23"/>
        <v>27</v>
      </c>
      <c r="EG12" s="150">
        <f t="shared" si="24"/>
        <v>31</v>
      </c>
      <c r="EH12" s="150">
        <f t="shared" si="25"/>
        <v>38</v>
      </c>
      <c r="EI12" s="150">
        <f t="shared" si="26"/>
        <v>29</v>
      </c>
      <c r="EJ12" s="150">
        <f t="shared" si="27"/>
        <v>29</v>
      </c>
      <c r="EK12" s="150">
        <f t="shared" si="28"/>
        <v>27</v>
      </c>
      <c r="EL12" s="150">
        <f t="shared" si="29"/>
        <v>26</v>
      </c>
      <c r="EM12" s="150">
        <f t="shared" si="30"/>
        <v>30</v>
      </c>
      <c r="EN12" s="150">
        <f t="shared" si="31"/>
        <v>50</v>
      </c>
      <c r="EO12" s="150">
        <f t="shared" si="32"/>
        <v>32</v>
      </c>
      <c r="EP12" s="150">
        <f t="shared" si="33"/>
        <v>28</v>
      </c>
      <c r="EQ12" s="150">
        <f t="shared" si="34"/>
        <v>35</v>
      </c>
      <c r="ER12" s="150">
        <f t="shared" si="35"/>
        <v>26</v>
      </c>
      <c r="ES12" s="150">
        <f t="shared" si="36"/>
        <v>35</v>
      </c>
      <c r="ET12" s="150">
        <f t="shared" si="37"/>
        <v>21</v>
      </c>
      <c r="EU12" s="150">
        <f t="shared" si="38"/>
        <v>36</v>
      </c>
      <c r="EV12" s="150">
        <f t="shared" si="39"/>
        <v>31</v>
      </c>
      <c r="EW12" s="150">
        <f t="shared" si="40"/>
        <v>30</v>
      </c>
      <c r="EX12" s="150">
        <f t="shared" si="41"/>
        <v>28</v>
      </c>
      <c r="EY12" s="150">
        <f t="shared" si="42"/>
        <v>33</v>
      </c>
      <c r="EZ12" s="150">
        <f t="shared" si="43"/>
        <v>38</v>
      </c>
      <c r="FA12" s="150">
        <f t="shared" si="44"/>
        <v>32</v>
      </c>
      <c r="FB12" s="150">
        <f t="shared" si="45"/>
        <v>40</v>
      </c>
      <c r="FC12" s="150">
        <f t="shared" si="46"/>
        <v>38</v>
      </c>
      <c r="FD12" s="150">
        <f t="shared" si="47"/>
        <v>40</v>
      </c>
      <c r="FE12" s="150">
        <f t="shared" si="48"/>
        <v>39</v>
      </c>
      <c r="FF12" s="150">
        <f t="shared" si="49"/>
        <v>32</v>
      </c>
      <c r="FG12" s="150">
        <f t="shared" si="50"/>
        <v>38</v>
      </c>
      <c r="FH12" s="150">
        <f t="shared" si="51"/>
        <v>34</v>
      </c>
    </row>
    <row r="13" spans="1:165" x14ac:dyDescent="0.25">
      <c r="A13" s="12" t="s">
        <v>30</v>
      </c>
      <c r="B13" s="8">
        <v>32</v>
      </c>
      <c r="C13" s="8">
        <v>46</v>
      </c>
      <c r="D13" s="8">
        <v>47</v>
      </c>
      <c r="E13" s="8">
        <v>38</v>
      </c>
      <c r="F13" s="8">
        <v>58</v>
      </c>
      <c r="G13" s="8">
        <v>38</v>
      </c>
      <c r="H13" s="8">
        <v>40</v>
      </c>
      <c r="I13" s="8">
        <v>60</v>
      </c>
      <c r="J13" s="8">
        <v>50</v>
      </c>
      <c r="K13" s="8">
        <v>53</v>
      </c>
      <c r="L13" s="8">
        <v>55</v>
      </c>
      <c r="M13" s="8">
        <v>41</v>
      </c>
      <c r="N13" s="8">
        <v>55</v>
      </c>
      <c r="O13" s="8">
        <v>54</v>
      </c>
      <c r="P13" s="165">
        <v>45</v>
      </c>
      <c r="Q13" s="160">
        <v>52</v>
      </c>
      <c r="R13" s="160">
        <v>66</v>
      </c>
      <c r="S13" s="160">
        <v>59</v>
      </c>
      <c r="T13" s="171">
        <v>33</v>
      </c>
      <c r="U13" s="180">
        <v>40</v>
      </c>
      <c r="V13" s="183">
        <v>50</v>
      </c>
      <c r="W13" s="186">
        <v>40</v>
      </c>
      <c r="X13" s="190">
        <v>53</v>
      </c>
      <c r="Y13" s="193">
        <v>42</v>
      </c>
      <c r="Z13" s="190">
        <v>40</v>
      </c>
      <c r="AA13" s="195">
        <v>28</v>
      </c>
      <c r="AB13" s="190">
        <v>44</v>
      </c>
      <c r="AC13" s="197">
        <v>48</v>
      </c>
      <c r="AD13" s="190">
        <v>43</v>
      </c>
      <c r="AE13" s="190">
        <v>52</v>
      </c>
      <c r="AF13" s="190">
        <v>46</v>
      </c>
      <c r="AG13" s="200">
        <v>71</v>
      </c>
      <c r="AH13" s="200">
        <v>49</v>
      </c>
      <c r="AI13" s="201">
        <v>42</v>
      </c>
      <c r="AJ13" s="202">
        <v>50</v>
      </c>
      <c r="AK13" s="203">
        <v>35</v>
      </c>
      <c r="AL13" s="204">
        <v>53</v>
      </c>
      <c r="AM13" s="204">
        <v>55</v>
      </c>
      <c r="AN13" s="206">
        <v>54</v>
      </c>
      <c r="AO13" s="207">
        <v>48</v>
      </c>
      <c r="AP13" s="208">
        <v>53</v>
      </c>
      <c r="AQ13" s="210">
        <v>67</v>
      </c>
      <c r="AR13" s="210">
        <v>51</v>
      </c>
      <c r="AS13" s="210">
        <v>48</v>
      </c>
      <c r="AT13" s="210">
        <v>47</v>
      </c>
      <c r="AU13" s="210">
        <v>64</v>
      </c>
      <c r="AV13" s="210">
        <v>50</v>
      </c>
      <c r="AW13" s="210">
        <v>58</v>
      </c>
      <c r="AX13" s="283">
        <v>50</v>
      </c>
      <c r="AY13" s="210">
        <v>58</v>
      </c>
      <c r="AZ13" s="210">
        <v>57</v>
      </c>
      <c r="BA13" s="210">
        <v>46</v>
      </c>
      <c r="BD13" s="133" t="s">
        <v>30</v>
      </c>
      <c r="BE13" s="150">
        <v>0</v>
      </c>
      <c r="BF13" s="150">
        <v>0</v>
      </c>
      <c r="BG13" s="150">
        <v>0</v>
      </c>
      <c r="BH13" s="150">
        <v>0</v>
      </c>
      <c r="BI13" s="150">
        <v>0</v>
      </c>
      <c r="BJ13" s="150">
        <v>0</v>
      </c>
      <c r="BK13" s="150">
        <v>0</v>
      </c>
      <c r="BL13" s="150">
        <v>0</v>
      </c>
      <c r="BM13" s="150">
        <v>0</v>
      </c>
      <c r="BN13" s="150">
        <v>0</v>
      </c>
      <c r="BO13" s="154">
        <v>0</v>
      </c>
      <c r="BP13" s="154">
        <v>0</v>
      </c>
      <c r="BQ13" s="154">
        <v>4</v>
      </c>
      <c r="BR13" s="154">
        <v>9</v>
      </c>
      <c r="BS13" s="151">
        <v>7</v>
      </c>
      <c r="BT13" s="151">
        <v>13</v>
      </c>
      <c r="BU13">
        <v>20</v>
      </c>
      <c r="BV13">
        <v>6</v>
      </c>
      <c r="BW13">
        <v>8</v>
      </c>
      <c r="BX13">
        <v>4</v>
      </c>
      <c r="BY13">
        <v>4</v>
      </c>
      <c r="BZ13">
        <v>0</v>
      </c>
      <c r="CA13">
        <v>3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1</v>
      </c>
      <c r="CP13">
        <v>2</v>
      </c>
      <c r="CQ13">
        <v>0</v>
      </c>
      <c r="CR13">
        <v>0</v>
      </c>
      <c r="CS13">
        <v>2</v>
      </c>
      <c r="CT13">
        <v>2</v>
      </c>
      <c r="CU13">
        <v>3</v>
      </c>
      <c r="CV13">
        <v>1</v>
      </c>
      <c r="CW13">
        <v>0</v>
      </c>
      <c r="CX13">
        <v>3</v>
      </c>
      <c r="CY13">
        <v>3</v>
      </c>
      <c r="CZ13">
        <v>6</v>
      </c>
      <c r="DA13">
        <v>3</v>
      </c>
      <c r="DB13">
        <v>1</v>
      </c>
      <c r="DC13">
        <v>1</v>
      </c>
      <c r="DD13">
        <v>3</v>
      </c>
      <c r="DF13" s="19">
        <f t="shared" si="52"/>
        <v>113</v>
      </c>
      <c r="DH13" s="133" t="s">
        <v>30</v>
      </c>
      <c r="DI13" s="145">
        <f t="shared" si="0"/>
        <v>32</v>
      </c>
      <c r="DJ13" s="145">
        <f t="shared" si="1"/>
        <v>46</v>
      </c>
      <c r="DK13" s="145">
        <f t="shared" si="2"/>
        <v>47</v>
      </c>
      <c r="DL13" s="145">
        <f t="shared" si="3"/>
        <v>38</v>
      </c>
      <c r="DM13" s="145">
        <f t="shared" si="4"/>
        <v>58</v>
      </c>
      <c r="DN13" s="145">
        <f t="shared" si="5"/>
        <v>38</v>
      </c>
      <c r="DO13" s="145">
        <f t="shared" si="6"/>
        <v>40</v>
      </c>
      <c r="DP13" s="145">
        <f t="shared" si="7"/>
        <v>60</v>
      </c>
      <c r="DQ13" s="145">
        <f t="shared" si="8"/>
        <v>50</v>
      </c>
      <c r="DR13" s="145">
        <f t="shared" si="9"/>
        <v>53</v>
      </c>
      <c r="DS13" s="145">
        <f t="shared" si="10"/>
        <v>55</v>
      </c>
      <c r="DT13" s="145">
        <f t="shared" si="11"/>
        <v>41</v>
      </c>
      <c r="DU13" s="145">
        <f t="shared" si="12"/>
        <v>51</v>
      </c>
      <c r="DV13" s="145">
        <f t="shared" si="13"/>
        <v>45</v>
      </c>
      <c r="DW13" s="145">
        <f t="shared" si="14"/>
        <v>38</v>
      </c>
      <c r="DX13" s="150">
        <f t="shared" si="15"/>
        <v>39</v>
      </c>
      <c r="DY13" s="150">
        <f t="shared" si="16"/>
        <v>46</v>
      </c>
      <c r="DZ13" s="150">
        <f t="shared" si="17"/>
        <v>53</v>
      </c>
      <c r="EA13" s="150">
        <f t="shared" si="18"/>
        <v>25</v>
      </c>
      <c r="EB13" s="150">
        <f t="shared" si="19"/>
        <v>36</v>
      </c>
      <c r="EC13" s="150">
        <f t="shared" si="20"/>
        <v>46</v>
      </c>
      <c r="ED13" s="150">
        <f t="shared" si="21"/>
        <v>40</v>
      </c>
      <c r="EE13" s="150">
        <f t="shared" si="22"/>
        <v>50</v>
      </c>
      <c r="EF13" s="150">
        <f t="shared" si="23"/>
        <v>42</v>
      </c>
      <c r="EG13" s="150">
        <f t="shared" si="24"/>
        <v>39</v>
      </c>
      <c r="EH13" s="150">
        <f t="shared" si="25"/>
        <v>28</v>
      </c>
      <c r="EI13" s="150">
        <f t="shared" si="26"/>
        <v>43</v>
      </c>
      <c r="EJ13" s="150">
        <f t="shared" si="27"/>
        <v>48</v>
      </c>
      <c r="EK13" s="150">
        <f t="shared" si="28"/>
        <v>43</v>
      </c>
      <c r="EL13" s="150">
        <f t="shared" si="29"/>
        <v>51</v>
      </c>
      <c r="EM13" s="150">
        <f t="shared" si="30"/>
        <v>46</v>
      </c>
      <c r="EN13" s="150">
        <f t="shared" si="31"/>
        <v>71</v>
      </c>
      <c r="EO13" s="150">
        <f t="shared" si="32"/>
        <v>48</v>
      </c>
      <c r="EP13" s="150">
        <f t="shared" si="33"/>
        <v>42</v>
      </c>
      <c r="EQ13" s="150">
        <f t="shared" si="34"/>
        <v>50</v>
      </c>
      <c r="ER13" s="150">
        <f t="shared" si="35"/>
        <v>35</v>
      </c>
      <c r="ES13" s="150">
        <f t="shared" si="36"/>
        <v>52</v>
      </c>
      <c r="ET13" s="150">
        <f t="shared" si="37"/>
        <v>53</v>
      </c>
      <c r="EU13" s="150">
        <f t="shared" si="38"/>
        <v>54</v>
      </c>
      <c r="EV13" s="150">
        <f t="shared" si="39"/>
        <v>48</v>
      </c>
      <c r="EW13" s="150">
        <f t="shared" si="40"/>
        <v>51</v>
      </c>
      <c r="EX13" s="150">
        <f t="shared" si="41"/>
        <v>65</v>
      </c>
      <c r="EY13" s="150">
        <f t="shared" si="42"/>
        <v>48</v>
      </c>
      <c r="EZ13" s="150">
        <f t="shared" si="43"/>
        <v>47</v>
      </c>
      <c r="FA13" s="150">
        <f t="shared" si="44"/>
        <v>47</v>
      </c>
      <c r="FB13" s="150">
        <f t="shared" si="45"/>
        <v>61</v>
      </c>
      <c r="FC13" s="150">
        <f t="shared" si="46"/>
        <v>47</v>
      </c>
      <c r="FD13" s="150">
        <f t="shared" si="47"/>
        <v>52</v>
      </c>
      <c r="FE13" s="150">
        <f t="shared" si="48"/>
        <v>47</v>
      </c>
      <c r="FF13" s="150">
        <f t="shared" si="49"/>
        <v>57</v>
      </c>
      <c r="FG13" s="150">
        <f t="shared" si="50"/>
        <v>56</v>
      </c>
      <c r="FH13" s="150">
        <f t="shared" ref="FH13:FH19" si="53">BA13-DD13</f>
        <v>43</v>
      </c>
    </row>
    <row r="14" spans="1:165" x14ac:dyDescent="0.25">
      <c r="A14" s="12" t="s">
        <v>31</v>
      </c>
      <c r="B14" s="8">
        <v>54</v>
      </c>
      <c r="C14" s="8">
        <v>68</v>
      </c>
      <c r="D14" s="8">
        <v>77</v>
      </c>
      <c r="E14" s="8">
        <v>79</v>
      </c>
      <c r="F14" s="8">
        <v>76</v>
      </c>
      <c r="G14" s="8">
        <v>71</v>
      </c>
      <c r="H14" s="8">
        <v>85</v>
      </c>
      <c r="I14" s="8">
        <v>77</v>
      </c>
      <c r="J14" s="8">
        <v>85</v>
      </c>
      <c r="K14" s="8">
        <v>72</v>
      </c>
      <c r="L14" s="8">
        <v>80</v>
      </c>
      <c r="M14" s="8">
        <v>66</v>
      </c>
      <c r="N14" s="8">
        <v>71</v>
      </c>
      <c r="O14" s="8">
        <v>67</v>
      </c>
      <c r="P14" s="165">
        <v>108</v>
      </c>
      <c r="Q14" s="160">
        <v>92</v>
      </c>
      <c r="R14" s="160">
        <v>98</v>
      </c>
      <c r="S14" s="160">
        <v>98</v>
      </c>
      <c r="T14" s="171">
        <v>59</v>
      </c>
      <c r="U14" s="180">
        <v>78</v>
      </c>
      <c r="V14" s="183">
        <v>77</v>
      </c>
      <c r="W14" s="186">
        <v>63</v>
      </c>
      <c r="X14" s="190">
        <v>73</v>
      </c>
      <c r="Y14" s="193">
        <v>84</v>
      </c>
      <c r="Z14" s="190">
        <v>64</v>
      </c>
      <c r="AA14" s="195">
        <v>48</v>
      </c>
      <c r="AB14" s="190">
        <v>62</v>
      </c>
      <c r="AC14" s="197">
        <v>70</v>
      </c>
      <c r="AD14" s="190">
        <v>72</v>
      </c>
      <c r="AE14" s="190">
        <v>64</v>
      </c>
      <c r="AF14" s="190">
        <v>58</v>
      </c>
      <c r="AG14" s="200">
        <v>68</v>
      </c>
      <c r="AH14" s="200">
        <v>67</v>
      </c>
      <c r="AI14" s="201">
        <v>80</v>
      </c>
      <c r="AJ14" s="202">
        <v>67</v>
      </c>
      <c r="AK14" s="203">
        <v>66</v>
      </c>
      <c r="AL14" s="204">
        <v>78</v>
      </c>
      <c r="AM14" s="204">
        <v>85</v>
      </c>
      <c r="AN14" s="206">
        <v>62</v>
      </c>
      <c r="AO14" s="207">
        <v>71</v>
      </c>
      <c r="AP14" s="208">
        <v>69</v>
      </c>
      <c r="AQ14" s="210">
        <v>73</v>
      </c>
      <c r="AR14" s="210">
        <v>86</v>
      </c>
      <c r="AS14" s="210">
        <v>96</v>
      </c>
      <c r="AT14" s="210">
        <v>85</v>
      </c>
      <c r="AU14" s="210">
        <v>76</v>
      </c>
      <c r="AV14" s="210">
        <v>83</v>
      </c>
      <c r="AW14" s="210">
        <v>99</v>
      </c>
      <c r="AX14" s="283">
        <v>88</v>
      </c>
      <c r="AY14" s="210">
        <v>69</v>
      </c>
      <c r="AZ14" s="210">
        <v>73</v>
      </c>
      <c r="BA14" s="210">
        <v>70</v>
      </c>
      <c r="BD14" s="133" t="s">
        <v>31</v>
      </c>
      <c r="BE14" s="150">
        <v>0</v>
      </c>
      <c r="BF14" s="150">
        <v>0</v>
      </c>
      <c r="BG14" s="150">
        <v>0</v>
      </c>
      <c r="BH14" s="150">
        <v>0</v>
      </c>
      <c r="BI14" s="150">
        <v>0</v>
      </c>
      <c r="BJ14" s="150">
        <v>0</v>
      </c>
      <c r="BK14" s="150">
        <v>0</v>
      </c>
      <c r="BL14" s="150">
        <v>0</v>
      </c>
      <c r="BM14" s="150">
        <v>0</v>
      </c>
      <c r="BN14" s="150">
        <v>0</v>
      </c>
      <c r="BO14" s="154">
        <v>0</v>
      </c>
      <c r="BP14" s="154">
        <v>0</v>
      </c>
      <c r="BQ14" s="154">
        <v>3</v>
      </c>
      <c r="BR14" s="154">
        <v>12</v>
      </c>
      <c r="BS14" s="151">
        <v>19</v>
      </c>
      <c r="BT14" s="151">
        <v>27</v>
      </c>
      <c r="BU14">
        <v>17</v>
      </c>
      <c r="BV14">
        <v>18</v>
      </c>
      <c r="BW14">
        <v>7</v>
      </c>
      <c r="BX14">
        <v>7</v>
      </c>
      <c r="BY14">
        <v>4</v>
      </c>
      <c r="BZ14">
        <v>2</v>
      </c>
      <c r="CA14">
        <v>5</v>
      </c>
      <c r="CB14">
        <v>3</v>
      </c>
      <c r="CC14">
        <v>3</v>
      </c>
      <c r="CD14">
        <v>0</v>
      </c>
      <c r="CE14">
        <v>1</v>
      </c>
      <c r="CF14">
        <v>1</v>
      </c>
      <c r="CG14">
        <v>1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2</v>
      </c>
      <c r="CN14">
        <v>0</v>
      </c>
      <c r="CO14">
        <v>2</v>
      </c>
      <c r="CP14">
        <v>1</v>
      </c>
      <c r="CQ14">
        <v>1</v>
      </c>
      <c r="CR14">
        <v>1</v>
      </c>
      <c r="CS14">
        <v>0</v>
      </c>
      <c r="CT14">
        <v>1</v>
      </c>
      <c r="CU14">
        <v>3</v>
      </c>
      <c r="CV14">
        <v>4</v>
      </c>
      <c r="CW14">
        <v>1</v>
      </c>
      <c r="CX14">
        <v>3</v>
      </c>
      <c r="CY14">
        <v>7</v>
      </c>
      <c r="CZ14">
        <v>6</v>
      </c>
      <c r="DA14">
        <v>9</v>
      </c>
      <c r="DB14">
        <v>7</v>
      </c>
      <c r="DC14">
        <v>6</v>
      </c>
      <c r="DD14">
        <v>5</v>
      </c>
      <c r="DF14" s="19">
        <f t="shared" si="52"/>
        <v>190</v>
      </c>
      <c r="DH14" s="133" t="s">
        <v>31</v>
      </c>
      <c r="DI14" s="145">
        <f t="shared" si="0"/>
        <v>54</v>
      </c>
      <c r="DJ14" s="145">
        <f t="shared" si="1"/>
        <v>68</v>
      </c>
      <c r="DK14" s="145">
        <f t="shared" si="2"/>
        <v>77</v>
      </c>
      <c r="DL14" s="145">
        <f t="shared" si="3"/>
        <v>79</v>
      </c>
      <c r="DM14" s="145">
        <f t="shared" si="4"/>
        <v>76</v>
      </c>
      <c r="DN14" s="145">
        <f t="shared" si="5"/>
        <v>71</v>
      </c>
      <c r="DO14" s="145">
        <f t="shared" si="6"/>
        <v>85</v>
      </c>
      <c r="DP14" s="145">
        <f t="shared" si="7"/>
        <v>77</v>
      </c>
      <c r="DQ14" s="145">
        <f t="shared" si="8"/>
        <v>85</v>
      </c>
      <c r="DR14" s="145">
        <f t="shared" si="9"/>
        <v>72</v>
      </c>
      <c r="DS14" s="145">
        <f t="shared" si="10"/>
        <v>80</v>
      </c>
      <c r="DT14" s="145">
        <f t="shared" si="11"/>
        <v>66</v>
      </c>
      <c r="DU14" s="145">
        <f t="shared" si="12"/>
        <v>68</v>
      </c>
      <c r="DV14" s="145">
        <f t="shared" si="13"/>
        <v>55</v>
      </c>
      <c r="DW14" s="145">
        <f t="shared" si="14"/>
        <v>89</v>
      </c>
      <c r="DX14" s="150">
        <f t="shared" si="15"/>
        <v>65</v>
      </c>
      <c r="DY14" s="150">
        <f t="shared" si="16"/>
        <v>81</v>
      </c>
      <c r="DZ14" s="150">
        <f t="shared" si="17"/>
        <v>80</v>
      </c>
      <c r="EA14" s="150">
        <f t="shared" si="18"/>
        <v>52</v>
      </c>
      <c r="EB14" s="150">
        <f t="shared" si="19"/>
        <v>71</v>
      </c>
      <c r="EC14" s="150">
        <f t="shared" si="20"/>
        <v>73</v>
      </c>
      <c r="ED14" s="150">
        <f t="shared" si="21"/>
        <v>61</v>
      </c>
      <c r="EE14" s="150">
        <f t="shared" si="22"/>
        <v>68</v>
      </c>
      <c r="EF14" s="150">
        <f t="shared" si="23"/>
        <v>81</v>
      </c>
      <c r="EG14" s="150">
        <f t="shared" si="24"/>
        <v>61</v>
      </c>
      <c r="EH14" s="150">
        <f t="shared" si="25"/>
        <v>48</v>
      </c>
      <c r="EI14" s="150">
        <f t="shared" si="26"/>
        <v>61</v>
      </c>
      <c r="EJ14" s="150">
        <f t="shared" si="27"/>
        <v>69</v>
      </c>
      <c r="EK14" s="150">
        <f t="shared" si="28"/>
        <v>71</v>
      </c>
      <c r="EL14" s="150">
        <f t="shared" si="29"/>
        <v>64</v>
      </c>
      <c r="EM14" s="150">
        <f t="shared" si="30"/>
        <v>57</v>
      </c>
      <c r="EN14" s="150">
        <f t="shared" si="31"/>
        <v>68</v>
      </c>
      <c r="EO14" s="150">
        <f t="shared" si="32"/>
        <v>67</v>
      </c>
      <c r="EP14" s="150">
        <f t="shared" si="33"/>
        <v>80</v>
      </c>
      <c r="EQ14" s="150">
        <f t="shared" si="34"/>
        <v>65</v>
      </c>
      <c r="ER14" s="150">
        <f t="shared" si="35"/>
        <v>66</v>
      </c>
      <c r="ES14" s="150">
        <f t="shared" si="36"/>
        <v>76</v>
      </c>
      <c r="ET14" s="150">
        <f t="shared" si="37"/>
        <v>84</v>
      </c>
      <c r="EU14" s="150">
        <f t="shared" si="38"/>
        <v>61</v>
      </c>
      <c r="EV14" s="150">
        <f t="shared" si="39"/>
        <v>70</v>
      </c>
      <c r="EW14" s="150">
        <f t="shared" si="40"/>
        <v>69</v>
      </c>
      <c r="EX14" s="150">
        <f t="shared" si="41"/>
        <v>72</v>
      </c>
      <c r="EY14" s="150">
        <f t="shared" si="42"/>
        <v>83</v>
      </c>
      <c r="EZ14" s="150">
        <f t="shared" si="43"/>
        <v>92</v>
      </c>
      <c r="FA14" s="150">
        <f t="shared" si="44"/>
        <v>84</v>
      </c>
      <c r="FB14" s="150">
        <f t="shared" si="45"/>
        <v>73</v>
      </c>
      <c r="FC14" s="150">
        <f t="shared" si="46"/>
        <v>76</v>
      </c>
      <c r="FD14" s="150">
        <f t="shared" si="47"/>
        <v>93</v>
      </c>
      <c r="FE14" s="150">
        <f t="shared" si="48"/>
        <v>79</v>
      </c>
      <c r="FF14" s="150">
        <f t="shared" si="49"/>
        <v>62</v>
      </c>
      <c r="FG14" s="150">
        <f t="shared" si="50"/>
        <v>67</v>
      </c>
      <c r="FH14" s="150">
        <f t="shared" si="53"/>
        <v>65</v>
      </c>
    </row>
    <row r="15" spans="1:165" x14ac:dyDescent="0.25">
      <c r="A15" s="12" t="s">
        <v>32</v>
      </c>
      <c r="B15" s="8">
        <v>69</v>
      </c>
      <c r="C15" s="8">
        <v>85</v>
      </c>
      <c r="D15" s="8">
        <v>118</v>
      </c>
      <c r="E15" s="8">
        <v>116</v>
      </c>
      <c r="F15" s="8">
        <v>100</v>
      </c>
      <c r="G15" s="8">
        <v>95</v>
      </c>
      <c r="H15" s="8">
        <v>92</v>
      </c>
      <c r="I15" s="8">
        <v>117</v>
      </c>
      <c r="J15" s="8">
        <v>103</v>
      </c>
      <c r="K15" s="8">
        <v>104</v>
      </c>
      <c r="L15" s="8">
        <v>90</v>
      </c>
      <c r="M15" s="8">
        <v>100</v>
      </c>
      <c r="N15" s="8">
        <v>95</v>
      </c>
      <c r="O15" s="8">
        <v>106</v>
      </c>
      <c r="P15" s="165">
        <v>114</v>
      </c>
      <c r="Q15" s="160">
        <v>132</v>
      </c>
      <c r="R15" s="160">
        <v>170</v>
      </c>
      <c r="S15" s="160">
        <v>116</v>
      </c>
      <c r="T15" s="171">
        <v>89</v>
      </c>
      <c r="U15" s="180">
        <v>104</v>
      </c>
      <c r="V15" s="183">
        <v>147</v>
      </c>
      <c r="W15" s="186">
        <v>77</v>
      </c>
      <c r="X15" s="190">
        <v>85</v>
      </c>
      <c r="Y15" s="193">
        <v>100</v>
      </c>
      <c r="Z15" s="190">
        <v>105</v>
      </c>
      <c r="AA15" s="195">
        <v>90</v>
      </c>
      <c r="AB15" s="190">
        <v>104</v>
      </c>
      <c r="AC15" s="197">
        <v>82</v>
      </c>
      <c r="AD15" s="190">
        <v>104</v>
      </c>
      <c r="AE15" s="190">
        <v>107</v>
      </c>
      <c r="AF15" s="190">
        <v>113</v>
      </c>
      <c r="AG15" s="200">
        <v>100</v>
      </c>
      <c r="AH15" s="200">
        <v>105</v>
      </c>
      <c r="AI15" s="201">
        <v>104</v>
      </c>
      <c r="AJ15" s="202">
        <v>83</v>
      </c>
      <c r="AK15" s="203">
        <v>87</v>
      </c>
      <c r="AL15" s="204">
        <v>95</v>
      </c>
      <c r="AM15" s="204">
        <v>106</v>
      </c>
      <c r="AN15" s="206">
        <v>124</v>
      </c>
      <c r="AO15" s="207">
        <v>96</v>
      </c>
      <c r="AP15" s="208">
        <v>96</v>
      </c>
      <c r="AQ15" s="210">
        <v>96</v>
      </c>
      <c r="AR15" s="210">
        <v>121</v>
      </c>
      <c r="AS15" s="210">
        <v>102</v>
      </c>
      <c r="AT15" s="210">
        <v>127</v>
      </c>
      <c r="AU15" s="210">
        <v>107</v>
      </c>
      <c r="AV15" s="210">
        <v>118</v>
      </c>
      <c r="AW15" s="210">
        <v>101</v>
      </c>
      <c r="AX15" s="283">
        <v>117</v>
      </c>
      <c r="AY15" s="210">
        <v>115</v>
      </c>
      <c r="AZ15" s="210">
        <v>115</v>
      </c>
      <c r="BA15" s="210">
        <v>99</v>
      </c>
      <c r="BD15" s="133" t="s">
        <v>32</v>
      </c>
      <c r="BE15" s="150">
        <v>0</v>
      </c>
      <c r="BF15" s="150">
        <v>0</v>
      </c>
      <c r="BG15" s="150">
        <v>0</v>
      </c>
      <c r="BH15" s="150">
        <v>0</v>
      </c>
      <c r="BI15" s="150">
        <v>0</v>
      </c>
      <c r="BJ15" s="150">
        <v>0</v>
      </c>
      <c r="BK15" s="150">
        <v>0</v>
      </c>
      <c r="BL15" s="150">
        <v>0</v>
      </c>
      <c r="BM15" s="150">
        <v>0</v>
      </c>
      <c r="BN15" s="150">
        <v>0</v>
      </c>
      <c r="BO15" s="154">
        <v>0</v>
      </c>
      <c r="BP15" s="154">
        <v>1</v>
      </c>
      <c r="BQ15" s="154">
        <v>0</v>
      </c>
      <c r="BR15" s="154">
        <v>11</v>
      </c>
      <c r="BS15" s="151">
        <v>32</v>
      </c>
      <c r="BT15" s="151">
        <v>49</v>
      </c>
      <c r="BU15">
        <v>53</v>
      </c>
      <c r="BV15">
        <v>23</v>
      </c>
      <c r="BW15">
        <v>18</v>
      </c>
      <c r="BX15">
        <v>14</v>
      </c>
      <c r="BY15">
        <v>19</v>
      </c>
      <c r="BZ15">
        <v>2</v>
      </c>
      <c r="CA15">
        <v>6</v>
      </c>
      <c r="CB15">
        <v>5</v>
      </c>
      <c r="CC15">
        <v>6</v>
      </c>
      <c r="CD15">
        <v>3</v>
      </c>
      <c r="CE15">
        <v>4</v>
      </c>
      <c r="CF15">
        <v>2</v>
      </c>
      <c r="CG15">
        <v>2</v>
      </c>
      <c r="CH15">
        <v>2</v>
      </c>
      <c r="CI15">
        <v>1</v>
      </c>
      <c r="CJ15">
        <v>1</v>
      </c>
      <c r="CK15">
        <v>1</v>
      </c>
      <c r="CL15">
        <v>1</v>
      </c>
      <c r="CM15">
        <v>2</v>
      </c>
      <c r="CN15">
        <v>0</v>
      </c>
      <c r="CO15">
        <v>1</v>
      </c>
      <c r="CP15">
        <v>1</v>
      </c>
      <c r="CQ15">
        <v>2</v>
      </c>
      <c r="CR15">
        <v>2</v>
      </c>
      <c r="CS15">
        <v>2</v>
      </c>
      <c r="CT15">
        <v>5</v>
      </c>
      <c r="CU15">
        <v>3</v>
      </c>
      <c r="CV15">
        <v>6</v>
      </c>
      <c r="CW15">
        <v>5</v>
      </c>
      <c r="CX15">
        <v>12</v>
      </c>
      <c r="CY15">
        <v>8</v>
      </c>
      <c r="CZ15">
        <v>7</v>
      </c>
      <c r="DA15">
        <v>12</v>
      </c>
      <c r="DB15">
        <v>11</v>
      </c>
      <c r="DC15">
        <v>10</v>
      </c>
      <c r="DD15">
        <v>12</v>
      </c>
      <c r="DF15" s="19">
        <f t="shared" si="52"/>
        <v>357</v>
      </c>
      <c r="DH15" s="133" t="s">
        <v>32</v>
      </c>
      <c r="DI15" s="145">
        <f t="shared" si="0"/>
        <v>69</v>
      </c>
      <c r="DJ15" s="145">
        <f t="shared" si="1"/>
        <v>85</v>
      </c>
      <c r="DK15" s="145">
        <f t="shared" si="2"/>
        <v>118</v>
      </c>
      <c r="DL15" s="145">
        <f t="shared" si="3"/>
        <v>116</v>
      </c>
      <c r="DM15" s="145">
        <f t="shared" si="4"/>
        <v>100</v>
      </c>
      <c r="DN15" s="145">
        <f t="shared" si="5"/>
        <v>95</v>
      </c>
      <c r="DO15" s="145">
        <f t="shared" si="6"/>
        <v>92</v>
      </c>
      <c r="DP15" s="145">
        <f t="shared" si="7"/>
        <v>117</v>
      </c>
      <c r="DQ15" s="145">
        <f t="shared" si="8"/>
        <v>103</v>
      </c>
      <c r="DR15" s="145">
        <f t="shared" si="9"/>
        <v>104</v>
      </c>
      <c r="DS15" s="145">
        <f t="shared" si="10"/>
        <v>90</v>
      </c>
      <c r="DT15" s="145">
        <f t="shared" si="11"/>
        <v>99</v>
      </c>
      <c r="DU15" s="145">
        <f t="shared" si="12"/>
        <v>95</v>
      </c>
      <c r="DV15" s="145">
        <f t="shared" si="13"/>
        <v>95</v>
      </c>
      <c r="DW15" s="145">
        <f t="shared" si="14"/>
        <v>82</v>
      </c>
      <c r="DX15" s="150">
        <f t="shared" si="15"/>
        <v>83</v>
      </c>
      <c r="DY15" s="150">
        <f t="shared" si="16"/>
        <v>117</v>
      </c>
      <c r="DZ15" s="150">
        <f t="shared" si="17"/>
        <v>93</v>
      </c>
      <c r="EA15" s="150">
        <f t="shared" si="18"/>
        <v>71</v>
      </c>
      <c r="EB15" s="150">
        <f t="shared" si="19"/>
        <v>90</v>
      </c>
      <c r="EC15" s="150">
        <f t="shared" si="20"/>
        <v>128</v>
      </c>
      <c r="ED15" s="150">
        <f t="shared" si="21"/>
        <v>75</v>
      </c>
      <c r="EE15" s="150">
        <f t="shared" si="22"/>
        <v>79</v>
      </c>
      <c r="EF15" s="150">
        <f t="shared" si="23"/>
        <v>95</v>
      </c>
      <c r="EG15" s="150">
        <f t="shared" si="24"/>
        <v>99</v>
      </c>
      <c r="EH15" s="150">
        <f t="shared" si="25"/>
        <v>87</v>
      </c>
      <c r="EI15" s="150">
        <f t="shared" si="26"/>
        <v>100</v>
      </c>
      <c r="EJ15" s="150">
        <f t="shared" si="27"/>
        <v>80</v>
      </c>
      <c r="EK15" s="150">
        <f t="shared" si="28"/>
        <v>102</v>
      </c>
      <c r="EL15" s="150">
        <f t="shared" si="29"/>
        <v>105</v>
      </c>
      <c r="EM15" s="150">
        <f t="shared" si="30"/>
        <v>112</v>
      </c>
      <c r="EN15" s="150">
        <f t="shared" si="31"/>
        <v>99</v>
      </c>
      <c r="EO15" s="150">
        <f t="shared" si="32"/>
        <v>104</v>
      </c>
      <c r="EP15" s="150">
        <f t="shared" si="33"/>
        <v>103</v>
      </c>
      <c r="EQ15" s="150">
        <f t="shared" si="34"/>
        <v>81</v>
      </c>
      <c r="ER15" s="150">
        <f t="shared" si="35"/>
        <v>87</v>
      </c>
      <c r="ES15" s="150">
        <f t="shared" si="36"/>
        <v>94</v>
      </c>
      <c r="ET15" s="150">
        <f t="shared" si="37"/>
        <v>105</v>
      </c>
      <c r="EU15" s="150">
        <f t="shared" si="38"/>
        <v>122</v>
      </c>
      <c r="EV15" s="150">
        <f t="shared" si="39"/>
        <v>94</v>
      </c>
      <c r="EW15" s="150">
        <f t="shared" si="40"/>
        <v>94</v>
      </c>
      <c r="EX15" s="150">
        <f t="shared" si="41"/>
        <v>91</v>
      </c>
      <c r="EY15" s="150">
        <f t="shared" si="42"/>
        <v>118</v>
      </c>
      <c r="EZ15" s="150">
        <f t="shared" si="43"/>
        <v>96</v>
      </c>
      <c r="FA15" s="150">
        <f t="shared" si="44"/>
        <v>122</v>
      </c>
      <c r="FB15" s="150">
        <f t="shared" si="45"/>
        <v>95</v>
      </c>
      <c r="FC15" s="150">
        <f t="shared" si="46"/>
        <v>110</v>
      </c>
      <c r="FD15" s="150">
        <f t="shared" si="47"/>
        <v>94</v>
      </c>
      <c r="FE15" s="150">
        <f t="shared" si="48"/>
        <v>105</v>
      </c>
      <c r="FF15" s="150">
        <f t="shared" si="49"/>
        <v>104</v>
      </c>
      <c r="FG15" s="150">
        <f t="shared" si="50"/>
        <v>105</v>
      </c>
      <c r="FH15" s="150">
        <f t="shared" si="53"/>
        <v>87</v>
      </c>
    </row>
    <row r="16" spans="1:165" x14ac:dyDescent="0.25">
      <c r="A16" s="12" t="s">
        <v>33</v>
      </c>
      <c r="B16" s="8">
        <v>115</v>
      </c>
      <c r="C16" s="8">
        <v>191</v>
      </c>
      <c r="D16" s="8">
        <v>189</v>
      </c>
      <c r="E16" s="8">
        <v>160</v>
      </c>
      <c r="F16" s="8">
        <v>163</v>
      </c>
      <c r="G16" s="8">
        <v>157</v>
      </c>
      <c r="H16" s="8">
        <v>165</v>
      </c>
      <c r="I16" s="8">
        <v>182</v>
      </c>
      <c r="J16" s="8">
        <v>155</v>
      </c>
      <c r="K16" s="8">
        <v>155</v>
      </c>
      <c r="L16" s="8">
        <v>179</v>
      </c>
      <c r="M16" s="8">
        <v>160</v>
      </c>
      <c r="N16" s="8">
        <v>163</v>
      </c>
      <c r="O16" s="8">
        <v>220</v>
      </c>
      <c r="P16" s="165">
        <v>249</v>
      </c>
      <c r="Q16" s="160">
        <v>242</v>
      </c>
      <c r="R16" s="160">
        <v>279</v>
      </c>
      <c r="S16" s="160">
        <v>235</v>
      </c>
      <c r="T16" s="171">
        <v>165</v>
      </c>
      <c r="U16" s="180">
        <v>195</v>
      </c>
      <c r="V16" s="183">
        <v>175</v>
      </c>
      <c r="W16" s="186">
        <v>136</v>
      </c>
      <c r="X16" s="190">
        <v>152</v>
      </c>
      <c r="Y16" s="193">
        <v>166</v>
      </c>
      <c r="Z16" s="190">
        <v>144</v>
      </c>
      <c r="AA16" s="195">
        <v>159</v>
      </c>
      <c r="AB16" s="190">
        <v>157</v>
      </c>
      <c r="AC16" s="197">
        <v>159</v>
      </c>
      <c r="AD16" s="190">
        <v>161</v>
      </c>
      <c r="AE16" s="190">
        <v>169</v>
      </c>
      <c r="AF16" s="190">
        <v>175</v>
      </c>
      <c r="AG16" s="200">
        <v>161</v>
      </c>
      <c r="AH16" s="200">
        <v>153</v>
      </c>
      <c r="AI16" s="201">
        <v>147</v>
      </c>
      <c r="AJ16" s="202">
        <v>155</v>
      </c>
      <c r="AK16" s="203">
        <v>137</v>
      </c>
      <c r="AL16" s="204">
        <v>136</v>
      </c>
      <c r="AM16" s="204">
        <v>186</v>
      </c>
      <c r="AN16" s="206">
        <v>151</v>
      </c>
      <c r="AO16" s="207">
        <v>187</v>
      </c>
      <c r="AP16" s="208">
        <v>155</v>
      </c>
      <c r="AQ16" s="210">
        <v>165</v>
      </c>
      <c r="AR16" s="210">
        <v>174</v>
      </c>
      <c r="AS16" s="210">
        <v>160</v>
      </c>
      <c r="AT16" s="210">
        <v>155</v>
      </c>
      <c r="AU16" s="210">
        <v>173</v>
      </c>
      <c r="AV16" s="210">
        <v>179</v>
      </c>
      <c r="AW16" s="210">
        <v>207</v>
      </c>
      <c r="AX16" s="283">
        <v>200</v>
      </c>
      <c r="AY16" s="210">
        <v>190</v>
      </c>
      <c r="AZ16" s="210">
        <v>189</v>
      </c>
      <c r="BA16" s="210">
        <v>179</v>
      </c>
      <c r="BD16" s="133" t="s">
        <v>33</v>
      </c>
      <c r="BE16" s="150">
        <v>0</v>
      </c>
      <c r="BF16" s="150">
        <v>0</v>
      </c>
      <c r="BG16" s="150">
        <v>0</v>
      </c>
      <c r="BH16" s="150">
        <v>0</v>
      </c>
      <c r="BI16" s="150">
        <v>0</v>
      </c>
      <c r="BJ16" s="150">
        <v>0</v>
      </c>
      <c r="BK16" s="150">
        <v>0</v>
      </c>
      <c r="BL16" s="150">
        <v>0</v>
      </c>
      <c r="BM16" s="150">
        <v>0</v>
      </c>
      <c r="BN16" s="150">
        <v>0</v>
      </c>
      <c r="BO16" s="154">
        <v>0</v>
      </c>
      <c r="BP16" s="154">
        <v>0</v>
      </c>
      <c r="BQ16" s="154">
        <v>8</v>
      </c>
      <c r="BR16" s="154">
        <v>42</v>
      </c>
      <c r="BS16" s="151">
        <v>75</v>
      </c>
      <c r="BT16" s="151">
        <v>76</v>
      </c>
      <c r="BU16">
        <v>82</v>
      </c>
      <c r="BV16">
        <v>56</v>
      </c>
      <c r="BW16">
        <v>26</v>
      </c>
      <c r="BX16">
        <v>25</v>
      </c>
      <c r="BY16">
        <v>19</v>
      </c>
      <c r="BZ16">
        <v>11</v>
      </c>
      <c r="CA16">
        <v>10</v>
      </c>
      <c r="CB16">
        <v>8</v>
      </c>
      <c r="CC16">
        <v>6</v>
      </c>
      <c r="CD16">
        <v>4</v>
      </c>
      <c r="CE16">
        <v>8</v>
      </c>
      <c r="CF16">
        <v>1</v>
      </c>
      <c r="CG16">
        <v>7</v>
      </c>
      <c r="CH16">
        <v>2</v>
      </c>
      <c r="CI16">
        <v>4</v>
      </c>
      <c r="CJ16">
        <v>1</v>
      </c>
      <c r="CK16">
        <v>2</v>
      </c>
      <c r="CL16">
        <v>2</v>
      </c>
      <c r="CM16">
        <v>2</v>
      </c>
      <c r="CN16">
        <v>0</v>
      </c>
      <c r="CO16">
        <v>2</v>
      </c>
      <c r="CP16">
        <v>1</v>
      </c>
      <c r="CQ16">
        <v>1</v>
      </c>
      <c r="CR16">
        <v>4</v>
      </c>
      <c r="CS16">
        <v>5</v>
      </c>
      <c r="CT16">
        <v>3</v>
      </c>
      <c r="CU16">
        <v>10</v>
      </c>
      <c r="CV16">
        <v>9</v>
      </c>
      <c r="CW16">
        <v>18</v>
      </c>
      <c r="CX16">
        <v>16</v>
      </c>
      <c r="CY16">
        <v>20</v>
      </c>
      <c r="CZ16">
        <v>22</v>
      </c>
      <c r="DA16">
        <v>21</v>
      </c>
      <c r="DB16">
        <v>19</v>
      </c>
      <c r="DC16">
        <v>25</v>
      </c>
      <c r="DD16">
        <v>21</v>
      </c>
      <c r="DF16" s="19">
        <f t="shared" si="52"/>
        <v>674</v>
      </c>
      <c r="DH16" s="133" t="s">
        <v>33</v>
      </c>
      <c r="DI16" s="145">
        <f t="shared" si="0"/>
        <v>115</v>
      </c>
      <c r="DJ16" s="145">
        <f t="shared" si="1"/>
        <v>191</v>
      </c>
      <c r="DK16" s="145">
        <f t="shared" si="2"/>
        <v>189</v>
      </c>
      <c r="DL16" s="145">
        <f t="shared" si="3"/>
        <v>160</v>
      </c>
      <c r="DM16" s="145">
        <f t="shared" si="4"/>
        <v>163</v>
      </c>
      <c r="DN16" s="145">
        <f t="shared" si="5"/>
        <v>157</v>
      </c>
      <c r="DO16" s="145">
        <f t="shared" si="6"/>
        <v>165</v>
      </c>
      <c r="DP16" s="145">
        <f t="shared" si="7"/>
        <v>182</v>
      </c>
      <c r="DQ16" s="145">
        <f t="shared" si="8"/>
        <v>155</v>
      </c>
      <c r="DR16" s="145">
        <f t="shared" si="9"/>
        <v>155</v>
      </c>
      <c r="DS16" s="145">
        <f t="shared" si="10"/>
        <v>179</v>
      </c>
      <c r="DT16" s="145">
        <f t="shared" si="11"/>
        <v>160</v>
      </c>
      <c r="DU16" s="145">
        <f t="shared" si="12"/>
        <v>155</v>
      </c>
      <c r="DV16" s="145">
        <f t="shared" si="13"/>
        <v>178</v>
      </c>
      <c r="DW16" s="145">
        <f t="shared" si="14"/>
        <v>174</v>
      </c>
      <c r="DX16" s="150">
        <f t="shared" si="15"/>
        <v>166</v>
      </c>
      <c r="DY16" s="150">
        <f t="shared" si="16"/>
        <v>197</v>
      </c>
      <c r="DZ16" s="150">
        <f t="shared" si="17"/>
        <v>179</v>
      </c>
      <c r="EA16" s="150">
        <f t="shared" si="18"/>
        <v>139</v>
      </c>
      <c r="EB16" s="150">
        <f t="shared" si="19"/>
        <v>170</v>
      </c>
      <c r="EC16" s="150">
        <f t="shared" si="20"/>
        <v>156</v>
      </c>
      <c r="ED16" s="150">
        <f t="shared" si="21"/>
        <v>125</v>
      </c>
      <c r="EE16" s="150">
        <f t="shared" si="22"/>
        <v>142</v>
      </c>
      <c r="EF16" s="150">
        <f t="shared" si="23"/>
        <v>158</v>
      </c>
      <c r="EG16" s="150">
        <f t="shared" si="24"/>
        <v>138</v>
      </c>
      <c r="EH16" s="150">
        <f t="shared" si="25"/>
        <v>155</v>
      </c>
      <c r="EI16" s="150">
        <f t="shared" si="26"/>
        <v>149</v>
      </c>
      <c r="EJ16" s="150">
        <f t="shared" si="27"/>
        <v>158</v>
      </c>
      <c r="EK16" s="150">
        <f t="shared" si="28"/>
        <v>154</v>
      </c>
      <c r="EL16" s="150">
        <f t="shared" si="29"/>
        <v>167</v>
      </c>
      <c r="EM16" s="150">
        <f t="shared" si="30"/>
        <v>171</v>
      </c>
      <c r="EN16" s="150">
        <f t="shared" si="31"/>
        <v>160</v>
      </c>
      <c r="EO16" s="150">
        <f t="shared" si="32"/>
        <v>151</v>
      </c>
      <c r="EP16" s="150">
        <f t="shared" si="33"/>
        <v>145</v>
      </c>
      <c r="EQ16" s="150">
        <f t="shared" si="34"/>
        <v>153</v>
      </c>
      <c r="ER16" s="150">
        <f t="shared" si="35"/>
        <v>137</v>
      </c>
      <c r="ES16" s="150">
        <f t="shared" si="36"/>
        <v>134</v>
      </c>
      <c r="ET16" s="150">
        <f t="shared" si="37"/>
        <v>185</v>
      </c>
      <c r="EU16" s="150">
        <f t="shared" si="38"/>
        <v>150</v>
      </c>
      <c r="EV16" s="150">
        <f t="shared" si="39"/>
        <v>183</v>
      </c>
      <c r="EW16" s="150">
        <f t="shared" si="40"/>
        <v>150</v>
      </c>
      <c r="EX16" s="150">
        <f t="shared" si="41"/>
        <v>162</v>
      </c>
      <c r="EY16" s="150">
        <f t="shared" si="42"/>
        <v>164</v>
      </c>
      <c r="EZ16" s="150">
        <f t="shared" si="43"/>
        <v>151</v>
      </c>
      <c r="FA16" s="150">
        <f t="shared" si="44"/>
        <v>137</v>
      </c>
      <c r="FB16" s="150">
        <f t="shared" si="45"/>
        <v>157</v>
      </c>
      <c r="FC16" s="150">
        <f t="shared" si="46"/>
        <v>159</v>
      </c>
      <c r="FD16" s="150">
        <f t="shared" si="47"/>
        <v>185</v>
      </c>
      <c r="FE16" s="150">
        <f t="shared" si="48"/>
        <v>179</v>
      </c>
      <c r="FF16" s="150">
        <f t="shared" si="49"/>
        <v>171</v>
      </c>
      <c r="FG16" s="150">
        <f t="shared" si="50"/>
        <v>164</v>
      </c>
      <c r="FH16" s="150">
        <f t="shared" si="53"/>
        <v>158</v>
      </c>
    </row>
    <row r="17" spans="1:164" x14ac:dyDescent="0.25">
      <c r="A17" s="12" t="s">
        <v>34</v>
      </c>
      <c r="B17" s="8">
        <v>239</v>
      </c>
      <c r="C17" s="8">
        <v>279</v>
      </c>
      <c r="D17" s="8">
        <v>306</v>
      </c>
      <c r="E17" s="8">
        <v>280</v>
      </c>
      <c r="F17" s="8">
        <v>278</v>
      </c>
      <c r="G17" s="8">
        <v>289</v>
      </c>
      <c r="H17" s="8">
        <v>288</v>
      </c>
      <c r="I17" s="8">
        <v>232</v>
      </c>
      <c r="J17" s="8">
        <v>261</v>
      </c>
      <c r="K17" s="8">
        <v>258</v>
      </c>
      <c r="L17" s="8">
        <v>260</v>
      </c>
      <c r="M17" s="8">
        <v>245</v>
      </c>
      <c r="N17" s="8">
        <v>235</v>
      </c>
      <c r="O17" s="8">
        <v>376</v>
      </c>
      <c r="P17" s="165">
        <v>412</v>
      </c>
      <c r="Q17" s="160">
        <v>428</v>
      </c>
      <c r="R17" s="160">
        <v>438</v>
      </c>
      <c r="S17" s="160">
        <v>387</v>
      </c>
      <c r="T17" s="171">
        <v>267</v>
      </c>
      <c r="U17" s="180">
        <v>303</v>
      </c>
      <c r="V17" s="183">
        <v>292</v>
      </c>
      <c r="W17" s="186">
        <v>217</v>
      </c>
      <c r="X17" s="190">
        <v>255</v>
      </c>
      <c r="Y17" s="193">
        <v>246</v>
      </c>
      <c r="Z17" s="190">
        <v>248</v>
      </c>
      <c r="AA17" s="195">
        <v>232</v>
      </c>
      <c r="AB17" s="190">
        <v>232</v>
      </c>
      <c r="AC17" s="197">
        <v>224</v>
      </c>
      <c r="AD17" s="190">
        <v>251</v>
      </c>
      <c r="AE17" s="190">
        <v>237</v>
      </c>
      <c r="AF17" s="190">
        <v>244</v>
      </c>
      <c r="AG17" s="200">
        <v>239</v>
      </c>
      <c r="AH17" s="200">
        <v>235</v>
      </c>
      <c r="AI17" s="201">
        <v>260</v>
      </c>
      <c r="AJ17" s="202">
        <v>249</v>
      </c>
      <c r="AK17" s="203">
        <v>221</v>
      </c>
      <c r="AL17" s="204">
        <v>243</v>
      </c>
      <c r="AM17" s="204">
        <v>243</v>
      </c>
      <c r="AN17" s="206">
        <v>233</v>
      </c>
      <c r="AO17" s="207">
        <v>238</v>
      </c>
      <c r="AP17" s="208">
        <v>261</v>
      </c>
      <c r="AQ17" s="210">
        <v>267</v>
      </c>
      <c r="AR17" s="210">
        <v>260</v>
      </c>
      <c r="AS17" s="210">
        <v>271</v>
      </c>
      <c r="AT17" s="210">
        <v>267</v>
      </c>
      <c r="AU17" s="210">
        <v>302</v>
      </c>
      <c r="AV17" s="210">
        <v>321</v>
      </c>
      <c r="AW17" s="210">
        <v>328</v>
      </c>
      <c r="AX17" s="283">
        <v>293</v>
      </c>
      <c r="AY17" s="210">
        <v>299</v>
      </c>
      <c r="AZ17" s="210">
        <v>317</v>
      </c>
      <c r="BA17" s="210">
        <v>262</v>
      </c>
      <c r="BD17" s="133" t="s">
        <v>34</v>
      </c>
      <c r="BE17" s="150">
        <v>0</v>
      </c>
      <c r="BF17" s="150">
        <v>0</v>
      </c>
      <c r="BG17" s="150">
        <v>0</v>
      </c>
      <c r="BH17" s="150">
        <v>0</v>
      </c>
      <c r="BI17" s="150">
        <v>0</v>
      </c>
      <c r="BJ17" s="150">
        <v>0</v>
      </c>
      <c r="BK17" s="150">
        <v>0</v>
      </c>
      <c r="BL17" s="150">
        <v>0</v>
      </c>
      <c r="BM17" s="150">
        <v>0</v>
      </c>
      <c r="BN17" s="150">
        <v>0</v>
      </c>
      <c r="BO17" s="154">
        <v>0</v>
      </c>
      <c r="BP17" s="154">
        <v>2</v>
      </c>
      <c r="BQ17" s="154">
        <v>9</v>
      </c>
      <c r="BR17" s="154">
        <v>64</v>
      </c>
      <c r="BS17" s="151">
        <v>126</v>
      </c>
      <c r="BT17" s="151">
        <v>190</v>
      </c>
      <c r="BU17">
        <v>139</v>
      </c>
      <c r="BV17">
        <v>94</v>
      </c>
      <c r="BW17">
        <v>59</v>
      </c>
      <c r="BX17">
        <v>39</v>
      </c>
      <c r="BY17">
        <v>31</v>
      </c>
      <c r="BZ17">
        <v>18</v>
      </c>
      <c r="CA17">
        <v>25</v>
      </c>
      <c r="CB17">
        <v>16</v>
      </c>
      <c r="CC17">
        <v>11</v>
      </c>
      <c r="CD17">
        <v>12</v>
      </c>
      <c r="CE17">
        <v>8</v>
      </c>
      <c r="CF17">
        <v>5</v>
      </c>
      <c r="CG17">
        <v>5</v>
      </c>
      <c r="CH17">
        <v>9</v>
      </c>
      <c r="CI17">
        <v>2</v>
      </c>
      <c r="CJ17">
        <v>3</v>
      </c>
      <c r="CK17">
        <v>0</v>
      </c>
      <c r="CL17">
        <v>4</v>
      </c>
      <c r="CM17">
        <v>3</v>
      </c>
      <c r="CN17">
        <v>4</v>
      </c>
      <c r="CO17">
        <v>1</v>
      </c>
      <c r="CP17">
        <v>2</v>
      </c>
      <c r="CQ17">
        <v>7</v>
      </c>
      <c r="CR17">
        <v>2</v>
      </c>
      <c r="CS17">
        <v>7</v>
      </c>
      <c r="CT17">
        <v>9</v>
      </c>
      <c r="CU17">
        <v>10</v>
      </c>
      <c r="CV17">
        <v>21</v>
      </c>
      <c r="CW17">
        <v>31</v>
      </c>
      <c r="CX17">
        <v>33</v>
      </c>
      <c r="CY17">
        <v>34</v>
      </c>
      <c r="CZ17">
        <v>38</v>
      </c>
      <c r="DA17">
        <v>41</v>
      </c>
      <c r="DB17">
        <v>37</v>
      </c>
      <c r="DC17">
        <v>43</v>
      </c>
      <c r="DD17">
        <v>41</v>
      </c>
      <c r="DF17" s="19">
        <f t="shared" si="52"/>
        <v>1235</v>
      </c>
      <c r="DH17" s="133" t="s">
        <v>34</v>
      </c>
      <c r="DI17" s="145">
        <f t="shared" si="0"/>
        <v>239</v>
      </c>
      <c r="DJ17" s="145">
        <f t="shared" si="1"/>
        <v>279</v>
      </c>
      <c r="DK17" s="145">
        <f t="shared" si="2"/>
        <v>306</v>
      </c>
      <c r="DL17" s="145">
        <f t="shared" si="3"/>
        <v>280</v>
      </c>
      <c r="DM17" s="145">
        <f t="shared" si="4"/>
        <v>278</v>
      </c>
      <c r="DN17" s="145">
        <f t="shared" si="5"/>
        <v>289</v>
      </c>
      <c r="DO17" s="145">
        <f t="shared" si="6"/>
        <v>288</v>
      </c>
      <c r="DP17" s="145">
        <f t="shared" si="7"/>
        <v>232</v>
      </c>
      <c r="DQ17" s="145">
        <f t="shared" si="8"/>
        <v>261</v>
      </c>
      <c r="DR17" s="145">
        <f t="shared" si="9"/>
        <v>258</v>
      </c>
      <c r="DS17" s="145">
        <f t="shared" si="10"/>
        <v>260</v>
      </c>
      <c r="DT17" s="145">
        <f t="shared" si="11"/>
        <v>243</v>
      </c>
      <c r="DU17" s="145">
        <f t="shared" si="12"/>
        <v>226</v>
      </c>
      <c r="DV17" s="145">
        <f t="shared" si="13"/>
        <v>312</v>
      </c>
      <c r="DW17" s="145">
        <f t="shared" si="14"/>
        <v>286</v>
      </c>
      <c r="DX17" s="150">
        <f t="shared" si="15"/>
        <v>238</v>
      </c>
      <c r="DY17" s="150">
        <f t="shared" si="16"/>
        <v>299</v>
      </c>
      <c r="DZ17" s="150">
        <f t="shared" si="17"/>
        <v>293</v>
      </c>
      <c r="EA17" s="150">
        <f t="shared" si="18"/>
        <v>208</v>
      </c>
      <c r="EB17" s="150">
        <f t="shared" si="19"/>
        <v>264</v>
      </c>
      <c r="EC17" s="150">
        <f t="shared" si="20"/>
        <v>261</v>
      </c>
      <c r="ED17" s="150">
        <f t="shared" si="21"/>
        <v>199</v>
      </c>
      <c r="EE17" s="150">
        <f t="shared" si="22"/>
        <v>230</v>
      </c>
      <c r="EF17" s="150">
        <f t="shared" si="23"/>
        <v>230</v>
      </c>
      <c r="EG17" s="150">
        <f t="shared" si="24"/>
        <v>237</v>
      </c>
      <c r="EH17" s="150">
        <f t="shared" si="25"/>
        <v>220</v>
      </c>
      <c r="EI17" s="150">
        <f t="shared" si="26"/>
        <v>224</v>
      </c>
      <c r="EJ17" s="150">
        <f t="shared" si="27"/>
        <v>219</v>
      </c>
      <c r="EK17" s="150">
        <f t="shared" si="28"/>
        <v>246</v>
      </c>
      <c r="EL17" s="150">
        <f t="shared" si="29"/>
        <v>228</v>
      </c>
      <c r="EM17" s="150">
        <f t="shared" si="30"/>
        <v>242</v>
      </c>
      <c r="EN17" s="150">
        <f t="shared" si="31"/>
        <v>236</v>
      </c>
      <c r="EO17" s="150">
        <f t="shared" si="32"/>
        <v>235</v>
      </c>
      <c r="EP17" s="150">
        <f t="shared" si="33"/>
        <v>256</v>
      </c>
      <c r="EQ17" s="150">
        <f t="shared" si="34"/>
        <v>246</v>
      </c>
      <c r="ER17" s="150">
        <f t="shared" si="35"/>
        <v>217</v>
      </c>
      <c r="ES17" s="150">
        <f t="shared" si="36"/>
        <v>242</v>
      </c>
      <c r="ET17" s="150">
        <f t="shared" si="37"/>
        <v>241</v>
      </c>
      <c r="EU17" s="150">
        <f t="shared" si="38"/>
        <v>226</v>
      </c>
      <c r="EV17" s="150">
        <f t="shared" si="39"/>
        <v>236</v>
      </c>
      <c r="EW17" s="150">
        <f t="shared" si="40"/>
        <v>254</v>
      </c>
      <c r="EX17" s="150">
        <f t="shared" si="41"/>
        <v>258</v>
      </c>
      <c r="EY17" s="150">
        <f t="shared" si="42"/>
        <v>250</v>
      </c>
      <c r="EZ17" s="150">
        <f t="shared" si="43"/>
        <v>250</v>
      </c>
      <c r="FA17" s="150">
        <f t="shared" si="44"/>
        <v>236</v>
      </c>
      <c r="FB17" s="150">
        <f t="shared" si="45"/>
        <v>269</v>
      </c>
      <c r="FC17" s="150">
        <f t="shared" si="46"/>
        <v>287</v>
      </c>
      <c r="FD17" s="150">
        <f t="shared" si="47"/>
        <v>290</v>
      </c>
      <c r="FE17" s="150">
        <f t="shared" si="48"/>
        <v>252</v>
      </c>
      <c r="FF17" s="150">
        <f t="shared" si="49"/>
        <v>262</v>
      </c>
      <c r="FG17" s="150">
        <f t="shared" si="50"/>
        <v>274</v>
      </c>
      <c r="FH17" s="150">
        <f t="shared" si="53"/>
        <v>221</v>
      </c>
    </row>
    <row r="18" spans="1:164" x14ac:dyDescent="0.25">
      <c r="A18" s="12" t="s">
        <v>35</v>
      </c>
      <c r="B18" s="8">
        <v>361</v>
      </c>
      <c r="C18" s="8">
        <v>426</v>
      </c>
      <c r="D18" s="8">
        <v>461</v>
      </c>
      <c r="E18" s="8">
        <v>381</v>
      </c>
      <c r="F18" s="8">
        <v>382</v>
      </c>
      <c r="G18" s="8">
        <v>371</v>
      </c>
      <c r="H18" s="8">
        <v>345</v>
      </c>
      <c r="I18" s="8">
        <v>346</v>
      </c>
      <c r="J18" s="8">
        <v>347</v>
      </c>
      <c r="K18" s="8">
        <v>358</v>
      </c>
      <c r="L18" s="8">
        <v>401</v>
      </c>
      <c r="M18" s="8">
        <v>390</v>
      </c>
      <c r="N18" s="8">
        <v>381</v>
      </c>
      <c r="O18" s="8">
        <v>531</v>
      </c>
      <c r="P18" s="165">
        <v>598</v>
      </c>
      <c r="Q18" s="160">
        <v>679</v>
      </c>
      <c r="R18" s="160">
        <v>639</v>
      </c>
      <c r="S18" s="160">
        <v>550</v>
      </c>
      <c r="T18" s="171">
        <v>407</v>
      </c>
      <c r="U18" s="180">
        <v>477</v>
      </c>
      <c r="V18" s="183">
        <v>427</v>
      </c>
      <c r="W18" s="186">
        <v>332</v>
      </c>
      <c r="X18" s="190">
        <v>381</v>
      </c>
      <c r="Y18" s="193">
        <v>346</v>
      </c>
      <c r="Z18" s="190">
        <v>367</v>
      </c>
      <c r="AA18" s="195">
        <v>335</v>
      </c>
      <c r="AB18" s="190">
        <v>339</v>
      </c>
      <c r="AC18" s="197">
        <v>300</v>
      </c>
      <c r="AD18" s="190">
        <v>344</v>
      </c>
      <c r="AE18" s="190">
        <v>370</v>
      </c>
      <c r="AF18" s="190">
        <v>371</v>
      </c>
      <c r="AG18" s="200">
        <v>339</v>
      </c>
      <c r="AH18" s="200">
        <v>311</v>
      </c>
      <c r="AI18" s="201">
        <v>374</v>
      </c>
      <c r="AJ18" s="202">
        <v>352</v>
      </c>
      <c r="AK18" s="203">
        <v>320</v>
      </c>
      <c r="AL18" s="204">
        <v>377</v>
      </c>
      <c r="AM18" s="204">
        <v>347</v>
      </c>
      <c r="AN18" s="206">
        <v>354</v>
      </c>
      <c r="AO18" s="207">
        <v>349</v>
      </c>
      <c r="AP18" s="208">
        <v>351</v>
      </c>
      <c r="AQ18" s="210">
        <v>364</v>
      </c>
      <c r="AR18" s="210">
        <v>401</v>
      </c>
      <c r="AS18" s="210">
        <v>411</v>
      </c>
      <c r="AT18" s="210">
        <v>402</v>
      </c>
      <c r="AU18" s="210">
        <v>432</v>
      </c>
      <c r="AV18" s="210">
        <v>412</v>
      </c>
      <c r="AW18" s="210">
        <v>416</v>
      </c>
      <c r="AX18" s="283">
        <v>468</v>
      </c>
      <c r="AY18" s="210">
        <v>433</v>
      </c>
      <c r="AZ18" s="210">
        <v>437</v>
      </c>
      <c r="BA18" s="210">
        <v>359</v>
      </c>
      <c r="BD18" s="133" t="s">
        <v>35</v>
      </c>
      <c r="BE18" s="150">
        <v>0</v>
      </c>
      <c r="BF18" s="150">
        <v>0</v>
      </c>
      <c r="BG18" s="150">
        <v>0</v>
      </c>
      <c r="BH18" s="150">
        <v>0</v>
      </c>
      <c r="BI18" s="150">
        <v>0</v>
      </c>
      <c r="BJ18" s="150">
        <v>0</v>
      </c>
      <c r="BK18" s="150">
        <v>0</v>
      </c>
      <c r="BL18" s="150">
        <v>0</v>
      </c>
      <c r="BM18" s="150">
        <v>0</v>
      </c>
      <c r="BN18" s="150">
        <v>0</v>
      </c>
      <c r="BO18" s="154">
        <v>0</v>
      </c>
      <c r="BP18" s="154">
        <v>2</v>
      </c>
      <c r="BQ18" s="154">
        <v>16</v>
      </c>
      <c r="BR18" s="154">
        <v>137</v>
      </c>
      <c r="BS18" s="151">
        <v>208</v>
      </c>
      <c r="BT18" s="151">
        <v>287</v>
      </c>
      <c r="BU18">
        <v>240</v>
      </c>
      <c r="BV18">
        <v>164</v>
      </c>
      <c r="BW18">
        <v>97</v>
      </c>
      <c r="BX18">
        <v>80</v>
      </c>
      <c r="BY18">
        <v>62</v>
      </c>
      <c r="BZ18">
        <v>41</v>
      </c>
      <c r="CA18">
        <v>41</v>
      </c>
      <c r="CB18">
        <v>27</v>
      </c>
      <c r="CC18">
        <v>19</v>
      </c>
      <c r="CD18">
        <v>12</v>
      </c>
      <c r="CE18">
        <v>13</v>
      </c>
      <c r="CF18">
        <v>8</v>
      </c>
      <c r="CG18">
        <v>7</v>
      </c>
      <c r="CH18">
        <v>9</v>
      </c>
      <c r="CI18">
        <v>7</v>
      </c>
      <c r="CJ18">
        <v>5</v>
      </c>
      <c r="CK18">
        <v>1</v>
      </c>
      <c r="CL18">
        <v>7</v>
      </c>
      <c r="CM18">
        <v>4</v>
      </c>
      <c r="CN18">
        <v>3</v>
      </c>
      <c r="CO18">
        <v>1</v>
      </c>
      <c r="CP18">
        <v>3</v>
      </c>
      <c r="CQ18">
        <v>7</v>
      </c>
      <c r="CR18">
        <v>10</v>
      </c>
      <c r="CS18">
        <v>11</v>
      </c>
      <c r="CT18">
        <v>12</v>
      </c>
      <c r="CU18">
        <v>26</v>
      </c>
      <c r="CV18">
        <v>31</v>
      </c>
      <c r="CW18">
        <v>47</v>
      </c>
      <c r="CX18">
        <v>61</v>
      </c>
      <c r="CY18">
        <v>58</v>
      </c>
      <c r="CZ18">
        <v>76</v>
      </c>
      <c r="DA18">
        <v>62</v>
      </c>
      <c r="DB18">
        <v>65</v>
      </c>
      <c r="DC18">
        <v>75</v>
      </c>
      <c r="DD18">
        <v>63</v>
      </c>
      <c r="DF18" s="19">
        <f t="shared" si="52"/>
        <v>2105</v>
      </c>
      <c r="DH18" s="133" t="s">
        <v>35</v>
      </c>
      <c r="DI18" s="145">
        <f t="shared" si="0"/>
        <v>361</v>
      </c>
      <c r="DJ18" s="145">
        <f t="shared" si="1"/>
        <v>426</v>
      </c>
      <c r="DK18" s="145">
        <f t="shared" si="2"/>
        <v>461</v>
      </c>
      <c r="DL18" s="145">
        <f t="shared" si="3"/>
        <v>381</v>
      </c>
      <c r="DM18" s="145">
        <f t="shared" si="4"/>
        <v>382</v>
      </c>
      <c r="DN18" s="145">
        <f t="shared" si="5"/>
        <v>371</v>
      </c>
      <c r="DO18" s="145">
        <f t="shared" si="6"/>
        <v>345</v>
      </c>
      <c r="DP18" s="145">
        <f t="shared" si="7"/>
        <v>346</v>
      </c>
      <c r="DQ18" s="145">
        <f t="shared" si="8"/>
        <v>347</v>
      </c>
      <c r="DR18" s="145">
        <f t="shared" si="9"/>
        <v>358</v>
      </c>
      <c r="DS18" s="145">
        <f t="shared" si="10"/>
        <v>401</v>
      </c>
      <c r="DT18" s="145">
        <f t="shared" si="11"/>
        <v>388</v>
      </c>
      <c r="DU18" s="145">
        <f t="shared" si="12"/>
        <v>365</v>
      </c>
      <c r="DV18" s="145">
        <f t="shared" si="13"/>
        <v>394</v>
      </c>
      <c r="DW18" s="145">
        <f t="shared" si="14"/>
        <v>390</v>
      </c>
      <c r="DX18" s="150">
        <f t="shared" si="15"/>
        <v>392</v>
      </c>
      <c r="DY18" s="150">
        <f t="shared" si="16"/>
        <v>399</v>
      </c>
      <c r="DZ18" s="150">
        <f t="shared" si="17"/>
        <v>386</v>
      </c>
      <c r="EA18" s="150">
        <f t="shared" si="18"/>
        <v>310</v>
      </c>
      <c r="EB18" s="150">
        <f t="shared" si="19"/>
        <v>397</v>
      </c>
      <c r="EC18" s="150">
        <f t="shared" si="20"/>
        <v>365</v>
      </c>
      <c r="ED18" s="150">
        <f t="shared" si="21"/>
        <v>291</v>
      </c>
      <c r="EE18" s="150">
        <f t="shared" si="22"/>
        <v>340</v>
      </c>
      <c r="EF18" s="150">
        <f t="shared" si="23"/>
        <v>319</v>
      </c>
      <c r="EG18" s="150">
        <f t="shared" si="24"/>
        <v>348</v>
      </c>
      <c r="EH18" s="150">
        <f t="shared" si="25"/>
        <v>323</v>
      </c>
      <c r="EI18" s="150">
        <f t="shared" si="26"/>
        <v>326</v>
      </c>
      <c r="EJ18" s="150">
        <f t="shared" si="27"/>
        <v>292</v>
      </c>
      <c r="EK18" s="150">
        <f t="shared" si="28"/>
        <v>337</v>
      </c>
      <c r="EL18" s="150">
        <f t="shared" si="29"/>
        <v>361</v>
      </c>
      <c r="EM18" s="150">
        <f t="shared" si="30"/>
        <v>364</v>
      </c>
      <c r="EN18" s="150">
        <f t="shared" si="31"/>
        <v>334</v>
      </c>
      <c r="EO18" s="150">
        <f t="shared" si="32"/>
        <v>310</v>
      </c>
      <c r="EP18" s="150">
        <f t="shared" si="33"/>
        <v>367</v>
      </c>
      <c r="EQ18" s="150">
        <f t="shared" si="34"/>
        <v>348</v>
      </c>
      <c r="ER18" s="150">
        <f t="shared" si="35"/>
        <v>317</v>
      </c>
      <c r="ES18" s="150">
        <f t="shared" si="36"/>
        <v>376</v>
      </c>
      <c r="ET18" s="150">
        <f t="shared" si="37"/>
        <v>344</v>
      </c>
      <c r="EU18" s="150">
        <f t="shared" si="38"/>
        <v>347</v>
      </c>
      <c r="EV18" s="150">
        <f t="shared" si="39"/>
        <v>339</v>
      </c>
      <c r="EW18" s="150">
        <f t="shared" si="40"/>
        <v>340</v>
      </c>
      <c r="EX18" s="150">
        <f t="shared" si="41"/>
        <v>352</v>
      </c>
      <c r="EY18" s="150">
        <f t="shared" si="42"/>
        <v>375</v>
      </c>
      <c r="EZ18" s="150">
        <f t="shared" si="43"/>
        <v>380</v>
      </c>
      <c r="FA18" s="150">
        <f t="shared" si="44"/>
        <v>355</v>
      </c>
      <c r="FB18" s="150">
        <f t="shared" si="45"/>
        <v>371</v>
      </c>
      <c r="FC18" s="150">
        <f t="shared" si="46"/>
        <v>354</v>
      </c>
      <c r="FD18" s="150">
        <f t="shared" si="47"/>
        <v>340</v>
      </c>
      <c r="FE18" s="150">
        <f t="shared" si="48"/>
        <v>406</v>
      </c>
      <c r="FF18" s="150">
        <f t="shared" si="49"/>
        <v>368</v>
      </c>
      <c r="FG18" s="150">
        <f t="shared" si="50"/>
        <v>362</v>
      </c>
      <c r="FH18" s="150">
        <f t="shared" si="53"/>
        <v>296</v>
      </c>
    </row>
    <row r="19" spans="1:164" x14ac:dyDescent="0.25">
      <c r="A19" s="12" t="s">
        <v>36</v>
      </c>
      <c r="B19" s="8">
        <v>486</v>
      </c>
      <c r="C19" s="8">
        <v>604</v>
      </c>
      <c r="D19" s="8">
        <v>562</v>
      </c>
      <c r="E19" s="8">
        <v>535</v>
      </c>
      <c r="F19" s="8">
        <v>525</v>
      </c>
      <c r="G19" s="8">
        <v>512</v>
      </c>
      <c r="H19" s="8">
        <v>490</v>
      </c>
      <c r="I19" s="8">
        <v>511</v>
      </c>
      <c r="J19" s="8">
        <v>494</v>
      </c>
      <c r="K19" s="8">
        <v>481</v>
      </c>
      <c r="L19" s="8">
        <v>500</v>
      </c>
      <c r="M19" s="8">
        <v>469</v>
      </c>
      <c r="N19" s="8">
        <v>522</v>
      </c>
      <c r="O19" s="8">
        <v>733</v>
      </c>
      <c r="P19" s="165">
        <v>852</v>
      </c>
      <c r="Q19" s="160">
        <v>945</v>
      </c>
      <c r="R19" s="160">
        <v>927</v>
      </c>
      <c r="S19" s="160">
        <v>725</v>
      </c>
      <c r="T19" s="171">
        <v>531</v>
      </c>
      <c r="U19" s="180">
        <v>668</v>
      </c>
      <c r="V19" s="183">
        <v>587</v>
      </c>
      <c r="W19" s="186">
        <v>438</v>
      </c>
      <c r="X19" s="190">
        <v>520</v>
      </c>
      <c r="Y19" s="193">
        <v>512</v>
      </c>
      <c r="Z19" s="190">
        <v>447</v>
      </c>
      <c r="AA19" s="195">
        <v>424</v>
      </c>
      <c r="AB19" s="190">
        <v>453</v>
      </c>
      <c r="AC19" s="197">
        <v>425</v>
      </c>
      <c r="AD19" s="190">
        <v>442</v>
      </c>
      <c r="AE19" s="190">
        <v>432</v>
      </c>
      <c r="AF19" s="190">
        <v>419</v>
      </c>
      <c r="AG19" s="200">
        <v>440</v>
      </c>
      <c r="AH19" s="200">
        <v>451</v>
      </c>
      <c r="AI19" s="201">
        <v>470</v>
      </c>
      <c r="AJ19" s="202">
        <v>480</v>
      </c>
      <c r="AK19" s="203">
        <v>343</v>
      </c>
      <c r="AL19" s="204">
        <v>453</v>
      </c>
      <c r="AM19" s="204">
        <v>455</v>
      </c>
      <c r="AN19" s="206">
        <v>515</v>
      </c>
      <c r="AO19" s="207">
        <v>483</v>
      </c>
      <c r="AP19" s="208">
        <v>464</v>
      </c>
      <c r="AQ19" s="210">
        <v>535</v>
      </c>
      <c r="AR19" s="210">
        <v>495</v>
      </c>
      <c r="AS19" s="210">
        <v>513</v>
      </c>
      <c r="AT19" s="210">
        <v>560</v>
      </c>
      <c r="AU19" s="210">
        <v>583</v>
      </c>
      <c r="AV19" s="210">
        <v>588</v>
      </c>
      <c r="AW19" s="210">
        <v>602</v>
      </c>
      <c r="AX19" s="283">
        <v>568</v>
      </c>
      <c r="AY19" s="210">
        <v>603</v>
      </c>
      <c r="AZ19" s="210">
        <v>581</v>
      </c>
      <c r="BA19" s="210">
        <v>515</v>
      </c>
      <c r="BD19" s="133" t="s">
        <v>36</v>
      </c>
      <c r="BE19" s="150">
        <v>0</v>
      </c>
      <c r="BF19" s="150">
        <v>0</v>
      </c>
      <c r="BG19" s="150">
        <v>0</v>
      </c>
      <c r="BH19" s="150">
        <v>0</v>
      </c>
      <c r="BI19" s="150">
        <v>0</v>
      </c>
      <c r="BJ19" s="150">
        <v>0</v>
      </c>
      <c r="BK19" s="150">
        <v>0</v>
      </c>
      <c r="BL19" s="150">
        <v>0</v>
      </c>
      <c r="BM19" s="150">
        <v>0</v>
      </c>
      <c r="BN19" s="150">
        <v>0</v>
      </c>
      <c r="BO19" s="154">
        <v>1</v>
      </c>
      <c r="BP19" s="154">
        <v>2</v>
      </c>
      <c r="BQ19" s="154">
        <v>30</v>
      </c>
      <c r="BR19" s="154">
        <v>169</v>
      </c>
      <c r="BS19" s="151">
        <v>333</v>
      </c>
      <c r="BT19" s="151">
        <v>413</v>
      </c>
      <c r="BU19">
        <v>362</v>
      </c>
      <c r="BV19">
        <v>198</v>
      </c>
      <c r="BW19">
        <v>135</v>
      </c>
      <c r="BX19">
        <v>122</v>
      </c>
      <c r="BY19">
        <v>86</v>
      </c>
      <c r="BZ19">
        <v>53</v>
      </c>
      <c r="CA19">
        <v>47</v>
      </c>
      <c r="CB19">
        <v>34</v>
      </c>
      <c r="CC19">
        <v>31</v>
      </c>
      <c r="CD19">
        <v>27</v>
      </c>
      <c r="CE19">
        <v>12</v>
      </c>
      <c r="CF19">
        <v>15</v>
      </c>
      <c r="CG19">
        <v>9</v>
      </c>
      <c r="CH19">
        <v>7</v>
      </c>
      <c r="CI19">
        <v>9</v>
      </c>
      <c r="CJ19">
        <v>7</v>
      </c>
      <c r="CK19">
        <v>5</v>
      </c>
      <c r="CL19">
        <v>5</v>
      </c>
      <c r="CM19">
        <v>5</v>
      </c>
      <c r="CN19">
        <v>5</v>
      </c>
      <c r="CO19">
        <v>5</v>
      </c>
      <c r="CP19">
        <v>7</v>
      </c>
      <c r="CQ19">
        <v>11</v>
      </c>
      <c r="CR19">
        <v>11</v>
      </c>
      <c r="CS19">
        <v>18</v>
      </c>
      <c r="CT19">
        <v>24</v>
      </c>
      <c r="CU19">
        <v>41</v>
      </c>
      <c r="CV19">
        <v>46</v>
      </c>
      <c r="CW19">
        <v>81</v>
      </c>
      <c r="CX19">
        <v>103</v>
      </c>
      <c r="CY19">
        <v>97</v>
      </c>
      <c r="CZ19">
        <v>103</v>
      </c>
      <c r="DA19">
        <v>105</v>
      </c>
      <c r="DB19">
        <v>126</v>
      </c>
      <c r="DC19">
        <v>119</v>
      </c>
      <c r="DD19">
        <v>107</v>
      </c>
      <c r="DF19" s="19">
        <f t="shared" si="52"/>
        <v>3126</v>
      </c>
      <c r="DH19" s="133" t="s">
        <v>36</v>
      </c>
      <c r="DI19" s="145">
        <f t="shared" si="0"/>
        <v>486</v>
      </c>
      <c r="DJ19" s="145">
        <f t="shared" si="1"/>
        <v>604</v>
      </c>
      <c r="DK19" s="145">
        <f t="shared" si="2"/>
        <v>562</v>
      </c>
      <c r="DL19" s="145">
        <f t="shared" si="3"/>
        <v>535</v>
      </c>
      <c r="DM19" s="145">
        <f t="shared" si="4"/>
        <v>525</v>
      </c>
      <c r="DN19" s="145">
        <f t="shared" si="5"/>
        <v>512</v>
      </c>
      <c r="DO19" s="145">
        <f t="shared" si="6"/>
        <v>490</v>
      </c>
      <c r="DP19" s="145">
        <f t="shared" si="7"/>
        <v>511</v>
      </c>
      <c r="DQ19" s="145">
        <f t="shared" si="8"/>
        <v>494</v>
      </c>
      <c r="DR19" s="145">
        <f t="shared" si="9"/>
        <v>481</v>
      </c>
      <c r="DS19" s="145">
        <f t="shared" si="10"/>
        <v>499</v>
      </c>
      <c r="DT19" s="145">
        <f t="shared" si="11"/>
        <v>467</v>
      </c>
      <c r="DU19" s="145">
        <f t="shared" si="12"/>
        <v>492</v>
      </c>
      <c r="DV19" s="145">
        <f t="shared" si="13"/>
        <v>564</v>
      </c>
      <c r="DW19" s="145">
        <f t="shared" si="14"/>
        <v>519</v>
      </c>
      <c r="DX19" s="150">
        <f t="shared" si="15"/>
        <v>532</v>
      </c>
      <c r="DY19" s="150">
        <f t="shared" si="16"/>
        <v>565</v>
      </c>
      <c r="DZ19" s="150">
        <f t="shared" si="17"/>
        <v>527</v>
      </c>
      <c r="EA19" s="150">
        <f t="shared" si="18"/>
        <v>396</v>
      </c>
      <c r="EB19" s="150">
        <f t="shared" si="19"/>
        <v>546</v>
      </c>
      <c r="EC19" s="150">
        <f t="shared" si="20"/>
        <v>501</v>
      </c>
      <c r="ED19" s="150">
        <f t="shared" si="21"/>
        <v>385</v>
      </c>
      <c r="EE19" s="150">
        <f t="shared" si="22"/>
        <v>473</v>
      </c>
      <c r="EF19" s="150">
        <f t="shared" si="23"/>
        <v>478</v>
      </c>
      <c r="EG19" s="150">
        <f t="shared" si="24"/>
        <v>416</v>
      </c>
      <c r="EH19" s="150">
        <f t="shared" si="25"/>
        <v>397</v>
      </c>
      <c r="EI19" s="150">
        <f t="shared" si="26"/>
        <v>441</v>
      </c>
      <c r="EJ19" s="150">
        <f t="shared" si="27"/>
        <v>410</v>
      </c>
      <c r="EK19" s="150">
        <f t="shared" si="28"/>
        <v>433</v>
      </c>
      <c r="EL19" s="150">
        <f t="shared" si="29"/>
        <v>425</v>
      </c>
      <c r="EM19" s="150">
        <f t="shared" si="30"/>
        <v>410</v>
      </c>
      <c r="EN19" s="150">
        <f t="shared" si="31"/>
        <v>433</v>
      </c>
      <c r="EO19" s="150">
        <f t="shared" si="32"/>
        <v>446</v>
      </c>
      <c r="EP19" s="150">
        <f t="shared" si="33"/>
        <v>465</v>
      </c>
      <c r="EQ19" s="150">
        <f t="shared" si="34"/>
        <v>475</v>
      </c>
      <c r="ER19" s="150">
        <f t="shared" si="35"/>
        <v>338</v>
      </c>
      <c r="ES19" s="150">
        <f t="shared" si="36"/>
        <v>448</v>
      </c>
      <c r="ET19" s="150">
        <f t="shared" si="37"/>
        <v>448</v>
      </c>
      <c r="EU19" s="150">
        <f t="shared" si="38"/>
        <v>504</v>
      </c>
      <c r="EV19" s="150">
        <f t="shared" si="39"/>
        <v>472</v>
      </c>
      <c r="EW19" s="150">
        <f t="shared" si="40"/>
        <v>446</v>
      </c>
      <c r="EX19" s="150">
        <f t="shared" si="41"/>
        <v>511</v>
      </c>
      <c r="EY19" s="150">
        <f t="shared" si="42"/>
        <v>454</v>
      </c>
      <c r="EZ19" s="150">
        <f t="shared" si="43"/>
        <v>467</v>
      </c>
      <c r="FA19" s="150">
        <f t="shared" si="44"/>
        <v>479</v>
      </c>
      <c r="FB19" s="150">
        <f t="shared" si="45"/>
        <v>480</v>
      </c>
      <c r="FC19" s="150">
        <f t="shared" si="46"/>
        <v>491</v>
      </c>
      <c r="FD19" s="150">
        <f t="shared" si="47"/>
        <v>499</v>
      </c>
      <c r="FE19" s="150">
        <f t="shared" si="48"/>
        <v>463</v>
      </c>
      <c r="FF19" s="150">
        <f t="shared" si="49"/>
        <v>477</v>
      </c>
      <c r="FG19" s="150">
        <f t="shared" si="50"/>
        <v>462</v>
      </c>
      <c r="FH19" s="150">
        <f t="shared" si="53"/>
        <v>408</v>
      </c>
    </row>
    <row r="20" spans="1:164" x14ac:dyDescent="0.25">
      <c r="A20" s="12" t="s">
        <v>37</v>
      </c>
      <c r="B20" s="8">
        <v>696</v>
      </c>
      <c r="C20" s="8">
        <v>857</v>
      </c>
      <c r="D20" s="8">
        <v>803</v>
      </c>
      <c r="E20" s="8">
        <v>791</v>
      </c>
      <c r="F20" s="8">
        <v>732</v>
      </c>
      <c r="G20" s="8">
        <v>689</v>
      </c>
      <c r="H20" s="8">
        <v>641</v>
      </c>
      <c r="I20" s="8">
        <v>695</v>
      </c>
      <c r="J20" s="8">
        <v>682</v>
      </c>
      <c r="K20" s="8">
        <v>679</v>
      </c>
      <c r="L20" s="8">
        <v>685</v>
      </c>
      <c r="M20" s="8">
        <v>686</v>
      </c>
      <c r="N20" s="8">
        <v>699</v>
      </c>
      <c r="O20" s="8">
        <v>1044</v>
      </c>
      <c r="P20" s="165">
        <v>1149</v>
      </c>
      <c r="Q20" s="160">
        <v>1272</v>
      </c>
      <c r="R20" s="160">
        <v>1248</v>
      </c>
      <c r="S20" s="160">
        <v>1023</v>
      </c>
      <c r="T20" s="171">
        <v>763</v>
      </c>
      <c r="U20" s="180">
        <v>854</v>
      </c>
      <c r="V20" s="183">
        <v>735</v>
      </c>
      <c r="W20" s="186">
        <v>608</v>
      </c>
      <c r="X20" s="190">
        <v>710</v>
      </c>
      <c r="Y20" s="193">
        <v>648</v>
      </c>
      <c r="Z20" s="190">
        <v>664</v>
      </c>
      <c r="AA20" s="195">
        <v>598</v>
      </c>
      <c r="AB20" s="190">
        <v>621</v>
      </c>
      <c r="AC20" s="197">
        <v>601</v>
      </c>
      <c r="AD20" s="190">
        <v>608</v>
      </c>
      <c r="AE20" s="190">
        <v>589</v>
      </c>
      <c r="AF20" s="190">
        <v>595</v>
      </c>
      <c r="AG20" s="200">
        <v>575</v>
      </c>
      <c r="AH20" s="200">
        <v>646</v>
      </c>
      <c r="AI20" s="201">
        <v>600</v>
      </c>
      <c r="AJ20" s="202">
        <v>626</v>
      </c>
      <c r="AK20" s="203">
        <v>531</v>
      </c>
      <c r="AL20" s="204">
        <v>671</v>
      </c>
      <c r="AM20" s="204">
        <v>603</v>
      </c>
      <c r="AN20" s="206">
        <v>619</v>
      </c>
      <c r="AO20" s="207">
        <v>658</v>
      </c>
      <c r="AP20" s="208">
        <v>623</v>
      </c>
      <c r="AQ20" s="210">
        <v>625</v>
      </c>
      <c r="AR20" s="210">
        <v>680</v>
      </c>
      <c r="AS20" s="210">
        <v>709</v>
      </c>
      <c r="AT20" s="210">
        <v>741</v>
      </c>
      <c r="AU20" s="210">
        <v>739</v>
      </c>
      <c r="AV20" s="210">
        <v>788</v>
      </c>
      <c r="AW20" s="210">
        <v>757</v>
      </c>
      <c r="AX20" s="283">
        <v>792</v>
      </c>
      <c r="AY20" s="210">
        <v>765</v>
      </c>
      <c r="AZ20" s="210">
        <v>805</v>
      </c>
      <c r="BA20" s="210">
        <v>729</v>
      </c>
      <c r="BD20" s="133" t="s">
        <v>37</v>
      </c>
      <c r="BE20" s="150">
        <v>0</v>
      </c>
      <c r="BF20" s="150">
        <v>0</v>
      </c>
      <c r="BG20" s="150">
        <v>0</v>
      </c>
      <c r="BH20" s="150">
        <v>0</v>
      </c>
      <c r="BI20" s="150">
        <v>0</v>
      </c>
      <c r="BJ20" s="150">
        <v>0</v>
      </c>
      <c r="BK20" s="150">
        <v>0</v>
      </c>
      <c r="BL20" s="150">
        <v>0</v>
      </c>
      <c r="BM20" s="150">
        <v>0</v>
      </c>
      <c r="BN20" s="150">
        <v>0</v>
      </c>
      <c r="BO20" s="154">
        <v>0</v>
      </c>
      <c r="BP20" s="154">
        <v>11</v>
      </c>
      <c r="BQ20" s="154">
        <v>42</v>
      </c>
      <c r="BR20" s="154">
        <v>224</v>
      </c>
      <c r="BS20" s="151">
        <v>427</v>
      </c>
      <c r="BT20" s="151">
        <v>553</v>
      </c>
      <c r="BU20">
        <v>458</v>
      </c>
      <c r="BV20">
        <v>310</v>
      </c>
      <c r="BW20">
        <v>179</v>
      </c>
      <c r="BX20">
        <v>181</v>
      </c>
      <c r="BY20">
        <v>103</v>
      </c>
      <c r="BZ20">
        <v>66</v>
      </c>
      <c r="CA20">
        <v>84</v>
      </c>
      <c r="CB20">
        <v>45</v>
      </c>
      <c r="CC20">
        <v>38</v>
      </c>
      <c r="CD20">
        <v>32</v>
      </c>
      <c r="CE20">
        <v>28</v>
      </c>
      <c r="CF20">
        <v>22</v>
      </c>
      <c r="CG20">
        <v>14</v>
      </c>
      <c r="CH20">
        <v>13</v>
      </c>
      <c r="CI20">
        <v>16</v>
      </c>
      <c r="CJ20">
        <v>12</v>
      </c>
      <c r="CK20">
        <v>10</v>
      </c>
      <c r="CL20">
        <v>7</v>
      </c>
      <c r="CM20">
        <v>8</v>
      </c>
      <c r="CN20">
        <v>6</v>
      </c>
      <c r="CO20">
        <v>10</v>
      </c>
      <c r="CP20">
        <v>6</v>
      </c>
      <c r="CQ20">
        <v>13</v>
      </c>
      <c r="CR20">
        <v>22</v>
      </c>
      <c r="CS20">
        <v>34</v>
      </c>
      <c r="CT20">
        <v>39</v>
      </c>
      <c r="CU20">
        <v>62</v>
      </c>
      <c r="CV20">
        <v>99</v>
      </c>
      <c r="CW20">
        <v>107</v>
      </c>
      <c r="CX20">
        <v>149</v>
      </c>
      <c r="CY20">
        <v>163</v>
      </c>
      <c r="CZ20">
        <v>158</v>
      </c>
      <c r="DA20">
        <v>170</v>
      </c>
      <c r="DB20">
        <v>154</v>
      </c>
      <c r="DC20">
        <v>177</v>
      </c>
      <c r="DD20">
        <v>160</v>
      </c>
      <c r="DF20" s="19">
        <f t="shared" si="52"/>
        <v>4412</v>
      </c>
      <c r="DH20" s="133" t="s">
        <v>37</v>
      </c>
      <c r="DI20" s="145">
        <f t="shared" si="0"/>
        <v>696</v>
      </c>
      <c r="DJ20" s="145">
        <f t="shared" si="1"/>
        <v>857</v>
      </c>
      <c r="DK20" s="145">
        <f t="shared" si="2"/>
        <v>803</v>
      </c>
      <c r="DL20" s="145">
        <f t="shared" si="3"/>
        <v>791</v>
      </c>
      <c r="DM20" s="145">
        <f t="shared" si="4"/>
        <v>732</v>
      </c>
      <c r="DN20" s="145">
        <f t="shared" si="5"/>
        <v>689</v>
      </c>
      <c r="DO20" s="145">
        <f t="shared" si="6"/>
        <v>641</v>
      </c>
      <c r="DP20" s="145">
        <f t="shared" si="7"/>
        <v>695</v>
      </c>
      <c r="DQ20" s="145">
        <f t="shared" si="8"/>
        <v>682</v>
      </c>
      <c r="DR20" s="145">
        <f t="shared" si="9"/>
        <v>679</v>
      </c>
      <c r="DS20" s="145">
        <f t="shared" si="10"/>
        <v>685</v>
      </c>
      <c r="DT20" s="145">
        <f t="shared" si="11"/>
        <v>675</v>
      </c>
      <c r="DU20" s="145">
        <f t="shared" si="12"/>
        <v>657</v>
      </c>
      <c r="DV20" s="145">
        <f t="shared" si="13"/>
        <v>820</v>
      </c>
      <c r="DW20" s="145">
        <f t="shared" si="14"/>
        <v>722</v>
      </c>
      <c r="DX20" s="150">
        <f t="shared" si="15"/>
        <v>719</v>
      </c>
      <c r="DY20" s="150">
        <f t="shared" si="16"/>
        <v>790</v>
      </c>
      <c r="DZ20" s="150">
        <f t="shared" si="17"/>
        <v>713</v>
      </c>
      <c r="EA20" s="150">
        <f t="shared" si="18"/>
        <v>584</v>
      </c>
      <c r="EB20" s="150">
        <f t="shared" si="19"/>
        <v>673</v>
      </c>
      <c r="EC20" s="150">
        <f t="shared" si="20"/>
        <v>632</v>
      </c>
      <c r="ED20" s="150">
        <f t="shared" si="21"/>
        <v>542</v>
      </c>
      <c r="EE20" s="150">
        <f t="shared" si="22"/>
        <v>626</v>
      </c>
      <c r="EF20" s="150">
        <f t="shared" si="23"/>
        <v>603</v>
      </c>
      <c r="EG20" s="150">
        <f t="shared" si="24"/>
        <v>626</v>
      </c>
      <c r="EH20" s="150">
        <f t="shared" si="25"/>
        <v>566</v>
      </c>
      <c r="EI20" s="150">
        <f t="shared" si="26"/>
        <v>593</v>
      </c>
      <c r="EJ20" s="150">
        <f t="shared" si="27"/>
        <v>579</v>
      </c>
      <c r="EK20" s="150">
        <f t="shared" si="28"/>
        <v>594</v>
      </c>
      <c r="EL20" s="150">
        <f t="shared" si="29"/>
        <v>576</v>
      </c>
      <c r="EM20" s="150">
        <f t="shared" si="30"/>
        <v>579</v>
      </c>
      <c r="EN20" s="150">
        <f t="shared" si="31"/>
        <v>563</v>
      </c>
      <c r="EO20" s="150">
        <f t="shared" si="32"/>
        <v>636</v>
      </c>
      <c r="EP20" s="150">
        <f t="shared" si="33"/>
        <v>593</v>
      </c>
      <c r="EQ20" s="150">
        <f t="shared" si="34"/>
        <v>618</v>
      </c>
      <c r="ER20" s="150">
        <f t="shared" si="35"/>
        <v>525</v>
      </c>
      <c r="ES20" s="150">
        <f t="shared" si="36"/>
        <v>661</v>
      </c>
      <c r="ET20" s="150">
        <f t="shared" si="37"/>
        <v>597</v>
      </c>
      <c r="EU20" s="150">
        <f t="shared" si="38"/>
        <v>606</v>
      </c>
      <c r="EV20" s="150">
        <f t="shared" si="39"/>
        <v>636</v>
      </c>
      <c r="EW20" s="150">
        <f t="shared" si="40"/>
        <v>589</v>
      </c>
      <c r="EX20" s="150">
        <f t="shared" si="41"/>
        <v>586</v>
      </c>
      <c r="EY20" s="150">
        <f t="shared" si="42"/>
        <v>618</v>
      </c>
      <c r="EZ20" s="150">
        <f t="shared" si="43"/>
        <v>610</v>
      </c>
      <c r="FA20" s="150">
        <f t="shared" si="44"/>
        <v>634</v>
      </c>
      <c r="FB20" s="150">
        <f t="shared" si="45"/>
        <v>590</v>
      </c>
      <c r="FC20" s="150">
        <f t="shared" si="46"/>
        <v>625</v>
      </c>
      <c r="FD20" s="150">
        <f t="shared" si="47"/>
        <v>599</v>
      </c>
      <c r="FE20" s="150">
        <f t="shared" si="48"/>
        <v>622</v>
      </c>
      <c r="FF20" s="150">
        <f t="shared" si="49"/>
        <v>611</v>
      </c>
      <c r="FG20" s="150">
        <f t="shared" si="50"/>
        <v>628</v>
      </c>
      <c r="FH20" s="150">
        <f t="shared" ref="FH20:FH25" si="54">BA20-DD20</f>
        <v>569</v>
      </c>
    </row>
    <row r="21" spans="1:164" x14ac:dyDescent="0.25">
      <c r="A21" s="12" t="s">
        <v>38</v>
      </c>
      <c r="B21" s="8">
        <v>1164</v>
      </c>
      <c r="C21" s="8">
        <v>1341</v>
      </c>
      <c r="D21" s="8">
        <v>1210</v>
      </c>
      <c r="E21" s="8">
        <v>1167</v>
      </c>
      <c r="F21" s="8">
        <v>1196</v>
      </c>
      <c r="G21" s="8">
        <v>1120</v>
      </c>
      <c r="H21" s="8">
        <v>1113</v>
      </c>
      <c r="I21" s="8">
        <v>1048</v>
      </c>
      <c r="J21" s="8">
        <v>1111</v>
      </c>
      <c r="K21" s="8">
        <v>1090</v>
      </c>
      <c r="L21" s="8">
        <v>1068</v>
      </c>
      <c r="M21" s="8">
        <v>1094</v>
      </c>
      <c r="N21" s="8">
        <v>1106</v>
      </c>
      <c r="O21" s="8">
        <v>1690</v>
      </c>
      <c r="P21" s="165">
        <v>1797</v>
      </c>
      <c r="Q21" s="160">
        <v>2108</v>
      </c>
      <c r="R21" s="160">
        <v>1990</v>
      </c>
      <c r="S21" s="160">
        <v>1578</v>
      </c>
      <c r="T21" s="171">
        <v>1172</v>
      </c>
      <c r="U21" s="180">
        <v>1334</v>
      </c>
      <c r="V21" s="183">
        <v>1148</v>
      </c>
      <c r="W21" s="186">
        <v>959</v>
      </c>
      <c r="X21" s="190">
        <v>1081</v>
      </c>
      <c r="Y21" s="193">
        <v>1071</v>
      </c>
      <c r="Z21" s="190">
        <v>951</v>
      </c>
      <c r="AA21" s="195">
        <v>970</v>
      </c>
      <c r="AB21" s="190">
        <v>980</v>
      </c>
      <c r="AC21" s="197">
        <v>942</v>
      </c>
      <c r="AD21" s="190">
        <v>938</v>
      </c>
      <c r="AE21" s="190">
        <v>928</v>
      </c>
      <c r="AF21" s="190">
        <v>983</v>
      </c>
      <c r="AG21" s="200">
        <v>906</v>
      </c>
      <c r="AH21" s="200">
        <v>955</v>
      </c>
      <c r="AI21" s="201">
        <v>970</v>
      </c>
      <c r="AJ21" s="202">
        <v>948</v>
      </c>
      <c r="AK21" s="203">
        <v>846</v>
      </c>
      <c r="AL21" s="204">
        <v>1054</v>
      </c>
      <c r="AM21" s="204">
        <v>1007</v>
      </c>
      <c r="AN21" s="206">
        <v>1003</v>
      </c>
      <c r="AO21" s="207">
        <v>1047</v>
      </c>
      <c r="AP21" s="208">
        <v>1041</v>
      </c>
      <c r="AQ21" s="210">
        <v>1097</v>
      </c>
      <c r="AR21" s="210">
        <v>1156</v>
      </c>
      <c r="AS21" s="210">
        <v>1136</v>
      </c>
      <c r="AT21" s="210">
        <v>1230</v>
      </c>
      <c r="AU21" s="210">
        <v>1277</v>
      </c>
      <c r="AV21" s="210">
        <v>1235</v>
      </c>
      <c r="AW21" s="210">
        <v>1242</v>
      </c>
      <c r="AX21" s="283">
        <v>1236</v>
      </c>
      <c r="AY21" s="210">
        <v>1230</v>
      </c>
      <c r="AZ21" s="210">
        <v>1246</v>
      </c>
      <c r="BA21" s="210">
        <v>1154</v>
      </c>
      <c r="BD21" s="133" t="s">
        <v>38</v>
      </c>
      <c r="BE21" s="150">
        <v>0</v>
      </c>
      <c r="BF21" s="150">
        <v>0</v>
      </c>
      <c r="BG21" s="150">
        <v>0</v>
      </c>
      <c r="BH21" s="150">
        <v>0</v>
      </c>
      <c r="BI21" s="150">
        <v>0</v>
      </c>
      <c r="BJ21" s="150">
        <v>0</v>
      </c>
      <c r="BK21" s="150">
        <v>0</v>
      </c>
      <c r="BL21" s="150">
        <v>0</v>
      </c>
      <c r="BM21" s="150">
        <v>0</v>
      </c>
      <c r="BN21" s="150">
        <v>0</v>
      </c>
      <c r="BO21" s="154">
        <v>1</v>
      </c>
      <c r="BP21" s="154">
        <v>9</v>
      </c>
      <c r="BQ21" s="154">
        <v>57</v>
      </c>
      <c r="BR21" s="154">
        <v>402</v>
      </c>
      <c r="BS21" s="151">
        <v>677</v>
      </c>
      <c r="BT21" s="151">
        <v>889</v>
      </c>
      <c r="BU21">
        <v>731</v>
      </c>
      <c r="BV21">
        <v>495</v>
      </c>
      <c r="BW21">
        <v>307</v>
      </c>
      <c r="BX21">
        <v>304</v>
      </c>
      <c r="BY21">
        <v>199</v>
      </c>
      <c r="BZ21">
        <v>157</v>
      </c>
      <c r="CA21">
        <v>129</v>
      </c>
      <c r="CB21">
        <v>92</v>
      </c>
      <c r="CC21">
        <v>65</v>
      </c>
      <c r="CD21">
        <v>53</v>
      </c>
      <c r="CE21">
        <v>44</v>
      </c>
      <c r="CF21">
        <v>37</v>
      </c>
      <c r="CG21">
        <v>27</v>
      </c>
      <c r="CH21">
        <v>27</v>
      </c>
      <c r="CI21">
        <v>14</v>
      </c>
      <c r="CJ21">
        <v>15</v>
      </c>
      <c r="CK21">
        <v>15</v>
      </c>
      <c r="CL21">
        <v>9</v>
      </c>
      <c r="CM21">
        <v>5</v>
      </c>
      <c r="CN21">
        <v>5</v>
      </c>
      <c r="CO21">
        <v>10</v>
      </c>
      <c r="CP21">
        <v>16</v>
      </c>
      <c r="CQ21">
        <v>20</v>
      </c>
      <c r="CR21">
        <v>39</v>
      </c>
      <c r="CS21">
        <v>48</v>
      </c>
      <c r="CT21">
        <v>74</v>
      </c>
      <c r="CU21">
        <v>110</v>
      </c>
      <c r="CV21">
        <v>138</v>
      </c>
      <c r="CW21">
        <v>194</v>
      </c>
      <c r="CX21">
        <v>266</v>
      </c>
      <c r="CY21">
        <v>273</v>
      </c>
      <c r="CZ21">
        <v>306</v>
      </c>
      <c r="DA21">
        <v>288</v>
      </c>
      <c r="DB21">
        <v>258</v>
      </c>
      <c r="DC21">
        <v>252</v>
      </c>
      <c r="DD21">
        <v>275</v>
      </c>
      <c r="DF21" s="19">
        <f t="shared" si="52"/>
        <v>7332</v>
      </c>
      <c r="DH21" s="133" t="s">
        <v>38</v>
      </c>
      <c r="DI21" s="145">
        <f t="shared" si="0"/>
        <v>1164</v>
      </c>
      <c r="DJ21" s="145">
        <f t="shared" si="1"/>
        <v>1341</v>
      </c>
      <c r="DK21" s="145">
        <f t="shared" si="2"/>
        <v>1210</v>
      </c>
      <c r="DL21" s="145">
        <f t="shared" si="3"/>
        <v>1167</v>
      </c>
      <c r="DM21" s="145">
        <f t="shared" si="4"/>
        <v>1196</v>
      </c>
      <c r="DN21" s="145">
        <f t="shared" si="5"/>
        <v>1120</v>
      </c>
      <c r="DO21" s="145">
        <f t="shared" si="6"/>
        <v>1113</v>
      </c>
      <c r="DP21" s="145">
        <f t="shared" si="7"/>
        <v>1048</v>
      </c>
      <c r="DQ21" s="145">
        <f t="shared" si="8"/>
        <v>1111</v>
      </c>
      <c r="DR21" s="145">
        <f t="shared" si="9"/>
        <v>1090</v>
      </c>
      <c r="DS21" s="145">
        <f t="shared" si="10"/>
        <v>1067</v>
      </c>
      <c r="DT21" s="145">
        <f t="shared" si="11"/>
        <v>1085</v>
      </c>
      <c r="DU21" s="145">
        <f t="shared" si="12"/>
        <v>1049</v>
      </c>
      <c r="DV21" s="145">
        <f t="shared" si="13"/>
        <v>1288</v>
      </c>
      <c r="DW21" s="145">
        <f t="shared" si="14"/>
        <v>1120</v>
      </c>
      <c r="DX21" s="150">
        <f t="shared" si="15"/>
        <v>1219</v>
      </c>
      <c r="DY21" s="150">
        <f t="shared" si="16"/>
        <v>1259</v>
      </c>
      <c r="DZ21" s="150">
        <f t="shared" si="17"/>
        <v>1083</v>
      </c>
      <c r="EA21" s="150">
        <f t="shared" si="18"/>
        <v>865</v>
      </c>
      <c r="EB21" s="150">
        <f t="shared" si="19"/>
        <v>1030</v>
      </c>
      <c r="EC21" s="150">
        <f t="shared" si="20"/>
        <v>949</v>
      </c>
      <c r="ED21" s="150">
        <f t="shared" si="21"/>
        <v>802</v>
      </c>
      <c r="EE21" s="150">
        <f t="shared" si="22"/>
        <v>952</v>
      </c>
      <c r="EF21" s="150">
        <f t="shared" si="23"/>
        <v>979</v>
      </c>
      <c r="EG21" s="150">
        <f t="shared" si="24"/>
        <v>886</v>
      </c>
      <c r="EH21" s="150">
        <f t="shared" si="25"/>
        <v>917</v>
      </c>
      <c r="EI21" s="150">
        <f t="shared" si="26"/>
        <v>936</v>
      </c>
      <c r="EJ21" s="150">
        <f t="shared" si="27"/>
        <v>905</v>
      </c>
      <c r="EK21" s="150">
        <f t="shared" si="28"/>
        <v>911</v>
      </c>
      <c r="EL21" s="150">
        <f t="shared" si="29"/>
        <v>901</v>
      </c>
      <c r="EM21" s="150">
        <f t="shared" si="30"/>
        <v>969</v>
      </c>
      <c r="EN21" s="150">
        <f t="shared" si="31"/>
        <v>891</v>
      </c>
      <c r="EO21" s="150">
        <f t="shared" si="32"/>
        <v>940</v>
      </c>
      <c r="EP21" s="150">
        <f t="shared" si="33"/>
        <v>961</v>
      </c>
      <c r="EQ21" s="150">
        <f t="shared" si="34"/>
        <v>943</v>
      </c>
      <c r="ER21" s="150">
        <f t="shared" si="35"/>
        <v>841</v>
      </c>
      <c r="ES21" s="150">
        <f t="shared" si="36"/>
        <v>1044</v>
      </c>
      <c r="ET21" s="150">
        <f t="shared" si="37"/>
        <v>991</v>
      </c>
      <c r="EU21" s="150">
        <f t="shared" si="38"/>
        <v>983</v>
      </c>
      <c r="EV21" s="150">
        <f t="shared" si="39"/>
        <v>1008</v>
      </c>
      <c r="EW21" s="150">
        <f t="shared" si="40"/>
        <v>993</v>
      </c>
      <c r="EX21" s="150">
        <f t="shared" si="41"/>
        <v>1023</v>
      </c>
      <c r="EY21" s="150">
        <f t="shared" si="42"/>
        <v>1046</v>
      </c>
      <c r="EZ21" s="150">
        <f t="shared" si="43"/>
        <v>998</v>
      </c>
      <c r="FA21" s="150">
        <f t="shared" si="44"/>
        <v>1036</v>
      </c>
      <c r="FB21" s="150">
        <f t="shared" si="45"/>
        <v>1011</v>
      </c>
      <c r="FC21" s="150">
        <f t="shared" si="46"/>
        <v>962</v>
      </c>
      <c r="FD21" s="150">
        <f t="shared" si="47"/>
        <v>936</v>
      </c>
      <c r="FE21" s="150">
        <f t="shared" si="48"/>
        <v>948</v>
      </c>
      <c r="FF21" s="150">
        <f t="shared" si="49"/>
        <v>972</v>
      </c>
      <c r="FG21" s="150">
        <f t="shared" si="50"/>
        <v>994</v>
      </c>
      <c r="FH21" s="150">
        <f t="shared" si="54"/>
        <v>879</v>
      </c>
    </row>
    <row r="22" spans="1:164" x14ac:dyDescent="0.25">
      <c r="A22" s="12" t="s">
        <v>39</v>
      </c>
      <c r="B22" s="8">
        <v>1535</v>
      </c>
      <c r="C22" s="8">
        <v>1724</v>
      </c>
      <c r="D22" s="8">
        <v>1612</v>
      </c>
      <c r="E22" s="8">
        <v>1474</v>
      </c>
      <c r="F22" s="8">
        <v>1445</v>
      </c>
      <c r="G22" s="8">
        <v>1358</v>
      </c>
      <c r="H22" s="8">
        <v>1305</v>
      </c>
      <c r="I22" s="8">
        <v>1338</v>
      </c>
      <c r="J22" s="8">
        <v>1255</v>
      </c>
      <c r="K22" s="8">
        <v>1325</v>
      </c>
      <c r="L22" s="8">
        <v>1366</v>
      </c>
      <c r="M22" s="8">
        <v>1373</v>
      </c>
      <c r="N22" s="8">
        <v>1397</v>
      </c>
      <c r="O22" s="8">
        <v>2179</v>
      </c>
      <c r="P22" s="165">
        <v>2418</v>
      </c>
      <c r="Q22" s="160">
        <v>2817</v>
      </c>
      <c r="R22" s="160">
        <v>2741</v>
      </c>
      <c r="S22" s="160">
        <v>2155</v>
      </c>
      <c r="T22" s="171">
        <v>1528</v>
      </c>
      <c r="U22" s="180">
        <v>1746</v>
      </c>
      <c r="V22" s="183">
        <v>1492</v>
      </c>
      <c r="W22" s="186">
        <v>1243</v>
      </c>
      <c r="X22" s="190">
        <v>1363</v>
      </c>
      <c r="Y22" s="193">
        <v>1230</v>
      </c>
      <c r="Z22" s="190">
        <v>1130</v>
      </c>
      <c r="AA22" s="195">
        <v>1152</v>
      </c>
      <c r="AB22" s="190">
        <v>1191</v>
      </c>
      <c r="AC22" s="197">
        <v>1101</v>
      </c>
      <c r="AD22" s="190">
        <v>1132</v>
      </c>
      <c r="AE22" s="190">
        <v>1090</v>
      </c>
      <c r="AF22" s="190">
        <v>1119</v>
      </c>
      <c r="AG22" s="200">
        <v>1124</v>
      </c>
      <c r="AH22" s="200">
        <v>1182</v>
      </c>
      <c r="AI22" s="201">
        <v>1275</v>
      </c>
      <c r="AJ22" s="202">
        <v>1129</v>
      </c>
      <c r="AK22" s="203">
        <v>965</v>
      </c>
      <c r="AL22" s="204">
        <v>1212</v>
      </c>
      <c r="AM22" s="204">
        <v>1216</v>
      </c>
      <c r="AN22" s="206">
        <v>1225</v>
      </c>
      <c r="AO22" s="207">
        <v>1291</v>
      </c>
      <c r="AP22" s="208">
        <v>1244</v>
      </c>
      <c r="AQ22" s="210">
        <v>1408</v>
      </c>
      <c r="AR22" s="210">
        <v>1376</v>
      </c>
      <c r="AS22" s="210">
        <v>1404</v>
      </c>
      <c r="AT22" s="210">
        <v>1519</v>
      </c>
      <c r="AU22" s="210">
        <v>1570</v>
      </c>
      <c r="AV22" s="210">
        <v>1678</v>
      </c>
      <c r="AW22" s="210">
        <v>1562</v>
      </c>
      <c r="AX22" s="283">
        <v>1528</v>
      </c>
      <c r="AY22" s="210">
        <v>1619</v>
      </c>
      <c r="AZ22" s="210">
        <v>1614</v>
      </c>
      <c r="BA22" s="210">
        <v>1436</v>
      </c>
      <c r="BD22" s="133" t="s">
        <v>39</v>
      </c>
      <c r="BE22" s="150">
        <v>0</v>
      </c>
      <c r="BF22" s="150">
        <v>0</v>
      </c>
      <c r="BG22" s="150">
        <v>0</v>
      </c>
      <c r="BH22" s="150">
        <v>0</v>
      </c>
      <c r="BI22" s="150">
        <v>0</v>
      </c>
      <c r="BJ22" s="150">
        <v>0</v>
      </c>
      <c r="BK22" s="150">
        <v>0</v>
      </c>
      <c r="BL22" s="150">
        <v>0</v>
      </c>
      <c r="BM22" s="150">
        <v>0</v>
      </c>
      <c r="BN22" s="150">
        <v>0</v>
      </c>
      <c r="BO22" s="154">
        <v>2</v>
      </c>
      <c r="BP22" s="154">
        <v>11</v>
      </c>
      <c r="BQ22" s="154">
        <v>84</v>
      </c>
      <c r="BR22" s="154">
        <v>549</v>
      </c>
      <c r="BS22" s="151">
        <v>973</v>
      </c>
      <c r="BT22" s="151">
        <v>1197</v>
      </c>
      <c r="BU22">
        <v>1040</v>
      </c>
      <c r="BV22">
        <v>770</v>
      </c>
      <c r="BW22">
        <v>464</v>
      </c>
      <c r="BX22">
        <v>469</v>
      </c>
      <c r="BY22">
        <v>316</v>
      </c>
      <c r="BZ22">
        <v>210</v>
      </c>
      <c r="CA22">
        <v>198</v>
      </c>
      <c r="CB22">
        <v>139</v>
      </c>
      <c r="CC22">
        <v>95</v>
      </c>
      <c r="CD22">
        <v>80</v>
      </c>
      <c r="CE22">
        <v>71</v>
      </c>
      <c r="CF22">
        <v>51</v>
      </c>
      <c r="CG22">
        <v>38</v>
      </c>
      <c r="CH22">
        <v>29</v>
      </c>
      <c r="CI22">
        <v>29</v>
      </c>
      <c r="CJ22">
        <v>22</v>
      </c>
      <c r="CK22">
        <v>16</v>
      </c>
      <c r="CL22">
        <v>19</v>
      </c>
      <c r="CM22">
        <v>13</v>
      </c>
      <c r="CN22">
        <v>13</v>
      </c>
      <c r="CO22">
        <v>15</v>
      </c>
      <c r="CP22">
        <v>21</v>
      </c>
      <c r="CQ22">
        <v>27</v>
      </c>
      <c r="CR22">
        <v>48</v>
      </c>
      <c r="CS22">
        <v>70</v>
      </c>
      <c r="CT22">
        <v>108</v>
      </c>
      <c r="CU22">
        <v>157</v>
      </c>
      <c r="CV22">
        <v>224</v>
      </c>
      <c r="CW22">
        <v>285</v>
      </c>
      <c r="CX22">
        <v>343</v>
      </c>
      <c r="CY22">
        <v>415</v>
      </c>
      <c r="CZ22">
        <v>449</v>
      </c>
      <c r="DA22">
        <v>414</v>
      </c>
      <c r="DB22">
        <v>400</v>
      </c>
      <c r="DC22">
        <v>388</v>
      </c>
      <c r="DD22">
        <v>397</v>
      </c>
      <c r="DF22" s="19">
        <f t="shared" si="52"/>
        <v>10659</v>
      </c>
      <c r="DH22" s="133" t="s">
        <v>39</v>
      </c>
      <c r="DI22" s="145">
        <f t="shared" si="0"/>
        <v>1535</v>
      </c>
      <c r="DJ22" s="145">
        <f t="shared" si="1"/>
        <v>1724</v>
      </c>
      <c r="DK22" s="145">
        <f t="shared" si="2"/>
        <v>1612</v>
      </c>
      <c r="DL22" s="145">
        <f t="shared" si="3"/>
        <v>1474</v>
      </c>
      <c r="DM22" s="145">
        <f t="shared" si="4"/>
        <v>1445</v>
      </c>
      <c r="DN22" s="145">
        <f t="shared" si="5"/>
        <v>1358</v>
      </c>
      <c r="DO22" s="145">
        <f t="shared" si="6"/>
        <v>1305</v>
      </c>
      <c r="DP22" s="145">
        <f t="shared" si="7"/>
        <v>1338</v>
      </c>
      <c r="DQ22" s="145">
        <f t="shared" si="8"/>
        <v>1255</v>
      </c>
      <c r="DR22" s="145">
        <f t="shared" si="9"/>
        <v>1325</v>
      </c>
      <c r="DS22" s="145">
        <f t="shared" si="10"/>
        <v>1364</v>
      </c>
      <c r="DT22" s="145">
        <f t="shared" si="11"/>
        <v>1362</v>
      </c>
      <c r="DU22" s="145">
        <f t="shared" si="12"/>
        <v>1313</v>
      </c>
      <c r="DV22" s="145">
        <f t="shared" si="13"/>
        <v>1630</v>
      </c>
      <c r="DW22" s="145">
        <f t="shared" si="14"/>
        <v>1445</v>
      </c>
      <c r="DX22" s="150">
        <f t="shared" si="15"/>
        <v>1620</v>
      </c>
      <c r="DY22" s="150">
        <f t="shared" si="16"/>
        <v>1701</v>
      </c>
      <c r="DZ22" s="150">
        <f t="shared" si="17"/>
        <v>1385</v>
      </c>
      <c r="EA22" s="150">
        <f t="shared" si="18"/>
        <v>1064</v>
      </c>
      <c r="EB22" s="150">
        <f t="shared" si="19"/>
        <v>1277</v>
      </c>
      <c r="EC22" s="150">
        <f t="shared" si="20"/>
        <v>1176</v>
      </c>
      <c r="ED22" s="150">
        <f t="shared" si="21"/>
        <v>1033</v>
      </c>
      <c r="EE22" s="150">
        <f t="shared" si="22"/>
        <v>1165</v>
      </c>
      <c r="EF22" s="150">
        <f t="shared" si="23"/>
        <v>1091</v>
      </c>
      <c r="EG22" s="150">
        <f t="shared" si="24"/>
        <v>1035</v>
      </c>
      <c r="EH22" s="150">
        <f t="shared" si="25"/>
        <v>1072</v>
      </c>
      <c r="EI22" s="150">
        <f t="shared" si="26"/>
        <v>1120</v>
      </c>
      <c r="EJ22" s="150">
        <f t="shared" si="27"/>
        <v>1050</v>
      </c>
      <c r="EK22" s="150">
        <f t="shared" si="28"/>
        <v>1094</v>
      </c>
      <c r="EL22" s="150">
        <f t="shared" si="29"/>
        <v>1061</v>
      </c>
      <c r="EM22" s="150">
        <f t="shared" si="30"/>
        <v>1090</v>
      </c>
      <c r="EN22" s="150">
        <f t="shared" si="31"/>
        <v>1102</v>
      </c>
      <c r="EO22" s="150">
        <f t="shared" si="32"/>
        <v>1166</v>
      </c>
      <c r="EP22" s="150">
        <f t="shared" si="33"/>
        <v>1256</v>
      </c>
      <c r="EQ22" s="150">
        <f t="shared" si="34"/>
        <v>1116</v>
      </c>
      <c r="ER22" s="150">
        <f t="shared" si="35"/>
        <v>952</v>
      </c>
      <c r="ES22" s="150">
        <f t="shared" si="36"/>
        <v>1197</v>
      </c>
      <c r="ET22" s="150">
        <f t="shared" si="37"/>
        <v>1195</v>
      </c>
      <c r="EU22" s="150">
        <f t="shared" si="38"/>
        <v>1198</v>
      </c>
      <c r="EV22" s="150">
        <f t="shared" si="39"/>
        <v>1243</v>
      </c>
      <c r="EW22" s="150">
        <f t="shared" si="40"/>
        <v>1174</v>
      </c>
      <c r="EX22" s="150">
        <f t="shared" si="41"/>
        <v>1300</v>
      </c>
      <c r="EY22" s="150">
        <f t="shared" si="42"/>
        <v>1219</v>
      </c>
      <c r="EZ22" s="150">
        <f t="shared" si="43"/>
        <v>1180</v>
      </c>
      <c r="FA22" s="150">
        <f t="shared" si="44"/>
        <v>1234</v>
      </c>
      <c r="FB22" s="150">
        <f t="shared" si="45"/>
        <v>1227</v>
      </c>
      <c r="FC22" s="150">
        <f t="shared" si="46"/>
        <v>1263</v>
      </c>
      <c r="FD22" s="150">
        <f t="shared" si="47"/>
        <v>1113</v>
      </c>
      <c r="FE22" s="150">
        <f t="shared" si="48"/>
        <v>1114</v>
      </c>
      <c r="FF22" s="150">
        <f t="shared" si="49"/>
        <v>1219</v>
      </c>
      <c r="FG22" s="150">
        <f t="shared" si="50"/>
        <v>1226</v>
      </c>
      <c r="FH22" s="150">
        <f t="shared" si="54"/>
        <v>1039</v>
      </c>
    </row>
    <row r="23" spans="1:164" x14ac:dyDescent="0.25">
      <c r="A23" s="12" t="s">
        <v>40</v>
      </c>
      <c r="B23" s="8">
        <v>2049</v>
      </c>
      <c r="C23" s="8">
        <v>2290</v>
      </c>
      <c r="D23" s="8">
        <v>2103</v>
      </c>
      <c r="E23" s="8">
        <v>1863</v>
      </c>
      <c r="F23" s="8">
        <v>1811</v>
      </c>
      <c r="G23" s="8">
        <v>1698</v>
      </c>
      <c r="H23" s="8">
        <v>1704</v>
      </c>
      <c r="I23" s="8">
        <v>1696</v>
      </c>
      <c r="J23" s="8">
        <v>1713</v>
      </c>
      <c r="K23" s="8">
        <v>1798</v>
      </c>
      <c r="L23" s="8">
        <v>1738</v>
      </c>
      <c r="M23" s="8">
        <v>1694</v>
      </c>
      <c r="N23" s="8">
        <v>1850</v>
      </c>
      <c r="O23" s="8">
        <v>2826</v>
      </c>
      <c r="P23" s="165">
        <v>3195</v>
      </c>
      <c r="Q23" s="160">
        <v>3840</v>
      </c>
      <c r="R23" s="160">
        <v>3772</v>
      </c>
      <c r="S23" s="160">
        <v>2987</v>
      </c>
      <c r="T23" s="171">
        <v>2099</v>
      </c>
      <c r="U23" s="180">
        <v>2421</v>
      </c>
      <c r="V23" s="183">
        <v>1963</v>
      </c>
      <c r="W23" s="186">
        <v>1637</v>
      </c>
      <c r="X23" s="190">
        <v>1779</v>
      </c>
      <c r="Y23" s="193">
        <v>1636</v>
      </c>
      <c r="Z23" s="190">
        <v>1550</v>
      </c>
      <c r="AA23" s="195">
        <v>1455</v>
      </c>
      <c r="AB23" s="190">
        <v>1439</v>
      </c>
      <c r="AC23" s="197">
        <v>1428</v>
      </c>
      <c r="AD23" s="190">
        <v>1415</v>
      </c>
      <c r="AE23" s="190">
        <v>1416</v>
      </c>
      <c r="AF23" s="190">
        <v>1440</v>
      </c>
      <c r="AG23" s="200">
        <v>1426</v>
      </c>
      <c r="AH23" s="200">
        <v>1532</v>
      </c>
      <c r="AI23" s="201">
        <v>1548</v>
      </c>
      <c r="AJ23" s="202">
        <v>1467</v>
      </c>
      <c r="AK23" s="203">
        <v>1268</v>
      </c>
      <c r="AL23" s="204">
        <v>1577</v>
      </c>
      <c r="AM23" s="204">
        <v>1528</v>
      </c>
      <c r="AN23" s="206">
        <v>1550</v>
      </c>
      <c r="AO23" s="207">
        <v>1631</v>
      </c>
      <c r="AP23" s="208">
        <v>1590</v>
      </c>
      <c r="AQ23" s="210">
        <v>1614</v>
      </c>
      <c r="AR23" s="210">
        <v>1746</v>
      </c>
      <c r="AS23" s="210">
        <v>1758</v>
      </c>
      <c r="AT23" s="210">
        <v>1983</v>
      </c>
      <c r="AU23" s="210">
        <v>2082</v>
      </c>
      <c r="AV23" s="210">
        <v>2107</v>
      </c>
      <c r="AW23" s="210">
        <v>1999</v>
      </c>
      <c r="AX23" s="283">
        <v>1975</v>
      </c>
      <c r="AY23" s="210">
        <v>1989</v>
      </c>
      <c r="AZ23" s="210">
        <v>2124</v>
      </c>
      <c r="BA23" s="210">
        <v>1892</v>
      </c>
      <c r="BD23" s="133" t="s">
        <v>40</v>
      </c>
      <c r="BE23" s="150">
        <v>0</v>
      </c>
      <c r="BF23" s="150">
        <v>0</v>
      </c>
      <c r="BG23" s="150">
        <v>0</v>
      </c>
      <c r="BH23" s="150">
        <v>0</v>
      </c>
      <c r="BI23" s="150">
        <v>0</v>
      </c>
      <c r="BJ23" s="150">
        <v>0</v>
      </c>
      <c r="BK23" s="150">
        <v>0</v>
      </c>
      <c r="BL23" s="150">
        <v>0</v>
      </c>
      <c r="BM23" s="150">
        <v>0</v>
      </c>
      <c r="BN23" s="150">
        <v>0</v>
      </c>
      <c r="BO23" s="154">
        <v>1</v>
      </c>
      <c r="BP23" s="154">
        <v>20</v>
      </c>
      <c r="BQ23" s="154">
        <v>97</v>
      </c>
      <c r="BR23" s="154">
        <v>682</v>
      </c>
      <c r="BS23" s="151">
        <v>1237</v>
      </c>
      <c r="BT23" s="151">
        <v>1637</v>
      </c>
      <c r="BU23">
        <v>1575</v>
      </c>
      <c r="BV23">
        <v>1096</v>
      </c>
      <c r="BW23">
        <v>772</v>
      </c>
      <c r="BX23">
        <v>686</v>
      </c>
      <c r="BY23">
        <v>457</v>
      </c>
      <c r="BZ23">
        <v>381</v>
      </c>
      <c r="CA23">
        <v>297</v>
      </c>
      <c r="CB23">
        <v>224</v>
      </c>
      <c r="CC23">
        <v>163</v>
      </c>
      <c r="CD23">
        <v>120</v>
      </c>
      <c r="CE23">
        <v>113</v>
      </c>
      <c r="CF23">
        <v>63</v>
      </c>
      <c r="CG23">
        <v>58</v>
      </c>
      <c r="CH23">
        <v>33</v>
      </c>
      <c r="CI23">
        <v>39</v>
      </c>
      <c r="CJ23">
        <v>25</v>
      </c>
      <c r="CK23">
        <v>23</v>
      </c>
      <c r="CL23">
        <v>34</v>
      </c>
      <c r="CM23">
        <v>21</v>
      </c>
      <c r="CN23">
        <v>15</v>
      </c>
      <c r="CO23">
        <v>13</v>
      </c>
      <c r="CP23">
        <v>21</v>
      </c>
      <c r="CQ23">
        <v>40</v>
      </c>
      <c r="CR23">
        <v>62</v>
      </c>
      <c r="CS23">
        <v>93</v>
      </c>
      <c r="CT23">
        <v>139</v>
      </c>
      <c r="CU23">
        <v>187</v>
      </c>
      <c r="CV23">
        <v>259</v>
      </c>
      <c r="CW23">
        <v>421</v>
      </c>
      <c r="CX23">
        <v>473</v>
      </c>
      <c r="CY23">
        <v>539</v>
      </c>
      <c r="CZ23">
        <v>569</v>
      </c>
      <c r="DA23">
        <v>509</v>
      </c>
      <c r="DB23">
        <v>492</v>
      </c>
      <c r="DC23">
        <v>544</v>
      </c>
      <c r="DD23">
        <v>583</v>
      </c>
      <c r="DF23" s="19">
        <f t="shared" si="52"/>
        <v>14813</v>
      </c>
      <c r="DH23" s="133" t="s">
        <v>40</v>
      </c>
      <c r="DI23" s="145">
        <f t="shared" si="0"/>
        <v>2049</v>
      </c>
      <c r="DJ23" s="145">
        <f t="shared" si="1"/>
        <v>2290</v>
      </c>
      <c r="DK23" s="145">
        <f t="shared" si="2"/>
        <v>2103</v>
      </c>
      <c r="DL23" s="145">
        <f t="shared" si="3"/>
        <v>1863</v>
      </c>
      <c r="DM23" s="145">
        <f t="shared" si="4"/>
        <v>1811</v>
      </c>
      <c r="DN23" s="145">
        <f t="shared" si="5"/>
        <v>1698</v>
      </c>
      <c r="DO23" s="145">
        <f t="shared" si="6"/>
        <v>1704</v>
      </c>
      <c r="DP23" s="145">
        <f t="shared" si="7"/>
        <v>1696</v>
      </c>
      <c r="DQ23" s="145">
        <f t="shared" si="8"/>
        <v>1713</v>
      </c>
      <c r="DR23" s="145">
        <f t="shared" si="9"/>
        <v>1798</v>
      </c>
      <c r="DS23" s="145">
        <f t="shared" si="10"/>
        <v>1737</v>
      </c>
      <c r="DT23" s="145">
        <f t="shared" si="11"/>
        <v>1674</v>
      </c>
      <c r="DU23" s="145">
        <f t="shared" si="12"/>
        <v>1753</v>
      </c>
      <c r="DV23" s="145">
        <f t="shared" si="13"/>
        <v>2144</v>
      </c>
      <c r="DW23" s="145">
        <f t="shared" si="14"/>
        <v>1958</v>
      </c>
      <c r="DX23" s="150">
        <f t="shared" si="15"/>
        <v>2203</v>
      </c>
      <c r="DY23" s="150">
        <f t="shared" si="16"/>
        <v>2197</v>
      </c>
      <c r="DZ23" s="150">
        <f t="shared" si="17"/>
        <v>1891</v>
      </c>
      <c r="EA23" s="150">
        <f t="shared" si="18"/>
        <v>1327</v>
      </c>
      <c r="EB23" s="150">
        <f t="shared" si="19"/>
        <v>1735</v>
      </c>
      <c r="EC23" s="150">
        <f t="shared" si="20"/>
        <v>1506</v>
      </c>
      <c r="ED23" s="150">
        <f t="shared" si="21"/>
        <v>1256</v>
      </c>
      <c r="EE23" s="150">
        <f t="shared" si="22"/>
        <v>1482</v>
      </c>
      <c r="EF23" s="150">
        <f t="shared" si="23"/>
        <v>1412</v>
      </c>
      <c r="EG23" s="150">
        <f t="shared" si="24"/>
        <v>1387</v>
      </c>
      <c r="EH23" s="150">
        <f t="shared" si="25"/>
        <v>1335</v>
      </c>
      <c r="EI23" s="150">
        <f t="shared" si="26"/>
        <v>1326</v>
      </c>
      <c r="EJ23" s="150">
        <f t="shared" si="27"/>
        <v>1365</v>
      </c>
      <c r="EK23" s="150">
        <f t="shared" si="28"/>
        <v>1357</v>
      </c>
      <c r="EL23" s="150">
        <f t="shared" si="29"/>
        <v>1383</v>
      </c>
      <c r="EM23" s="150">
        <f t="shared" si="30"/>
        <v>1401</v>
      </c>
      <c r="EN23" s="150">
        <f t="shared" si="31"/>
        <v>1401</v>
      </c>
      <c r="EO23" s="150">
        <f t="shared" si="32"/>
        <v>1509</v>
      </c>
      <c r="EP23" s="150">
        <f t="shared" si="33"/>
        <v>1514</v>
      </c>
      <c r="EQ23" s="150">
        <f t="shared" si="34"/>
        <v>1446</v>
      </c>
      <c r="ER23" s="150">
        <f t="shared" si="35"/>
        <v>1253</v>
      </c>
      <c r="ES23" s="150">
        <f t="shared" si="36"/>
        <v>1564</v>
      </c>
      <c r="ET23" s="150">
        <f t="shared" si="37"/>
        <v>1507</v>
      </c>
      <c r="EU23" s="150">
        <f t="shared" si="38"/>
        <v>1510</v>
      </c>
      <c r="EV23" s="150">
        <f t="shared" si="39"/>
        <v>1569</v>
      </c>
      <c r="EW23" s="150">
        <f t="shared" si="40"/>
        <v>1497</v>
      </c>
      <c r="EX23" s="150">
        <f t="shared" si="41"/>
        <v>1475</v>
      </c>
      <c r="EY23" s="150">
        <f t="shared" si="42"/>
        <v>1559</v>
      </c>
      <c r="EZ23" s="150">
        <f t="shared" si="43"/>
        <v>1499</v>
      </c>
      <c r="FA23" s="150">
        <f t="shared" si="44"/>
        <v>1562</v>
      </c>
      <c r="FB23" s="150">
        <f t="shared" si="45"/>
        <v>1609</v>
      </c>
      <c r="FC23" s="150">
        <f t="shared" si="46"/>
        <v>1568</v>
      </c>
      <c r="FD23" s="150">
        <f t="shared" si="47"/>
        <v>1430</v>
      </c>
      <c r="FE23" s="150">
        <f t="shared" si="48"/>
        <v>1466</v>
      </c>
      <c r="FF23" s="150">
        <f t="shared" si="49"/>
        <v>1497</v>
      </c>
      <c r="FG23" s="150">
        <f t="shared" si="50"/>
        <v>1580</v>
      </c>
      <c r="FH23" s="150">
        <f t="shared" si="54"/>
        <v>1309</v>
      </c>
    </row>
    <row r="24" spans="1:164" x14ac:dyDescent="0.25">
      <c r="A24" s="12" t="s">
        <v>41</v>
      </c>
      <c r="B24" s="8">
        <v>2457</v>
      </c>
      <c r="C24" s="8">
        <v>2697</v>
      </c>
      <c r="D24" s="8">
        <v>2421</v>
      </c>
      <c r="E24" s="8">
        <v>2188</v>
      </c>
      <c r="F24" s="8">
        <v>2124</v>
      </c>
      <c r="G24" s="8">
        <v>2040</v>
      </c>
      <c r="H24" s="8">
        <v>2039</v>
      </c>
      <c r="I24" s="8">
        <v>1927</v>
      </c>
      <c r="J24" s="8">
        <v>2015</v>
      </c>
      <c r="K24" s="8">
        <v>1969</v>
      </c>
      <c r="L24" s="8">
        <v>1951</v>
      </c>
      <c r="M24" s="8">
        <v>1902</v>
      </c>
      <c r="N24" s="8">
        <v>2016</v>
      </c>
      <c r="O24" s="8">
        <v>3015</v>
      </c>
      <c r="P24" s="165">
        <v>3564</v>
      </c>
      <c r="Q24" s="160">
        <v>4444</v>
      </c>
      <c r="R24" s="160">
        <v>4349</v>
      </c>
      <c r="S24" s="160">
        <v>3514</v>
      </c>
      <c r="T24" s="171">
        <v>2441</v>
      </c>
      <c r="U24" s="180">
        <v>2805</v>
      </c>
      <c r="V24" s="183">
        <v>2283</v>
      </c>
      <c r="W24" s="186">
        <v>1800</v>
      </c>
      <c r="X24" s="190">
        <v>1926</v>
      </c>
      <c r="Y24" s="193">
        <v>1711</v>
      </c>
      <c r="Z24" s="190">
        <v>1596</v>
      </c>
      <c r="AA24" s="195">
        <v>1546</v>
      </c>
      <c r="AB24" s="190">
        <v>1576</v>
      </c>
      <c r="AC24" s="197">
        <v>1475</v>
      </c>
      <c r="AD24" s="190">
        <v>1475</v>
      </c>
      <c r="AE24" s="190">
        <v>1528</v>
      </c>
      <c r="AF24" s="190">
        <v>1491</v>
      </c>
      <c r="AG24" s="200">
        <v>1528</v>
      </c>
      <c r="AH24" s="200">
        <v>1587</v>
      </c>
      <c r="AI24" s="201">
        <v>1628</v>
      </c>
      <c r="AJ24" s="202">
        <v>1521</v>
      </c>
      <c r="AK24" s="203">
        <v>1289</v>
      </c>
      <c r="AL24" s="204">
        <v>1657</v>
      </c>
      <c r="AM24" s="204">
        <v>1608</v>
      </c>
      <c r="AN24" s="206">
        <v>1691</v>
      </c>
      <c r="AO24" s="207">
        <v>1687</v>
      </c>
      <c r="AP24" s="208">
        <v>1782</v>
      </c>
      <c r="AQ24" s="210">
        <v>1896</v>
      </c>
      <c r="AR24" s="210">
        <v>1878</v>
      </c>
      <c r="AS24" s="210">
        <v>1936</v>
      </c>
      <c r="AT24" s="210">
        <v>2061</v>
      </c>
      <c r="AU24" s="210">
        <v>2224</v>
      </c>
      <c r="AV24" s="210">
        <v>2183</v>
      </c>
      <c r="AW24" s="210">
        <v>2289</v>
      </c>
      <c r="AX24" s="283">
        <v>2237</v>
      </c>
      <c r="AY24" s="210">
        <v>2193</v>
      </c>
      <c r="AZ24" s="210">
        <v>2439</v>
      </c>
      <c r="BA24" s="210">
        <v>2154</v>
      </c>
      <c r="BD24" s="133" t="s">
        <v>41</v>
      </c>
      <c r="BE24" s="150">
        <v>0</v>
      </c>
      <c r="BF24" s="150">
        <v>0</v>
      </c>
      <c r="BG24" s="150">
        <v>0</v>
      </c>
      <c r="BH24" s="150">
        <v>0</v>
      </c>
      <c r="BI24" s="150">
        <v>0</v>
      </c>
      <c r="BJ24" s="150">
        <v>0</v>
      </c>
      <c r="BK24" s="150">
        <v>0</v>
      </c>
      <c r="BL24" s="150">
        <v>0</v>
      </c>
      <c r="BM24" s="150">
        <v>0</v>
      </c>
      <c r="BN24" s="150">
        <v>0</v>
      </c>
      <c r="BO24" s="154">
        <v>0</v>
      </c>
      <c r="BP24" s="154">
        <v>24</v>
      </c>
      <c r="BQ24" s="154">
        <v>102</v>
      </c>
      <c r="BR24" s="154">
        <v>617</v>
      </c>
      <c r="BS24" s="151">
        <v>1091</v>
      </c>
      <c r="BT24" s="151">
        <v>1739</v>
      </c>
      <c r="BU24">
        <v>1709</v>
      </c>
      <c r="BV24">
        <v>1306</v>
      </c>
      <c r="BW24">
        <v>835</v>
      </c>
      <c r="BX24">
        <v>868</v>
      </c>
      <c r="BY24">
        <v>593</v>
      </c>
      <c r="BZ24">
        <v>410</v>
      </c>
      <c r="CA24">
        <v>337</v>
      </c>
      <c r="CB24">
        <v>243</v>
      </c>
      <c r="CC24">
        <v>164</v>
      </c>
      <c r="CD24">
        <v>122</v>
      </c>
      <c r="CE24">
        <v>114</v>
      </c>
      <c r="CF24">
        <v>65</v>
      </c>
      <c r="CG24">
        <v>54</v>
      </c>
      <c r="CH24">
        <v>48</v>
      </c>
      <c r="CI24">
        <v>33</v>
      </c>
      <c r="CJ24">
        <v>27</v>
      </c>
      <c r="CK24">
        <v>29</v>
      </c>
      <c r="CL24">
        <v>35</v>
      </c>
      <c r="CM24">
        <v>17</v>
      </c>
      <c r="CN24">
        <v>11</v>
      </c>
      <c r="CO24">
        <v>23</v>
      </c>
      <c r="CP24">
        <v>32</v>
      </c>
      <c r="CQ24">
        <v>38</v>
      </c>
      <c r="CR24">
        <v>57</v>
      </c>
      <c r="CS24">
        <v>80</v>
      </c>
      <c r="CT24">
        <v>121</v>
      </c>
      <c r="CU24">
        <v>188</v>
      </c>
      <c r="CV24">
        <v>281</v>
      </c>
      <c r="CW24">
        <v>358</v>
      </c>
      <c r="CX24">
        <v>526</v>
      </c>
      <c r="CY24">
        <v>524</v>
      </c>
      <c r="CZ24">
        <v>639</v>
      </c>
      <c r="DA24">
        <v>598</v>
      </c>
      <c r="DB24">
        <v>570</v>
      </c>
      <c r="DC24">
        <v>609</v>
      </c>
      <c r="DD24">
        <v>605</v>
      </c>
      <c r="DF24" s="19">
        <f t="shared" si="52"/>
        <v>15842</v>
      </c>
      <c r="DH24" s="133" t="s">
        <v>41</v>
      </c>
      <c r="DI24" s="145">
        <f t="shared" si="0"/>
        <v>2457</v>
      </c>
      <c r="DJ24" s="145">
        <f t="shared" si="1"/>
        <v>2697</v>
      </c>
      <c r="DK24" s="145">
        <f t="shared" si="2"/>
        <v>2421</v>
      </c>
      <c r="DL24" s="145">
        <f t="shared" si="3"/>
        <v>2188</v>
      </c>
      <c r="DM24" s="145">
        <f t="shared" si="4"/>
        <v>2124</v>
      </c>
      <c r="DN24" s="145">
        <f t="shared" si="5"/>
        <v>2040</v>
      </c>
      <c r="DO24" s="145">
        <f t="shared" si="6"/>
        <v>2039</v>
      </c>
      <c r="DP24" s="145">
        <f t="shared" si="7"/>
        <v>1927</v>
      </c>
      <c r="DQ24" s="145">
        <f t="shared" si="8"/>
        <v>2015</v>
      </c>
      <c r="DR24" s="145">
        <f t="shared" si="9"/>
        <v>1969</v>
      </c>
      <c r="DS24" s="145">
        <f t="shared" si="10"/>
        <v>1951</v>
      </c>
      <c r="DT24" s="145">
        <f t="shared" si="11"/>
        <v>1878</v>
      </c>
      <c r="DU24" s="145">
        <f t="shared" si="12"/>
        <v>1914</v>
      </c>
      <c r="DV24" s="145">
        <f t="shared" si="13"/>
        <v>2398</v>
      </c>
      <c r="DW24" s="145">
        <f t="shared" si="14"/>
        <v>2473</v>
      </c>
      <c r="DX24" s="150">
        <f t="shared" si="15"/>
        <v>2705</v>
      </c>
      <c r="DY24" s="150">
        <f t="shared" si="16"/>
        <v>2640</v>
      </c>
      <c r="DZ24" s="150">
        <f t="shared" si="17"/>
        <v>2208</v>
      </c>
      <c r="EA24" s="150">
        <f t="shared" si="18"/>
        <v>1606</v>
      </c>
      <c r="EB24" s="150">
        <f t="shared" si="19"/>
        <v>1937</v>
      </c>
      <c r="EC24" s="150">
        <f t="shared" si="20"/>
        <v>1690</v>
      </c>
      <c r="ED24" s="150">
        <f t="shared" si="21"/>
        <v>1390</v>
      </c>
      <c r="EE24" s="150">
        <f t="shared" si="22"/>
        <v>1589</v>
      </c>
      <c r="EF24" s="150">
        <f t="shared" si="23"/>
        <v>1468</v>
      </c>
      <c r="EG24" s="150">
        <f t="shared" si="24"/>
        <v>1432</v>
      </c>
      <c r="EH24" s="150">
        <f t="shared" si="25"/>
        <v>1424</v>
      </c>
      <c r="EI24" s="150">
        <f t="shared" si="26"/>
        <v>1462</v>
      </c>
      <c r="EJ24" s="150">
        <f t="shared" si="27"/>
        <v>1410</v>
      </c>
      <c r="EK24" s="150">
        <f t="shared" si="28"/>
        <v>1421</v>
      </c>
      <c r="EL24" s="150">
        <f t="shared" si="29"/>
        <v>1480</v>
      </c>
      <c r="EM24" s="150">
        <f t="shared" si="30"/>
        <v>1458</v>
      </c>
      <c r="EN24" s="150">
        <f t="shared" si="31"/>
        <v>1501</v>
      </c>
      <c r="EO24" s="150">
        <f t="shared" si="32"/>
        <v>1558</v>
      </c>
      <c r="EP24" s="150">
        <f t="shared" si="33"/>
        <v>1593</v>
      </c>
      <c r="EQ24" s="150">
        <f t="shared" si="34"/>
        <v>1504</v>
      </c>
      <c r="ER24" s="150">
        <f t="shared" si="35"/>
        <v>1278</v>
      </c>
      <c r="ES24" s="150">
        <f t="shared" si="36"/>
        <v>1634</v>
      </c>
      <c r="ET24" s="150">
        <f t="shared" si="37"/>
        <v>1576</v>
      </c>
      <c r="EU24" s="150">
        <f t="shared" si="38"/>
        <v>1653</v>
      </c>
      <c r="EV24" s="150">
        <f t="shared" si="39"/>
        <v>1630</v>
      </c>
      <c r="EW24" s="150">
        <f t="shared" si="40"/>
        <v>1702</v>
      </c>
      <c r="EX24" s="150">
        <f t="shared" si="41"/>
        <v>1775</v>
      </c>
      <c r="EY24" s="150">
        <f t="shared" si="42"/>
        <v>1690</v>
      </c>
      <c r="EZ24" s="150">
        <f t="shared" si="43"/>
        <v>1655</v>
      </c>
      <c r="FA24" s="150">
        <f t="shared" si="44"/>
        <v>1703</v>
      </c>
      <c r="FB24" s="150">
        <f t="shared" si="45"/>
        <v>1698</v>
      </c>
      <c r="FC24" s="150">
        <f t="shared" si="46"/>
        <v>1659</v>
      </c>
      <c r="FD24" s="150">
        <f t="shared" si="47"/>
        <v>1650</v>
      </c>
      <c r="FE24" s="150">
        <f t="shared" si="48"/>
        <v>1639</v>
      </c>
      <c r="FF24" s="150">
        <f t="shared" si="49"/>
        <v>1623</v>
      </c>
      <c r="FG24" s="150">
        <f t="shared" si="50"/>
        <v>1830</v>
      </c>
      <c r="FH24" s="150">
        <f t="shared" si="54"/>
        <v>1549</v>
      </c>
    </row>
    <row r="25" spans="1:164" x14ac:dyDescent="0.25">
      <c r="A25" s="12" t="s">
        <v>42</v>
      </c>
      <c r="B25" s="8">
        <v>2898</v>
      </c>
      <c r="C25" s="8">
        <v>3297</v>
      </c>
      <c r="D25" s="8">
        <v>2924</v>
      </c>
      <c r="E25" s="8">
        <v>2626</v>
      </c>
      <c r="F25" s="8">
        <v>2583</v>
      </c>
      <c r="G25" s="8">
        <v>2433</v>
      </c>
      <c r="H25" s="8">
        <v>2517</v>
      </c>
      <c r="I25" s="8">
        <v>2475</v>
      </c>
      <c r="J25" s="8">
        <v>2398</v>
      </c>
      <c r="K25" s="8">
        <v>2391</v>
      </c>
      <c r="L25" s="8">
        <v>2483</v>
      </c>
      <c r="M25" s="8">
        <v>2302</v>
      </c>
      <c r="N25" s="8">
        <v>2428</v>
      </c>
      <c r="O25" s="8">
        <v>3413</v>
      </c>
      <c r="P25" s="165">
        <v>3898</v>
      </c>
      <c r="Q25" s="160">
        <v>5157</v>
      </c>
      <c r="R25" s="160">
        <v>5144</v>
      </c>
      <c r="S25" s="160">
        <v>4395</v>
      </c>
      <c r="T25" s="171">
        <v>3003</v>
      </c>
      <c r="U25" s="180">
        <v>3408</v>
      </c>
      <c r="V25" s="183">
        <v>2780</v>
      </c>
      <c r="W25" s="186">
        <v>2168</v>
      </c>
      <c r="X25" s="190">
        <v>2215</v>
      </c>
      <c r="Y25" s="193">
        <v>2068</v>
      </c>
      <c r="Z25" s="190">
        <v>1912</v>
      </c>
      <c r="AA25" s="195">
        <v>1831</v>
      </c>
      <c r="AB25" s="190">
        <v>1820</v>
      </c>
      <c r="AC25" s="197">
        <v>1703</v>
      </c>
      <c r="AD25" s="190">
        <v>1735</v>
      </c>
      <c r="AE25" s="190">
        <v>1796</v>
      </c>
      <c r="AF25" s="190">
        <v>1757</v>
      </c>
      <c r="AG25" s="200">
        <v>1819</v>
      </c>
      <c r="AH25" s="200">
        <v>1986</v>
      </c>
      <c r="AI25" s="201">
        <v>1999</v>
      </c>
      <c r="AJ25" s="202">
        <v>1778</v>
      </c>
      <c r="AK25" s="203">
        <v>1538</v>
      </c>
      <c r="AL25" s="204">
        <v>2075</v>
      </c>
      <c r="AM25" s="204">
        <v>1961</v>
      </c>
      <c r="AN25" s="206">
        <v>1917</v>
      </c>
      <c r="AO25" s="207">
        <v>2032</v>
      </c>
      <c r="AP25" s="208">
        <v>2089</v>
      </c>
      <c r="AQ25" s="210">
        <v>2213</v>
      </c>
      <c r="AR25" s="210">
        <v>2198</v>
      </c>
      <c r="AS25" s="210">
        <v>2222</v>
      </c>
      <c r="AT25" s="210">
        <v>2513</v>
      </c>
      <c r="AU25" s="210">
        <v>2490</v>
      </c>
      <c r="AV25" s="210">
        <v>2645</v>
      </c>
      <c r="AW25" s="210">
        <v>2643</v>
      </c>
      <c r="AX25" s="283">
        <v>2602</v>
      </c>
      <c r="AY25" s="210">
        <v>2596</v>
      </c>
      <c r="AZ25" s="210">
        <v>2881</v>
      </c>
      <c r="BA25" s="210">
        <v>2508</v>
      </c>
      <c r="BD25" s="133" t="s">
        <v>42</v>
      </c>
      <c r="BE25" s="150">
        <v>0</v>
      </c>
      <c r="BF25" s="150">
        <v>0</v>
      </c>
      <c r="BG25" s="150">
        <v>0</v>
      </c>
      <c r="BH25" s="150">
        <v>0</v>
      </c>
      <c r="BI25" s="150">
        <v>0</v>
      </c>
      <c r="BJ25" s="150">
        <v>0</v>
      </c>
      <c r="BK25" s="150">
        <v>0</v>
      </c>
      <c r="BL25" s="150">
        <v>0</v>
      </c>
      <c r="BM25" s="150">
        <v>0</v>
      </c>
      <c r="BN25" s="150">
        <v>0</v>
      </c>
      <c r="BO25" s="154">
        <v>0</v>
      </c>
      <c r="BP25" s="154">
        <v>21</v>
      </c>
      <c r="BQ25" s="154">
        <v>86</v>
      </c>
      <c r="BR25" s="154">
        <v>546</v>
      </c>
      <c r="BS25" s="151">
        <v>992</v>
      </c>
      <c r="BT25" s="151">
        <v>1674</v>
      </c>
      <c r="BU25">
        <v>1798</v>
      </c>
      <c r="BV25">
        <v>1494</v>
      </c>
      <c r="BW25">
        <v>1015</v>
      </c>
      <c r="BX25">
        <v>1002</v>
      </c>
      <c r="BY25">
        <v>693</v>
      </c>
      <c r="BZ25">
        <v>468</v>
      </c>
      <c r="CA25">
        <v>404</v>
      </c>
      <c r="CB25">
        <v>277</v>
      </c>
      <c r="CC25">
        <v>179</v>
      </c>
      <c r="CD25">
        <v>141</v>
      </c>
      <c r="CE25">
        <v>115</v>
      </c>
      <c r="CF25">
        <v>95</v>
      </c>
      <c r="CG25">
        <v>73</v>
      </c>
      <c r="CH25">
        <v>37</v>
      </c>
      <c r="CI25">
        <v>37</v>
      </c>
      <c r="CJ25">
        <v>34</v>
      </c>
      <c r="CK25">
        <v>36</v>
      </c>
      <c r="CL25">
        <v>15</v>
      </c>
      <c r="CM25">
        <v>19</v>
      </c>
      <c r="CN25">
        <v>16</v>
      </c>
      <c r="CO25">
        <v>15</v>
      </c>
      <c r="CP25">
        <v>26</v>
      </c>
      <c r="CQ25">
        <v>48</v>
      </c>
      <c r="CR25">
        <v>63</v>
      </c>
      <c r="CS25">
        <v>67</v>
      </c>
      <c r="CT25">
        <v>132</v>
      </c>
      <c r="CU25">
        <v>178</v>
      </c>
      <c r="CV25">
        <v>259</v>
      </c>
      <c r="CW25">
        <v>385</v>
      </c>
      <c r="CX25">
        <v>475</v>
      </c>
      <c r="CY25">
        <v>554</v>
      </c>
      <c r="CZ25">
        <v>656</v>
      </c>
      <c r="DA25">
        <v>599</v>
      </c>
      <c r="DB25">
        <v>611</v>
      </c>
      <c r="DC25">
        <v>736</v>
      </c>
      <c r="DD25">
        <v>639</v>
      </c>
      <c r="DF25" s="19">
        <f t="shared" si="52"/>
        <v>16710</v>
      </c>
      <c r="DH25" s="133" t="s">
        <v>42</v>
      </c>
      <c r="DI25" s="145">
        <f t="shared" si="0"/>
        <v>2898</v>
      </c>
      <c r="DJ25" s="145">
        <f t="shared" si="1"/>
        <v>3297</v>
      </c>
      <c r="DK25" s="145">
        <f t="shared" si="2"/>
        <v>2924</v>
      </c>
      <c r="DL25" s="145">
        <f t="shared" si="3"/>
        <v>2626</v>
      </c>
      <c r="DM25" s="145">
        <f t="shared" si="4"/>
        <v>2583</v>
      </c>
      <c r="DN25" s="145">
        <f t="shared" si="5"/>
        <v>2433</v>
      </c>
      <c r="DO25" s="145">
        <f t="shared" si="6"/>
        <v>2517</v>
      </c>
      <c r="DP25" s="145">
        <f t="shared" si="7"/>
        <v>2475</v>
      </c>
      <c r="DQ25" s="145">
        <f t="shared" si="8"/>
        <v>2398</v>
      </c>
      <c r="DR25" s="145">
        <f t="shared" si="9"/>
        <v>2391</v>
      </c>
      <c r="DS25" s="145">
        <f t="shared" si="10"/>
        <v>2483</v>
      </c>
      <c r="DT25" s="145">
        <f t="shared" si="11"/>
        <v>2281</v>
      </c>
      <c r="DU25" s="145">
        <f t="shared" si="12"/>
        <v>2342</v>
      </c>
      <c r="DV25" s="145">
        <f t="shared" si="13"/>
        <v>2867</v>
      </c>
      <c r="DW25" s="145">
        <f t="shared" si="14"/>
        <v>2906</v>
      </c>
      <c r="DX25" s="150">
        <f t="shared" si="15"/>
        <v>3483</v>
      </c>
      <c r="DY25" s="150">
        <f t="shared" si="16"/>
        <v>3346</v>
      </c>
      <c r="DZ25" s="150">
        <f t="shared" si="17"/>
        <v>2901</v>
      </c>
      <c r="EA25" s="150">
        <f t="shared" si="18"/>
        <v>1988</v>
      </c>
      <c r="EB25" s="150">
        <f t="shared" si="19"/>
        <v>2406</v>
      </c>
      <c r="EC25" s="150">
        <f t="shared" si="20"/>
        <v>2087</v>
      </c>
      <c r="ED25" s="150">
        <f t="shared" si="21"/>
        <v>1700</v>
      </c>
      <c r="EE25" s="150">
        <f t="shared" si="22"/>
        <v>1811</v>
      </c>
      <c r="EF25" s="150">
        <f t="shared" si="23"/>
        <v>1791</v>
      </c>
      <c r="EG25" s="150">
        <f t="shared" si="24"/>
        <v>1733</v>
      </c>
      <c r="EH25" s="150">
        <f t="shared" si="25"/>
        <v>1690</v>
      </c>
      <c r="EI25" s="150">
        <f t="shared" si="26"/>
        <v>1705</v>
      </c>
      <c r="EJ25" s="150">
        <f t="shared" si="27"/>
        <v>1608</v>
      </c>
      <c r="EK25" s="150">
        <f t="shared" si="28"/>
        <v>1662</v>
      </c>
      <c r="EL25" s="150">
        <f t="shared" si="29"/>
        <v>1759</v>
      </c>
      <c r="EM25" s="150">
        <f t="shared" si="30"/>
        <v>1720</v>
      </c>
      <c r="EN25" s="150">
        <f t="shared" si="31"/>
        <v>1785</v>
      </c>
      <c r="EO25" s="150">
        <f t="shared" si="32"/>
        <v>1950</v>
      </c>
      <c r="EP25" s="150">
        <f t="shared" si="33"/>
        <v>1984</v>
      </c>
      <c r="EQ25" s="150">
        <f t="shared" si="34"/>
        <v>1759</v>
      </c>
      <c r="ER25" s="150">
        <f t="shared" si="35"/>
        <v>1522</v>
      </c>
      <c r="ES25" s="150">
        <f t="shared" si="36"/>
        <v>2060</v>
      </c>
      <c r="ET25" s="150">
        <f t="shared" si="37"/>
        <v>1935</v>
      </c>
      <c r="EU25" s="150">
        <f t="shared" si="38"/>
        <v>1869</v>
      </c>
      <c r="EV25" s="150">
        <f t="shared" si="39"/>
        <v>1969</v>
      </c>
      <c r="EW25" s="150">
        <f t="shared" si="40"/>
        <v>2022</v>
      </c>
      <c r="EX25" s="150">
        <f t="shared" si="41"/>
        <v>2081</v>
      </c>
      <c r="EY25" s="150">
        <f t="shared" si="42"/>
        <v>2020</v>
      </c>
      <c r="EZ25" s="150">
        <f t="shared" si="43"/>
        <v>1963</v>
      </c>
      <c r="FA25" s="150">
        <f t="shared" si="44"/>
        <v>2128</v>
      </c>
      <c r="FB25" s="150">
        <f t="shared" si="45"/>
        <v>2015</v>
      </c>
      <c r="FC25" s="150">
        <f t="shared" si="46"/>
        <v>2091</v>
      </c>
      <c r="FD25" s="150">
        <f t="shared" si="47"/>
        <v>1987</v>
      </c>
      <c r="FE25" s="150">
        <f t="shared" si="48"/>
        <v>2003</v>
      </c>
      <c r="FF25" s="150">
        <f t="shared" si="49"/>
        <v>1985</v>
      </c>
      <c r="FG25" s="150">
        <f t="shared" si="50"/>
        <v>2145</v>
      </c>
      <c r="FH25" s="150">
        <f t="shared" si="54"/>
        <v>1869</v>
      </c>
    </row>
    <row r="26" spans="1:164" x14ac:dyDescent="0.25">
      <c r="A26" s="133" t="s">
        <v>65</v>
      </c>
      <c r="B26" s="8">
        <f>IF(ISNUMBER(B$6),SUM(B6:B25),NA())</f>
        <v>12253</v>
      </c>
      <c r="C26" s="8">
        <f t="shared" ref="C26:BA26" si="55">IF(ISNUMBER(C$6),SUM(C6:C25),NA())</f>
        <v>14057</v>
      </c>
      <c r="D26" s="8">
        <f t="shared" si="55"/>
        <v>12990</v>
      </c>
      <c r="E26" s="8">
        <f t="shared" si="55"/>
        <v>11853</v>
      </c>
      <c r="F26" s="8">
        <f t="shared" si="55"/>
        <v>11612</v>
      </c>
      <c r="G26" s="8">
        <f t="shared" si="55"/>
        <v>10984</v>
      </c>
      <c r="H26" s="8">
        <f t="shared" si="55"/>
        <v>10948</v>
      </c>
      <c r="I26" s="8">
        <f t="shared" si="55"/>
        <v>10840</v>
      </c>
      <c r="J26" s="8">
        <f t="shared" si="55"/>
        <v>10815</v>
      </c>
      <c r="K26" s="8">
        <f t="shared" si="55"/>
        <v>10892</v>
      </c>
      <c r="L26" s="8">
        <f t="shared" si="55"/>
        <v>11017</v>
      </c>
      <c r="M26" s="8">
        <f t="shared" si="55"/>
        <v>10646</v>
      </c>
      <c r="N26" s="8">
        <f t="shared" si="55"/>
        <v>11142</v>
      </c>
      <c r="O26" s="8">
        <f t="shared" si="55"/>
        <v>16387</v>
      </c>
      <c r="P26" s="165">
        <f t="shared" si="55"/>
        <v>18516</v>
      </c>
      <c r="Q26" s="160">
        <f t="shared" si="55"/>
        <v>22351</v>
      </c>
      <c r="R26" s="160">
        <f t="shared" si="55"/>
        <v>21997</v>
      </c>
      <c r="S26" s="160">
        <f t="shared" si="55"/>
        <v>17953</v>
      </c>
      <c r="T26" s="171">
        <f t="shared" si="55"/>
        <v>12657</v>
      </c>
      <c r="U26" s="183">
        <f t="shared" si="55"/>
        <v>14573</v>
      </c>
      <c r="V26" s="183">
        <f t="shared" si="55"/>
        <v>12288</v>
      </c>
      <c r="W26" s="186">
        <f t="shared" si="55"/>
        <v>9824</v>
      </c>
      <c r="X26" s="190">
        <f t="shared" si="55"/>
        <v>10709</v>
      </c>
      <c r="Y26" s="193">
        <f t="shared" si="55"/>
        <v>9976</v>
      </c>
      <c r="Z26" s="190">
        <f t="shared" si="55"/>
        <v>9339</v>
      </c>
      <c r="AA26" s="195">
        <f t="shared" si="55"/>
        <v>8979</v>
      </c>
      <c r="AB26" s="190">
        <f t="shared" si="55"/>
        <v>9140</v>
      </c>
      <c r="AC26" s="197">
        <f t="shared" si="55"/>
        <v>8690</v>
      </c>
      <c r="AD26" s="190">
        <f t="shared" si="55"/>
        <v>8823</v>
      </c>
      <c r="AE26" s="190">
        <f t="shared" si="55"/>
        <v>8891</v>
      </c>
      <c r="AF26" s="190">
        <f t="shared" si="55"/>
        <v>8946</v>
      </c>
      <c r="AG26" s="201">
        <f t="shared" si="55"/>
        <v>8945</v>
      </c>
      <c r="AH26" s="201">
        <f t="shared" si="55"/>
        <v>9392</v>
      </c>
      <c r="AI26" s="201">
        <f t="shared" si="55"/>
        <v>9631</v>
      </c>
      <c r="AJ26" s="202">
        <f t="shared" si="55"/>
        <v>9032</v>
      </c>
      <c r="AK26" s="203">
        <f t="shared" si="55"/>
        <v>7739</v>
      </c>
      <c r="AL26" s="204">
        <f t="shared" si="55"/>
        <v>9811</v>
      </c>
      <c r="AM26" s="204">
        <f t="shared" si="55"/>
        <v>9522</v>
      </c>
      <c r="AN26" s="206">
        <f t="shared" si="55"/>
        <v>9634</v>
      </c>
      <c r="AO26" s="207">
        <f t="shared" si="55"/>
        <v>9945</v>
      </c>
      <c r="AP26" s="208">
        <f t="shared" si="55"/>
        <v>9954</v>
      </c>
      <c r="AQ26" s="210">
        <f t="shared" si="55"/>
        <v>10534</v>
      </c>
      <c r="AR26" s="225">
        <f t="shared" si="55"/>
        <v>10739</v>
      </c>
      <c r="AS26" s="225">
        <f t="shared" si="55"/>
        <v>10887</v>
      </c>
      <c r="AT26" s="225">
        <f t="shared" si="55"/>
        <v>11812</v>
      </c>
      <c r="AU26" s="225">
        <f t="shared" si="55"/>
        <v>12254</v>
      </c>
      <c r="AV26" s="225">
        <f t="shared" si="55"/>
        <v>12535</v>
      </c>
      <c r="AW26" s="225">
        <f t="shared" si="55"/>
        <v>12456</v>
      </c>
      <c r="AX26" s="225">
        <f t="shared" si="55"/>
        <v>12303</v>
      </c>
      <c r="AY26" s="225">
        <f t="shared" si="55"/>
        <v>12292</v>
      </c>
      <c r="AZ26" s="225">
        <f t="shared" si="55"/>
        <v>13011</v>
      </c>
      <c r="BA26" s="225">
        <f t="shared" si="55"/>
        <v>11520</v>
      </c>
      <c r="BD26" s="133" t="s">
        <v>136</v>
      </c>
      <c r="BE26" s="150">
        <f>SUM(BE6:BE25)</f>
        <v>0</v>
      </c>
      <c r="BF26" s="150">
        <f t="shared" ref="BF26:DD26" si="56">SUM(BF6:BF25)</f>
        <v>0</v>
      </c>
      <c r="BG26" s="150">
        <f t="shared" si="56"/>
        <v>0</v>
      </c>
      <c r="BH26" s="150">
        <f t="shared" si="56"/>
        <v>0</v>
      </c>
      <c r="BI26" s="150">
        <f t="shared" si="56"/>
        <v>0</v>
      </c>
      <c r="BJ26" s="150">
        <f t="shared" si="56"/>
        <v>0</v>
      </c>
      <c r="BK26" s="150">
        <f t="shared" si="56"/>
        <v>0</v>
      </c>
      <c r="BL26" s="150">
        <f t="shared" si="56"/>
        <v>0</v>
      </c>
      <c r="BM26" s="150">
        <f t="shared" si="56"/>
        <v>0</v>
      </c>
      <c r="BN26" s="150">
        <f t="shared" si="56"/>
        <v>0</v>
      </c>
      <c r="BO26" s="150">
        <f t="shared" si="56"/>
        <v>5</v>
      </c>
      <c r="BP26" s="150">
        <f t="shared" si="56"/>
        <v>103</v>
      </c>
      <c r="BQ26" s="150">
        <f t="shared" si="56"/>
        <v>539</v>
      </c>
      <c r="BR26" s="150">
        <f t="shared" si="56"/>
        <v>3475</v>
      </c>
      <c r="BS26" s="150">
        <f t="shared" si="56"/>
        <v>6213</v>
      </c>
      <c r="BT26" s="150">
        <f t="shared" si="56"/>
        <v>8758</v>
      </c>
      <c r="BU26" s="150">
        <f t="shared" si="56"/>
        <v>8237</v>
      </c>
      <c r="BV26" s="150">
        <f t="shared" si="56"/>
        <v>6035</v>
      </c>
      <c r="BW26" s="150">
        <f t="shared" si="56"/>
        <v>3930</v>
      </c>
      <c r="BX26" s="150">
        <f t="shared" si="56"/>
        <v>3810</v>
      </c>
      <c r="BY26" s="150">
        <f t="shared" si="56"/>
        <v>2589</v>
      </c>
      <c r="BZ26" s="150">
        <f t="shared" si="56"/>
        <v>1822</v>
      </c>
      <c r="CA26" s="150">
        <f t="shared" si="56"/>
        <v>1588</v>
      </c>
      <c r="CB26" s="150">
        <f t="shared" si="56"/>
        <v>1114</v>
      </c>
      <c r="CC26" s="150">
        <f t="shared" si="56"/>
        <v>783</v>
      </c>
      <c r="CD26" s="150">
        <f t="shared" si="56"/>
        <v>606</v>
      </c>
      <c r="CE26" s="150">
        <f t="shared" si="56"/>
        <v>532</v>
      </c>
      <c r="CF26" s="150">
        <f t="shared" si="56"/>
        <v>366</v>
      </c>
      <c r="CG26" s="150">
        <f t="shared" si="56"/>
        <v>295</v>
      </c>
      <c r="CH26" s="150">
        <f t="shared" si="56"/>
        <v>217</v>
      </c>
      <c r="CI26" s="150">
        <f t="shared" si="56"/>
        <v>193</v>
      </c>
      <c r="CJ26" s="150">
        <f t="shared" si="56"/>
        <v>152</v>
      </c>
      <c r="CK26" s="150">
        <f t="shared" si="56"/>
        <v>139</v>
      </c>
      <c r="CL26" s="150">
        <f t="shared" si="56"/>
        <v>138</v>
      </c>
      <c r="CM26" s="150">
        <f t="shared" si="56"/>
        <v>101</v>
      </c>
      <c r="CN26" s="150">
        <f t="shared" si="56"/>
        <v>78</v>
      </c>
      <c r="CO26" s="150">
        <f t="shared" si="56"/>
        <v>99</v>
      </c>
      <c r="CP26" s="150">
        <f t="shared" si="56"/>
        <v>139</v>
      </c>
      <c r="CQ26" s="150">
        <f t="shared" si="56"/>
        <v>215</v>
      </c>
      <c r="CR26" s="150">
        <f t="shared" si="56"/>
        <v>321</v>
      </c>
      <c r="CS26" s="150">
        <f t="shared" si="56"/>
        <v>438</v>
      </c>
      <c r="CT26" s="150">
        <f t="shared" si="56"/>
        <v>670</v>
      </c>
      <c r="CU26" s="150">
        <f t="shared" si="56"/>
        <v>978</v>
      </c>
      <c r="CV26" s="150">
        <f t="shared" si="56"/>
        <v>1379</v>
      </c>
      <c r="CW26" s="150">
        <f t="shared" si="56"/>
        <v>1937</v>
      </c>
      <c r="CX26" s="150">
        <f t="shared" si="56"/>
        <v>2466</v>
      </c>
      <c r="CY26" s="150">
        <f t="shared" si="56"/>
        <v>2697</v>
      </c>
      <c r="CZ26" s="150">
        <f t="shared" si="56"/>
        <v>3040</v>
      </c>
      <c r="DA26" s="150">
        <f t="shared" si="56"/>
        <v>2835</v>
      </c>
      <c r="DB26" s="150">
        <f t="shared" si="56"/>
        <v>2756</v>
      </c>
      <c r="DC26" s="150">
        <f t="shared" si="56"/>
        <v>2986</v>
      </c>
      <c r="DD26" s="150">
        <f t="shared" si="56"/>
        <v>2912</v>
      </c>
      <c r="DF26" s="19">
        <f t="shared" si="52"/>
        <v>77686</v>
      </c>
      <c r="DH26" s="133"/>
      <c r="DI26" s="150"/>
      <c r="DJ26" s="150"/>
      <c r="DK26" s="150"/>
      <c r="DL26" s="150"/>
      <c r="DM26" s="150"/>
      <c r="DN26" s="150"/>
      <c r="DO26" s="150"/>
      <c r="DP26" s="150"/>
      <c r="DQ26" s="150"/>
      <c r="DR26" s="150"/>
      <c r="DS26" s="150"/>
      <c r="DT26" s="150"/>
      <c r="DU26" s="150"/>
      <c r="DV26" s="150"/>
      <c r="DW26" s="150"/>
      <c r="DX26" s="150"/>
    </row>
    <row r="28" spans="1:164" ht="18.75" x14ac:dyDescent="0.3">
      <c r="A28" s="18" t="s">
        <v>61</v>
      </c>
    </row>
    <row r="29" spans="1:164" x14ac:dyDescent="0.25">
      <c r="A29" s="42" t="s">
        <v>22</v>
      </c>
      <c r="B29" s="4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2"/>
      <c r="V29" s="22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2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D29" t="s">
        <v>135</v>
      </c>
    </row>
    <row r="30" spans="1:164" x14ac:dyDescent="0.25">
      <c r="A30" s="25" t="s">
        <v>50</v>
      </c>
      <c r="B30" s="26">
        <v>1</v>
      </c>
      <c r="C30" s="26">
        <v>2</v>
      </c>
      <c r="D30" s="26">
        <v>3</v>
      </c>
      <c r="E30" s="26">
        <v>4</v>
      </c>
      <c r="F30" s="26">
        <v>5</v>
      </c>
      <c r="G30" s="26">
        <v>6</v>
      </c>
      <c r="H30" s="26">
        <v>7</v>
      </c>
      <c r="I30" s="26">
        <v>8</v>
      </c>
      <c r="J30" s="26">
        <v>9</v>
      </c>
      <c r="K30" s="26">
        <v>10</v>
      </c>
      <c r="L30" s="26">
        <v>11</v>
      </c>
      <c r="M30" s="26">
        <v>12</v>
      </c>
      <c r="N30" s="26">
        <v>13</v>
      </c>
      <c r="O30" s="26">
        <v>14</v>
      </c>
      <c r="P30" s="26">
        <v>15</v>
      </c>
      <c r="Q30" s="26">
        <v>16</v>
      </c>
      <c r="R30" s="26">
        <v>17</v>
      </c>
      <c r="S30" s="26">
        <v>18</v>
      </c>
      <c r="T30" s="26">
        <v>19</v>
      </c>
      <c r="U30" s="26">
        <v>20</v>
      </c>
      <c r="V30" s="26">
        <v>21</v>
      </c>
      <c r="W30" s="26">
        <v>22</v>
      </c>
      <c r="X30" s="26">
        <v>23</v>
      </c>
      <c r="Y30" s="26">
        <v>24</v>
      </c>
      <c r="Z30" s="26">
        <v>25</v>
      </c>
      <c r="AA30" s="26">
        <v>26</v>
      </c>
      <c r="AB30" s="26">
        <v>27</v>
      </c>
      <c r="AC30" s="26">
        <v>28</v>
      </c>
      <c r="AD30" s="26">
        <v>29</v>
      </c>
      <c r="AE30" s="26">
        <v>30</v>
      </c>
      <c r="AF30" s="26">
        <v>31</v>
      </c>
      <c r="AG30" s="26">
        <v>32</v>
      </c>
      <c r="AH30" s="26">
        <v>33</v>
      </c>
      <c r="AI30" s="26">
        <v>34</v>
      </c>
      <c r="AJ30" s="26">
        <v>35</v>
      </c>
      <c r="AK30" s="26">
        <v>36</v>
      </c>
      <c r="AL30" s="26">
        <v>37</v>
      </c>
      <c r="AM30" s="26">
        <v>38</v>
      </c>
      <c r="AN30" s="26">
        <v>39</v>
      </c>
      <c r="AO30" s="26">
        <v>40</v>
      </c>
      <c r="AP30" s="26">
        <v>41</v>
      </c>
      <c r="AQ30" s="26">
        <v>42</v>
      </c>
      <c r="AR30" s="26">
        <v>43</v>
      </c>
      <c r="AS30" s="26">
        <v>44</v>
      </c>
      <c r="AT30" s="26">
        <v>45</v>
      </c>
      <c r="AU30" s="26">
        <v>46</v>
      </c>
      <c r="AV30" s="26">
        <v>47</v>
      </c>
      <c r="AW30" s="26">
        <v>48</v>
      </c>
      <c r="AX30" s="26">
        <v>49</v>
      </c>
      <c r="AY30" s="26">
        <v>50</v>
      </c>
      <c r="AZ30" s="26">
        <v>51</v>
      </c>
      <c r="BA30" s="26">
        <v>52</v>
      </c>
      <c r="BB30" s="272" t="s">
        <v>131</v>
      </c>
      <c r="BD30" s="255" t="s">
        <v>50</v>
      </c>
      <c r="BE30" s="149">
        <v>1</v>
      </c>
      <c r="BF30" s="149">
        <v>2</v>
      </c>
      <c r="BG30" s="149">
        <v>3</v>
      </c>
      <c r="BH30" s="149">
        <v>4</v>
      </c>
      <c r="BI30" s="149">
        <v>5</v>
      </c>
      <c r="BJ30" s="149">
        <v>6</v>
      </c>
      <c r="BK30" s="149">
        <v>7</v>
      </c>
      <c r="BL30" s="149">
        <v>8</v>
      </c>
      <c r="BM30" s="149">
        <v>9</v>
      </c>
      <c r="BN30" s="149">
        <v>10</v>
      </c>
      <c r="BO30" s="149">
        <v>11</v>
      </c>
      <c r="BP30" s="149">
        <v>12</v>
      </c>
      <c r="BQ30" s="149">
        <v>13</v>
      </c>
      <c r="BR30" s="149">
        <v>14</v>
      </c>
      <c r="BS30" s="149">
        <v>15</v>
      </c>
      <c r="BT30" s="149">
        <v>16</v>
      </c>
      <c r="BU30" s="149">
        <v>17</v>
      </c>
      <c r="BV30" s="149">
        <v>18</v>
      </c>
      <c r="BW30" s="149">
        <v>19</v>
      </c>
      <c r="BX30" s="149">
        <v>20</v>
      </c>
      <c r="BY30" s="149">
        <v>21</v>
      </c>
      <c r="BZ30" s="149">
        <v>22</v>
      </c>
      <c r="CA30" s="149">
        <v>23</v>
      </c>
      <c r="CB30" s="149">
        <v>24</v>
      </c>
      <c r="CC30" s="149">
        <v>25</v>
      </c>
      <c r="CD30" s="149">
        <v>26</v>
      </c>
      <c r="CE30" s="149">
        <v>27</v>
      </c>
      <c r="CF30" s="149">
        <v>28</v>
      </c>
      <c r="CG30" s="149">
        <v>29</v>
      </c>
      <c r="CH30" s="149">
        <v>30</v>
      </c>
      <c r="CI30" s="149">
        <v>31</v>
      </c>
      <c r="CJ30" s="149">
        <v>32</v>
      </c>
      <c r="CK30" s="149">
        <v>33</v>
      </c>
      <c r="CL30" s="149">
        <v>34</v>
      </c>
      <c r="CM30" s="149">
        <v>35</v>
      </c>
      <c r="CN30" s="149">
        <v>36</v>
      </c>
      <c r="CO30" s="149">
        <v>37</v>
      </c>
      <c r="CP30" s="149">
        <v>38</v>
      </c>
      <c r="CQ30" s="149">
        <v>39</v>
      </c>
      <c r="CR30" s="149">
        <v>40</v>
      </c>
      <c r="CS30" s="149">
        <v>41</v>
      </c>
      <c r="CT30" s="149">
        <v>42</v>
      </c>
      <c r="CU30" s="149">
        <v>43</v>
      </c>
      <c r="CV30" s="149">
        <v>44</v>
      </c>
      <c r="CW30" s="149">
        <v>45</v>
      </c>
      <c r="CX30" s="149">
        <v>46</v>
      </c>
      <c r="CY30" s="149">
        <v>47</v>
      </c>
      <c r="CZ30" s="149">
        <v>48</v>
      </c>
      <c r="DA30" s="149">
        <v>49</v>
      </c>
      <c r="DB30" s="149">
        <v>50</v>
      </c>
      <c r="DC30" s="149">
        <v>51</v>
      </c>
      <c r="DD30" s="149">
        <v>52</v>
      </c>
      <c r="DE30" s="272" t="s">
        <v>131</v>
      </c>
      <c r="DF30" s="272"/>
    </row>
    <row r="31" spans="1:164" x14ac:dyDescent="0.25">
      <c r="A31" s="40" t="s">
        <v>51</v>
      </c>
      <c r="B31" s="23">
        <v>43</v>
      </c>
      <c r="C31" s="23">
        <v>50</v>
      </c>
      <c r="D31" s="23">
        <v>59</v>
      </c>
      <c r="E31" s="23">
        <v>42</v>
      </c>
      <c r="F31" s="23">
        <v>57</v>
      </c>
      <c r="G31" s="23">
        <v>54</v>
      </c>
      <c r="H31" s="23">
        <v>49</v>
      </c>
      <c r="I31" s="23">
        <v>59</v>
      </c>
      <c r="J31" s="23">
        <v>52</v>
      </c>
      <c r="K31" s="23">
        <v>45</v>
      </c>
      <c r="L31" s="23">
        <v>57</v>
      </c>
      <c r="M31" s="23">
        <v>49</v>
      </c>
      <c r="N31" s="23">
        <v>45</v>
      </c>
      <c r="O31" s="23">
        <v>41</v>
      </c>
      <c r="P31" s="23">
        <v>47</v>
      </c>
      <c r="Q31" s="23">
        <v>48</v>
      </c>
      <c r="R31" s="23">
        <v>34</v>
      </c>
      <c r="S31" s="23">
        <v>46</v>
      </c>
      <c r="T31" s="23">
        <v>56</v>
      </c>
      <c r="U31" s="22">
        <v>44</v>
      </c>
      <c r="V31" s="22">
        <v>51</v>
      </c>
      <c r="W31" s="22">
        <v>45</v>
      </c>
      <c r="X31" s="23">
        <v>48</v>
      </c>
      <c r="Y31" s="23">
        <v>46</v>
      </c>
      <c r="Z31" s="23">
        <v>46</v>
      </c>
      <c r="AA31" s="23">
        <v>39</v>
      </c>
      <c r="AB31" s="23">
        <v>33</v>
      </c>
      <c r="AC31" s="23">
        <v>44</v>
      </c>
      <c r="AD31" s="23">
        <v>45</v>
      </c>
      <c r="AE31" s="23">
        <v>57</v>
      </c>
      <c r="AF31" s="23">
        <v>57</v>
      </c>
      <c r="AG31" s="23">
        <v>57</v>
      </c>
      <c r="AH31" s="23">
        <v>54</v>
      </c>
      <c r="AI31" s="23">
        <v>47</v>
      </c>
      <c r="AJ31" s="23">
        <v>45</v>
      </c>
      <c r="AK31" s="23">
        <v>54</v>
      </c>
      <c r="AL31" s="23">
        <v>60</v>
      </c>
      <c r="AM31" s="22">
        <v>45</v>
      </c>
      <c r="AN31" s="23">
        <v>55</v>
      </c>
      <c r="AO31" s="23">
        <v>68</v>
      </c>
      <c r="AP31" s="23">
        <v>46</v>
      </c>
      <c r="AQ31" s="23">
        <v>54</v>
      </c>
      <c r="AR31" s="23">
        <v>49</v>
      </c>
      <c r="AS31" s="23">
        <v>45</v>
      </c>
      <c r="AT31" s="23">
        <v>52</v>
      </c>
      <c r="AU31" s="23">
        <v>46</v>
      </c>
      <c r="AV31" s="23">
        <v>57</v>
      </c>
      <c r="AW31" s="23">
        <v>56</v>
      </c>
      <c r="AX31" s="23">
        <v>50</v>
      </c>
      <c r="AY31" s="23">
        <v>52</v>
      </c>
      <c r="AZ31" s="23">
        <v>53</v>
      </c>
      <c r="BA31" s="23">
        <v>34</v>
      </c>
      <c r="BB31" s="266">
        <f t="shared" ref="BB31:BB38" si="57">SUMIF(B31:BA31,"&lt;&gt;#N/A")</f>
        <v>2567</v>
      </c>
      <c r="BD31" s="110" t="s">
        <v>51</v>
      </c>
      <c r="BE31" s="41">
        <f t="shared" ref="BE31:BN37" si="58">IF(ISNA(B44),NA(),B31)</f>
        <v>43</v>
      </c>
      <c r="BF31" s="41">
        <f t="shared" si="58"/>
        <v>50</v>
      </c>
      <c r="BG31" s="41">
        <f t="shared" si="58"/>
        <v>59</v>
      </c>
      <c r="BH31" s="41">
        <f t="shared" si="58"/>
        <v>42</v>
      </c>
      <c r="BI31" s="41">
        <f t="shared" si="58"/>
        <v>57</v>
      </c>
      <c r="BJ31" s="41">
        <f t="shared" si="58"/>
        <v>54</v>
      </c>
      <c r="BK31" s="41">
        <f t="shared" si="58"/>
        <v>49</v>
      </c>
      <c r="BL31" s="41">
        <f t="shared" si="58"/>
        <v>59</v>
      </c>
      <c r="BM31" s="41">
        <f t="shared" si="58"/>
        <v>52</v>
      </c>
      <c r="BN31" s="41">
        <f t="shared" si="58"/>
        <v>45</v>
      </c>
      <c r="BO31" s="41">
        <f t="shared" ref="BO31:BX37" si="59">IF(ISNA(L44),NA(),L31)</f>
        <v>57</v>
      </c>
      <c r="BP31" s="41">
        <f t="shared" si="59"/>
        <v>49</v>
      </c>
      <c r="BQ31" s="41">
        <f t="shared" si="59"/>
        <v>45</v>
      </c>
      <c r="BR31" s="41">
        <f t="shared" si="59"/>
        <v>41</v>
      </c>
      <c r="BS31" s="41">
        <f t="shared" si="59"/>
        <v>47</v>
      </c>
      <c r="BT31" s="41">
        <f t="shared" si="59"/>
        <v>48</v>
      </c>
      <c r="BU31" s="41">
        <f t="shared" si="59"/>
        <v>34</v>
      </c>
      <c r="BV31" s="41">
        <f t="shared" si="59"/>
        <v>46</v>
      </c>
      <c r="BW31" s="41">
        <f t="shared" si="59"/>
        <v>56</v>
      </c>
      <c r="BX31" s="112">
        <f t="shared" si="59"/>
        <v>44</v>
      </c>
      <c r="BY31" s="112">
        <f t="shared" ref="BY31:CH37" si="60">IF(ISNA(V44),NA(),V31)</f>
        <v>51</v>
      </c>
      <c r="BZ31" s="112">
        <f t="shared" si="60"/>
        <v>45</v>
      </c>
      <c r="CA31" s="41">
        <f t="shared" si="60"/>
        <v>48</v>
      </c>
      <c r="CB31" s="41">
        <f t="shared" si="60"/>
        <v>46</v>
      </c>
      <c r="CC31" s="41">
        <f t="shared" si="60"/>
        <v>46</v>
      </c>
      <c r="CD31" s="41">
        <f t="shared" si="60"/>
        <v>39</v>
      </c>
      <c r="CE31" s="41">
        <f t="shared" si="60"/>
        <v>33</v>
      </c>
      <c r="CF31" s="41">
        <f t="shared" si="60"/>
        <v>44</v>
      </c>
      <c r="CG31" s="41">
        <f t="shared" si="60"/>
        <v>45</v>
      </c>
      <c r="CH31" s="41">
        <f t="shared" si="60"/>
        <v>57</v>
      </c>
      <c r="CI31" s="41">
        <f t="shared" ref="CI31:CR37" si="61">IF(ISNA(AF44),NA(),AF31)</f>
        <v>57</v>
      </c>
      <c r="CJ31" s="41">
        <f t="shared" si="61"/>
        <v>57</v>
      </c>
      <c r="CK31" s="41">
        <f t="shared" si="61"/>
        <v>54</v>
      </c>
      <c r="CL31" s="41">
        <f t="shared" si="61"/>
        <v>47</v>
      </c>
      <c r="CM31" s="41">
        <f t="shared" si="61"/>
        <v>45</v>
      </c>
      <c r="CN31" s="41">
        <f t="shared" si="61"/>
        <v>54</v>
      </c>
      <c r="CO31" s="41">
        <f t="shared" si="61"/>
        <v>60</v>
      </c>
      <c r="CP31" s="112">
        <f t="shared" si="61"/>
        <v>45</v>
      </c>
      <c r="CQ31" s="41">
        <f t="shared" si="61"/>
        <v>55</v>
      </c>
      <c r="CR31" s="41">
        <f t="shared" si="61"/>
        <v>68</v>
      </c>
      <c r="CS31" s="41">
        <f t="shared" ref="CS31:DB37" si="62">IF(ISNA(AP44),NA(),AP31)</f>
        <v>46</v>
      </c>
      <c r="CT31" s="41">
        <f t="shared" si="62"/>
        <v>54</v>
      </c>
      <c r="CU31" s="41">
        <f t="shared" si="62"/>
        <v>49</v>
      </c>
      <c r="CV31" s="41">
        <f t="shared" si="62"/>
        <v>45</v>
      </c>
      <c r="CW31" s="41">
        <f t="shared" si="62"/>
        <v>52</v>
      </c>
      <c r="CX31" s="41">
        <f t="shared" si="62"/>
        <v>46</v>
      </c>
      <c r="CY31" s="41">
        <f t="shared" si="62"/>
        <v>57</v>
      </c>
      <c r="CZ31" s="41">
        <f t="shared" si="62"/>
        <v>56</v>
      </c>
      <c r="DA31" s="41">
        <f t="shared" si="62"/>
        <v>50</v>
      </c>
      <c r="DB31" s="41">
        <f t="shared" si="62"/>
        <v>52</v>
      </c>
      <c r="DC31" s="41">
        <f t="shared" ref="DC31:DL37" si="63">IF(ISNA(AZ44),NA(),AZ31)</f>
        <v>53</v>
      </c>
      <c r="DD31" s="41">
        <f t="shared" si="63"/>
        <v>34</v>
      </c>
      <c r="DE31" s="266">
        <f>SUMIF(BE31:DD31,"&lt;&gt;#N/A")</f>
        <v>2567</v>
      </c>
      <c r="DF31" s="266"/>
    </row>
    <row r="32" spans="1:164" x14ac:dyDescent="0.25">
      <c r="A32" s="20" t="s">
        <v>44</v>
      </c>
      <c r="B32" s="23">
        <v>15</v>
      </c>
      <c r="C32" s="23">
        <v>20</v>
      </c>
      <c r="D32" s="23">
        <v>29</v>
      </c>
      <c r="E32" s="23">
        <v>22</v>
      </c>
      <c r="F32" s="23">
        <v>15</v>
      </c>
      <c r="G32" s="23">
        <v>25</v>
      </c>
      <c r="H32" s="23">
        <v>17</v>
      </c>
      <c r="I32" s="23">
        <v>30</v>
      </c>
      <c r="J32" s="23">
        <v>20</v>
      </c>
      <c r="K32" s="23">
        <v>16</v>
      </c>
      <c r="L32" s="23">
        <v>24</v>
      </c>
      <c r="M32" s="23">
        <v>24</v>
      </c>
      <c r="N32" s="23">
        <v>17</v>
      </c>
      <c r="O32" s="23">
        <v>13</v>
      </c>
      <c r="P32" s="23">
        <v>23</v>
      </c>
      <c r="Q32" s="23">
        <v>21</v>
      </c>
      <c r="R32" s="23">
        <v>18</v>
      </c>
      <c r="S32" s="23">
        <v>18</v>
      </c>
      <c r="T32" s="23">
        <v>17</v>
      </c>
      <c r="U32" s="22">
        <v>14</v>
      </c>
      <c r="V32" s="22">
        <v>21</v>
      </c>
      <c r="W32" s="22">
        <v>16</v>
      </c>
      <c r="X32" s="23">
        <v>18</v>
      </c>
      <c r="Y32" s="23">
        <v>18</v>
      </c>
      <c r="Z32" s="23">
        <v>20</v>
      </c>
      <c r="AA32" s="23">
        <v>21</v>
      </c>
      <c r="AB32" s="23">
        <v>26</v>
      </c>
      <c r="AC32" s="23">
        <v>16</v>
      </c>
      <c r="AD32" s="23">
        <v>14</v>
      </c>
      <c r="AE32" s="23">
        <v>14</v>
      </c>
      <c r="AF32" s="23">
        <v>11</v>
      </c>
      <c r="AG32" s="23">
        <v>12</v>
      </c>
      <c r="AH32" s="23">
        <v>24</v>
      </c>
      <c r="AI32" s="23">
        <v>8</v>
      </c>
      <c r="AJ32" s="23">
        <v>16</v>
      </c>
      <c r="AK32" s="23">
        <v>19</v>
      </c>
      <c r="AL32" s="23">
        <v>12</v>
      </c>
      <c r="AM32" s="22">
        <v>18</v>
      </c>
      <c r="AN32" s="23">
        <v>14</v>
      </c>
      <c r="AO32" s="23">
        <v>15</v>
      </c>
      <c r="AP32" s="23">
        <v>16</v>
      </c>
      <c r="AQ32" s="23">
        <v>14</v>
      </c>
      <c r="AR32" s="23">
        <v>14</v>
      </c>
      <c r="AS32" s="23">
        <v>19</v>
      </c>
      <c r="AT32" s="23">
        <v>7</v>
      </c>
      <c r="AU32" s="23">
        <v>19</v>
      </c>
      <c r="AV32" s="23">
        <v>19</v>
      </c>
      <c r="AW32" s="23">
        <v>14</v>
      </c>
      <c r="AX32" s="23">
        <v>17</v>
      </c>
      <c r="AY32" s="23">
        <v>32</v>
      </c>
      <c r="AZ32" s="23">
        <v>19</v>
      </c>
      <c r="BA32" s="23">
        <v>13</v>
      </c>
      <c r="BB32" s="266">
        <f t="shared" si="57"/>
        <v>934</v>
      </c>
      <c r="BD32" s="110" t="s">
        <v>44</v>
      </c>
      <c r="BE32" s="41">
        <f t="shared" si="58"/>
        <v>15</v>
      </c>
      <c r="BF32" s="41">
        <f t="shared" si="58"/>
        <v>20</v>
      </c>
      <c r="BG32" s="41">
        <f t="shared" si="58"/>
        <v>29</v>
      </c>
      <c r="BH32" s="41">
        <f t="shared" si="58"/>
        <v>22</v>
      </c>
      <c r="BI32" s="41">
        <f t="shared" si="58"/>
        <v>15</v>
      </c>
      <c r="BJ32" s="41">
        <f t="shared" si="58"/>
        <v>25</v>
      </c>
      <c r="BK32" s="41">
        <f t="shared" si="58"/>
        <v>17</v>
      </c>
      <c r="BL32" s="41">
        <f t="shared" si="58"/>
        <v>30</v>
      </c>
      <c r="BM32" s="41">
        <f t="shared" si="58"/>
        <v>20</v>
      </c>
      <c r="BN32" s="41">
        <f t="shared" si="58"/>
        <v>16</v>
      </c>
      <c r="BO32" s="41">
        <f t="shared" si="59"/>
        <v>24</v>
      </c>
      <c r="BP32" s="41">
        <f t="shared" si="59"/>
        <v>24</v>
      </c>
      <c r="BQ32" s="41">
        <f t="shared" si="59"/>
        <v>17</v>
      </c>
      <c r="BR32" s="41">
        <f t="shared" si="59"/>
        <v>13</v>
      </c>
      <c r="BS32" s="41">
        <f t="shared" si="59"/>
        <v>23</v>
      </c>
      <c r="BT32" s="41">
        <f t="shared" si="59"/>
        <v>21</v>
      </c>
      <c r="BU32" s="41">
        <f t="shared" si="59"/>
        <v>18</v>
      </c>
      <c r="BV32" s="41">
        <f t="shared" si="59"/>
        <v>18</v>
      </c>
      <c r="BW32" s="41">
        <f t="shared" si="59"/>
        <v>17</v>
      </c>
      <c r="BX32" s="112">
        <f t="shared" si="59"/>
        <v>14</v>
      </c>
      <c r="BY32" s="112">
        <f t="shared" si="60"/>
        <v>21</v>
      </c>
      <c r="BZ32" s="112">
        <f t="shared" si="60"/>
        <v>16</v>
      </c>
      <c r="CA32" s="41">
        <f t="shared" si="60"/>
        <v>18</v>
      </c>
      <c r="CB32" s="41">
        <f t="shared" si="60"/>
        <v>18</v>
      </c>
      <c r="CC32" s="41">
        <f t="shared" si="60"/>
        <v>20</v>
      </c>
      <c r="CD32" s="41">
        <f t="shared" si="60"/>
        <v>21</v>
      </c>
      <c r="CE32" s="41">
        <f t="shared" si="60"/>
        <v>26</v>
      </c>
      <c r="CF32" s="41">
        <f t="shared" si="60"/>
        <v>16</v>
      </c>
      <c r="CG32" s="41">
        <f t="shared" si="60"/>
        <v>14</v>
      </c>
      <c r="CH32" s="41">
        <f t="shared" si="60"/>
        <v>14</v>
      </c>
      <c r="CI32" s="41">
        <f t="shared" si="61"/>
        <v>11</v>
      </c>
      <c r="CJ32" s="41">
        <f t="shared" si="61"/>
        <v>12</v>
      </c>
      <c r="CK32" s="41">
        <f t="shared" si="61"/>
        <v>24</v>
      </c>
      <c r="CL32" s="41">
        <f t="shared" si="61"/>
        <v>8</v>
      </c>
      <c r="CM32" s="41">
        <f t="shared" si="61"/>
        <v>16</v>
      </c>
      <c r="CN32" s="41">
        <f t="shared" si="61"/>
        <v>19</v>
      </c>
      <c r="CO32" s="41">
        <f t="shared" si="61"/>
        <v>12</v>
      </c>
      <c r="CP32" s="112">
        <f t="shared" si="61"/>
        <v>18</v>
      </c>
      <c r="CQ32" s="41">
        <f t="shared" si="61"/>
        <v>14</v>
      </c>
      <c r="CR32" s="41">
        <f t="shared" si="61"/>
        <v>15</v>
      </c>
      <c r="CS32" s="41">
        <f t="shared" si="62"/>
        <v>16</v>
      </c>
      <c r="CT32" s="41">
        <f t="shared" si="62"/>
        <v>14</v>
      </c>
      <c r="CU32" s="41">
        <f t="shared" si="62"/>
        <v>14</v>
      </c>
      <c r="CV32" s="41">
        <f t="shared" si="62"/>
        <v>19</v>
      </c>
      <c r="CW32" s="41">
        <f t="shared" si="62"/>
        <v>7</v>
      </c>
      <c r="CX32" s="41">
        <f t="shared" si="62"/>
        <v>19</v>
      </c>
      <c r="CY32" s="41">
        <f t="shared" si="62"/>
        <v>19</v>
      </c>
      <c r="CZ32" s="41">
        <f t="shared" si="62"/>
        <v>14</v>
      </c>
      <c r="DA32" s="41">
        <f t="shared" si="62"/>
        <v>17</v>
      </c>
      <c r="DB32" s="41">
        <f t="shared" si="62"/>
        <v>32</v>
      </c>
      <c r="DC32" s="41">
        <f t="shared" si="63"/>
        <v>19</v>
      </c>
      <c r="DD32" s="41">
        <f t="shared" si="63"/>
        <v>13</v>
      </c>
      <c r="DE32" s="266">
        <f t="shared" ref="DE32:DE38" si="64">SUMIF(BE32:DD32,"&lt;&gt;#N/A")</f>
        <v>934</v>
      </c>
      <c r="DF32" s="266"/>
    </row>
    <row r="33" spans="1:165" x14ac:dyDescent="0.25">
      <c r="A33" s="20" t="s">
        <v>45</v>
      </c>
      <c r="B33" s="23">
        <v>215</v>
      </c>
      <c r="C33" s="23">
        <v>280</v>
      </c>
      <c r="D33" s="23">
        <v>319</v>
      </c>
      <c r="E33" s="23">
        <v>339</v>
      </c>
      <c r="F33" s="23">
        <v>307</v>
      </c>
      <c r="G33" s="23">
        <v>267</v>
      </c>
      <c r="H33" s="23">
        <v>305</v>
      </c>
      <c r="I33" s="23">
        <v>276</v>
      </c>
      <c r="J33" s="23">
        <v>288</v>
      </c>
      <c r="K33" s="23">
        <v>303</v>
      </c>
      <c r="L33" s="23">
        <v>299</v>
      </c>
      <c r="M33" s="23">
        <v>293</v>
      </c>
      <c r="N33" s="23">
        <v>289</v>
      </c>
      <c r="O33" s="23">
        <v>296</v>
      </c>
      <c r="P33" s="23">
        <v>288</v>
      </c>
      <c r="Q33" s="23">
        <v>251</v>
      </c>
      <c r="R33" s="23">
        <v>273</v>
      </c>
      <c r="S33" s="23">
        <v>297</v>
      </c>
      <c r="T33" s="23">
        <v>262</v>
      </c>
      <c r="U33" s="22">
        <v>304</v>
      </c>
      <c r="V33" s="22">
        <v>309</v>
      </c>
      <c r="W33" s="22">
        <v>239</v>
      </c>
      <c r="X33" s="23">
        <v>306</v>
      </c>
      <c r="Y33" s="23">
        <v>298</v>
      </c>
      <c r="Z33" s="23">
        <v>279</v>
      </c>
      <c r="AA33" s="23">
        <v>273</v>
      </c>
      <c r="AB33" s="23">
        <v>255</v>
      </c>
      <c r="AC33" s="23">
        <v>259</v>
      </c>
      <c r="AD33" s="23">
        <v>279</v>
      </c>
      <c r="AE33" s="23">
        <v>267</v>
      </c>
      <c r="AF33" s="23">
        <v>265</v>
      </c>
      <c r="AG33" s="23">
        <v>245</v>
      </c>
      <c r="AH33" s="23">
        <v>277</v>
      </c>
      <c r="AI33" s="23">
        <v>264</v>
      </c>
      <c r="AJ33" s="23">
        <v>224</v>
      </c>
      <c r="AK33" s="23">
        <v>268</v>
      </c>
      <c r="AL33" s="23">
        <v>297</v>
      </c>
      <c r="AM33" s="22">
        <v>264</v>
      </c>
      <c r="AN33" s="23">
        <v>269</v>
      </c>
      <c r="AO33" s="23">
        <v>325</v>
      </c>
      <c r="AP33" s="23">
        <v>302</v>
      </c>
      <c r="AQ33" s="23">
        <v>303</v>
      </c>
      <c r="AR33" s="23">
        <v>281</v>
      </c>
      <c r="AS33" s="23">
        <v>289</v>
      </c>
      <c r="AT33" s="23">
        <v>314</v>
      </c>
      <c r="AU33" s="23">
        <v>271</v>
      </c>
      <c r="AV33" s="23">
        <v>283</v>
      </c>
      <c r="AW33" s="23">
        <v>312</v>
      </c>
      <c r="AX33" s="23">
        <v>315</v>
      </c>
      <c r="AY33" s="23">
        <v>315</v>
      </c>
      <c r="AZ33" s="23">
        <v>368</v>
      </c>
      <c r="BA33" s="23">
        <v>148</v>
      </c>
      <c r="BB33" s="266">
        <f t="shared" si="57"/>
        <v>14714</v>
      </c>
      <c r="BD33" s="110" t="s">
        <v>45</v>
      </c>
      <c r="BE33" s="41">
        <f t="shared" si="58"/>
        <v>215</v>
      </c>
      <c r="BF33" s="41">
        <f t="shared" si="58"/>
        <v>280</v>
      </c>
      <c r="BG33" s="41">
        <f t="shared" si="58"/>
        <v>319</v>
      </c>
      <c r="BH33" s="41">
        <f t="shared" si="58"/>
        <v>339</v>
      </c>
      <c r="BI33" s="41">
        <f t="shared" si="58"/>
        <v>307</v>
      </c>
      <c r="BJ33" s="41">
        <f t="shared" si="58"/>
        <v>267</v>
      </c>
      <c r="BK33" s="41">
        <f t="shared" si="58"/>
        <v>305</v>
      </c>
      <c r="BL33" s="41">
        <f t="shared" si="58"/>
        <v>276</v>
      </c>
      <c r="BM33" s="41">
        <f t="shared" si="58"/>
        <v>288</v>
      </c>
      <c r="BN33" s="41">
        <f t="shared" si="58"/>
        <v>303</v>
      </c>
      <c r="BO33" s="41">
        <f t="shared" si="59"/>
        <v>299</v>
      </c>
      <c r="BP33" s="41">
        <f t="shared" si="59"/>
        <v>293</v>
      </c>
      <c r="BQ33" s="41">
        <f t="shared" si="59"/>
        <v>289</v>
      </c>
      <c r="BR33" s="41">
        <f t="shared" si="59"/>
        <v>296</v>
      </c>
      <c r="BS33" s="41">
        <f t="shared" si="59"/>
        <v>288</v>
      </c>
      <c r="BT33" s="41">
        <f t="shared" si="59"/>
        <v>251</v>
      </c>
      <c r="BU33" s="41">
        <f t="shared" si="59"/>
        <v>273</v>
      </c>
      <c r="BV33" s="41">
        <f t="shared" si="59"/>
        <v>297</v>
      </c>
      <c r="BW33" s="41">
        <f t="shared" si="59"/>
        <v>262</v>
      </c>
      <c r="BX33" s="112">
        <f t="shared" si="59"/>
        <v>304</v>
      </c>
      <c r="BY33" s="112">
        <f t="shared" si="60"/>
        <v>309</v>
      </c>
      <c r="BZ33" s="112">
        <f t="shared" si="60"/>
        <v>239</v>
      </c>
      <c r="CA33" s="41">
        <f t="shared" si="60"/>
        <v>306</v>
      </c>
      <c r="CB33" s="41">
        <f t="shared" si="60"/>
        <v>298</v>
      </c>
      <c r="CC33" s="41">
        <f t="shared" si="60"/>
        <v>279</v>
      </c>
      <c r="CD33" s="41">
        <f t="shared" si="60"/>
        <v>273</v>
      </c>
      <c r="CE33" s="41">
        <f t="shared" si="60"/>
        <v>255</v>
      </c>
      <c r="CF33" s="41">
        <f t="shared" si="60"/>
        <v>259</v>
      </c>
      <c r="CG33" s="41">
        <f t="shared" si="60"/>
        <v>279</v>
      </c>
      <c r="CH33" s="41">
        <f t="shared" si="60"/>
        <v>267</v>
      </c>
      <c r="CI33" s="41">
        <f t="shared" si="61"/>
        <v>265</v>
      </c>
      <c r="CJ33" s="41">
        <f t="shared" si="61"/>
        <v>245</v>
      </c>
      <c r="CK33" s="41">
        <f t="shared" si="61"/>
        <v>277</v>
      </c>
      <c r="CL33" s="41">
        <f t="shared" si="61"/>
        <v>264</v>
      </c>
      <c r="CM33" s="41">
        <f t="shared" si="61"/>
        <v>224</v>
      </c>
      <c r="CN33" s="41">
        <f t="shared" si="61"/>
        <v>268</v>
      </c>
      <c r="CO33" s="41">
        <f t="shared" si="61"/>
        <v>297</v>
      </c>
      <c r="CP33" s="112">
        <f t="shared" si="61"/>
        <v>264</v>
      </c>
      <c r="CQ33" s="41">
        <f t="shared" si="61"/>
        <v>269</v>
      </c>
      <c r="CR33" s="41">
        <f t="shared" si="61"/>
        <v>325</v>
      </c>
      <c r="CS33" s="41">
        <f t="shared" si="62"/>
        <v>302</v>
      </c>
      <c r="CT33" s="41">
        <f t="shared" si="62"/>
        <v>303</v>
      </c>
      <c r="CU33" s="41">
        <f t="shared" si="62"/>
        <v>281</v>
      </c>
      <c r="CV33" s="41">
        <f t="shared" si="62"/>
        <v>289</v>
      </c>
      <c r="CW33" s="41">
        <f t="shared" si="62"/>
        <v>314</v>
      </c>
      <c r="CX33" s="41">
        <f t="shared" si="62"/>
        <v>271</v>
      </c>
      <c r="CY33" s="41">
        <f t="shared" si="62"/>
        <v>283</v>
      </c>
      <c r="CZ33" s="41">
        <f t="shared" si="62"/>
        <v>312</v>
      </c>
      <c r="DA33" s="41">
        <f t="shared" si="62"/>
        <v>315</v>
      </c>
      <c r="DB33" s="41">
        <f t="shared" si="62"/>
        <v>315</v>
      </c>
      <c r="DC33" s="41">
        <f t="shared" si="63"/>
        <v>368</v>
      </c>
      <c r="DD33" s="41">
        <f t="shared" si="63"/>
        <v>148</v>
      </c>
      <c r="DE33" s="266">
        <f t="shared" si="64"/>
        <v>14714</v>
      </c>
      <c r="DF33" s="266"/>
    </row>
    <row r="34" spans="1:165" x14ac:dyDescent="0.25">
      <c r="A34" s="20" t="s">
        <v>46</v>
      </c>
      <c r="B34" s="23">
        <v>1199</v>
      </c>
      <c r="C34" s="23">
        <v>1419</v>
      </c>
      <c r="D34" s="23">
        <v>1373</v>
      </c>
      <c r="E34" s="23">
        <v>1438</v>
      </c>
      <c r="F34" s="23">
        <v>1367</v>
      </c>
      <c r="G34" s="23">
        <v>1387</v>
      </c>
      <c r="H34" s="23">
        <v>1372</v>
      </c>
      <c r="I34" s="23">
        <v>1395</v>
      </c>
      <c r="J34" s="23">
        <v>1264</v>
      </c>
      <c r="K34" s="23">
        <v>1342</v>
      </c>
      <c r="L34" s="23">
        <v>1311</v>
      </c>
      <c r="M34" s="23">
        <v>1249</v>
      </c>
      <c r="N34" s="23">
        <v>1222</v>
      </c>
      <c r="O34" s="23">
        <v>1232</v>
      </c>
      <c r="P34" s="23">
        <v>1265</v>
      </c>
      <c r="Q34" s="23">
        <v>1100</v>
      </c>
      <c r="R34" s="23">
        <v>1207</v>
      </c>
      <c r="S34" s="23">
        <v>1334</v>
      </c>
      <c r="T34" s="23">
        <v>1094</v>
      </c>
      <c r="U34" s="22">
        <v>1274</v>
      </c>
      <c r="V34" s="22">
        <v>1262</v>
      </c>
      <c r="W34" s="22">
        <v>991</v>
      </c>
      <c r="X34" s="23">
        <v>1223</v>
      </c>
      <c r="Y34" s="23">
        <v>1149</v>
      </c>
      <c r="Z34" s="23">
        <v>1150</v>
      </c>
      <c r="AA34" s="23">
        <v>1214</v>
      </c>
      <c r="AB34" s="23">
        <v>1112</v>
      </c>
      <c r="AC34" s="23">
        <v>1140</v>
      </c>
      <c r="AD34" s="23">
        <v>1136</v>
      </c>
      <c r="AE34" s="23">
        <v>1117</v>
      </c>
      <c r="AF34" s="23">
        <v>1123</v>
      </c>
      <c r="AG34" s="23">
        <v>1095</v>
      </c>
      <c r="AH34" s="23">
        <v>1244</v>
      </c>
      <c r="AI34" s="23">
        <v>1127</v>
      </c>
      <c r="AJ34" s="23">
        <v>1026</v>
      </c>
      <c r="AK34" s="23">
        <v>1199</v>
      </c>
      <c r="AL34" s="23">
        <v>1169</v>
      </c>
      <c r="AM34" s="22">
        <v>1174</v>
      </c>
      <c r="AN34" s="23">
        <v>1197</v>
      </c>
      <c r="AO34" s="23">
        <v>1189</v>
      </c>
      <c r="AP34" s="23">
        <v>1137</v>
      </c>
      <c r="AQ34" s="23">
        <v>1154</v>
      </c>
      <c r="AR34" s="23">
        <v>1198</v>
      </c>
      <c r="AS34" s="23">
        <v>1196</v>
      </c>
      <c r="AT34" s="23">
        <v>1236</v>
      </c>
      <c r="AU34" s="23">
        <v>1254</v>
      </c>
      <c r="AV34" s="23">
        <v>1225</v>
      </c>
      <c r="AW34" s="23">
        <v>1237</v>
      </c>
      <c r="AX34" s="23">
        <v>1275</v>
      </c>
      <c r="AY34" s="23">
        <v>1313</v>
      </c>
      <c r="AZ34" s="23">
        <v>1316</v>
      </c>
      <c r="BA34" s="23">
        <v>773</v>
      </c>
      <c r="BB34" s="266">
        <f t="shared" si="57"/>
        <v>63195</v>
      </c>
      <c r="BD34" s="110" t="s">
        <v>46</v>
      </c>
      <c r="BE34" s="41">
        <f t="shared" si="58"/>
        <v>1199</v>
      </c>
      <c r="BF34" s="41">
        <f t="shared" si="58"/>
        <v>1419</v>
      </c>
      <c r="BG34" s="41">
        <f t="shared" si="58"/>
        <v>1373</v>
      </c>
      <c r="BH34" s="41">
        <f t="shared" si="58"/>
        <v>1438</v>
      </c>
      <c r="BI34" s="41">
        <f t="shared" si="58"/>
        <v>1367</v>
      </c>
      <c r="BJ34" s="41">
        <f t="shared" si="58"/>
        <v>1387</v>
      </c>
      <c r="BK34" s="41">
        <f t="shared" si="58"/>
        <v>1372</v>
      </c>
      <c r="BL34" s="41">
        <f t="shared" si="58"/>
        <v>1395</v>
      </c>
      <c r="BM34" s="41">
        <f t="shared" si="58"/>
        <v>1264</v>
      </c>
      <c r="BN34" s="41">
        <f t="shared" si="58"/>
        <v>1342</v>
      </c>
      <c r="BO34" s="41">
        <f t="shared" si="59"/>
        <v>1311</v>
      </c>
      <c r="BP34" s="41">
        <f t="shared" si="59"/>
        <v>1249</v>
      </c>
      <c r="BQ34" s="41">
        <f t="shared" si="59"/>
        <v>1222</v>
      </c>
      <c r="BR34" s="41">
        <f t="shared" si="59"/>
        <v>1232</v>
      </c>
      <c r="BS34" s="41">
        <f t="shared" si="59"/>
        <v>1265</v>
      </c>
      <c r="BT34" s="41">
        <f t="shared" si="59"/>
        <v>1100</v>
      </c>
      <c r="BU34" s="41">
        <f t="shared" si="59"/>
        <v>1207</v>
      </c>
      <c r="BV34" s="41">
        <f t="shared" si="59"/>
        <v>1334</v>
      </c>
      <c r="BW34" s="41">
        <f t="shared" si="59"/>
        <v>1094</v>
      </c>
      <c r="BX34" s="112">
        <f t="shared" si="59"/>
        <v>1274</v>
      </c>
      <c r="BY34" s="112">
        <f t="shared" si="60"/>
        <v>1262</v>
      </c>
      <c r="BZ34" s="112">
        <f t="shared" si="60"/>
        <v>991</v>
      </c>
      <c r="CA34" s="41">
        <f t="shared" si="60"/>
        <v>1223</v>
      </c>
      <c r="CB34" s="41">
        <f t="shared" si="60"/>
        <v>1149</v>
      </c>
      <c r="CC34" s="41">
        <f t="shared" si="60"/>
        <v>1150</v>
      </c>
      <c r="CD34" s="41">
        <f t="shared" si="60"/>
        <v>1214</v>
      </c>
      <c r="CE34" s="41">
        <f t="shared" si="60"/>
        <v>1112</v>
      </c>
      <c r="CF34" s="41">
        <f t="shared" si="60"/>
        <v>1140</v>
      </c>
      <c r="CG34" s="41">
        <f t="shared" si="60"/>
        <v>1136</v>
      </c>
      <c r="CH34" s="41">
        <f t="shared" si="60"/>
        <v>1117</v>
      </c>
      <c r="CI34" s="41">
        <f t="shared" si="61"/>
        <v>1123</v>
      </c>
      <c r="CJ34" s="41">
        <f t="shared" si="61"/>
        <v>1095</v>
      </c>
      <c r="CK34" s="41">
        <f t="shared" si="61"/>
        <v>1244</v>
      </c>
      <c r="CL34" s="41">
        <f t="shared" si="61"/>
        <v>1127</v>
      </c>
      <c r="CM34" s="41">
        <f t="shared" si="61"/>
        <v>1026</v>
      </c>
      <c r="CN34" s="41">
        <f t="shared" si="61"/>
        <v>1199</v>
      </c>
      <c r="CO34" s="41">
        <f t="shared" si="61"/>
        <v>1169</v>
      </c>
      <c r="CP34" s="112">
        <f t="shared" si="61"/>
        <v>1174</v>
      </c>
      <c r="CQ34" s="41">
        <f t="shared" si="61"/>
        <v>1197</v>
      </c>
      <c r="CR34" s="41">
        <f t="shared" si="61"/>
        <v>1189</v>
      </c>
      <c r="CS34" s="41">
        <f t="shared" si="62"/>
        <v>1137</v>
      </c>
      <c r="CT34" s="41">
        <f t="shared" si="62"/>
        <v>1154</v>
      </c>
      <c r="CU34" s="41">
        <f t="shared" si="62"/>
        <v>1198</v>
      </c>
      <c r="CV34" s="41">
        <f t="shared" si="62"/>
        <v>1196</v>
      </c>
      <c r="CW34" s="41">
        <f t="shared" si="62"/>
        <v>1236</v>
      </c>
      <c r="CX34" s="41">
        <f t="shared" si="62"/>
        <v>1254</v>
      </c>
      <c r="CY34" s="41">
        <f t="shared" si="62"/>
        <v>1225</v>
      </c>
      <c r="CZ34" s="41">
        <f t="shared" si="62"/>
        <v>1237</v>
      </c>
      <c r="DA34" s="41">
        <f t="shared" si="62"/>
        <v>1275</v>
      </c>
      <c r="DB34" s="41">
        <f t="shared" si="62"/>
        <v>1313</v>
      </c>
      <c r="DC34" s="41">
        <f t="shared" si="63"/>
        <v>1316</v>
      </c>
      <c r="DD34" s="41">
        <f t="shared" si="63"/>
        <v>773</v>
      </c>
      <c r="DE34" s="266">
        <f t="shared" si="64"/>
        <v>63195</v>
      </c>
      <c r="DF34" s="266"/>
    </row>
    <row r="35" spans="1:165" x14ac:dyDescent="0.25">
      <c r="A35" s="20" t="s">
        <v>47</v>
      </c>
      <c r="B35" s="23">
        <v>1766</v>
      </c>
      <c r="C35" s="23">
        <v>2179</v>
      </c>
      <c r="D35" s="23">
        <v>2004</v>
      </c>
      <c r="E35" s="23">
        <v>1936</v>
      </c>
      <c r="F35" s="23">
        <v>1852</v>
      </c>
      <c r="G35" s="23">
        <v>1955</v>
      </c>
      <c r="H35" s="23">
        <v>1911</v>
      </c>
      <c r="I35" s="23">
        <v>1824</v>
      </c>
      <c r="J35" s="23">
        <v>1826</v>
      </c>
      <c r="K35" s="23">
        <v>1857</v>
      </c>
      <c r="L35" s="23">
        <v>1718</v>
      </c>
      <c r="M35" s="23">
        <v>1713</v>
      </c>
      <c r="N35" s="23">
        <v>1643</v>
      </c>
      <c r="O35" s="23">
        <v>1614</v>
      </c>
      <c r="P35" s="23">
        <v>1712</v>
      </c>
      <c r="Q35" s="23">
        <v>1446</v>
      </c>
      <c r="R35" s="23">
        <v>1730</v>
      </c>
      <c r="S35" s="23">
        <v>1869</v>
      </c>
      <c r="T35" s="23">
        <v>1513</v>
      </c>
      <c r="U35" s="22">
        <v>1650</v>
      </c>
      <c r="V35" s="22">
        <v>1765</v>
      </c>
      <c r="W35" s="22">
        <v>1382</v>
      </c>
      <c r="X35" s="23">
        <v>1741</v>
      </c>
      <c r="Y35" s="23">
        <v>1658</v>
      </c>
      <c r="Z35" s="23">
        <v>1625</v>
      </c>
      <c r="AA35" s="23">
        <v>1605</v>
      </c>
      <c r="AB35" s="23">
        <v>1561</v>
      </c>
      <c r="AC35" s="23">
        <v>1564</v>
      </c>
      <c r="AD35" s="23">
        <v>1500</v>
      </c>
      <c r="AE35" s="23">
        <v>1598</v>
      </c>
      <c r="AF35" s="23">
        <v>1597</v>
      </c>
      <c r="AG35" s="23">
        <v>1578</v>
      </c>
      <c r="AH35" s="23">
        <v>1573</v>
      </c>
      <c r="AI35" s="23">
        <v>1582</v>
      </c>
      <c r="AJ35" s="23">
        <v>1419</v>
      </c>
      <c r="AK35" s="23">
        <v>1643</v>
      </c>
      <c r="AL35" s="23">
        <v>1617</v>
      </c>
      <c r="AM35" s="22">
        <v>1592</v>
      </c>
      <c r="AN35" s="23">
        <v>1547</v>
      </c>
      <c r="AO35" s="23">
        <v>1665</v>
      </c>
      <c r="AP35" s="23">
        <v>1595</v>
      </c>
      <c r="AQ35" s="23">
        <v>1628</v>
      </c>
      <c r="AR35" s="23">
        <v>1663</v>
      </c>
      <c r="AS35" s="23">
        <v>1663</v>
      </c>
      <c r="AT35" s="23">
        <v>1676</v>
      </c>
      <c r="AU35" s="23">
        <v>1673</v>
      </c>
      <c r="AV35" s="23">
        <v>1743</v>
      </c>
      <c r="AW35" s="23">
        <v>1751</v>
      </c>
      <c r="AX35" s="23">
        <v>1689</v>
      </c>
      <c r="AY35" s="23">
        <v>1793</v>
      </c>
      <c r="AZ35" s="23">
        <v>1903</v>
      </c>
      <c r="BA35" s="23">
        <v>1185</v>
      </c>
      <c r="BB35" s="266">
        <f t="shared" si="57"/>
        <v>87492</v>
      </c>
      <c r="BD35" s="110" t="s">
        <v>47</v>
      </c>
      <c r="BE35" s="41">
        <f t="shared" si="58"/>
        <v>1766</v>
      </c>
      <c r="BF35" s="41">
        <f t="shared" si="58"/>
        <v>2179</v>
      </c>
      <c r="BG35" s="41">
        <f t="shared" si="58"/>
        <v>2004</v>
      </c>
      <c r="BH35" s="41">
        <f t="shared" si="58"/>
        <v>1936</v>
      </c>
      <c r="BI35" s="41">
        <f t="shared" si="58"/>
        <v>1852</v>
      </c>
      <c r="BJ35" s="41">
        <f t="shared" si="58"/>
        <v>1955</v>
      </c>
      <c r="BK35" s="41">
        <f t="shared" si="58"/>
        <v>1911</v>
      </c>
      <c r="BL35" s="41">
        <f t="shared" si="58"/>
        <v>1824</v>
      </c>
      <c r="BM35" s="41">
        <f t="shared" si="58"/>
        <v>1826</v>
      </c>
      <c r="BN35" s="41">
        <f t="shared" si="58"/>
        <v>1857</v>
      </c>
      <c r="BO35" s="41">
        <f t="shared" si="59"/>
        <v>1718</v>
      </c>
      <c r="BP35" s="41">
        <f t="shared" si="59"/>
        <v>1713</v>
      </c>
      <c r="BQ35" s="41">
        <f t="shared" si="59"/>
        <v>1643</v>
      </c>
      <c r="BR35" s="41">
        <f t="shared" si="59"/>
        <v>1614</v>
      </c>
      <c r="BS35" s="41">
        <f t="shared" si="59"/>
        <v>1712</v>
      </c>
      <c r="BT35" s="41">
        <f t="shared" si="59"/>
        <v>1446</v>
      </c>
      <c r="BU35" s="41">
        <f t="shared" si="59"/>
        <v>1730</v>
      </c>
      <c r="BV35" s="41">
        <f t="shared" si="59"/>
        <v>1869</v>
      </c>
      <c r="BW35" s="41">
        <f t="shared" si="59"/>
        <v>1513</v>
      </c>
      <c r="BX35" s="112">
        <f t="shared" si="59"/>
        <v>1650</v>
      </c>
      <c r="BY35" s="112">
        <f t="shared" si="60"/>
        <v>1765</v>
      </c>
      <c r="BZ35" s="112">
        <f t="shared" si="60"/>
        <v>1382</v>
      </c>
      <c r="CA35" s="41">
        <f t="shared" si="60"/>
        <v>1741</v>
      </c>
      <c r="CB35" s="41">
        <f t="shared" si="60"/>
        <v>1658</v>
      </c>
      <c r="CC35" s="41">
        <f t="shared" si="60"/>
        <v>1625</v>
      </c>
      <c r="CD35" s="41">
        <f t="shared" si="60"/>
        <v>1605</v>
      </c>
      <c r="CE35" s="41">
        <f t="shared" si="60"/>
        <v>1561</v>
      </c>
      <c r="CF35" s="41">
        <f t="shared" si="60"/>
        <v>1564</v>
      </c>
      <c r="CG35" s="41">
        <f t="shared" si="60"/>
        <v>1500</v>
      </c>
      <c r="CH35" s="41">
        <f t="shared" si="60"/>
        <v>1598</v>
      </c>
      <c r="CI35" s="41">
        <f t="shared" si="61"/>
        <v>1597</v>
      </c>
      <c r="CJ35" s="41">
        <f t="shared" si="61"/>
        <v>1578</v>
      </c>
      <c r="CK35" s="41">
        <f t="shared" si="61"/>
        <v>1573</v>
      </c>
      <c r="CL35" s="41">
        <f t="shared" si="61"/>
        <v>1582</v>
      </c>
      <c r="CM35" s="41">
        <f t="shared" si="61"/>
        <v>1419</v>
      </c>
      <c r="CN35" s="41">
        <f t="shared" si="61"/>
        <v>1643</v>
      </c>
      <c r="CO35" s="41">
        <f t="shared" si="61"/>
        <v>1617</v>
      </c>
      <c r="CP35" s="112">
        <f t="shared" si="61"/>
        <v>1592</v>
      </c>
      <c r="CQ35" s="41">
        <f t="shared" si="61"/>
        <v>1547</v>
      </c>
      <c r="CR35" s="41">
        <f t="shared" si="61"/>
        <v>1665</v>
      </c>
      <c r="CS35" s="41">
        <f t="shared" si="62"/>
        <v>1595</v>
      </c>
      <c r="CT35" s="41">
        <f t="shared" si="62"/>
        <v>1628</v>
      </c>
      <c r="CU35" s="41">
        <f t="shared" si="62"/>
        <v>1663</v>
      </c>
      <c r="CV35" s="41">
        <f t="shared" si="62"/>
        <v>1663</v>
      </c>
      <c r="CW35" s="41">
        <f t="shared" si="62"/>
        <v>1676</v>
      </c>
      <c r="CX35" s="41">
        <f t="shared" si="62"/>
        <v>1673</v>
      </c>
      <c r="CY35" s="41">
        <f t="shared" si="62"/>
        <v>1743</v>
      </c>
      <c r="CZ35" s="41">
        <f t="shared" si="62"/>
        <v>1751</v>
      </c>
      <c r="DA35" s="41">
        <f t="shared" si="62"/>
        <v>1689</v>
      </c>
      <c r="DB35" s="41">
        <f t="shared" si="62"/>
        <v>1793</v>
      </c>
      <c r="DC35" s="41">
        <f t="shared" si="63"/>
        <v>1903</v>
      </c>
      <c r="DD35" s="41">
        <f t="shared" si="63"/>
        <v>1185</v>
      </c>
      <c r="DE35" s="266">
        <f t="shared" si="64"/>
        <v>87492</v>
      </c>
      <c r="DF35" s="266"/>
    </row>
    <row r="36" spans="1:165" x14ac:dyDescent="0.25">
      <c r="A36" s="20" t="s">
        <v>48</v>
      </c>
      <c r="B36" s="23">
        <v>3078</v>
      </c>
      <c r="C36" s="23">
        <v>3590</v>
      </c>
      <c r="D36" s="23">
        <v>3414</v>
      </c>
      <c r="E36" s="23">
        <v>3266</v>
      </c>
      <c r="F36" s="23">
        <v>3126</v>
      </c>
      <c r="G36" s="23">
        <v>3251</v>
      </c>
      <c r="H36" s="23">
        <v>3392</v>
      </c>
      <c r="I36" s="23">
        <v>3169</v>
      </c>
      <c r="J36" s="23">
        <v>3117</v>
      </c>
      <c r="K36" s="23">
        <v>3042</v>
      </c>
      <c r="L36" s="23">
        <v>2933</v>
      </c>
      <c r="M36" s="23">
        <v>2948</v>
      </c>
      <c r="N36" s="23">
        <v>2794</v>
      </c>
      <c r="O36" s="23">
        <v>2937</v>
      </c>
      <c r="P36" s="23">
        <v>2907</v>
      </c>
      <c r="Q36" s="23">
        <v>2547</v>
      </c>
      <c r="R36" s="23">
        <v>2811</v>
      </c>
      <c r="S36" s="23">
        <v>3207</v>
      </c>
      <c r="T36" s="23">
        <v>2579</v>
      </c>
      <c r="U36" s="22">
        <v>2864</v>
      </c>
      <c r="V36" s="22">
        <v>2946</v>
      </c>
      <c r="W36" s="22">
        <v>2403</v>
      </c>
      <c r="X36" s="23">
        <v>2846</v>
      </c>
      <c r="Y36" s="23">
        <v>2672</v>
      </c>
      <c r="Z36" s="23">
        <v>2711</v>
      </c>
      <c r="AA36" s="23">
        <v>2692</v>
      </c>
      <c r="AB36" s="23">
        <v>2650</v>
      </c>
      <c r="AC36" s="23">
        <v>2616</v>
      </c>
      <c r="AD36" s="23">
        <v>2610</v>
      </c>
      <c r="AE36" s="23">
        <v>2580</v>
      </c>
      <c r="AF36" s="23">
        <v>2664</v>
      </c>
      <c r="AG36" s="23">
        <v>2575</v>
      </c>
      <c r="AH36" s="23">
        <v>2530</v>
      </c>
      <c r="AI36" s="23">
        <v>2479</v>
      </c>
      <c r="AJ36" s="23">
        <v>2319</v>
      </c>
      <c r="AK36" s="23">
        <v>2775</v>
      </c>
      <c r="AL36" s="23">
        <v>2654</v>
      </c>
      <c r="AM36" s="22">
        <v>2695</v>
      </c>
      <c r="AN36" s="23">
        <v>2760</v>
      </c>
      <c r="AO36" s="23">
        <v>2780</v>
      </c>
      <c r="AP36" s="23">
        <v>2869</v>
      </c>
      <c r="AQ36" s="23">
        <v>2920</v>
      </c>
      <c r="AR36" s="23">
        <v>2799</v>
      </c>
      <c r="AS36" s="23">
        <v>2938</v>
      </c>
      <c r="AT36" s="23">
        <v>2998</v>
      </c>
      <c r="AU36" s="23">
        <v>3070</v>
      </c>
      <c r="AV36" s="23">
        <v>3163</v>
      </c>
      <c r="AW36" s="23">
        <v>3142</v>
      </c>
      <c r="AX36" s="23">
        <v>3078</v>
      </c>
      <c r="AY36" s="23">
        <v>3215</v>
      </c>
      <c r="AZ36" s="23">
        <v>3299</v>
      </c>
      <c r="BA36" s="23">
        <v>2231</v>
      </c>
      <c r="BB36" s="266">
        <f t="shared" si="57"/>
        <v>149651</v>
      </c>
      <c r="BD36" s="110" t="s">
        <v>48</v>
      </c>
      <c r="BE36" s="41">
        <f t="shared" si="58"/>
        <v>3078</v>
      </c>
      <c r="BF36" s="41">
        <f t="shared" si="58"/>
        <v>3590</v>
      </c>
      <c r="BG36" s="41">
        <f t="shared" si="58"/>
        <v>3414</v>
      </c>
      <c r="BH36" s="41">
        <f t="shared" si="58"/>
        <v>3266</v>
      </c>
      <c r="BI36" s="41">
        <f t="shared" si="58"/>
        <v>3126</v>
      </c>
      <c r="BJ36" s="41">
        <f t="shared" si="58"/>
        <v>3251</v>
      </c>
      <c r="BK36" s="41">
        <f t="shared" si="58"/>
        <v>3392</v>
      </c>
      <c r="BL36" s="41">
        <f t="shared" si="58"/>
        <v>3169</v>
      </c>
      <c r="BM36" s="41">
        <f t="shared" si="58"/>
        <v>3117</v>
      </c>
      <c r="BN36" s="41">
        <f t="shared" si="58"/>
        <v>3042</v>
      </c>
      <c r="BO36" s="41">
        <f t="shared" si="59"/>
        <v>2933</v>
      </c>
      <c r="BP36" s="41">
        <f t="shared" si="59"/>
        <v>2948</v>
      </c>
      <c r="BQ36" s="41">
        <f t="shared" si="59"/>
        <v>2794</v>
      </c>
      <c r="BR36" s="41">
        <f t="shared" si="59"/>
        <v>2937</v>
      </c>
      <c r="BS36" s="41">
        <f t="shared" si="59"/>
        <v>2907</v>
      </c>
      <c r="BT36" s="41">
        <f t="shared" si="59"/>
        <v>2547</v>
      </c>
      <c r="BU36" s="41">
        <f t="shared" si="59"/>
        <v>2811</v>
      </c>
      <c r="BV36" s="41">
        <f t="shared" si="59"/>
        <v>3207</v>
      </c>
      <c r="BW36" s="41">
        <f t="shared" si="59"/>
        <v>2579</v>
      </c>
      <c r="BX36" s="112">
        <f t="shared" si="59"/>
        <v>2864</v>
      </c>
      <c r="BY36" s="112">
        <f t="shared" si="60"/>
        <v>2946</v>
      </c>
      <c r="BZ36" s="112">
        <f t="shared" si="60"/>
        <v>2403</v>
      </c>
      <c r="CA36" s="41">
        <f t="shared" si="60"/>
        <v>2846</v>
      </c>
      <c r="CB36" s="41">
        <f t="shared" si="60"/>
        <v>2672</v>
      </c>
      <c r="CC36" s="41">
        <f t="shared" si="60"/>
        <v>2711</v>
      </c>
      <c r="CD36" s="41">
        <f t="shared" si="60"/>
        <v>2692</v>
      </c>
      <c r="CE36" s="41">
        <f t="shared" si="60"/>
        <v>2650</v>
      </c>
      <c r="CF36" s="41">
        <f t="shared" si="60"/>
        <v>2616</v>
      </c>
      <c r="CG36" s="41">
        <f t="shared" si="60"/>
        <v>2610</v>
      </c>
      <c r="CH36" s="41">
        <f t="shared" si="60"/>
        <v>2580</v>
      </c>
      <c r="CI36" s="41">
        <f t="shared" si="61"/>
        <v>2664</v>
      </c>
      <c r="CJ36" s="41">
        <f t="shared" si="61"/>
        <v>2575</v>
      </c>
      <c r="CK36" s="41">
        <f t="shared" si="61"/>
        <v>2530</v>
      </c>
      <c r="CL36" s="41">
        <f t="shared" si="61"/>
        <v>2479</v>
      </c>
      <c r="CM36" s="41">
        <f t="shared" si="61"/>
        <v>2319</v>
      </c>
      <c r="CN36" s="41">
        <f t="shared" si="61"/>
        <v>2775</v>
      </c>
      <c r="CO36" s="41">
        <f t="shared" si="61"/>
        <v>2654</v>
      </c>
      <c r="CP36" s="112">
        <f t="shared" si="61"/>
        <v>2695</v>
      </c>
      <c r="CQ36" s="41">
        <f t="shared" si="61"/>
        <v>2760</v>
      </c>
      <c r="CR36" s="41">
        <f t="shared" si="61"/>
        <v>2780</v>
      </c>
      <c r="CS36" s="41">
        <f t="shared" si="62"/>
        <v>2869</v>
      </c>
      <c r="CT36" s="41">
        <f t="shared" si="62"/>
        <v>2920</v>
      </c>
      <c r="CU36" s="41">
        <f t="shared" si="62"/>
        <v>2799</v>
      </c>
      <c r="CV36" s="41">
        <f t="shared" si="62"/>
        <v>2938</v>
      </c>
      <c r="CW36" s="41">
        <f t="shared" si="62"/>
        <v>2998</v>
      </c>
      <c r="CX36" s="41">
        <f t="shared" si="62"/>
        <v>3070</v>
      </c>
      <c r="CY36" s="41">
        <f t="shared" si="62"/>
        <v>3163</v>
      </c>
      <c r="CZ36" s="41">
        <f t="shared" si="62"/>
        <v>3142</v>
      </c>
      <c r="DA36" s="41">
        <f t="shared" si="62"/>
        <v>3078</v>
      </c>
      <c r="DB36" s="41">
        <f t="shared" si="62"/>
        <v>3215</v>
      </c>
      <c r="DC36" s="41">
        <f t="shared" si="63"/>
        <v>3299</v>
      </c>
      <c r="DD36" s="41">
        <f t="shared" si="63"/>
        <v>2231</v>
      </c>
      <c r="DE36" s="266">
        <f t="shared" si="64"/>
        <v>149651</v>
      </c>
      <c r="DF36" s="266"/>
    </row>
    <row r="37" spans="1:165" x14ac:dyDescent="0.25">
      <c r="A37" s="21" t="s">
        <v>49</v>
      </c>
      <c r="B37" s="23">
        <v>4639</v>
      </c>
      <c r="C37" s="23">
        <v>5071</v>
      </c>
      <c r="D37" s="23">
        <v>4662</v>
      </c>
      <c r="E37" s="23">
        <v>4697</v>
      </c>
      <c r="F37" s="23">
        <v>4573</v>
      </c>
      <c r="G37" s="23">
        <v>4721</v>
      </c>
      <c r="H37" s="23">
        <v>4778</v>
      </c>
      <c r="I37" s="23">
        <v>4542</v>
      </c>
      <c r="J37" s="23">
        <v>4477</v>
      </c>
      <c r="K37" s="23">
        <v>4293</v>
      </c>
      <c r="L37" s="23">
        <v>4225</v>
      </c>
      <c r="M37" s="23">
        <v>4126</v>
      </c>
      <c r="N37" s="23">
        <v>3857</v>
      </c>
      <c r="O37" s="23">
        <v>3993</v>
      </c>
      <c r="P37" s="23">
        <v>4049</v>
      </c>
      <c r="Q37" s="23">
        <v>3612</v>
      </c>
      <c r="R37" s="23">
        <v>3986</v>
      </c>
      <c r="S37" s="23">
        <v>4436</v>
      </c>
      <c r="T37" s="23">
        <v>3534</v>
      </c>
      <c r="U37" s="22">
        <v>4122</v>
      </c>
      <c r="V37" s="22">
        <v>3930</v>
      </c>
      <c r="W37" s="22">
        <v>3184</v>
      </c>
      <c r="X37" s="23">
        <v>3958</v>
      </c>
      <c r="Y37" s="23">
        <v>3604</v>
      </c>
      <c r="Z37" s="23">
        <v>3627</v>
      </c>
      <c r="AA37" s="23">
        <v>3667</v>
      </c>
      <c r="AB37" s="23">
        <v>3425</v>
      </c>
      <c r="AC37" s="23">
        <v>3540</v>
      </c>
      <c r="AD37" s="23">
        <v>3496</v>
      </c>
      <c r="AE37" s="23">
        <v>3479</v>
      </c>
      <c r="AF37" s="23">
        <v>3554</v>
      </c>
      <c r="AG37" s="23">
        <v>3560</v>
      </c>
      <c r="AH37" s="23">
        <v>3391</v>
      </c>
      <c r="AI37" s="23">
        <v>3487</v>
      </c>
      <c r="AJ37" s="23">
        <v>3193</v>
      </c>
      <c r="AK37" s="23">
        <v>3737</v>
      </c>
      <c r="AL37" s="23">
        <v>3704</v>
      </c>
      <c r="AM37" s="22">
        <v>3652</v>
      </c>
      <c r="AN37" s="23">
        <v>3675</v>
      </c>
      <c r="AO37" s="23">
        <v>3757</v>
      </c>
      <c r="AP37" s="23">
        <v>4008</v>
      </c>
      <c r="AQ37" s="23">
        <v>4083</v>
      </c>
      <c r="AR37" s="23">
        <v>4017</v>
      </c>
      <c r="AS37" s="23">
        <v>4014</v>
      </c>
      <c r="AT37" s="23">
        <v>4414</v>
      </c>
      <c r="AU37" s="23">
        <v>4317</v>
      </c>
      <c r="AV37" s="23">
        <v>4392</v>
      </c>
      <c r="AW37" s="23">
        <v>4446</v>
      </c>
      <c r="AX37" s="23">
        <v>4392</v>
      </c>
      <c r="AY37" s="23">
        <v>4468</v>
      </c>
      <c r="AZ37" s="23">
        <v>4968</v>
      </c>
      <c r="BA37" s="23">
        <v>3149</v>
      </c>
      <c r="BB37" s="266">
        <f t="shared" si="57"/>
        <v>208681</v>
      </c>
      <c r="BD37" s="103" t="s">
        <v>49</v>
      </c>
      <c r="BE37" s="41">
        <f t="shared" si="58"/>
        <v>4639</v>
      </c>
      <c r="BF37" s="41">
        <f t="shared" si="58"/>
        <v>5071</v>
      </c>
      <c r="BG37" s="41">
        <f t="shared" si="58"/>
        <v>4662</v>
      </c>
      <c r="BH37" s="41">
        <f t="shared" si="58"/>
        <v>4697</v>
      </c>
      <c r="BI37" s="41">
        <f t="shared" si="58"/>
        <v>4573</v>
      </c>
      <c r="BJ37" s="41">
        <f t="shared" si="58"/>
        <v>4721</v>
      </c>
      <c r="BK37" s="41">
        <f t="shared" si="58"/>
        <v>4778</v>
      </c>
      <c r="BL37" s="41">
        <f t="shared" si="58"/>
        <v>4542</v>
      </c>
      <c r="BM37" s="41">
        <f t="shared" si="58"/>
        <v>4477</v>
      </c>
      <c r="BN37" s="41">
        <f t="shared" si="58"/>
        <v>4293</v>
      </c>
      <c r="BO37" s="41">
        <f t="shared" si="59"/>
        <v>4225</v>
      </c>
      <c r="BP37" s="41">
        <f t="shared" si="59"/>
        <v>4126</v>
      </c>
      <c r="BQ37" s="41">
        <f t="shared" si="59"/>
        <v>3857</v>
      </c>
      <c r="BR37" s="41">
        <f t="shared" si="59"/>
        <v>3993</v>
      </c>
      <c r="BS37" s="41">
        <f t="shared" si="59"/>
        <v>4049</v>
      </c>
      <c r="BT37" s="41">
        <f t="shared" si="59"/>
        <v>3612</v>
      </c>
      <c r="BU37" s="41">
        <f t="shared" si="59"/>
        <v>3986</v>
      </c>
      <c r="BV37" s="41">
        <f t="shared" si="59"/>
        <v>4436</v>
      </c>
      <c r="BW37" s="41">
        <f t="shared" si="59"/>
        <v>3534</v>
      </c>
      <c r="BX37" s="112">
        <f t="shared" si="59"/>
        <v>4122</v>
      </c>
      <c r="BY37" s="112">
        <f t="shared" si="60"/>
        <v>3930</v>
      </c>
      <c r="BZ37" s="112">
        <f t="shared" si="60"/>
        <v>3184</v>
      </c>
      <c r="CA37" s="41">
        <f t="shared" si="60"/>
        <v>3958</v>
      </c>
      <c r="CB37" s="41">
        <f t="shared" si="60"/>
        <v>3604</v>
      </c>
      <c r="CC37" s="41">
        <f t="shared" si="60"/>
        <v>3627</v>
      </c>
      <c r="CD37" s="41">
        <f t="shared" si="60"/>
        <v>3667</v>
      </c>
      <c r="CE37" s="41">
        <f t="shared" si="60"/>
        <v>3425</v>
      </c>
      <c r="CF37" s="41">
        <f t="shared" si="60"/>
        <v>3540</v>
      </c>
      <c r="CG37" s="41">
        <f t="shared" si="60"/>
        <v>3496</v>
      </c>
      <c r="CH37" s="41">
        <f t="shared" si="60"/>
        <v>3479</v>
      </c>
      <c r="CI37" s="41">
        <f t="shared" si="61"/>
        <v>3554</v>
      </c>
      <c r="CJ37" s="41">
        <f t="shared" si="61"/>
        <v>3560</v>
      </c>
      <c r="CK37" s="41">
        <f t="shared" si="61"/>
        <v>3391</v>
      </c>
      <c r="CL37" s="41">
        <f t="shared" si="61"/>
        <v>3487</v>
      </c>
      <c r="CM37" s="41">
        <f t="shared" si="61"/>
        <v>3193</v>
      </c>
      <c r="CN37" s="41">
        <f t="shared" si="61"/>
        <v>3737</v>
      </c>
      <c r="CO37" s="41">
        <f t="shared" si="61"/>
        <v>3704</v>
      </c>
      <c r="CP37" s="112">
        <f t="shared" si="61"/>
        <v>3652</v>
      </c>
      <c r="CQ37" s="41">
        <f t="shared" si="61"/>
        <v>3675</v>
      </c>
      <c r="CR37" s="41">
        <f t="shared" si="61"/>
        <v>3757</v>
      </c>
      <c r="CS37" s="41">
        <f t="shared" si="62"/>
        <v>4008</v>
      </c>
      <c r="CT37" s="41">
        <f t="shared" si="62"/>
        <v>4083</v>
      </c>
      <c r="CU37" s="41">
        <f t="shared" si="62"/>
        <v>4017</v>
      </c>
      <c r="CV37" s="41">
        <f t="shared" si="62"/>
        <v>4014</v>
      </c>
      <c r="CW37" s="41">
        <f t="shared" si="62"/>
        <v>4414</v>
      </c>
      <c r="CX37" s="41">
        <f t="shared" si="62"/>
        <v>4317</v>
      </c>
      <c r="CY37" s="41">
        <f t="shared" si="62"/>
        <v>4392</v>
      </c>
      <c r="CZ37" s="41">
        <f t="shared" si="62"/>
        <v>4446</v>
      </c>
      <c r="DA37" s="41">
        <f t="shared" si="62"/>
        <v>4392</v>
      </c>
      <c r="DB37" s="41">
        <f t="shared" si="62"/>
        <v>4468</v>
      </c>
      <c r="DC37" s="41">
        <f t="shared" si="63"/>
        <v>4968</v>
      </c>
      <c r="DD37" s="41">
        <f t="shared" si="63"/>
        <v>3149</v>
      </c>
      <c r="DE37" s="266">
        <f t="shared" si="64"/>
        <v>208681</v>
      </c>
      <c r="DF37" s="266"/>
    </row>
    <row r="38" spans="1:165" x14ac:dyDescent="0.25">
      <c r="A38" s="39" t="s">
        <v>65</v>
      </c>
      <c r="B38" s="19">
        <f t="shared" ref="B38:D38" si="65">SUM(B31:B37)</f>
        <v>10955</v>
      </c>
      <c r="C38" s="19">
        <f t="shared" si="65"/>
        <v>12609</v>
      </c>
      <c r="D38" s="19">
        <f t="shared" si="65"/>
        <v>11860</v>
      </c>
      <c r="E38" s="19">
        <f>SUM(E31:E37)</f>
        <v>11740</v>
      </c>
      <c r="F38" s="19">
        <f t="shared" ref="F38:AZ38" si="66">SUM(F31:F37)</f>
        <v>11297</v>
      </c>
      <c r="G38" s="19">
        <f t="shared" si="66"/>
        <v>11660</v>
      </c>
      <c r="H38" s="19">
        <f t="shared" si="66"/>
        <v>11824</v>
      </c>
      <c r="I38" s="19">
        <f t="shared" si="66"/>
        <v>11295</v>
      </c>
      <c r="J38" s="19">
        <f t="shared" si="66"/>
        <v>11044</v>
      </c>
      <c r="K38" s="19">
        <f t="shared" si="66"/>
        <v>10898</v>
      </c>
      <c r="L38" s="19">
        <f t="shared" si="66"/>
        <v>10567</v>
      </c>
      <c r="M38" s="19">
        <f t="shared" si="66"/>
        <v>10402</v>
      </c>
      <c r="N38" s="19">
        <f t="shared" si="66"/>
        <v>9867</v>
      </c>
      <c r="O38" s="19">
        <f t="shared" si="66"/>
        <v>10126</v>
      </c>
      <c r="P38" s="19">
        <f t="shared" si="66"/>
        <v>10291</v>
      </c>
      <c r="Q38" s="19">
        <f t="shared" si="66"/>
        <v>9025</v>
      </c>
      <c r="R38" s="19">
        <f t="shared" si="66"/>
        <v>10059</v>
      </c>
      <c r="S38" s="19">
        <f t="shared" si="66"/>
        <v>11207</v>
      </c>
      <c r="T38" s="19">
        <f t="shared" si="66"/>
        <v>9055</v>
      </c>
      <c r="U38" s="19">
        <f t="shared" si="66"/>
        <v>10272</v>
      </c>
      <c r="V38" s="19">
        <f t="shared" si="66"/>
        <v>10284</v>
      </c>
      <c r="W38" s="19">
        <f t="shared" si="66"/>
        <v>8260</v>
      </c>
      <c r="X38" s="19">
        <f t="shared" si="66"/>
        <v>10140</v>
      </c>
      <c r="Y38" s="19">
        <f t="shared" si="66"/>
        <v>9445</v>
      </c>
      <c r="Z38" s="19">
        <f t="shared" si="66"/>
        <v>9458</v>
      </c>
      <c r="AA38" s="19">
        <f t="shared" si="66"/>
        <v>9511</v>
      </c>
      <c r="AB38" s="19">
        <f t="shared" si="66"/>
        <v>9062</v>
      </c>
      <c r="AC38" s="19">
        <f t="shared" si="66"/>
        <v>9179</v>
      </c>
      <c r="AD38" s="19">
        <f t="shared" si="66"/>
        <v>9080</v>
      </c>
      <c r="AE38" s="19">
        <f t="shared" si="66"/>
        <v>9112</v>
      </c>
      <c r="AF38" s="19">
        <f t="shared" si="66"/>
        <v>9271</v>
      </c>
      <c r="AG38" s="19">
        <f t="shared" si="66"/>
        <v>9122</v>
      </c>
      <c r="AH38" s="19">
        <f t="shared" si="66"/>
        <v>9093</v>
      </c>
      <c r="AI38" s="19">
        <f t="shared" si="66"/>
        <v>8994</v>
      </c>
      <c r="AJ38" s="19">
        <f t="shared" si="66"/>
        <v>8242</v>
      </c>
      <c r="AK38" s="19">
        <f t="shared" si="66"/>
        <v>9695</v>
      </c>
      <c r="AL38" s="19">
        <f t="shared" si="66"/>
        <v>9513</v>
      </c>
      <c r="AM38" s="19">
        <f t="shared" si="66"/>
        <v>9440</v>
      </c>
      <c r="AN38" s="19">
        <f t="shared" si="66"/>
        <v>9517</v>
      </c>
      <c r="AO38" s="19">
        <f t="shared" si="66"/>
        <v>9799</v>
      </c>
      <c r="AP38" s="19">
        <f t="shared" si="66"/>
        <v>9973</v>
      </c>
      <c r="AQ38" s="19">
        <f t="shared" si="66"/>
        <v>10156</v>
      </c>
      <c r="AR38" s="19">
        <f t="shared" si="66"/>
        <v>10021</v>
      </c>
      <c r="AS38" s="19">
        <f t="shared" si="66"/>
        <v>10164</v>
      </c>
      <c r="AT38" s="19">
        <f t="shared" si="66"/>
        <v>10697</v>
      </c>
      <c r="AU38" s="19">
        <f t="shared" si="66"/>
        <v>10650</v>
      </c>
      <c r="AV38" s="19">
        <f t="shared" si="66"/>
        <v>10882</v>
      </c>
      <c r="AW38" s="19">
        <f t="shared" si="66"/>
        <v>10958</v>
      </c>
      <c r="AX38" s="19">
        <f t="shared" si="66"/>
        <v>10816</v>
      </c>
      <c r="AY38" s="19">
        <f t="shared" si="66"/>
        <v>11188</v>
      </c>
      <c r="AZ38" s="19">
        <f t="shared" si="66"/>
        <v>11926</v>
      </c>
      <c r="BA38" s="19">
        <f>SUM(BA31:BA37)</f>
        <v>7533</v>
      </c>
      <c r="BB38" s="266">
        <f t="shared" si="57"/>
        <v>527234</v>
      </c>
      <c r="BD38" s="146" t="s">
        <v>65</v>
      </c>
      <c r="BE38" s="19">
        <f t="shared" ref="BE38:BG38" si="67">SUM(BE31:BE37)</f>
        <v>10955</v>
      </c>
      <c r="BF38" s="19">
        <f t="shared" si="67"/>
        <v>12609</v>
      </c>
      <c r="BG38" s="19">
        <f t="shared" si="67"/>
        <v>11860</v>
      </c>
      <c r="BH38" s="19">
        <f>SUM(BH31:BH37)</f>
        <v>11740</v>
      </c>
      <c r="BI38" s="19">
        <f t="shared" ref="BI38:DD38" si="68">SUM(BI31:BI37)</f>
        <v>11297</v>
      </c>
      <c r="BJ38" s="19">
        <f t="shared" si="68"/>
        <v>11660</v>
      </c>
      <c r="BK38" s="19">
        <f t="shared" si="68"/>
        <v>11824</v>
      </c>
      <c r="BL38" s="19">
        <f t="shared" si="68"/>
        <v>11295</v>
      </c>
      <c r="BM38" s="19">
        <f t="shared" si="68"/>
        <v>11044</v>
      </c>
      <c r="BN38" s="19">
        <f t="shared" si="68"/>
        <v>10898</v>
      </c>
      <c r="BO38" s="19">
        <f t="shared" si="68"/>
        <v>10567</v>
      </c>
      <c r="BP38" s="19">
        <f t="shared" si="68"/>
        <v>10402</v>
      </c>
      <c r="BQ38" s="19">
        <f t="shared" si="68"/>
        <v>9867</v>
      </c>
      <c r="BR38" s="19">
        <f t="shared" si="68"/>
        <v>10126</v>
      </c>
      <c r="BS38" s="19">
        <f t="shared" si="68"/>
        <v>10291</v>
      </c>
      <c r="BT38" s="19">
        <f t="shared" si="68"/>
        <v>9025</v>
      </c>
      <c r="BU38" s="19">
        <f t="shared" si="68"/>
        <v>10059</v>
      </c>
      <c r="BV38" s="19">
        <f t="shared" si="68"/>
        <v>11207</v>
      </c>
      <c r="BW38" s="19">
        <f t="shared" si="68"/>
        <v>9055</v>
      </c>
      <c r="BX38" s="19">
        <f t="shared" si="68"/>
        <v>10272</v>
      </c>
      <c r="BY38" s="19">
        <f t="shared" si="68"/>
        <v>10284</v>
      </c>
      <c r="BZ38" s="19">
        <f t="shared" si="68"/>
        <v>8260</v>
      </c>
      <c r="CA38" s="19">
        <f t="shared" si="68"/>
        <v>10140</v>
      </c>
      <c r="CB38" s="19">
        <f t="shared" si="68"/>
        <v>9445</v>
      </c>
      <c r="CC38" s="19">
        <f t="shared" si="68"/>
        <v>9458</v>
      </c>
      <c r="CD38" s="19">
        <f t="shared" si="68"/>
        <v>9511</v>
      </c>
      <c r="CE38" s="19">
        <f t="shared" si="68"/>
        <v>9062</v>
      </c>
      <c r="CF38" s="19">
        <f t="shared" si="68"/>
        <v>9179</v>
      </c>
      <c r="CG38" s="19">
        <f t="shared" si="68"/>
        <v>9080</v>
      </c>
      <c r="CH38" s="19">
        <f t="shared" si="68"/>
        <v>9112</v>
      </c>
      <c r="CI38" s="19">
        <f t="shared" si="68"/>
        <v>9271</v>
      </c>
      <c r="CJ38" s="19">
        <f t="shared" si="68"/>
        <v>9122</v>
      </c>
      <c r="CK38" s="19">
        <f t="shared" si="68"/>
        <v>9093</v>
      </c>
      <c r="CL38" s="19">
        <f t="shared" si="68"/>
        <v>8994</v>
      </c>
      <c r="CM38" s="19">
        <f t="shared" si="68"/>
        <v>8242</v>
      </c>
      <c r="CN38" s="19">
        <f t="shared" si="68"/>
        <v>9695</v>
      </c>
      <c r="CO38" s="19">
        <f t="shared" si="68"/>
        <v>9513</v>
      </c>
      <c r="CP38" s="19">
        <f t="shared" si="68"/>
        <v>9440</v>
      </c>
      <c r="CQ38" s="19">
        <f t="shared" si="68"/>
        <v>9517</v>
      </c>
      <c r="CR38" s="19">
        <f t="shared" si="68"/>
        <v>9799</v>
      </c>
      <c r="CS38" s="19">
        <f t="shared" si="68"/>
        <v>9973</v>
      </c>
      <c r="CT38" s="19">
        <f t="shared" si="68"/>
        <v>10156</v>
      </c>
      <c r="CU38" s="19">
        <f t="shared" si="68"/>
        <v>10021</v>
      </c>
      <c r="CV38" s="19">
        <f t="shared" si="68"/>
        <v>10164</v>
      </c>
      <c r="CW38" s="19">
        <f t="shared" si="68"/>
        <v>10697</v>
      </c>
      <c r="CX38" s="19">
        <f t="shared" si="68"/>
        <v>10650</v>
      </c>
      <c r="CY38" s="19">
        <f t="shared" si="68"/>
        <v>10882</v>
      </c>
      <c r="CZ38" s="19">
        <f t="shared" si="68"/>
        <v>10958</v>
      </c>
      <c r="DA38" s="19">
        <f t="shared" si="68"/>
        <v>10816</v>
      </c>
      <c r="DB38" s="19">
        <f t="shared" si="68"/>
        <v>11188</v>
      </c>
      <c r="DC38" s="19">
        <f t="shared" si="68"/>
        <v>11926</v>
      </c>
      <c r="DD38" s="19">
        <f t="shared" si="68"/>
        <v>7533</v>
      </c>
      <c r="DE38" s="266">
        <f t="shared" si="64"/>
        <v>527234</v>
      </c>
      <c r="DF38" s="266"/>
    </row>
    <row r="40" spans="1:165" x14ac:dyDescent="0.25">
      <c r="Q40" s="185"/>
      <c r="R40" s="185"/>
      <c r="S40" s="185"/>
      <c r="T40" s="185"/>
      <c r="U40" s="185"/>
      <c r="V40" s="185"/>
      <c r="W40" s="185"/>
      <c r="X40" s="184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</row>
    <row r="41" spans="1:165" ht="18.75" x14ac:dyDescent="0.3">
      <c r="A41" s="18" t="s">
        <v>68</v>
      </c>
      <c r="BD41" s="18" t="s">
        <v>88</v>
      </c>
      <c r="DH41" s="18" t="s">
        <v>87</v>
      </c>
    </row>
    <row r="42" spans="1:165" x14ac:dyDescent="0.25">
      <c r="A42" s="115" t="s">
        <v>50</v>
      </c>
      <c r="B42" s="113">
        <v>1</v>
      </c>
      <c r="C42" s="113">
        <v>2</v>
      </c>
      <c r="D42" s="113">
        <v>3</v>
      </c>
      <c r="E42" s="113">
        <v>4</v>
      </c>
      <c r="F42" s="113">
        <v>5</v>
      </c>
      <c r="G42" s="113">
        <v>6</v>
      </c>
      <c r="H42" s="113">
        <v>7</v>
      </c>
      <c r="I42" s="113">
        <v>8</v>
      </c>
      <c r="J42" s="113">
        <v>9</v>
      </c>
      <c r="K42" s="113">
        <v>10</v>
      </c>
      <c r="L42" s="113">
        <v>11</v>
      </c>
      <c r="M42" s="113">
        <v>12</v>
      </c>
      <c r="N42" s="113">
        <v>13</v>
      </c>
      <c r="O42" s="113">
        <v>14</v>
      </c>
      <c r="P42" s="113">
        <v>15</v>
      </c>
      <c r="Q42" s="134">
        <v>16</v>
      </c>
      <c r="R42" s="156">
        <v>17</v>
      </c>
      <c r="S42" s="166">
        <v>18</v>
      </c>
      <c r="T42" s="166">
        <f t="shared" ref="T42:Z42" si="69">S42+1</f>
        <v>19</v>
      </c>
      <c r="U42" s="181">
        <f t="shared" si="69"/>
        <v>20</v>
      </c>
      <c r="V42" s="182">
        <f t="shared" si="69"/>
        <v>21</v>
      </c>
      <c r="W42" s="187">
        <f t="shared" si="69"/>
        <v>22</v>
      </c>
      <c r="X42" s="187">
        <f t="shared" si="69"/>
        <v>23</v>
      </c>
      <c r="Y42" s="187">
        <f t="shared" si="69"/>
        <v>24</v>
      </c>
      <c r="Z42" s="194">
        <f t="shared" si="69"/>
        <v>25</v>
      </c>
      <c r="AA42" s="196">
        <f t="shared" ref="AA42:AD42" si="70">Z42+1</f>
        <v>26</v>
      </c>
      <c r="AB42" s="196">
        <f t="shared" si="70"/>
        <v>27</v>
      </c>
      <c r="AC42" s="198">
        <f t="shared" si="70"/>
        <v>28</v>
      </c>
      <c r="AD42" s="198">
        <f t="shared" si="70"/>
        <v>29</v>
      </c>
      <c r="AE42" s="113">
        <v>30</v>
      </c>
      <c r="AF42" s="113">
        <v>31</v>
      </c>
      <c r="AG42" s="113">
        <v>32</v>
      </c>
      <c r="AH42" s="113">
        <v>33</v>
      </c>
      <c r="AI42" s="113">
        <v>34</v>
      </c>
      <c r="AJ42" s="113">
        <v>35</v>
      </c>
      <c r="AK42" s="113">
        <v>36</v>
      </c>
      <c r="AL42" s="113">
        <v>37</v>
      </c>
      <c r="AM42" s="113">
        <v>38</v>
      </c>
      <c r="AN42" s="113">
        <v>39</v>
      </c>
      <c r="AO42" s="113">
        <v>40</v>
      </c>
      <c r="AP42" s="113">
        <v>41</v>
      </c>
      <c r="AQ42" s="113">
        <v>42</v>
      </c>
      <c r="AR42" s="113">
        <v>43</v>
      </c>
      <c r="AS42" s="113">
        <v>44</v>
      </c>
      <c r="AT42" s="113">
        <v>45</v>
      </c>
      <c r="AU42" s="113">
        <v>46</v>
      </c>
      <c r="AV42" s="113">
        <v>47</v>
      </c>
      <c r="AW42" s="113">
        <v>48</v>
      </c>
      <c r="AX42" s="113">
        <v>49</v>
      </c>
      <c r="AY42" s="113">
        <v>50</v>
      </c>
      <c r="AZ42" s="113">
        <v>51</v>
      </c>
      <c r="BA42" s="116">
        <v>52</v>
      </c>
      <c r="BD42" s="147" t="s">
        <v>50</v>
      </c>
      <c r="BE42" s="149">
        <v>1</v>
      </c>
      <c r="BF42" s="149">
        <v>2</v>
      </c>
      <c r="BG42" s="149">
        <v>3</v>
      </c>
      <c r="BH42" s="149">
        <v>4</v>
      </c>
      <c r="BI42" s="149">
        <v>5</v>
      </c>
      <c r="BJ42" s="149">
        <v>6</v>
      </c>
      <c r="BK42" s="149">
        <v>7</v>
      </c>
      <c r="BL42" s="149">
        <v>8</v>
      </c>
      <c r="BM42" s="149">
        <v>9</v>
      </c>
      <c r="BN42" s="149">
        <v>10</v>
      </c>
      <c r="BO42" s="149">
        <v>11</v>
      </c>
      <c r="BP42" s="149">
        <v>12</v>
      </c>
      <c r="BQ42" s="149">
        <v>13</v>
      </c>
      <c r="BR42" s="149">
        <v>14</v>
      </c>
      <c r="BS42" s="149">
        <v>15</v>
      </c>
      <c r="BT42" s="149">
        <v>16</v>
      </c>
      <c r="BU42" s="149">
        <v>17</v>
      </c>
      <c r="BV42" s="149">
        <v>18</v>
      </c>
      <c r="BW42" s="149">
        <v>19</v>
      </c>
      <c r="BX42" s="149">
        <v>20</v>
      </c>
      <c r="BY42" s="149">
        <v>21</v>
      </c>
      <c r="BZ42" s="149">
        <v>22</v>
      </c>
      <c r="CA42" s="149">
        <v>23</v>
      </c>
      <c r="CB42" s="149">
        <v>24</v>
      </c>
      <c r="CC42" s="149">
        <v>25</v>
      </c>
      <c r="CD42" s="149">
        <v>26</v>
      </c>
      <c r="CE42" s="149">
        <v>27</v>
      </c>
      <c r="CF42" s="149">
        <v>28</v>
      </c>
      <c r="CG42" s="149">
        <v>29</v>
      </c>
      <c r="CH42" s="149">
        <v>30</v>
      </c>
      <c r="CI42" s="149">
        <v>31</v>
      </c>
      <c r="CJ42" s="149">
        <v>32</v>
      </c>
      <c r="CK42" s="149">
        <v>33</v>
      </c>
      <c r="CL42" s="149">
        <v>34</v>
      </c>
      <c r="CM42" s="149">
        <v>35</v>
      </c>
      <c r="CN42" s="149">
        <v>36</v>
      </c>
      <c r="CO42" s="149">
        <v>37</v>
      </c>
      <c r="CP42" s="149">
        <v>38</v>
      </c>
      <c r="CQ42" s="149">
        <v>39</v>
      </c>
      <c r="CR42" s="149">
        <v>40</v>
      </c>
      <c r="CS42" s="149">
        <v>41</v>
      </c>
      <c r="CT42" s="149">
        <v>42</v>
      </c>
      <c r="CU42" s="149">
        <v>43</v>
      </c>
      <c r="CV42" s="149">
        <v>44</v>
      </c>
      <c r="CW42" s="149">
        <v>45</v>
      </c>
      <c r="CX42" s="149">
        <v>46</v>
      </c>
      <c r="CY42" s="149">
        <v>47</v>
      </c>
      <c r="CZ42" s="149">
        <v>48</v>
      </c>
      <c r="DA42" s="149">
        <v>49</v>
      </c>
      <c r="DB42" s="149">
        <v>50</v>
      </c>
      <c r="DC42" s="149">
        <v>51</v>
      </c>
      <c r="DD42" s="149">
        <v>52</v>
      </c>
      <c r="DH42" s="147" t="s">
        <v>50</v>
      </c>
      <c r="DI42" s="149">
        <v>1</v>
      </c>
      <c r="DJ42" s="149">
        <v>2</v>
      </c>
      <c r="DK42" s="149">
        <v>3</v>
      </c>
      <c r="DL42" s="149">
        <v>4</v>
      </c>
      <c r="DM42" s="149">
        <v>5</v>
      </c>
      <c r="DN42" s="149">
        <v>6</v>
      </c>
      <c r="DO42" s="149">
        <v>7</v>
      </c>
      <c r="DP42" s="149">
        <v>8</v>
      </c>
      <c r="DQ42" s="149">
        <v>9</v>
      </c>
      <c r="DR42" s="149">
        <v>10</v>
      </c>
      <c r="DS42" s="149">
        <v>11</v>
      </c>
      <c r="DT42" s="149">
        <v>12</v>
      </c>
      <c r="DU42" s="149">
        <v>13</v>
      </c>
      <c r="DV42" s="149">
        <v>14</v>
      </c>
      <c r="DW42" s="149">
        <v>15</v>
      </c>
      <c r="DX42" s="149">
        <v>16</v>
      </c>
      <c r="DY42" s="149">
        <v>17</v>
      </c>
      <c r="DZ42" s="149">
        <v>18</v>
      </c>
      <c r="EA42" s="149">
        <v>19</v>
      </c>
      <c r="EB42" s="149">
        <v>20</v>
      </c>
      <c r="EC42" s="149">
        <v>21</v>
      </c>
      <c r="ED42" s="149">
        <v>22</v>
      </c>
      <c r="EE42" s="149">
        <v>23</v>
      </c>
      <c r="EF42" s="149">
        <v>24</v>
      </c>
      <c r="EG42" s="149">
        <v>25</v>
      </c>
      <c r="EH42" s="149">
        <v>26</v>
      </c>
      <c r="EI42" s="149">
        <v>27</v>
      </c>
      <c r="EJ42" s="149">
        <v>28</v>
      </c>
      <c r="EK42" s="149">
        <v>29</v>
      </c>
      <c r="EL42" s="149">
        <v>30</v>
      </c>
      <c r="EM42" s="149">
        <v>31</v>
      </c>
      <c r="EN42" s="149">
        <v>32</v>
      </c>
      <c r="EO42" s="149">
        <v>33</v>
      </c>
      <c r="EP42" s="149">
        <v>34</v>
      </c>
      <c r="EQ42" s="149">
        <v>35</v>
      </c>
      <c r="ER42" s="149">
        <v>36</v>
      </c>
      <c r="ES42" s="149">
        <v>37</v>
      </c>
      <c r="ET42" s="149">
        <v>38</v>
      </c>
      <c r="EU42" s="149">
        <v>39</v>
      </c>
      <c r="EV42" s="149">
        <v>40</v>
      </c>
      <c r="EW42" s="149">
        <v>41</v>
      </c>
      <c r="EX42" s="149">
        <v>42</v>
      </c>
      <c r="EY42" s="149">
        <v>43</v>
      </c>
      <c r="EZ42" s="149">
        <v>44</v>
      </c>
      <c r="FA42" s="149">
        <v>45</v>
      </c>
      <c r="FB42" s="149">
        <v>46</v>
      </c>
      <c r="FC42" s="149">
        <v>47</v>
      </c>
      <c r="FD42" s="149">
        <v>48</v>
      </c>
      <c r="FE42" s="149">
        <v>49</v>
      </c>
      <c r="FF42" s="149">
        <v>50</v>
      </c>
      <c r="FG42" s="149">
        <v>51</v>
      </c>
      <c r="FH42" s="278">
        <v>52</v>
      </c>
      <c r="FI42" s="30"/>
    </row>
    <row r="43" spans="1:165" x14ac:dyDescent="0.25">
      <c r="A43" s="31" t="s">
        <v>52</v>
      </c>
      <c r="B43" s="36">
        <v>43833</v>
      </c>
      <c r="C43" s="36">
        <v>43840</v>
      </c>
      <c r="D43" s="36">
        <v>43847</v>
      </c>
      <c r="E43" s="36">
        <v>43854</v>
      </c>
      <c r="F43" s="36">
        <v>43861</v>
      </c>
      <c r="G43" s="36">
        <v>43868</v>
      </c>
      <c r="H43" s="36">
        <v>43875</v>
      </c>
      <c r="I43" s="36">
        <v>43882</v>
      </c>
      <c r="J43" s="36">
        <v>43889</v>
      </c>
      <c r="K43" s="36">
        <v>43896</v>
      </c>
      <c r="L43" s="36">
        <v>43903</v>
      </c>
      <c r="M43" s="36">
        <v>43910</v>
      </c>
      <c r="N43" s="36">
        <v>43917</v>
      </c>
      <c r="O43" s="36">
        <v>43924</v>
      </c>
      <c r="P43" s="36">
        <v>43931</v>
      </c>
      <c r="Q43" s="36">
        <v>43938</v>
      </c>
      <c r="R43" s="36">
        <v>43945</v>
      </c>
      <c r="S43" s="36">
        <v>43952</v>
      </c>
      <c r="T43" s="36">
        <f t="shared" ref="T43:Z43" si="71">S43+7</f>
        <v>43959</v>
      </c>
      <c r="U43" s="36">
        <f t="shared" si="71"/>
        <v>43966</v>
      </c>
      <c r="V43" s="36">
        <f t="shared" si="71"/>
        <v>43973</v>
      </c>
      <c r="W43" s="36">
        <f t="shared" si="71"/>
        <v>43980</v>
      </c>
      <c r="X43" s="36">
        <f t="shared" si="71"/>
        <v>43987</v>
      </c>
      <c r="Y43" s="36">
        <f t="shared" si="71"/>
        <v>43994</v>
      </c>
      <c r="Z43" s="36">
        <f t="shared" si="71"/>
        <v>44001</v>
      </c>
      <c r="AA43" s="36">
        <f t="shared" ref="AA43:AD43" si="72">Z43+7</f>
        <v>44008</v>
      </c>
      <c r="AB43" s="36">
        <f t="shared" si="72"/>
        <v>44015</v>
      </c>
      <c r="AC43" s="36">
        <f t="shared" si="72"/>
        <v>44022</v>
      </c>
      <c r="AD43" s="36">
        <f t="shared" si="72"/>
        <v>44029</v>
      </c>
      <c r="AE43" s="35">
        <v>44036</v>
      </c>
      <c r="AF43" s="35">
        <v>44043</v>
      </c>
      <c r="AG43" s="35">
        <v>44050</v>
      </c>
      <c r="AH43" s="35">
        <v>44057</v>
      </c>
      <c r="AI43" s="35">
        <v>44064</v>
      </c>
      <c r="AJ43" s="35">
        <v>44071</v>
      </c>
      <c r="AK43" s="35">
        <v>44078</v>
      </c>
      <c r="AL43" s="35">
        <v>44085</v>
      </c>
      <c r="AM43" s="35">
        <v>44092</v>
      </c>
      <c r="AN43" s="35">
        <v>44099</v>
      </c>
      <c r="AO43" s="35">
        <v>44106</v>
      </c>
      <c r="AP43" s="35">
        <v>44113</v>
      </c>
      <c r="AQ43" s="35">
        <v>44120</v>
      </c>
      <c r="AR43" s="35">
        <v>44127</v>
      </c>
      <c r="AS43" s="35">
        <v>44134</v>
      </c>
      <c r="AT43" s="35">
        <v>44141</v>
      </c>
      <c r="AU43" s="35">
        <v>44148</v>
      </c>
      <c r="AV43" s="35">
        <v>44155</v>
      </c>
      <c r="AW43" s="35">
        <v>44162</v>
      </c>
      <c r="AX43" s="35">
        <v>44169</v>
      </c>
      <c r="AY43" s="35">
        <v>44176</v>
      </c>
      <c r="AZ43" s="35">
        <v>44183</v>
      </c>
      <c r="BA43" s="14">
        <v>44190</v>
      </c>
      <c r="BB43" s="272" t="s">
        <v>131</v>
      </c>
      <c r="BD43" s="147" t="s">
        <v>86</v>
      </c>
      <c r="BE43" s="136">
        <v>43833</v>
      </c>
      <c r="BF43" s="136">
        <v>43840</v>
      </c>
      <c r="BG43" s="136">
        <v>43847</v>
      </c>
      <c r="BH43" s="136">
        <v>43854</v>
      </c>
      <c r="BI43" s="136">
        <v>43861</v>
      </c>
      <c r="BJ43" s="136">
        <v>43868</v>
      </c>
      <c r="BK43" s="136">
        <v>43875</v>
      </c>
      <c r="BL43" s="136">
        <v>43882</v>
      </c>
      <c r="BM43" s="136">
        <v>43889</v>
      </c>
      <c r="BN43" s="136">
        <v>43896</v>
      </c>
      <c r="BO43" s="136">
        <v>43903</v>
      </c>
      <c r="BP43" s="136">
        <v>43910</v>
      </c>
      <c r="BQ43" s="136">
        <v>43917</v>
      </c>
      <c r="BR43" s="136">
        <v>43924</v>
      </c>
      <c r="BS43" s="136">
        <v>43931</v>
      </c>
      <c r="BT43" s="136">
        <v>43938</v>
      </c>
      <c r="BU43" s="136">
        <v>43945</v>
      </c>
      <c r="BV43" s="136">
        <v>43952</v>
      </c>
      <c r="BW43" s="136">
        <v>43959</v>
      </c>
      <c r="BX43" s="136">
        <v>43966</v>
      </c>
      <c r="BY43" s="136">
        <v>43973</v>
      </c>
      <c r="BZ43" s="136">
        <v>43980</v>
      </c>
      <c r="CA43" s="136">
        <v>43987</v>
      </c>
      <c r="CB43" s="136">
        <v>43994</v>
      </c>
      <c r="CC43" s="136">
        <v>44001</v>
      </c>
      <c r="CD43" s="136">
        <v>44008</v>
      </c>
      <c r="CE43" s="136">
        <v>44015</v>
      </c>
      <c r="CF43" s="136">
        <v>44022</v>
      </c>
      <c r="CG43" s="136">
        <v>44029</v>
      </c>
      <c r="CH43" s="136">
        <v>44036</v>
      </c>
      <c r="CI43" s="136">
        <v>44043</v>
      </c>
      <c r="CJ43" s="136">
        <v>44050</v>
      </c>
      <c r="CK43" s="136">
        <v>44057</v>
      </c>
      <c r="CL43" s="136">
        <v>44064</v>
      </c>
      <c r="CM43" s="136">
        <v>44071</v>
      </c>
      <c r="CN43" s="136">
        <v>44078</v>
      </c>
      <c r="CO43" s="136">
        <v>44085</v>
      </c>
      <c r="CP43" s="136">
        <v>44092</v>
      </c>
      <c r="CQ43" s="136">
        <v>44099</v>
      </c>
      <c r="CR43" s="136">
        <v>44106</v>
      </c>
      <c r="CS43" s="136">
        <v>44113</v>
      </c>
      <c r="CT43" s="136">
        <v>44120</v>
      </c>
      <c r="CU43" s="136">
        <v>44127</v>
      </c>
      <c r="CV43" s="136">
        <v>44134</v>
      </c>
      <c r="CW43" s="136">
        <v>44141</v>
      </c>
      <c r="CX43" s="136">
        <v>44148</v>
      </c>
      <c r="CY43" s="136">
        <v>44155</v>
      </c>
      <c r="CZ43" s="136">
        <v>44162</v>
      </c>
      <c r="DA43" s="136">
        <v>44169</v>
      </c>
      <c r="DB43" s="136">
        <v>44176</v>
      </c>
      <c r="DC43" s="136">
        <v>44183</v>
      </c>
      <c r="DD43" s="136">
        <v>44190</v>
      </c>
      <c r="DH43" s="147" t="s">
        <v>86</v>
      </c>
      <c r="DI43" s="136">
        <v>43833</v>
      </c>
      <c r="DJ43" s="136">
        <v>43840</v>
      </c>
      <c r="DK43" s="136">
        <v>43847</v>
      </c>
      <c r="DL43" s="136">
        <v>43854</v>
      </c>
      <c r="DM43" s="136">
        <v>43861</v>
      </c>
      <c r="DN43" s="136">
        <v>43868</v>
      </c>
      <c r="DO43" s="136">
        <v>43875</v>
      </c>
      <c r="DP43" s="136">
        <v>43882</v>
      </c>
      <c r="DQ43" s="136">
        <v>43889</v>
      </c>
      <c r="DR43" s="136">
        <v>43896</v>
      </c>
      <c r="DS43" s="136">
        <v>43903</v>
      </c>
      <c r="DT43" s="136">
        <v>43910</v>
      </c>
      <c r="DU43" s="136">
        <v>43917</v>
      </c>
      <c r="DV43" s="136">
        <v>43924</v>
      </c>
      <c r="DW43" s="136">
        <v>43931</v>
      </c>
      <c r="DX43" s="136">
        <v>43938</v>
      </c>
      <c r="DY43" s="136">
        <v>43945</v>
      </c>
      <c r="DZ43" s="136">
        <v>43952</v>
      </c>
      <c r="EA43" s="136">
        <v>43959</v>
      </c>
      <c r="EB43" s="136">
        <v>43966</v>
      </c>
      <c r="EC43" s="136">
        <v>43973</v>
      </c>
      <c r="ED43" s="136">
        <v>43980</v>
      </c>
      <c r="EE43" s="136">
        <v>43987</v>
      </c>
      <c r="EF43" s="136">
        <v>43994</v>
      </c>
      <c r="EG43" s="136">
        <v>44001</v>
      </c>
      <c r="EH43" s="136">
        <v>44008</v>
      </c>
      <c r="EI43" s="136">
        <v>44015</v>
      </c>
      <c r="EJ43" s="136">
        <v>44022</v>
      </c>
      <c r="EK43" s="136">
        <v>44029</v>
      </c>
      <c r="EL43" s="136">
        <v>44036</v>
      </c>
      <c r="EM43" s="136">
        <v>44043</v>
      </c>
      <c r="EN43" s="136">
        <v>44050</v>
      </c>
      <c r="EO43" s="136">
        <v>44057</v>
      </c>
      <c r="EP43" s="136">
        <v>44064</v>
      </c>
      <c r="EQ43" s="136">
        <v>44071</v>
      </c>
      <c r="ER43" s="136">
        <v>44078</v>
      </c>
      <c r="ES43" s="136">
        <v>44085</v>
      </c>
      <c r="ET43" s="136">
        <v>44092</v>
      </c>
      <c r="EU43" s="136">
        <v>44099</v>
      </c>
      <c r="EV43" s="136">
        <v>44106</v>
      </c>
      <c r="EW43" s="136">
        <v>44113</v>
      </c>
      <c r="EX43" s="136">
        <v>44120</v>
      </c>
      <c r="EY43" s="136">
        <v>44127</v>
      </c>
      <c r="EZ43" s="136">
        <v>44134</v>
      </c>
      <c r="FA43" s="136">
        <v>44141</v>
      </c>
      <c r="FB43" s="136">
        <v>44148</v>
      </c>
      <c r="FC43" s="136">
        <v>44155</v>
      </c>
      <c r="FD43" s="136">
        <v>44162</v>
      </c>
      <c r="FE43" s="136">
        <v>44169</v>
      </c>
      <c r="FF43" s="136">
        <v>44176</v>
      </c>
      <c r="FG43" s="136">
        <v>44183</v>
      </c>
      <c r="FH43" s="279">
        <v>44190</v>
      </c>
      <c r="FI43" s="277"/>
    </row>
    <row r="44" spans="1:165" x14ac:dyDescent="0.25">
      <c r="A44" s="117" t="s">
        <v>51</v>
      </c>
      <c r="B44" s="118">
        <f>IF(ISNUMBER(B$6), B6, NA())</f>
        <v>48</v>
      </c>
      <c r="C44" s="118">
        <f t="shared" ref="C44:BA44" si="73">IF(ISNUMBER(C$6), C6, NA())</f>
        <v>50</v>
      </c>
      <c r="D44" s="118">
        <f t="shared" si="73"/>
        <v>69</v>
      </c>
      <c r="E44" s="119">
        <f t="shared" si="73"/>
        <v>53</v>
      </c>
      <c r="F44" s="119">
        <f t="shared" si="73"/>
        <v>50</v>
      </c>
      <c r="G44" s="119">
        <f t="shared" si="73"/>
        <v>30</v>
      </c>
      <c r="H44" s="119">
        <f t="shared" si="73"/>
        <v>43</v>
      </c>
      <c r="I44" s="119">
        <f t="shared" si="73"/>
        <v>51</v>
      </c>
      <c r="J44" s="119">
        <f t="shared" si="73"/>
        <v>49</v>
      </c>
      <c r="K44" s="119">
        <f t="shared" si="73"/>
        <v>56</v>
      </c>
      <c r="L44" s="119">
        <f t="shared" si="73"/>
        <v>53</v>
      </c>
      <c r="M44" s="119">
        <f t="shared" si="73"/>
        <v>44</v>
      </c>
      <c r="N44" s="119">
        <f t="shared" si="73"/>
        <v>49</v>
      </c>
      <c r="O44" s="119">
        <f t="shared" si="73"/>
        <v>51</v>
      </c>
      <c r="P44" s="119">
        <f t="shared" si="73"/>
        <v>38</v>
      </c>
      <c r="Q44" s="119">
        <f t="shared" si="73"/>
        <v>51</v>
      </c>
      <c r="R44" s="119">
        <f t="shared" si="73"/>
        <v>54</v>
      </c>
      <c r="S44" s="119">
        <f t="shared" si="73"/>
        <v>48</v>
      </c>
      <c r="T44" s="119">
        <f t="shared" si="73"/>
        <v>28</v>
      </c>
      <c r="U44" s="119">
        <f t="shared" si="73"/>
        <v>56</v>
      </c>
      <c r="V44" s="119">
        <f t="shared" si="73"/>
        <v>51</v>
      </c>
      <c r="W44" s="119">
        <f t="shared" si="73"/>
        <v>40</v>
      </c>
      <c r="X44" s="119">
        <f t="shared" si="73"/>
        <v>44</v>
      </c>
      <c r="Y44" s="119">
        <f t="shared" si="73"/>
        <v>44</v>
      </c>
      <c r="Z44" s="119">
        <f t="shared" si="73"/>
        <v>48</v>
      </c>
      <c r="AA44" s="119">
        <f t="shared" si="73"/>
        <v>47</v>
      </c>
      <c r="AB44" s="119">
        <f t="shared" si="73"/>
        <v>47</v>
      </c>
      <c r="AC44" s="119">
        <f t="shared" si="73"/>
        <v>58</v>
      </c>
      <c r="AD44" s="119">
        <f t="shared" si="73"/>
        <v>35</v>
      </c>
      <c r="AE44" s="119">
        <f t="shared" si="73"/>
        <v>49</v>
      </c>
      <c r="AF44" s="119">
        <f t="shared" si="73"/>
        <v>45</v>
      </c>
      <c r="AG44" s="119">
        <f t="shared" si="73"/>
        <v>44</v>
      </c>
      <c r="AH44" s="119">
        <f t="shared" si="73"/>
        <v>50</v>
      </c>
      <c r="AI44" s="119">
        <f t="shared" si="73"/>
        <v>49</v>
      </c>
      <c r="AJ44" s="119">
        <f t="shared" si="73"/>
        <v>38</v>
      </c>
      <c r="AK44" s="119">
        <f t="shared" si="73"/>
        <v>29</v>
      </c>
      <c r="AL44" s="119">
        <f t="shared" si="73"/>
        <v>39</v>
      </c>
      <c r="AM44" s="119">
        <f t="shared" si="73"/>
        <v>36</v>
      </c>
      <c r="AN44" s="119">
        <f t="shared" si="73"/>
        <v>45</v>
      </c>
      <c r="AO44" s="119">
        <f t="shared" si="73"/>
        <v>47</v>
      </c>
      <c r="AP44" s="119">
        <f t="shared" si="73"/>
        <v>45</v>
      </c>
      <c r="AQ44" s="119">
        <f t="shared" si="73"/>
        <v>41</v>
      </c>
      <c r="AR44" s="119">
        <f t="shared" si="73"/>
        <v>34</v>
      </c>
      <c r="AS44" s="119">
        <f t="shared" si="73"/>
        <v>31</v>
      </c>
      <c r="AT44" s="119">
        <f t="shared" si="73"/>
        <v>43</v>
      </c>
      <c r="AU44" s="119">
        <f t="shared" si="73"/>
        <v>45</v>
      </c>
      <c r="AV44" s="119">
        <f t="shared" si="73"/>
        <v>54</v>
      </c>
      <c r="AW44" s="119">
        <f t="shared" si="73"/>
        <v>44</v>
      </c>
      <c r="AX44" s="119">
        <f t="shared" si="73"/>
        <v>50</v>
      </c>
      <c r="AY44" s="119">
        <f t="shared" si="73"/>
        <v>45</v>
      </c>
      <c r="AZ44" s="119">
        <f t="shared" si="73"/>
        <v>46</v>
      </c>
      <c r="BA44" s="120">
        <f t="shared" si="73"/>
        <v>33</v>
      </c>
      <c r="BB44" s="266">
        <f t="shared" ref="BB44:BB51" si="74">SUMIF(B44:BA44,"&lt;&gt;#N/A")</f>
        <v>2367</v>
      </c>
      <c r="BD44" s="117" t="s">
        <v>51</v>
      </c>
      <c r="BE44" s="119">
        <f>BE6</f>
        <v>0</v>
      </c>
      <c r="BF44" s="119">
        <f t="shared" ref="BF44:DD44" si="75">BF6</f>
        <v>0</v>
      </c>
      <c r="BG44" s="119">
        <f t="shared" si="75"/>
        <v>0</v>
      </c>
      <c r="BH44" s="119">
        <f t="shared" si="75"/>
        <v>0</v>
      </c>
      <c r="BI44" s="119">
        <f t="shared" si="75"/>
        <v>0</v>
      </c>
      <c r="BJ44" s="119">
        <f t="shared" si="75"/>
        <v>0</v>
      </c>
      <c r="BK44" s="119">
        <f t="shared" si="75"/>
        <v>0</v>
      </c>
      <c r="BL44" s="119">
        <f t="shared" si="75"/>
        <v>0</v>
      </c>
      <c r="BM44" s="119">
        <f t="shared" si="75"/>
        <v>0</v>
      </c>
      <c r="BN44" s="119">
        <f t="shared" si="75"/>
        <v>0</v>
      </c>
      <c r="BO44" s="119">
        <f t="shared" si="75"/>
        <v>0</v>
      </c>
      <c r="BP44" s="119">
        <f t="shared" si="75"/>
        <v>0</v>
      </c>
      <c r="BQ44" s="119">
        <f t="shared" si="75"/>
        <v>0</v>
      </c>
      <c r="BR44" s="119">
        <f t="shared" si="75"/>
        <v>0</v>
      </c>
      <c r="BS44" s="119">
        <f t="shared" si="75"/>
        <v>0</v>
      </c>
      <c r="BT44" s="119">
        <f t="shared" si="75"/>
        <v>0</v>
      </c>
      <c r="BU44" s="119">
        <f t="shared" si="75"/>
        <v>0</v>
      </c>
      <c r="BV44" s="119">
        <f t="shared" si="75"/>
        <v>0</v>
      </c>
      <c r="BW44" s="119">
        <f t="shared" si="75"/>
        <v>1</v>
      </c>
      <c r="BX44" s="119">
        <f t="shared" si="75"/>
        <v>1</v>
      </c>
      <c r="BY44" s="119">
        <f t="shared" si="75"/>
        <v>0</v>
      </c>
      <c r="BZ44" s="119">
        <f t="shared" si="75"/>
        <v>0</v>
      </c>
      <c r="CA44" s="119">
        <f t="shared" si="75"/>
        <v>0</v>
      </c>
      <c r="CB44" s="119">
        <f t="shared" si="75"/>
        <v>0</v>
      </c>
      <c r="CC44" s="119">
        <f t="shared" si="75"/>
        <v>0</v>
      </c>
      <c r="CD44" s="119">
        <f t="shared" si="75"/>
        <v>0</v>
      </c>
      <c r="CE44" s="119">
        <f t="shared" si="75"/>
        <v>0</v>
      </c>
      <c r="CF44" s="119">
        <f t="shared" si="75"/>
        <v>0</v>
      </c>
      <c r="CG44" s="119">
        <f t="shared" si="75"/>
        <v>0</v>
      </c>
      <c r="CH44" s="119">
        <f t="shared" si="75"/>
        <v>0</v>
      </c>
      <c r="CI44" s="119">
        <f t="shared" si="75"/>
        <v>0</v>
      </c>
      <c r="CJ44" s="119">
        <f t="shared" si="75"/>
        <v>0</v>
      </c>
      <c r="CK44" s="119">
        <f t="shared" si="75"/>
        <v>0</v>
      </c>
      <c r="CL44" s="119">
        <f t="shared" si="75"/>
        <v>0</v>
      </c>
      <c r="CM44" s="119">
        <f t="shared" si="75"/>
        <v>0</v>
      </c>
      <c r="CN44" s="119">
        <f t="shared" si="75"/>
        <v>0</v>
      </c>
      <c r="CO44" s="119">
        <f t="shared" si="75"/>
        <v>0</v>
      </c>
      <c r="CP44" s="119">
        <f t="shared" si="75"/>
        <v>0</v>
      </c>
      <c r="CQ44" s="119">
        <f t="shared" si="75"/>
        <v>0</v>
      </c>
      <c r="CR44" s="119">
        <f t="shared" si="75"/>
        <v>0</v>
      </c>
      <c r="CS44" s="119">
        <f t="shared" si="75"/>
        <v>0</v>
      </c>
      <c r="CT44" s="119">
        <f t="shared" si="75"/>
        <v>0</v>
      </c>
      <c r="CU44" s="119">
        <f t="shared" si="75"/>
        <v>0</v>
      </c>
      <c r="CV44" s="119">
        <f t="shared" si="75"/>
        <v>0</v>
      </c>
      <c r="CW44" s="119">
        <f t="shared" si="75"/>
        <v>0</v>
      </c>
      <c r="CX44" s="119">
        <f t="shared" si="75"/>
        <v>0</v>
      </c>
      <c r="CY44" s="119">
        <f t="shared" si="75"/>
        <v>0</v>
      </c>
      <c r="CZ44" s="119">
        <f t="shared" si="75"/>
        <v>0</v>
      </c>
      <c r="DA44" s="119">
        <f t="shared" si="75"/>
        <v>0</v>
      </c>
      <c r="DB44" s="119">
        <f t="shared" si="75"/>
        <v>0</v>
      </c>
      <c r="DC44" s="119">
        <f t="shared" si="75"/>
        <v>0</v>
      </c>
      <c r="DD44" s="119">
        <f t="shared" si="75"/>
        <v>0</v>
      </c>
      <c r="DH44" s="117" t="s">
        <v>51</v>
      </c>
      <c r="DI44" s="119">
        <f>DI6</f>
        <v>48</v>
      </c>
      <c r="DJ44" s="119">
        <f t="shared" ref="DJ44:FH44" si="76">DJ6</f>
        <v>50</v>
      </c>
      <c r="DK44" s="119">
        <f t="shared" si="76"/>
        <v>69</v>
      </c>
      <c r="DL44" s="119">
        <f t="shared" si="76"/>
        <v>53</v>
      </c>
      <c r="DM44" s="119">
        <f t="shared" si="76"/>
        <v>50</v>
      </c>
      <c r="DN44" s="119">
        <f t="shared" si="76"/>
        <v>30</v>
      </c>
      <c r="DO44" s="119">
        <f t="shared" si="76"/>
        <v>43</v>
      </c>
      <c r="DP44" s="119">
        <f t="shared" si="76"/>
        <v>51</v>
      </c>
      <c r="DQ44" s="119">
        <f t="shared" si="76"/>
        <v>49</v>
      </c>
      <c r="DR44" s="119">
        <f t="shared" si="76"/>
        <v>56</v>
      </c>
      <c r="DS44" s="119">
        <f t="shared" si="76"/>
        <v>53</v>
      </c>
      <c r="DT44" s="119">
        <f t="shared" si="76"/>
        <v>44</v>
      </c>
      <c r="DU44" s="119">
        <f t="shared" si="76"/>
        <v>49</v>
      </c>
      <c r="DV44" s="119">
        <f t="shared" si="76"/>
        <v>51</v>
      </c>
      <c r="DW44" s="119">
        <f t="shared" si="76"/>
        <v>38</v>
      </c>
      <c r="DX44" s="119">
        <f t="shared" si="76"/>
        <v>51</v>
      </c>
      <c r="DY44" s="119">
        <f>DY6</f>
        <v>54</v>
      </c>
      <c r="DZ44" s="119">
        <f t="shared" si="76"/>
        <v>48</v>
      </c>
      <c r="EA44" s="119">
        <f t="shared" si="76"/>
        <v>27</v>
      </c>
      <c r="EB44" s="119">
        <f t="shared" si="76"/>
        <v>55</v>
      </c>
      <c r="EC44" s="119">
        <f t="shared" si="76"/>
        <v>51</v>
      </c>
      <c r="ED44" s="119">
        <f t="shared" si="76"/>
        <v>40</v>
      </c>
      <c r="EE44" s="119">
        <f t="shared" si="76"/>
        <v>44</v>
      </c>
      <c r="EF44" s="119">
        <f t="shared" si="76"/>
        <v>44</v>
      </c>
      <c r="EG44" s="119">
        <f t="shared" si="76"/>
        <v>48</v>
      </c>
      <c r="EH44" s="119">
        <f t="shared" si="76"/>
        <v>47</v>
      </c>
      <c r="EI44" s="119">
        <f t="shared" si="76"/>
        <v>47</v>
      </c>
      <c r="EJ44" s="119">
        <f t="shared" si="76"/>
        <v>58</v>
      </c>
      <c r="EK44" s="119">
        <f t="shared" si="76"/>
        <v>35</v>
      </c>
      <c r="EL44" s="119">
        <f t="shared" si="76"/>
        <v>49</v>
      </c>
      <c r="EM44" s="119">
        <f t="shared" si="76"/>
        <v>45</v>
      </c>
      <c r="EN44" s="119">
        <f t="shared" si="76"/>
        <v>44</v>
      </c>
      <c r="EO44" s="119">
        <f t="shared" si="76"/>
        <v>50</v>
      </c>
      <c r="EP44" s="119">
        <f t="shared" si="76"/>
        <v>49</v>
      </c>
      <c r="EQ44" s="119">
        <f t="shared" si="76"/>
        <v>38</v>
      </c>
      <c r="ER44" s="119">
        <f t="shared" si="76"/>
        <v>29</v>
      </c>
      <c r="ES44" s="119">
        <f t="shared" si="76"/>
        <v>39</v>
      </c>
      <c r="ET44" s="119">
        <f t="shared" si="76"/>
        <v>36</v>
      </c>
      <c r="EU44" s="119">
        <f t="shared" si="76"/>
        <v>45</v>
      </c>
      <c r="EV44" s="119">
        <f t="shared" si="76"/>
        <v>47</v>
      </c>
      <c r="EW44" s="119">
        <f t="shared" si="76"/>
        <v>45</v>
      </c>
      <c r="EX44" s="119">
        <f t="shared" si="76"/>
        <v>41</v>
      </c>
      <c r="EY44" s="119">
        <f t="shared" si="76"/>
        <v>34</v>
      </c>
      <c r="EZ44" s="119">
        <f t="shared" si="76"/>
        <v>31</v>
      </c>
      <c r="FA44" s="119">
        <f t="shared" si="76"/>
        <v>43</v>
      </c>
      <c r="FB44" s="119">
        <f t="shared" si="76"/>
        <v>45</v>
      </c>
      <c r="FC44" s="119">
        <f t="shared" si="76"/>
        <v>54</v>
      </c>
      <c r="FD44" s="119">
        <f t="shared" si="76"/>
        <v>44</v>
      </c>
      <c r="FE44" s="119">
        <f t="shared" si="76"/>
        <v>50</v>
      </c>
      <c r="FF44" s="119">
        <f t="shared" si="76"/>
        <v>45</v>
      </c>
      <c r="FG44" s="119">
        <f t="shared" si="76"/>
        <v>46</v>
      </c>
      <c r="FH44" s="120">
        <f t="shared" si="76"/>
        <v>33</v>
      </c>
    </row>
    <row r="45" spans="1:165" x14ac:dyDescent="0.25">
      <c r="A45" s="117" t="s">
        <v>44</v>
      </c>
      <c r="B45" s="118">
        <f>IF(ISNUMBER(B$6), SUM(B7:B9), NA())</f>
        <v>16</v>
      </c>
      <c r="C45" s="118">
        <f t="shared" ref="C45:BA45" si="77">IF(ISNUMBER(C$6), SUM(C7:C9), NA())</f>
        <v>26</v>
      </c>
      <c r="D45" s="118">
        <f t="shared" si="77"/>
        <v>16</v>
      </c>
      <c r="E45" s="119">
        <f t="shared" si="77"/>
        <v>21</v>
      </c>
      <c r="F45" s="119">
        <f t="shared" si="77"/>
        <v>15</v>
      </c>
      <c r="G45" s="119">
        <f t="shared" si="77"/>
        <v>16</v>
      </c>
      <c r="H45" s="119">
        <f t="shared" si="77"/>
        <v>12</v>
      </c>
      <c r="I45" s="119">
        <f t="shared" si="77"/>
        <v>18</v>
      </c>
      <c r="J45" s="119">
        <f t="shared" si="77"/>
        <v>20</v>
      </c>
      <c r="K45" s="119">
        <f t="shared" si="77"/>
        <v>20</v>
      </c>
      <c r="L45" s="119">
        <f t="shared" si="77"/>
        <v>22</v>
      </c>
      <c r="M45" s="119">
        <f t="shared" si="77"/>
        <v>12</v>
      </c>
      <c r="N45" s="119">
        <f t="shared" si="77"/>
        <v>13</v>
      </c>
      <c r="O45" s="119">
        <f t="shared" si="77"/>
        <v>21</v>
      </c>
      <c r="P45" s="119">
        <f t="shared" si="77"/>
        <v>14</v>
      </c>
      <c r="Q45" s="119">
        <f t="shared" si="77"/>
        <v>15</v>
      </c>
      <c r="R45" s="119">
        <f t="shared" si="77"/>
        <v>12</v>
      </c>
      <c r="S45" s="119">
        <f t="shared" si="77"/>
        <v>11</v>
      </c>
      <c r="T45" s="119">
        <f t="shared" si="77"/>
        <v>20</v>
      </c>
      <c r="U45" s="119">
        <f t="shared" si="77"/>
        <v>19</v>
      </c>
      <c r="V45" s="119">
        <f t="shared" si="77"/>
        <v>16</v>
      </c>
      <c r="W45" s="119">
        <f t="shared" si="77"/>
        <v>14</v>
      </c>
      <c r="X45" s="119">
        <f t="shared" si="77"/>
        <v>16</v>
      </c>
      <c r="Y45" s="119">
        <f t="shared" si="77"/>
        <v>11</v>
      </c>
      <c r="Z45" s="119">
        <f t="shared" si="77"/>
        <v>19</v>
      </c>
      <c r="AA45" s="119">
        <f t="shared" si="77"/>
        <v>11</v>
      </c>
      <c r="AB45" s="119">
        <f t="shared" si="77"/>
        <v>13</v>
      </c>
      <c r="AC45" s="119">
        <f t="shared" si="77"/>
        <v>10</v>
      </c>
      <c r="AD45" s="119">
        <f t="shared" si="77"/>
        <v>10</v>
      </c>
      <c r="AE45" s="119">
        <f t="shared" si="77"/>
        <v>12</v>
      </c>
      <c r="AF45" s="119">
        <f t="shared" si="77"/>
        <v>19</v>
      </c>
      <c r="AG45" s="119">
        <f t="shared" si="77"/>
        <v>15</v>
      </c>
      <c r="AH45" s="119">
        <f t="shared" si="77"/>
        <v>15</v>
      </c>
      <c r="AI45" s="119">
        <f t="shared" si="77"/>
        <v>16</v>
      </c>
      <c r="AJ45" s="119">
        <f t="shared" si="77"/>
        <v>18</v>
      </c>
      <c r="AK45" s="119">
        <f t="shared" si="77"/>
        <v>10</v>
      </c>
      <c r="AL45" s="119">
        <f t="shared" si="77"/>
        <v>14</v>
      </c>
      <c r="AM45" s="119">
        <f t="shared" si="77"/>
        <v>15</v>
      </c>
      <c r="AN45" s="119">
        <f t="shared" si="77"/>
        <v>17</v>
      </c>
      <c r="AO45" s="119">
        <f t="shared" si="77"/>
        <v>16</v>
      </c>
      <c r="AP45" s="119">
        <f t="shared" si="77"/>
        <v>17</v>
      </c>
      <c r="AQ45" s="119">
        <f t="shared" si="77"/>
        <v>13</v>
      </c>
      <c r="AR45" s="119">
        <f t="shared" si="77"/>
        <v>14</v>
      </c>
      <c r="AS45" s="119">
        <f t="shared" si="77"/>
        <v>13</v>
      </c>
      <c r="AT45" s="119">
        <f t="shared" si="77"/>
        <v>12</v>
      </c>
      <c r="AU45" s="119">
        <f t="shared" si="77"/>
        <v>18</v>
      </c>
      <c r="AV45" s="119">
        <f t="shared" si="77"/>
        <v>21</v>
      </c>
      <c r="AW45" s="119">
        <f t="shared" si="77"/>
        <v>17</v>
      </c>
      <c r="AX45" s="119">
        <f t="shared" si="77"/>
        <v>15</v>
      </c>
      <c r="AY45" s="119">
        <f t="shared" si="77"/>
        <v>20</v>
      </c>
      <c r="AZ45" s="119">
        <f t="shared" si="77"/>
        <v>14</v>
      </c>
      <c r="BA45" s="120">
        <f t="shared" si="77"/>
        <v>18</v>
      </c>
      <c r="BB45" s="266">
        <f t="shared" si="74"/>
        <v>818</v>
      </c>
      <c r="BD45" s="117" t="s">
        <v>44</v>
      </c>
      <c r="BE45" s="119">
        <f>SUM(BE7:BE9)</f>
        <v>0</v>
      </c>
      <c r="BF45" s="119">
        <f t="shared" ref="BF45:DD45" si="78">SUM(BF7:BF9)</f>
        <v>0</v>
      </c>
      <c r="BG45" s="119">
        <f t="shared" si="78"/>
        <v>0</v>
      </c>
      <c r="BH45" s="119">
        <f t="shared" si="78"/>
        <v>0</v>
      </c>
      <c r="BI45" s="119">
        <f t="shared" si="78"/>
        <v>0</v>
      </c>
      <c r="BJ45" s="119">
        <f t="shared" si="78"/>
        <v>0</v>
      </c>
      <c r="BK45" s="119">
        <f t="shared" si="78"/>
        <v>0</v>
      </c>
      <c r="BL45" s="119">
        <f t="shared" si="78"/>
        <v>0</v>
      </c>
      <c r="BM45" s="119">
        <f t="shared" si="78"/>
        <v>0</v>
      </c>
      <c r="BN45" s="119">
        <f t="shared" si="78"/>
        <v>0</v>
      </c>
      <c r="BO45" s="119">
        <f t="shared" si="78"/>
        <v>0</v>
      </c>
      <c r="BP45" s="119">
        <f t="shared" si="78"/>
        <v>0</v>
      </c>
      <c r="BQ45" s="119">
        <f t="shared" si="78"/>
        <v>0</v>
      </c>
      <c r="BR45" s="119">
        <f t="shared" si="78"/>
        <v>0</v>
      </c>
      <c r="BS45" s="119">
        <f t="shared" si="78"/>
        <v>0</v>
      </c>
      <c r="BT45" s="119">
        <f t="shared" si="78"/>
        <v>2</v>
      </c>
      <c r="BU45" s="119">
        <f t="shared" si="78"/>
        <v>0</v>
      </c>
      <c r="BV45" s="119">
        <f t="shared" si="78"/>
        <v>0</v>
      </c>
      <c r="BW45" s="119">
        <f t="shared" si="78"/>
        <v>0</v>
      </c>
      <c r="BX45" s="119">
        <f t="shared" si="78"/>
        <v>0</v>
      </c>
      <c r="BY45" s="119">
        <f t="shared" si="78"/>
        <v>0</v>
      </c>
      <c r="BZ45" s="119">
        <f t="shared" si="78"/>
        <v>1</v>
      </c>
      <c r="CA45" s="119">
        <f t="shared" si="78"/>
        <v>1</v>
      </c>
      <c r="CB45" s="119">
        <f t="shared" si="78"/>
        <v>0</v>
      </c>
      <c r="CC45" s="119">
        <f t="shared" si="78"/>
        <v>0</v>
      </c>
      <c r="CD45" s="119">
        <f t="shared" si="78"/>
        <v>0</v>
      </c>
      <c r="CE45" s="119">
        <f t="shared" si="78"/>
        <v>0</v>
      </c>
      <c r="CF45" s="119">
        <f t="shared" si="78"/>
        <v>0</v>
      </c>
      <c r="CG45" s="119">
        <f t="shared" si="78"/>
        <v>0</v>
      </c>
      <c r="CH45" s="119">
        <f t="shared" si="78"/>
        <v>0</v>
      </c>
      <c r="CI45" s="119">
        <f t="shared" si="78"/>
        <v>1</v>
      </c>
      <c r="CJ45" s="119">
        <f t="shared" si="78"/>
        <v>0</v>
      </c>
      <c r="CK45" s="119">
        <f t="shared" si="78"/>
        <v>0</v>
      </c>
      <c r="CL45" s="119">
        <f t="shared" si="78"/>
        <v>0</v>
      </c>
      <c r="CM45" s="119">
        <f t="shared" si="78"/>
        <v>0</v>
      </c>
      <c r="CN45" s="119">
        <f t="shared" si="78"/>
        <v>0</v>
      </c>
      <c r="CO45" s="119">
        <f t="shared" si="78"/>
        <v>0</v>
      </c>
      <c r="CP45" s="119">
        <f t="shared" si="78"/>
        <v>0</v>
      </c>
      <c r="CQ45" s="119">
        <f t="shared" si="78"/>
        <v>0</v>
      </c>
      <c r="CR45" s="119">
        <f t="shared" si="78"/>
        <v>0</v>
      </c>
      <c r="CS45" s="119">
        <f t="shared" si="78"/>
        <v>0</v>
      </c>
      <c r="CT45" s="119">
        <f t="shared" si="78"/>
        <v>0</v>
      </c>
      <c r="CU45" s="119">
        <f t="shared" si="78"/>
        <v>0</v>
      </c>
      <c r="CV45" s="119">
        <f t="shared" si="78"/>
        <v>0</v>
      </c>
      <c r="CW45" s="119">
        <f t="shared" si="78"/>
        <v>0</v>
      </c>
      <c r="CX45" s="119">
        <f t="shared" si="78"/>
        <v>0</v>
      </c>
      <c r="CY45" s="119">
        <f t="shared" si="78"/>
        <v>0</v>
      </c>
      <c r="CZ45" s="119">
        <f t="shared" si="78"/>
        <v>1</v>
      </c>
      <c r="DA45" s="119">
        <f t="shared" si="78"/>
        <v>0</v>
      </c>
      <c r="DB45" s="119">
        <f t="shared" si="78"/>
        <v>1</v>
      </c>
      <c r="DC45" s="119">
        <f t="shared" si="78"/>
        <v>0</v>
      </c>
      <c r="DD45" s="119">
        <f t="shared" si="78"/>
        <v>0</v>
      </c>
      <c r="DH45" s="117" t="s">
        <v>44</v>
      </c>
      <c r="DI45" s="119">
        <f>SUM(DI7:DI9)</f>
        <v>16</v>
      </c>
      <c r="DJ45" s="119">
        <f t="shared" ref="DJ45:FH45" si="79">SUM(DJ7:DJ9)</f>
        <v>26</v>
      </c>
      <c r="DK45" s="119">
        <f t="shared" si="79"/>
        <v>16</v>
      </c>
      <c r="DL45" s="119">
        <f t="shared" si="79"/>
        <v>21</v>
      </c>
      <c r="DM45" s="119">
        <f t="shared" si="79"/>
        <v>15</v>
      </c>
      <c r="DN45" s="119">
        <f t="shared" si="79"/>
        <v>16</v>
      </c>
      <c r="DO45" s="119">
        <f t="shared" si="79"/>
        <v>12</v>
      </c>
      <c r="DP45" s="119">
        <f t="shared" si="79"/>
        <v>18</v>
      </c>
      <c r="DQ45" s="119">
        <f t="shared" si="79"/>
        <v>20</v>
      </c>
      <c r="DR45" s="119">
        <f t="shared" si="79"/>
        <v>20</v>
      </c>
      <c r="DS45" s="119">
        <f t="shared" si="79"/>
        <v>22</v>
      </c>
      <c r="DT45" s="119">
        <f t="shared" si="79"/>
        <v>12</v>
      </c>
      <c r="DU45" s="119">
        <f t="shared" si="79"/>
        <v>13</v>
      </c>
      <c r="DV45" s="119">
        <f t="shared" si="79"/>
        <v>21</v>
      </c>
      <c r="DW45" s="119">
        <f t="shared" si="79"/>
        <v>14</v>
      </c>
      <c r="DX45" s="119">
        <f t="shared" si="79"/>
        <v>13</v>
      </c>
      <c r="DY45" s="119">
        <f t="shared" si="79"/>
        <v>12</v>
      </c>
      <c r="DZ45" s="119">
        <f t="shared" si="79"/>
        <v>11</v>
      </c>
      <c r="EA45" s="119">
        <f t="shared" si="79"/>
        <v>20</v>
      </c>
      <c r="EB45" s="119">
        <f t="shared" si="79"/>
        <v>19</v>
      </c>
      <c r="EC45" s="119">
        <f t="shared" si="79"/>
        <v>16</v>
      </c>
      <c r="ED45" s="119">
        <f t="shared" si="79"/>
        <v>13</v>
      </c>
      <c r="EE45" s="119">
        <f t="shared" si="79"/>
        <v>15</v>
      </c>
      <c r="EF45" s="119">
        <f t="shared" si="79"/>
        <v>11</v>
      </c>
      <c r="EG45" s="119">
        <f t="shared" si="79"/>
        <v>19</v>
      </c>
      <c r="EH45" s="119">
        <f t="shared" si="79"/>
        <v>11</v>
      </c>
      <c r="EI45" s="119">
        <f t="shared" si="79"/>
        <v>13</v>
      </c>
      <c r="EJ45" s="119">
        <f t="shared" si="79"/>
        <v>10</v>
      </c>
      <c r="EK45" s="119">
        <f t="shared" si="79"/>
        <v>10</v>
      </c>
      <c r="EL45" s="119">
        <f t="shared" si="79"/>
        <v>12</v>
      </c>
      <c r="EM45" s="119">
        <f t="shared" si="79"/>
        <v>18</v>
      </c>
      <c r="EN45" s="119">
        <f t="shared" si="79"/>
        <v>15</v>
      </c>
      <c r="EO45" s="119">
        <f t="shared" si="79"/>
        <v>15</v>
      </c>
      <c r="EP45" s="119">
        <f t="shared" si="79"/>
        <v>16</v>
      </c>
      <c r="EQ45" s="119">
        <f t="shared" si="79"/>
        <v>18</v>
      </c>
      <c r="ER45" s="119">
        <f t="shared" si="79"/>
        <v>10</v>
      </c>
      <c r="ES45" s="119">
        <f t="shared" si="79"/>
        <v>14</v>
      </c>
      <c r="ET45" s="119">
        <f t="shared" si="79"/>
        <v>15</v>
      </c>
      <c r="EU45" s="119">
        <f t="shared" si="79"/>
        <v>17</v>
      </c>
      <c r="EV45" s="119">
        <f t="shared" si="79"/>
        <v>16</v>
      </c>
      <c r="EW45" s="119">
        <f t="shared" si="79"/>
        <v>17</v>
      </c>
      <c r="EX45" s="119">
        <f t="shared" si="79"/>
        <v>13</v>
      </c>
      <c r="EY45" s="119">
        <f t="shared" si="79"/>
        <v>14</v>
      </c>
      <c r="EZ45" s="119">
        <f t="shared" si="79"/>
        <v>13</v>
      </c>
      <c r="FA45" s="119">
        <f t="shared" si="79"/>
        <v>12</v>
      </c>
      <c r="FB45" s="119">
        <f t="shared" si="79"/>
        <v>18</v>
      </c>
      <c r="FC45" s="119">
        <f t="shared" si="79"/>
        <v>21</v>
      </c>
      <c r="FD45" s="119">
        <f t="shared" si="79"/>
        <v>16</v>
      </c>
      <c r="FE45" s="119">
        <f t="shared" si="79"/>
        <v>15</v>
      </c>
      <c r="FF45" s="119">
        <f t="shared" si="79"/>
        <v>19</v>
      </c>
      <c r="FG45" s="119">
        <f t="shared" si="79"/>
        <v>14</v>
      </c>
      <c r="FH45" s="120">
        <f t="shared" si="79"/>
        <v>18</v>
      </c>
    </row>
    <row r="46" spans="1:165" x14ac:dyDescent="0.25">
      <c r="A46" s="117" t="s">
        <v>45</v>
      </c>
      <c r="B46" s="119">
        <f t="shared" ref="B46:AR46" si="80">IF(ISNUMBER(B$6), SUM(B10:B15), NA())</f>
        <v>189</v>
      </c>
      <c r="C46" s="119">
        <f t="shared" si="80"/>
        <v>275</v>
      </c>
      <c r="D46" s="119">
        <f t="shared" si="80"/>
        <v>314</v>
      </c>
      <c r="E46" s="119">
        <f t="shared" si="80"/>
        <v>314</v>
      </c>
      <c r="F46" s="119">
        <f t="shared" si="80"/>
        <v>308</v>
      </c>
      <c r="G46" s="119">
        <f t="shared" si="80"/>
        <v>271</v>
      </c>
      <c r="H46" s="119">
        <f t="shared" si="80"/>
        <v>286</v>
      </c>
      <c r="I46" s="119">
        <f t="shared" si="80"/>
        <v>321</v>
      </c>
      <c r="J46" s="119">
        <f t="shared" si="80"/>
        <v>315</v>
      </c>
      <c r="K46" s="119">
        <f t="shared" si="80"/>
        <v>312</v>
      </c>
      <c r="L46" s="119">
        <f t="shared" si="80"/>
        <v>311</v>
      </c>
      <c r="M46" s="119">
        <f t="shared" si="80"/>
        <v>275</v>
      </c>
      <c r="N46" s="119">
        <f t="shared" si="80"/>
        <v>283</v>
      </c>
      <c r="O46" s="119">
        <f t="shared" si="80"/>
        <v>288</v>
      </c>
      <c r="P46" s="119">
        <f t="shared" si="80"/>
        <v>332</v>
      </c>
      <c r="Q46" s="119">
        <f t="shared" si="80"/>
        <v>353</v>
      </c>
      <c r="R46" s="119">
        <f t="shared" si="80"/>
        <v>404</v>
      </c>
      <c r="S46" s="119">
        <f t="shared" si="80"/>
        <v>345</v>
      </c>
      <c r="T46" s="119">
        <f t="shared" si="80"/>
        <v>233</v>
      </c>
      <c r="U46" s="119">
        <f t="shared" si="80"/>
        <v>287</v>
      </c>
      <c r="V46" s="119">
        <f t="shared" si="80"/>
        <v>339</v>
      </c>
      <c r="W46" s="119">
        <f t="shared" si="80"/>
        <v>232</v>
      </c>
      <c r="X46" s="119">
        <f t="shared" si="80"/>
        <v>267</v>
      </c>
      <c r="Y46" s="119">
        <f t="shared" si="80"/>
        <v>287</v>
      </c>
      <c r="Z46" s="119">
        <f t="shared" si="80"/>
        <v>263</v>
      </c>
      <c r="AA46" s="119">
        <f t="shared" si="80"/>
        <v>219</v>
      </c>
      <c r="AB46" s="119">
        <f t="shared" si="80"/>
        <v>272</v>
      </c>
      <c r="AC46" s="119">
        <f t="shared" si="80"/>
        <v>264</v>
      </c>
      <c r="AD46" s="119">
        <f t="shared" si="80"/>
        <v>277</v>
      </c>
      <c r="AE46" s="119">
        <f t="shared" si="80"/>
        <v>275</v>
      </c>
      <c r="AF46" s="119">
        <f t="shared" si="80"/>
        <v>288</v>
      </c>
      <c r="AG46" s="119">
        <f t="shared" si="80"/>
        <v>329</v>
      </c>
      <c r="AH46" s="119">
        <f t="shared" si="80"/>
        <v>289</v>
      </c>
      <c r="AI46" s="119">
        <f t="shared" si="80"/>
        <v>295</v>
      </c>
      <c r="AJ46" s="119">
        <f t="shared" si="80"/>
        <v>271</v>
      </c>
      <c r="AK46" s="119">
        <f t="shared" si="80"/>
        <v>242</v>
      </c>
      <c r="AL46" s="119">
        <f t="shared" si="80"/>
        <v>303</v>
      </c>
      <c r="AM46" s="119">
        <f t="shared" si="80"/>
        <v>317</v>
      </c>
      <c r="AN46" s="119">
        <f t="shared" si="80"/>
        <v>314</v>
      </c>
      <c r="AO46" s="119">
        <f t="shared" si="80"/>
        <v>279</v>
      </c>
      <c r="AP46" s="119">
        <f t="shared" si="80"/>
        <v>292</v>
      </c>
      <c r="AQ46" s="119">
        <f t="shared" si="80"/>
        <v>296</v>
      </c>
      <c r="AR46" s="119">
        <f t="shared" si="80"/>
        <v>327</v>
      </c>
      <c r="AS46" s="119">
        <f>IF(ISNUMBER(AS$6), SUM(AS10:AS15), NA())</f>
        <v>323</v>
      </c>
      <c r="AT46" s="119">
        <f t="shared" ref="AT46:BA46" si="81">IF(ISNUMBER(AT$6), SUM(AT10:AT15), NA())</f>
        <v>326</v>
      </c>
      <c r="AU46" s="119">
        <f t="shared" si="81"/>
        <v>319</v>
      </c>
      <c r="AV46" s="119">
        <f t="shared" si="81"/>
        <v>324</v>
      </c>
      <c r="AW46" s="119">
        <f t="shared" si="81"/>
        <v>350</v>
      </c>
      <c r="AX46" s="119">
        <f t="shared" si="81"/>
        <v>339</v>
      </c>
      <c r="AY46" s="119">
        <f t="shared" si="81"/>
        <v>310</v>
      </c>
      <c r="AZ46" s="119">
        <f t="shared" si="81"/>
        <v>318</v>
      </c>
      <c r="BA46" s="120">
        <f t="shared" si="81"/>
        <v>281</v>
      </c>
      <c r="BB46" s="266">
        <f t="shared" si="74"/>
        <v>15443</v>
      </c>
      <c r="BD46" s="117" t="s">
        <v>45</v>
      </c>
      <c r="BE46" s="119">
        <f>SUM(BE10:BE15)</f>
        <v>0</v>
      </c>
      <c r="BF46" s="119">
        <f t="shared" ref="BF46:DD46" si="82">SUM(BF10:BF15)</f>
        <v>0</v>
      </c>
      <c r="BG46" s="119">
        <f t="shared" si="82"/>
        <v>0</v>
      </c>
      <c r="BH46" s="119">
        <f t="shared" si="82"/>
        <v>0</v>
      </c>
      <c r="BI46" s="119">
        <f t="shared" si="82"/>
        <v>0</v>
      </c>
      <c r="BJ46" s="119">
        <f t="shared" si="82"/>
        <v>0</v>
      </c>
      <c r="BK46" s="119">
        <f t="shared" si="82"/>
        <v>0</v>
      </c>
      <c r="BL46" s="119">
        <f t="shared" si="82"/>
        <v>0</v>
      </c>
      <c r="BM46" s="119">
        <f t="shared" si="82"/>
        <v>0</v>
      </c>
      <c r="BN46" s="119">
        <f t="shared" si="82"/>
        <v>0</v>
      </c>
      <c r="BO46" s="119">
        <f t="shared" si="82"/>
        <v>0</v>
      </c>
      <c r="BP46" s="119">
        <f t="shared" si="82"/>
        <v>1</v>
      </c>
      <c r="BQ46" s="119">
        <f t="shared" si="82"/>
        <v>8</v>
      </c>
      <c r="BR46" s="119">
        <f t="shared" si="82"/>
        <v>43</v>
      </c>
      <c r="BS46" s="119">
        <f t="shared" si="82"/>
        <v>74</v>
      </c>
      <c r="BT46" s="119">
        <f t="shared" si="82"/>
        <v>101</v>
      </c>
      <c r="BU46" s="119">
        <f t="shared" si="82"/>
        <v>103</v>
      </c>
      <c r="BV46" s="119">
        <f t="shared" si="82"/>
        <v>52</v>
      </c>
      <c r="BW46" s="119">
        <f t="shared" si="82"/>
        <v>40</v>
      </c>
      <c r="BX46" s="119">
        <f t="shared" si="82"/>
        <v>33</v>
      </c>
      <c r="BY46" s="119">
        <f t="shared" si="82"/>
        <v>30</v>
      </c>
      <c r="BZ46" s="119">
        <f t="shared" si="82"/>
        <v>6</v>
      </c>
      <c r="CA46" s="119">
        <f t="shared" si="82"/>
        <v>15</v>
      </c>
      <c r="CB46" s="119">
        <f t="shared" si="82"/>
        <v>9</v>
      </c>
      <c r="CC46" s="119">
        <f t="shared" si="82"/>
        <v>12</v>
      </c>
      <c r="CD46" s="119">
        <f t="shared" si="82"/>
        <v>3</v>
      </c>
      <c r="CE46" s="119">
        <f t="shared" si="82"/>
        <v>6</v>
      </c>
      <c r="CF46" s="119">
        <f t="shared" si="82"/>
        <v>4</v>
      </c>
      <c r="CG46" s="119">
        <f t="shared" si="82"/>
        <v>3</v>
      </c>
      <c r="CH46" s="119">
        <f t="shared" si="82"/>
        <v>3</v>
      </c>
      <c r="CI46" s="119">
        <f t="shared" si="82"/>
        <v>2</v>
      </c>
      <c r="CJ46" s="119">
        <f t="shared" si="82"/>
        <v>1</v>
      </c>
      <c r="CK46" s="119">
        <f t="shared" si="82"/>
        <v>2</v>
      </c>
      <c r="CL46" s="119">
        <f t="shared" si="82"/>
        <v>1</v>
      </c>
      <c r="CM46" s="119">
        <f t="shared" si="82"/>
        <v>4</v>
      </c>
      <c r="CN46" s="119">
        <f t="shared" si="82"/>
        <v>0</v>
      </c>
      <c r="CO46" s="119">
        <f t="shared" si="82"/>
        <v>4</v>
      </c>
      <c r="CP46" s="119">
        <f t="shared" si="82"/>
        <v>4</v>
      </c>
      <c r="CQ46" s="119">
        <f t="shared" si="82"/>
        <v>3</v>
      </c>
      <c r="CR46" s="119">
        <f t="shared" si="82"/>
        <v>3</v>
      </c>
      <c r="CS46" s="119">
        <f t="shared" si="82"/>
        <v>5</v>
      </c>
      <c r="CT46" s="119">
        <f t="shared" si="82"/>
        <v>9</v>
      </c>
      <c r="CU46" s="119">
        <f t="shared" si="82"/>
        <v>9</v>
      </c>
      <c r="CV46" s="119">
        <f t="shared" si="82"/>
        <v>12</v>
      </c>
      <c r="CW46" s="119">
        <f t="shared" si="82"/>
        <v>10</v>
      </c>
      <c r="CX46" s="119">
        <f t="shared" si="82"/>
        <v>21</v>
      </c>
      <c r="CY46" s="119">
        <f t="shared" si="82"/>
        <v>20</v>
      </c>
      <c r="CZ46" s="119">
        <f t="shared" si="82"/>
        <v>23</v>
      </c>
      <c r="DA46" s="119">
        <f t="shared" si="82"/>
        <v>28</v>
      </c>
      <c r="DB46" s="119">
        <f t="shared" si="82"/>
        <v>23</v>
      </c>
      <c r="DC46" s="119">
        <f t="shared" si="82"/>
        <v>18</v>
      </c>
      <c r="DD46" s="119">
        <f t="shared" si="82"/>
        <v>21</v>
      </c>
      <c r="DH46" s="117" t="s">
        <v>45</v>
      </c>
      <c r="DI46" s="119">
        <f>SUM(DI10:DI15)</f>
        <v>189</v>
      </c>
      <c r="DJ46" s="119">
        <f t="shared" ref="DJ46:FH46" si="83">SUM(DJ10:DJ15)</f>
        <v>275</v>
      </c>
      <c r="DK46" s="119">
        <f t="shared" si="83"/>
        <v>314</v>
      </c>
      <c r="DL46" s="119">
        <f t="shared" si="83"/>
        <v>314</v>
      </c>
      <c r="DM46" s="119">
        <f t="shared" si="83"/>
        <v>308</v>
      </c>
      <c r="DN46" s="119">
        <f t="shared" si="83"/>
        <v>271</v>
      </c>
      <c r="DO46" s="119">
        <f t="shared" si="83"/>
        <v>286</v>
      </c>
      <c r="DP46" s="119">
        <f t="shared" si="83"/>
        <v>321</v>
      </c>
      <c r="DQ46" s="119">
        <f t="shared" si="83"/>
        <v>315</v>
      </c>
      <c r="DR46" s="119">
        <f t="shared" si="83"/>
        <v>312</v>
      </c>
      <c r="DS46" s="119">
        <f t="shared" si="83"/>
        <v>311</v>
      </c>
      <c r="DT46" s="119">
        <f t="shared" si="83"/>
        <v>274</v>
      </c>
      <c r="DU46" s="119">
        <f t="shared" si="83"/>
        <v>275</v>
      </c>
      <c r="DV46" s="119">
        <f t="shared" si="83"/>
        <v>245</v>
      </c>
      <c r="DW46" s="119">
        <f t="shared" si="83"/>
        <v>258</v>
      </c>
      <c r="DX46" s="119">
        <f t="shared" si="83"/>
        <v>252</v>
      </c>
      <c r="DY46" s="119">
        <f t="shared" si="83"/>
        <v>301</v>
      </c>
      <c r="DZ46" s="119">
        <f t="shared" si="83"/>
        <v>293</v>
      </c>
      <c r="EA46" s="119">
        <f t="shared" si="83"/>
        <v>193</v>
      </c>
      <c r="EB46" s="119">
        <f t="shared" si="83"/>
        <v>254</v>
      </c>
      <c r="EC46" s="119">
        <f t="shared" si="83"/>
        <v>309</v>
      </c>
      <c r="ED46" s="119">
        <f t="shared" si="83"/>
        <v>226</v>
      </c>
      <c r="EE46" s="119">
        <f t="shared" si="83"/>
        <v>252</v>
      </c>
      <c r="EF46" s="119">
        <f t="shared" si="83"/>
        <v>278</v>
      </c>
      <c r="EG46" s="119">
        <f t="shared" si="83"/>
        <v>251</v>
      </c>
      <c r="EH46" s="119">
        <f t="shared" si="83"/>
        <v>216</v>
      </c>
      <c r="EI46" s="119">
        <f t="shared" si="83"/>
        <v>266</v>
      </c>
      <c r="EJ46" s="119">
        <f t="shared" si="83"/>
        <v>260</v>
      </c>
      <c r="EK46" s="119">
        <f t="shared" si="83"/>
        <v>274</v>
      </c>
      <c r="EL46" s="119">
        <f t="shared" si="83"/>
        <v>272</v>
      </c>
      <c r="EM46" s="119">
        <f t="shared" si="83"/>
        <v>286</v>
      </c>
      <c r="EN46" s="119">
        <f t="shared" si="83"/>
        <v>328</v>
      </c>
      <c r="EO46" s="119">
        <f t="shared" si="83"/>
        <v>287</v>
      </c>
      <c r="EP46" s="119">
        <f t="shared" si="83"/>
        <v>294</v>
      </c>
      <c r="EQ46" s="119">
        <f t="shared" si="83"/>
        <v>267</v>
      </c>
      <c r="ER46" s="119">
        <f t="shared" si="83"/>
        <v>242</v>
      </c>
      <c r="ES46" s="119">
        <f t="shared" si="83"/>
        <v>299</v>
      </c>
      <c r="ET46" s="119">
        <f t="shared" si="83"/>
        <v>313</v>
      </c>
      <c r="EU46" s="119">
        <f t="shared" si="83"/>
        <v>311</v>
      </c>
      <c r="EV46" s="119">
        <f t="shared" si="83"/>
        <v>276</v>
      </c>
      <c r="EW46" s="119">
        <f t="shared" si="83"/>
        <v>287</v>
      </c>
      <c r="EX46" s="119">
        <f t="shared" si="83"/>
        <v>287</v>
      </c>
      <c r="EY46" s="119">
        <f t="shared" si="83"/>
        <v>318</v>
      </c>
      <c r="EZ46" s="119">
        <f t="shared" si="83"/>
        <v>311</v>
      </c>
      <c r="FA46" s="119">
        <f t="shared" si="83"/>
        <v>316</v>
      </c>
      <c r="FB46" s="119">
        <f t="shared" si="83"/>
        <v>298</v>
      </c>
      <c r="FC46" s="119">
        <f t="shared" si="83"/>
        <v>304</v>
      </c>
      <c r="FD46" s="119">
        <f t="shared" si="83"/>
        <v>327</v>
      </c>
      <c r="FE46" s="119">
        <f t="shared" si="83"/>
        <v>311</v>
      </c>
      <c r="FF46" s="119">
        <f t="shared" si="83"/>
        <v>287</v>
      </c>
      <c r="FG46" s="119">
        <f t="shared" si="83"/>
        <v>300</v>
      </c>
      <c r="FH46" s="120">
        <f t="shared" si="83"/>
        <v>260</v>
      </c>
    </row>
    <row r="47" spans="1:165" x14ac:dyDescent="0.25">
      <c r="A47" s="117" t="s">
        <v>46</v>
      </c>
      <c r="B47" s="119">
        <f t="shared" ref="B47:AR47" si="84">IF(ISNUMBER(B$6), SUM(B16:B19), NA())</f>
        <v>1201</v>
      </c>
      <c r="C47" s="119">
        <f t="shared" si="84"/>
        <v>1500</v>
      </c>
      <c r="D47" s="119">
        <f t="shared" si="84"/>
        <v>1518</v>
      </c>
      <c r="E47" s="119">
        <f t="shared" si="84"/>
        <v>1356</v>
      </c>
      <c r="F47" s="119">
        <f t="shared" si="84"/>
        <v>1348</v>
      </c>
      <c r="G47" s="119">
        <f t="shared" si="84"/>
        <v>1329</v>
      </c>
      <c r="H47" s="119">
        <f t="shared" si="84"/>
        <v>1288</v>
      </c>
      <c r="I47" s="119">
        <f t="shared" si="84"/>
        <v>1271</v>
      </c>
      <c r="J47" s="119">
        <f t="shared" si="84"/>
        <v>1257</v>
      </c>
      <c r="K47" s="119">
        <f t="shared" si="84"/>
        <v>1252</v>
      </c>
      <c r="L47" s="119">
        <f t="shared" si="84"/>
        <v>1340</v>
      </c>
      <c r="M47" s="119">
        <f t="shared" si="84"/>
        <v>1264</v>
      </c>
      <c r="N47" s="119">
        <f t="shared" si="84"/>
        <v>1301</v>
      </c>
      <c r="O47" s="119">
        <f t="shared" si="84"/>
        <v>1860</v>
      </c>
      <c r="P47" s="119">
        <f t="shared" si="84"/>
        <v>2111</v>
      </c>
      <c r="Q47" s="119">
        <f t="shared" si="84"/>
        <v>2294</v>
      </c>
      <c r="R47" s="119">
        <f t="shared" si="84"/>
        <v>2283</v>
      </c>
      <c r="S47" s="119">
        <f t="shared" si="84"/>
        <v>1897</v>
      </c>
      <c r="T47" s="119">
        <f t="shared" si="84"/>
        <v>1370</v>
      </c>
      <c r="U47" s="119">
        <f t="shared" si="84"/>
        <v>1643</v>
      </c>
      <c r="V47" s="119">
        <f t="shared" si="84"/>
        <v>1481</v>
      </c>
      <c r="W47" s="119">
        <f t="shared" si="84"/>
        <v>1123</v>
      </c>
      <c r="X47" s="119">
        <f t="shared" si="84"/>
        <v>1308</v>
      </c>
      <c r="Y47" s="119">
        <f t="shared" si="84"/>
        <v>1270</v>
      </c>
      <c r="Z47" s="119">
        <f t="shared" si="84"/>
        <v>1206</v>
      </c>
      <c r="AA47" s="119">
        <f t="shared" si="84"/>
        <v>1150</v>
      </c>
      <c r="AB47" s="119">
        <f t="shared" si="84"/>
        <v>1181</v>
      </c>
      <c r="AC47" s="119">
        <f t="shared" si="84"/>
        <v>1108</v>
      </c>
      <c r="AD47" s="119">
        <f t="shared" si="84"/>
        <v>1198</v>
      </c>
      <c r="AE47" s="119">
        <f t="shared" si="84"/>
        <v>1208</v>
      </c>
      <c r="AF47" s="119">
        <f t="shared" si="84"/>
        <v>1209</v>
      </c>
      <c r="AG47" s="119">
        <f t="shared" si="84"/>
        <v>1179</v>
      </c>
      <c r="AH47" s="119">
        <f t="shared" si="84"/>
        <v>1150</v>
      </c>
      <c r="AI47" s="119">
        <f t="shared" si="84"/>
        <v>1251</v>
      </c>
      <c r="AJ47" s="119">
        <f t="shared" si="84"/>
        <v>1236</v>
      </c>
      <c r="AK47" s="119">
        <f t="shared" si="84"/>
        <v>1021</v>
      </c>
      <c r="AL47" s="119">
        <f t="shared" si="84"/>
        <v>1209</v>
      </c>
      <c r="AM47" s="119">
        <f t="shared" si="84"/>
        <v>1231</v>
      </c>
      <c r="AN47" s="119">
        <f t="shared" si="84"/>
        <v>1253</v>
      </c>
      <c r="AO47" s="119">
        <f t="shared" si="84"/>
        <v>1257</v>
      </c>
      <c r="AP47" s="119">
        <f t="shared" si="84"/>
        <v>1231</v>
      </c>
      <c r="AQ47" s="119">
        <f t="shared" si="84"/>
        <v>1331</v>
      </c>
      <c r="AR47" s="119">
        <f t="shared" si="84"/>
        <v>1330</v>
      </c>
      <c r="AS47" s="119">
        <f>IF(ISNUMBER(AS$6), SUM(AS16:AS19), NA())</f>
        <v>1355</v>
      </c>
      <c r="AT47" s="119">
        <f t="shared" ref="AT47:BA47" si="85">IF(ISNUMBER(AT$6), SUM(AT16:AT19), NA())</f>
        <v>1384</v>
      </c>
      <c r="AU47" s="119">
        <f t="shared" si="85"/>
        <v>1490</v>
      </c>
      <c r="AV47" s="119">
        <f t="shared" si="85"/>
        <v>1500</v>
      </c>
      <c r="AW47" s="119">
        <f t="shared" si="85"/>
        <v>1553</v>
      </c>
      <c r="AX47" s="119">
        <f t="shared" si="85"/>
        <v>1529</v>
      </c>
      <c r="AY47" s="119">
        <f t="shared" si="85"/>
        <v>1525</v>
      </c>
      <c r="AZ47" s="119">
        <f t="shared" si="85"/>
        <v>1524</v>
      </c>
      <c r="BA47" s="120">
        <f t="shared" si="85"/>
        <v>1315</v>
      </c>
      <c r="BB47" s="266">
        <f t="shared" si="74"/>
        <v>71979</v>
      </c>
      <c r="BD47" s="117" t="s">
        <v>46</v>
      </c>
      <c r="BE47" s="119">
        <f>SUM(BE16:BE19)</f>
        <v>0</v>
      </c>
      <c r="BF47" s="119">
        <f t="shared" ref="BF47:DD47" si="86">SUM(BF16:BF19)</f>
        <v>0</v>
      </c>
      <c r="BG47" s="119">
        <f t="shared" si="86"/>
        <v>0</v>
      </c>
      <c r="BH47" s="119">
        <f t="shared" si="86"/>
        <v>0</v>
      </c>
      <c r="BI47" s="119">
        <f t="shared" si="86"/>
        <v>0</v>
      </c>
      <c r="BJ47" s="119">
        <f t="shared" si="86"/>
        <v>0</v>
      </c>
      <c r="BK47" s="119">
        <f t="shared" si="86"/>
        <v>0</v>
      </c>
      <c r="BL47" s="119">
        <f t="shared" si="86"/>
        <v>0</v>
      </c>
      <c r="BM47" s="119">
        <f t="shared" si="86"/>
        <v>0</v>
      </c>
      <c r="BN47" s="119">
        <f t="shared" si="86"/>
        <v>0</v>
      </c>
      <c r="BO47" s="119">
        <f t="shared" si="86"/>
        <v>1</v>
      </c>
      <c r="BP47" s="119">
        <f t="shared" si="86"/>
        <v>6</v>
      </c>
      <c r="BQ47" s="119">
        <f t="shared" si="86"/>
        <v>63</v>
      </c>
      <c r="BR47" s="119">
        <f t="shared" si="86"/>
        <v>412</v>
      </c>
      <c r="BS47" s="119">
        <f t="shared" si="86"/>
        <v>742</v>
      </c>
      <c r="BT47" s="119">
        <f t="shared" si="86"/>
        <v>966</v>
      </c>
      <c r="BU47" s="119">
        <f t="shared" si="86"/>
        <v>823</v>
      </c>
      <c r="BV47" s="119">
        <f t="shared" si="86"/>
        <v>512</v>
      </c>
      <c r="BW47" s="119">
        <f t="shared" si="86"/>
        <v>317</v>
      </c>
      <c r="BX47" s="119">
        <f t="shared" si="86"/>
        <v>266</v>
      </c>
      <c r="BY47" s="119">
        <f t="shared" si="86"/>
        <v>198</v>
      </c>
      <c r="BZ47" s="119">
        <f t="shared" si="86"/>
        <v>123</v>
      </c>
      <c r="CA47" s="119">
        <f t="shared" si="86"/>
        <v>123</v>
      </c>
      <c r="CB47" s="119">
        <f t="shared" si="86"/>
        <v>85</v>
      </c>
      <c r="CC47" s="119">
        <f t="shared" si="86"/>
        <v>67</v>
      </c>
      <c r="CD47" s="119">
        <f t="shared" si="86"/>
        <v>55</v>
      </c>
      <c r="CE47" s="119">
        <f t="shared" si="86"/>
        <v>41</v>
      </c>
      <c r="CF47" s="119">
        <f t="shared" si="86"/>
        <v>29</v>
      </c>
      <c r="CG47" s="119">
        <f t="shared" si="86"/>
        <v>28</v>
      </c>
      <c r="CH47" s="119">
        <f t="shared" si="86"/>
        <v>27</v>
      </c>
      <c r="CI47" s="119">
        <f t="shared" si="86"/>
        <v>22</v>
      </c>
      <c r="CJ47" s="119">
        <f t="shared" si="86"/>
        <v>16</v>
      </c>
      <c r="CK47" s="119">
        <f t="shared" si="86"/>
        <v>8</v>
      </c>
      <c r="CL47" s="119">
        <f t="shared" si="86"/>
        <v>18</v>
      </c>
      <c r="CM47" s="119">
        <f t="shared" si="86"/>
        <v>14</v>
      </c>
      <c r="CN47" s="119">
        <f t="shared" si="86"/>
        <v>12</v>
      </c>
      <c r="CO47" s="119">
        <f t="shared" si="86"/>
        <v>9</v>
      </c>
      <c r="CP47" s="119">
        <f t="shared" si="86"/>
        <v>13</v>
      </c>
      <c r="CQ47" s="119">
        <f t="shared" si="86"/>
        <v>26</v>
      </c>
      <c r="CR47" s="119">
        <f t="shared" si="86"/>
        <v>27</v>
      </c>
      <c r="CS47" s="119">
        <f t="shared" si="86"/>
        <v>41</v>
      </c>
      <c r="CT47" s="119">
        <f t="shared" si="86"/>
        <v>48</v>
      </c>
      <c r="CU47" s="119">
        <f t="shared" si="86"/>
        <v>87</v>
      </c>
      <c r="CV47" s="119">
        <f t="shared" si="86"/>
        <v>107</v>
      </c>
      <c r="CW47" s="119">
        <f t="shared" si="86"/>
        <v>177</v>
      </c>
      <c r="CX47" s="119">
        <f t="shared" si="86"/>
        <v>213</v>
      </c>
      <c r="CY47" s="119">
        <f t="shared" si="86"/>
        <v>209</v>
      </c>
      <c r="CZ47" s="119">
        <f t="shared" si="86"/>
        <v>239</v>
      </c>
      <c r="DA47" s="119">
        <f t="shared" si="86"/>
        <v>229</v>
      </c>
      <c r="DB47" s="119">
        <f t="shared" si="86"/>
        <v>247</v>
      </c>
      <c r="DC47" s="119">
        <f t="shared" si="86"/>
        <v>262</v>
      </c>
      <c r="DD47" s="119">
        <f t="shared" si="86"/>
        <v>232</v>
      </c>
      <c r="DH47" s="117" t="s">
        <v>46</v>
      </c>
      <c r="DI47" s="119">
        <f>SUM(DI16:DI19)</f>
        <v>1201</v>
      </c>
      <c r="DJ47" s="119">
        <f t="shared" ref="DJ47:FH47" si="87">SUM(DJ16:DJ19)</f>
        <v>1500</v>
      </c>
      <c r="DK47" s="119">
        <f t="shared" si="87"/>
        <v>1518</v>
      </c>
      <c r="DL47" s="119">
        <f t="shared" si="87"/>
        <v>1356</v>
      </c>
      <c r="DM47" s="119">
        <f t="shared" si="87"/>
        <v>1348</v>
      </c>
      <c r="DN47" s="119">
        <f t="shared" si="87"/>
        <v>1329</v>
      </c>
      <c r="DO47" s="119">
        <f t="shared" si="87"/>
        <v>1288</v>
      </c>
      <c r="DP47" s="119">
        <f t="shared" si="87"/>
        <v>1271</v>
      </c>
      <c r="DQ47" s="119">
        <f t="shared" si="87"/>
        <v>1257</v>
      </c>
      <c r="DR47" s="119">
        <f t="shared" si="87"/>
        <v>1252</v>
      </c>
      <c r="DS47" s="119">
        <f t="shared" si="87"/>
        <v>1339</v>
      </c>
      <c r="DT47" s="119">
        <f t="shared" si="87"/>
        <v>1258</v>
      </c>
      <c r="DU47" s="119">
        <f t="shared" si="87"/>
        <v>1238</v>
      </c>
      <c r="DV47" s="119">
        <f t="shared" si="87"/>
        <v>1448</v>
      </c>
      <c r="DW47" s="119">
        <f t="shared" si="87"/>
        <v>1369</v>
      </c>
      <c r="DX47" s="119">
        <f t="shared" si="87"/>
        <v>1328</v>
      </c>
      <c r="DY47" s="119">
        <f t="shared" si="87"/>
        <v>1460</v>
      </c>
      <c r="DZ47" s="119">
        <f t="shared" si="87"/>
        <v>1385</v>
      </c>
      <c r="EA47" s="119">
        <f t="shared" si="87"/>
        <v>1053</v>
      </c>
      <c r="EB47" s="119">
        <f t="shared" si="87"/>
        <v>1377</v>
      </c>
      <c r="EC47" s="119">
        <f t="shared" si="87"/>
        <v>1283</v>
      </c>
      <c r="ED47" s="119">
        <f t="shared" si="87"/>
        <v>1000</v>
      </c>
      <c r="EE47" s="119">
        <f t="shared" si="87"/>
        <v>1185</v>
      </c>
      <c r="EF47" s="119">
        <f t="shared" si="87"/>
        <v>1185</v>
      </c>
      <c r="EG47" s="119">
        <f t="shared" si="87"/>
        <v>1139</v>
      </c>
      <c r="EH47" s="119">
        <f t="shared" si="87"/>
        <v>1095</v>
      </c>
      <c r="EI47" s="119">
        <f t="shared" si="87"/>
        <v>1140</v>
      </c>
      <c r="EJ47" s="119">
        <f t="shared" si="87"/>
        <v>1079</v>
      </c>
      <c r="EK47" s="119">
        <f t="shared" si="87"/>
        <v>1170</v>
      </c>
      <c r="EL47" s="119">
        <f t="shared" si="87"/>
        <v>1181</v>
      </c>
      <c r="EM47" s="119">
        <f t="shared" si="87"/>
        <v>1187</v>
      </c>
      <c r="EN47" s="119">
        <f t="shared" si="87"/>
        <v>1163</v>
      </c>
      <c r="EO47" s="119">
        <f t="shared" si="87"/>
        <v>1142</v>
      </c>
      <c r="EP47" s="119">
        <f t="shared" si="87"/>
        <v>1233</v>
      </c>
      <c r="EQ47" s="119">
        <f t="shared" si="87"/>
        <v>1222</v>
      </c>
      <c r="ER47" s="119">
        <f t="shared" si="87"/>
        <v>1009</v>
      </c>
      <c r="ES47" s="119">
        <f t="shared" si="87"/>
        <v>1200</v>
      </c>
      <c r="ET47" s="119">
        <f t="shared" si="87"/>
        <v>1218</v>
      </c>
      <c r="EU47" s="119">
        <f t="shared" si="87"/>
        <v>1227</v>
      </c>
      <c r="EV47" s="119">
        <f t="shared" si="87"/>
        <v>1230</v>
      </c>
      <c r="EW47" s="119">
        <f t="shared" si="87"/>
        <v>1190</v>
      </c>
      <c r="EX47" s="119">
        <f t="shared" si="87"/>
        <v>1283</v>
      </c>
      <c r="EY47" s="119">
        <f t="shared" si="87"/>
        <v>1243</v>
      </c>
      <c r="EZ47" s="119">
        <f t="shared" si="87"/>
        <v>1248</v>
      </c>
      <c r="FA47" s="119">
        <f t="shared" si="87"/>
        <v>1207</v>
      </c>
      <c r="FB47" s="119">
        <f t="shared" si="87"/>
        <v>1277</v>
      </c>
      <c r="FC47" s="119">
        <f t="shared" si="87"/>
        <v>1291</v>
      </c>
      <c r="FD47" s="119">
        <f t="shared" si="87"/>
        <v>1314</v>
      </c>
      <c r="FE47" s="119">
        <f t="shared" si="87"/>
        <v>1300</v>
      </c>
      <c r="FF47" s="119">
        <f t="shared" si="87"/>
        <v>1278</v>
      </c>
      <c r="FG47" s="119">
        <f t="shared" si="87"/>
        <v>1262</v>
      </c>
      <c r="FH47" s="120">
        <f t="shared" si="87"/>
        <v>1083</v>
      </c>
    </row>
    <row r="48" spans="1:165" x14ac:dyDescent="0.25">
      <c r="A48" s="117" t="s">
        <v>47</v>
      </c>
      <c r="B48" s="119">
        <f>IF(ISNUMBER(B$6), SUM(B20:B21), NA())</f>
        <v>1860</v>
      </c>
      <c r="C48" s="119">
        <f t="shared" ref="C48:BA48" si="88">IF(ISNUMBER(C$6), SUM(C20:C21), NA())</f>
        <v>2198</v>
      </c>
      <c r="D48" s="119">
        <f t="shared" si="88"/>
        <v>2013</v>
      </c>
      <c r="E48" s="119">
        <f t="shared" si="88"/>
        <v>1958</v>
      </c>
      <c r="F48" s="119">
        <f t="shared" si="88"/>
        <v>1928</v>
      </c>
      <c r="G48" s="119">
        <f t="shared" si="88"/>
        <v>1809</v>
      </c>
      <c r="H48" s="119">
        <f t="shared" si="88"/>
        <v>1754</v>
      </c>
      <c r="I48" s="119">
        <f t="shared" si="88"/>
        <v>1743</v>
      </c>
      <c r="J48" s="119">
        <f t="shared" si="88"/>
        <v>1793</v>
      </c>
      <c r="K48" s="119">
        <f t="shared" si="88"/>
        <v>1769</v>
      </c>
      <c r="L48" s="119">
        <f t="shared" si="88"/>
        <v>1753</v>
      </c>
      <c r="M48" s="119">
        <f t="shared" si="88"/>
        <v>1780</v>
      </c>
      <c r="N48" s="119">
        <f t="shared" si="88"/>
        <v>1805</v>
      </c>
      <c r="O48" s="119">
        <f t="shared" si="88"/>
        <v>2734</v>
      </c>
      <c r="P48" s="119">
        <f t="shared" si="88"/>
        <v>2946</v>
      </c>
      <c r="Q48" s="119">
        <f t="shared" si="88"/>
        <v>3380</v>
      </c>
      <c r="R48" s="119">
        <f t="shared" si="88"/>
        <v>3238</v>
      </c>
      <c r="S48" s="119">
        <f t="shared" si="88"/>
        <v>2601</v>
      </c>
      <c r="T48" s="119">
        <f t="shared" si="88"/>
        <v>1935</v>
      </c>
      <c r="U48" s="119">
        <f t="shared" si="88"/>
        <v>2188</v>
      </c>
      <c r="V48" s="119">
        <f t="shared" si="88"/>
        <v>1883</v>
      </c>
      <c r="W48" s="119">
        <f t="shared" si="88"/>
        <v>1567</v>
      </c>
      <c r="X48" s="119">
        <f t="shared" si="88"/>
        <v>1791</v>
      </c>
      <c r="Y48" s="119">
        <f t="shared" si="88"/>
        <v>1719</v>
      </c>
      <c r="Z48" s="119">
        <f t="shared" si="88"/>
        <v>1615</v>
      </c>
      <c r="AA48" s="119">
        <f t="shared" si="88"/>
        <v>1568</v>
      </c>
      <c r="AB48" s="119">
        <f t="shared" si="88"/>
        <v>1601</v>
      </c>
      <c r="AC48" s="119">
        <f t="shared" si="88"/>
        <v>1543</v>
      </c>
      <c r="AD48" s="119">
        <f t="shared" si="88"/>
        <v>1546</v>
      </c>
      <c r="AE48" s="119">
        <f t="shared" si="88"/>
        <v>1517</v>
      </c>
      <c r="AF48" s="119">
        <f t="shared" si="88"/>
        <v>1578</v>
      </c>
      <c r="AG48" s="119">
        <f t="shared" si="88"/>
        <v>1481</v>
      </c>
      <c r="AH48" s="119">
        <f t="shared" si="88"/>
        <v>1601</v>
      </c>
      <c r="AI48" s="119">
        <f t="shared" si="88"/>
        <v>1570</v>
      </c>
      <c r="AJ48" s="119">
        <f t="shared" si="88"/>
        <v>1574</v>
      </c>
      <c r="AK48" s="119">
        <f t="shared" si="88"/>
        <v>1377</v>
      </c>
      <c r="AL48" s="119">
        <f t="shared" si="88"/>
        <v>1725</v>
      </c>
      <c r="AM48" s="119">
        <f t="shared" si="88"/>
        <v>1610</v>
      </c>
      <c r="AN48" s="119">
        <f t="shared" si="88"/>
        <v>1622</v>
      </c>
      <c r="AO48" s="119">
        <f t="shared" si="88"/>
        <v>1705</v>
      </c>
      <c r="AP48" s="119">
        <f t="shared" si="88"/>
        <v>1664</v>
      </c>
      <c r="AQ48" s="119">
        <f t="shared" si="88"/>
        <v>1722</v>
      </c>
      <c r="AR48" s="119">
        <f t="shared" si="88"/>
        <v>1836</v>
      </c>
      <c r="AS48" s="119">
        <f t="shared" si="88"/>
        <v>1845</v>
      </c>
      <c r="AT48" s="119">
        <f t="shared" si="88"/>
        <v>1971</v>
      </c>
      <c r="AU48" s="119">
        <f t="shared" si="88"/>
        <v>2016</v>
      </c>
      <c r="AV48" s="119">
        <f t="shared" si="88"/>
        <v>2023</v>
      </c>
      <c r="AW48" s="119">
        <f t="shared" si="88"/>
        <v>1999</v>
      </c>
      <c r="AX48" s="119">
        <f t="shared" si="88"/>
        <v>2028</v>
      </c>
      <c r="AY48" s="119">
        <f t="shared" si="88"/>
        <v>1995</v>
      </c>
      <c r="AZ48" s="119">
        <f t="shared" si="88"/>
        <v>2051</v>
      </c>
      <c r="BA48" s="120">
        <f t="shared" si="88"/>
        <v>1883</v>
      </c>
      <c r="BB48" s="266">
        <f t="shared" si="74"/>
        <v>98411</v>
      </c>
      <c r="BD48" s="117" t="s">
        <v>47</v>
      </c>
      <c r="BE48" s="119">
        <f>SUM(BE20:BE21)</f>
        <v>0</v>
      </c>
      <c r="BF48" s="119">
        <f t="shared" ref="BF48:DD48" si="89">SUM(BF20:BF21)</f>
        <v>0</v>
      </c>
      <c r="BG48" s="119">
        <f t="shared" si="89"/>
        <v>0</v>
      </c>
      <c r="BH48" s="119">
        <f t="shared" si="89"/>
        <v>0</v>
      </c>
      <c r="BI48" s="119">
        <f t="shared" si="89"/>
        <v>0</v>
      </c>
      <c r="BJ48" s="119">
        <f t="shared" si="89"/>
        <v>0</v>
      </c>
      <c r="BK48" s="119">
        <f t="shared" si="89"/>
        <v>0</v>
      </c>
      <c r="BL48" s="119">
        <f t="shared" si="89"/>
        <v>0</v>
      </c>
      <c r="BM48" s="119">
        <f t="shared" si="89"/>
        <v>0</v>
      </c>
      <c r="BN48" s="119">
        <f t="shared" si="89"/>
        <v>0</v>
      </c>
      <c r="BO48" s="119">
        <f t="shared" si="89"/>
        <v>1</v>
      </c>
      <c r="BP48" s="119">
        <f t="shared" si="89"/>
        <v>20</v>
      </c>
      <c r="BQ48" s="119">
        <f t="shared" si="89"/>
        <v>99</v>
      </c>
      <c r="BR48" s="119">
        <f t="shared" si="89"/>
        <v>626</v>
      </c>
      <c r="BS48" s="119">
        <f t="shared" si="89"/>
        <v>1104</v>
      </c>
      <c r="BT48" s="119">
        <f t="shared" si="89"/>
        <v>1442</v>
      </c>
      <c r="BU48" s="119">
        <f t="shared" si="89"/>
        <v>1189</v>
      </c>
      <c r="BV48" s="119">
        <f t="shared" si="89"/>
        <v>805</v>
      </c>
      <c r="BW48" s="119">
        <f t="shared" si="89"/>
        <v>486</v>
      </c>
      <c r="BX48" s="119">
        <f t="shared" si="89"/>
        <v>485</v>
      </c>
      <c r="BY48" s="119">
        <f t="shared" si="89"/>
        <v>302</v>
      </c>
      <c r="BZ48" s="119">
        <f t="shared" si="89"/>
        <v>223</v>
      </c>
      <c r="CA48" s="119">
        <f t="shared" si="89"/>
        <v>213</v>
      </c>
      <c r="CB48" s="119">
        <f t="shared" si="89"/>
        <v>137</v>
      </c>
      <c r="CC48" s="119">
        <f t="shared" si="89"/>
        <v>103</v>
      </c>
      <c r="CD48" s="119">
        <f t="shared" si="89"/>
        <v>85</v>
      </c>
      <c r="CE48" s="119">
        <f t="shared" si="89"/>
        <v>72</v>
      </c>
      <c r="CF48" s="119">
        <f t="shared" si="89"/>
        <v>59</v>
      </c>
      <c r="CG48" s="119">
        <f t="shared" si="89"/>
        <v>41</v>
      </c>
      <c r="CH48" s="119">
        <f t="shared" si="89"/>
        <v>40</v>
      </c>
      <c r="CI48" s="119">
        <f t="shared" si="89"/>
        <v>30</v>
      </c>
      <c r="CJ48" s="119">
        <f t="shared" si="89"/>
        <v>27</v>
      </c>
      <c r="CK48" s="119">
        <f t="shared" si="89"/>
        <v>25</v>
      </c>
      <c r="CL48" s="119">
        <f t="shared" si="89"/>
        <v>16</v>
      </c>
      <c r="CM48" s="119">
        <f t="shared" si="89"/>
        <v>13</v>
      </c>
      <c r="CN48" s="119">
        <f t="shared" si="89"/>
        <v>11</v>
      </c>
      <c r="CO48" s="119">
        <f t="shared" si="89"/>
        <v>20</v>
      </c>
      <c r="CP48" s="119">
        <f t="shared" si="89"/>
        <v>22</v>
      </c>
      <c r="CQ48" s="119">
        <f t="shared" si="89"/>
        <v>33</v>
      </c>
      <c r="CR48" s="119">
        <f t="shared" si="89"/>
        <v>61</v>
      </c>
      <c r="CS48" s="119">
        <f t="shared" si="89"/>
        <v>82</v>
      </c>
      <c r="CT48" s="119">
        <f t="shared" si="89"/>
        <v>113</v>
      </c>
      <c r="CU48" s="119">
        <f t="shared" si="89"/>
        <v>172</v>
      </c>
      <c r="CV48" s="119">
        <f t="shared" si="89"/>
        <v>237</v>
      </c>
      <c r="CW48" s="119">
        <f t="shared" si="89"/>
        <v>301</v>
      </c>
      <c r="CX48" s="119">
        <f t="shared" si="89"/>
        <v>415</v>
      </c>
      <c r="CY48" s="119">
        <f t="shared" si="89"/>
        <v>436</v>
      </c>
      <c r="CZ48" s="119">
        <f t="shared" si="89"/>
        <v>464</v>
      </c>
      <c r="DA48" s="119">
        <f t="shared" si="89"/>
        <v>458</v>
      </c>
      <c r="DB48" s="119">
        <f t="shared" si="89"/>
        <v>412</v>
      </c>
      <c r="DC48" s="119">
        <f t="shared" si="89"/>
        <v>429</v>
      </c>
      <c r="DD48" s="119">
        <f t="shared" si="89"/>
        <v>435</v>
      </c>
      <c r="DH48" s="117" t="s">
        <v>47</v>
      </c>
      <c r="DI48" s="119">
        <f>SUM(DI20:DI21)</f>
        <v>1860</v>
      </c>
      <c r="DJ48" s="119">
        <f t="shared" ref="DJ48:FH48" si="90">SUM(DJ20:DJ21)</f>
        <v>2198</v>
      </c>
      <c r="DK48" s="119">
        <f t="shared" si="90"/>
        <v>2013</v>
      </c>
      <c r="DL48" s="119">
        <f t="shared" si="90"/>
        <v>1958</v>
      </c>
      <c r="DM48" s="119">
        <f t="shared" si="90"/>
        <v>1928</v>
      </c>
      <c r="DN48" s="119">
        <f t="shared" si="90"/>
        <v>1809</v>
      </c>
      <c r="DO48" s="119">
        <f t="shared" si="90"/>
        <v>1754</v>
      </c>
      <c r="DP48" s="119">
        <f t="shared" si="90"/>
        <v>1743</v>
      </c>
      <c r="DQ48" s="119">
        <f t="shared" si="90"/>
        <v>1793</v>
      </c>
      <c r="DR48" s="119">
        <f t="shared" si="90"/>
        <v>1769</v>
      </c>
      <c r="DS48" s="119">
        <f t="shared" si="90"/>
        <v>1752</v>
      </c>
      <c r="DT48" s="119">
        <f t="shared" si="90"/>
        <v>1760</v>
      </c>
      <c r="DU48" s="119">
        <f t="shared" si="90"/>
        <v>1706</v>
      </c>
      <c r="DV48" s="119">
        <f t="shared" si="90"/>
        <v>2108</v>
      </c>
      <c r="DW48" s="119">
        <f t="shared" si="90"/>
        <v>1842</v>
      </c>
      <c r="DX48" s="119">
        <f t="shared" si="90"/>
        <v>1938</v>
      </c>
      <c r="DY48" s="119">
        <f t="shared" si="90"/>
        <v>2049</v>
      </c>
      <c r="DZ48" s="119">
        <f t="shared" si="90"/>
        <v>1796</v>
      </c>
      <c r="EA48" s="119">
        <f t="shared" si="90"/>
        <v>1449</v>
      </c>
      <c r="EB48" s="119">
        <f t="shared" si="90"/>
        <v>1703</v>
      </c>
      <c r="EC48" s="119">
        <f t="shared" si="90"/>
        <v>1581</v>
      </c>
      <c r="ED48" s="119">
        <f t="shared" si="90"/>
        <v>1344</v>
      </c>
      <c r="EE48" s="119">
        <f t="shared" si="90"/>
        <v>1578</v>
      </c>
      <c r="EF48" s="119">
        <f t="shared" si="90"/>
        <v>1582</v>
      </c>
      <c r="EG48" s="119">
        <f t="shared" si="90"/>
        <v>1512</v>
      </c>
      <c r="EH48" s="119">
        <f t="shared" si="90"/>
        <v>1483</v>
      </c>
      <c r="EI48" s="119">
        <f t="shared" si="90"/>
        <v>1529</v>
      </c>
      <c r="EJ48" s="119">
        <f t="shared" si="90"/>
        <v>1484</v>
      </c>
      <c r="EK48" s="119">
        <f t="shared" si="90"/>
        <v>1505</v>
      </c>
      <c r="EL48" s="119">
        <f t="shared" si="90"/>
        <v>1477</v>
      </c>
      <c r="EM48" s="119">
        <f t="shared" si="90"/>
        <v>1548</v>
      </c>
      <c r="EN48" s="119">
        <f t="shared" si="90"/>
        <v>1454</v>
      </c>
      <c r="EO48" s="119">
        <f t="shared" si="90"/>
        <v>1576</v>
      </c>
      <c r="EP48" s="119">
        <f t="shared" si="90"/>
        <v>1554</v>
      </c>
      <c r="EQ48" s="119">
        <f t="shared" si="90"/>
        <v>1561</v>
      </c>
      <c r="ER48" s="119">
        <f t="shared" si="90"/>
        <v>1366</v>
      </c>
      <c r="ES48" s="119">
        <f t="shared" si="90"/>
        <v>1705</v>
      </c>
      <c r="ET48" s="119">
        <f t="shared" si="90"/>
        <v>1588</v>
      </c>
      <c r="EU48" s="119">
        <f t="shared" si="90"/>
        <v>1589</v>
      </c>
      <c r="EV48" s="119">
        <f t="shared" si="90"/>
        <v>1644</v>
      </c>
      <c r="EW48" s="119">
        <f t="shared" si="90"/>
        <v>1582</v>
      </c>
      <c r="EX48" s="119">
        <f t="shared" si="90"/>
        <v>1609</v>
      </c>
      <c r="EY48" s="119">
        <f t="shared" si="90"/>
        <v>1664</v>
      </c>
      <c r="EZ48" s="119">
        <f t="shared" si="90"/>
        <v>1608</v>
      </c>
      <c r="FA48" s="119">
        <f t="shared" si="90"/>
        <v>1670</v>
      </c>
      <c r="FB48" s="119">
        <f t="shared" si="90"/>
        <v>1601</v>
      </c>
      <c r="FC48" s="119">
        <f t="shared" si="90"/>
        <v>1587</v>
      </c>
      <c r="FD48" s="119">
        <f t="shared" si="90"/>
        <v>1535</v>
      </c>
      <c r="FE48" s="119">
        <f t="shared" si="90"/>
        <v>1570</v>
      </c>
      <c r="FF48" s="119">
        <f t="shared" si="90"/>
        <v>1583</v>
      </c>
      <c r="FG48" s="119">
        <f t="shared" si="90"/>
        <v>1622</v>
      </c>
      <c r="FH48" s="120">
        <f t="shared" si="90"/>
        <v>1448</v>
      </c>
    </row>
    <row r="49" spans="1:164" x14ac:dyDescent="0.25">
      <c r="A49" s="117" t="s">
        <v>48</v>
      </c>
      <c r="B49" s="119">
        <f>IF(ISNUMBER(B$6), SUM(B22:B23), NA())</f>
        <v>3584</v>
      </c>
      <c r="C49" s="119">
        <f t="shared" ref="C49:BA49" si="91">IF(ISNUMBER(C$6), SUM(C22:C23), NA())</f>
        <v>4014</v>
      </c>
      <c r="D49" s="119">
        <f t="shared" si="91"/>
        <v>3715</v>
      </c>
      <c r="E49" s="119">
        <f t="shared" si="91"/>
        <v>3337</v>
      </c>
      <c r="F49" s="119">
        <f t="shared" si="91"/>
        <v>3256</v>
      </c>
      <c r="G49" s="119">
        <f t="shared" si="91"/>
        <v>3056</v>
      </c>
      <c r="H49" s="119">
        <f t="shared" si="91"/>
        <v>3009</v>
      </c>
      <c r="I49" s="119">
        <f t="shared" si="91"/>
        <v>3034</v>
      </c>
      <c r="J49" s="119">
        <f t="shared" si="91"/>
        <v>2968</v>
      </c>
      <c r="K49" s="119">
        <f t="shared" si="91"/>
        <v>3123</v>
      </c>
      <c r="L49" s="119">
        <f t="shared" si="91"/>
        <v>3104</v>
      </c>
      <c r="M49" s="119">
        <f t="shared" si="91"/>
        <v>3067</v>
      </c>
      <c r="N49" s="119">
        <f t="shared" si="91"/>
        <v>3247</v>
      </c>
      <c r="O49" s="119">
        <f t="shared" si="91"/>
        <v>5005</v>
      </c>
      <c r="P49" s="119">
        <f t="shared" si="91"/>
        <v>5613</v>
      </c>
      <c r="Q49" s="119">
        <f t="shared" si="91"/>
        <v>6657</v>
      </c>
      <c r="R49" s="119">
        <f t="shared" si="91"/>
        <v>6513</v>
      </c>
      <c r="S49" s="119">
        <f t="shared" si="91"/>
        <v>5142</v>
      </c>
      <c r="T49" s="119">
        <f t="shared" si="91"/>
        <v>3627</v>
      </c>
      <c r="U49" s="119">
        <f t="shared" si="91"/>
        <v>4167</v>
      </c>
      <c r="V49" s="119">
        <f t="shared" si="91"/>
        <v>3455</v>
      </c>
      <c r="W49" s="119">
        <f t="shared" si="91"/>
        <v>2880</v>
      </c>
      <c r="X49" s="119">
        <f t="shared" si="91"/>
        <v>3142</v>
      </c>
      <c r="Y49" s="119">
        <f t="shared" si="91"/>
        <v>2866</v>
      </c>
      <c r="Z49" s="119">
        <f t="shared" si="91"/>
        <v>2680</v>
      </c>
      <c r="AA49" s="119">
        <f t="shared" si="91"/>
        <v>2607</v>
      </c>
      <c r="AB49" s="119">
        <f t="shared" si="91"/>
        <v>2630</v>
      </c>
      <c r="AC49" s="119">
        <f t="shared" si="91"/>
        <v>2529</v>
      </c>
      <c r="AD49" s="119">
        <f t="shared" si="91"/>
        <v>2547</v>
      </c>
      <c r="AE49" s="119">
        <f t="shared" si="91"/>
        <v>2506</v>
      </c>
      <c r="AF49" s="119">
        <f t="shared" si="91"/>
        <v>2559</v>
      </c>
      <c r="AG49" s="119">
        <f t="shared" si="91"/>
        <v>2550</v>
      </c>
      <c r="AH49" s="119">
        <f t="shared" si="91"/>
        <v>2714</v>
      </c>
      <c r="AI49" s="119">
        <f t="shared" si="91"/>
        <v>2823</v>
      </c>
      <c r="AJ49" s="119">
        <f t="shared" si="91"/>
        <v>2596</v>
      </c>
      <c r="AK49" s="119">
        <f t="shared" si="91"/>
        <v>2233</v>
      </c>
      <c r="AL49" s="119">
        <f t="shared" si="91"/>
        <v>2789</v>
      </c>
      <c r="AM49" s="119">
        <f t="shared" si="91"/>
        <v>2744</v>
      </c>
      <c r="AN49" s="119">
        <f t="shared" si="91"/>
        <v>2775</v>
      </c>
      <c r="AO49" s="119">
        <f t="shared" si="91"/>
        <v>2922</v>
      </c>
      <c r="AP49" s="119">
        <f t="shared" si="91"/>
        <v>2834</v>
      </c>
      <c r="AQ49" s="119">
        <f t="shared" si="91"/>
        <v>3022</v>
      </c>
      <c r="AR49" s="119">
        <f t="shared" si="91"/>
        <v>3122</v>
      </c>
      <c r="AS49" s="119">
        <f t="shared" si="91"/>
        <v>3162</v>
      </c>
      <c r="AT49" s="119">
        <f t="shared" si="91"/>
        <v>3502</v>
      </c>
      <c r="AU49" s="119">
        <f t="shared" si="91"/>
        <v>3652</v>
      </c>
      <c r="AV49" s="119">
        <f t="shared" si="91"/>
        <v>3785</v>
      </c>
      <c r="AW49" s="119">
        <f t="shared" si="91"/>
        <v>3561</v>
      </c>
      <c r="AX49" s="119">
        <f t="shared" si="91"/>
        <v>3503</v>
      </c>
      <c r="AY49" s="119">
        <f t="shared" si="91"/>
        <v>3608</v>
      </c>
      <c r="AZ49" s="119">
        <f t="shared" si="91"/>
        <v>3738</v>
      </c>
      <c r="BA49" s="120">
        <f t="shared" si="91"/>
        <v>3328</v>
      </c>
      <c r="BB49" s="266">
        <f t="shared" si="74"/>
        <v>174602</v>
      </c>
      <c r="BD49" s="117" t="s">
        <v>48</v>
      </c>
      <c r="BE49" s="119">
        <f>SUM(BE22:BE23)</f>
        <v>0</v>
      </c>
      <c r="BF49" s="119">
        <f t="shared" ref="BF49:DD49" si="92">SUM(BF22:BF23)</f>
        <v>0</v>
      </c>
      <c r="BG49" s="119">
        <f t="shared" si="92"/>
        <v>0</v>
      </c>
      <c r="BH49" s="119">
        <f t="shared" si="92"/>
        <v>0</v>
      </c>
      <c r="BI49" s="119">
        <f t="shared" si="92"/>
        <v>0</v>
      </c>
      <c r="BJ49" s="119">
        <f t="shared" si="92"/>
        <v>0</v>
      </c>
      <c r="BK49" s="119">
        <f t="shared" si="92"/>
        <v>0</v>
      </c>
      <c r="BL49" s="119">
        <f t="shared" si="92"/>
        <v>0</v>
      </c>
      <c r="BM49" s="119">
        <f t="shared" si="92"/>
        <v>0</v>
      </c>
      <c r="BN49" s="119">
        <f t="shared" si="92"/>
        <v>0</v>
      </c>
      <c r="BO49" s="119">
        <f t="shared" si="92"/>
        <v>3</v>
      </c>
      <c r="BP49" s="119">
        <f t="shared" si="92"/>
        <v>31</v>
      </c>
      <c r="BQ49" s="119">
        <f t="shared" si="92"/>
        <v>181</v>
      </c>
      <c r="BR49" s="119">
        <f t="shared" si="92"/>
        <v>1231</v>
      </c>
      <c r="BS49" s="119">
        <f t="shared" si="92"/>
        <v>2210</v>
      </c>
      <c r="BT49" s="119">
        <f t="shared" si="92"/>
        <v>2834</v>
      </c>
      <c r="BU49" s="119">
        <f t="shared" si="92"/>
        <v>2615</v>
      </c>
      <c r="BV49" s="119">
        <f t="shared" si="92"/>
        <v>1866</v>
      </c>
      <c r="BW49" s="119">
        <f t="shared" si="92"/>
        <v>1236</v>
      </c>
      <c r="BX49" s="119">
        <f t="shared" si="92"/>
        <v>1155</v>
      </c>
      <c r="BY49" s="119">
        <f t="shared" si="92"/>
        <v>773</v>
      </c>
      <c r="BZ49" s="119">
        <f t="shared" si="92"/>
        <v>591</v>
      </c>
      <c r="CA49" s="119">
        <f t="shared" si="92"/>
        <v>495</v>
      </c>
      <c r="CB49" s="119">
        <f t="shared" si="92"/>
        <v>363</v>
      </c>
      <c r="CC49" s="119">
        <f t="shared" si="92"/>
        <v>258</v>
      </c>
      <c r="CD49" s="119">
        <f t="shared" si="92"/>
        <v>200</v>
      </c>
      <c r="CE49" s="119">
        <f t="shared" si="92"/>
        <v>184</v>
      </c>
      <c r="CF49" s="119">
        <f t="shared" si="92"/>
        <v>114</v>
      </c>
      <c r="CG49" s="119">
        <f t="shared" si="92"/>
        <v>96</v>
      </c>
      <c r="CH49" s="119">
        <f t="shared" si="92"/>
        <v>62</v>
      </c>
      <c r="CI49" s="119">
        <f t="shared" si="92"/>
        <v>68</v>
      </c>
      <c r="CJ49" s="119">
        <f t="shared" si="92"/>
        <v>47</v>
      </c>
      <c r="CK49" s="119">
        <f t="shared" si="92"/>
        <v>39</v>
      </c>
      <c r="CL49" s="119">
        <f t="shared" si="92"/>
        <v>53</v>
      </c>
      <c r="CM49" s="119">
        <f t="shared" si="92"/>
        <v>34</v>
      </c>
      <c r="CN49" s="119">
        <f t="shared" si="92"/>
        <v>28</v>
      </c>
      <c r="CO49" s="119">
        <f t="shared" si="92"/>
        <v>28</v>
      </c>
      <c r="CP49" s="119">
        <f t="shared" si="92"/>
        <v>42</v>
      </c>
      <c r="CQ49" s="119">
        <f t="shared" si="92"/>
        <v>67</v>
      </c>
      <c r="CR49" s="119">
        <f t="shared" si="92"/>
        <v>110</v>
      </c>
      <c r="CS49" s="119">
        <f t="shared" si="92"/>
        <v>163</v>
      </c>
      <c r="CT49" s="119">
        <f t="shared" si="92"/>
        <v>247</v>
      </c>
      <c r="CU49" s="119">
        <f t="shared" si="92"/>
        <v>344</v>
      </c>
      <c r="CV49" s="119">
        <f t="shared" si="92"/>
        <v>483</v>
      </c>
      <c r="CW49" s="119">
        <f t="shared" si="92"/>
        <v>706</v>
      </c>
      <c r="CX49" s="119">
        <f t="shared" si="92"/>
        <v>816</v>
      </c>
      <c r="CY49" s="119">
        <f t="shared" si="92"/>
        <v>954</v>
      </c>
      <c r="CZ49" s="119">
        <f t="shared" si="92"/>
        <v>1018</v>
      </c>
      <c r="DA49" s="119">
        <f t="shared" si="92"/>
        <v>923</v>
      </c>
      <c r="DB49" s="119">
        <f t="shared" si="92"/>
        <v>892</v>
      </c>
      <c r="DC49" s="119">
        <f t="shared" si="92"/>
        <v>932</v>
      </c>
      <c r="DD49" s="119">
        <f t="shared" si="92"/>
        <v>980</v>
      </c>
      <c r="DH49" s="117" t="s">
        <v>48</v>
      </c>
      <c r="DI49" s="119">
        <f>SUM(DI22:DI23)</f>
        <v>3584</v>
      </c>
      <c r="DJ49" s="119">
        <f t="shared" ref="DJ49:FH49" si="93">SUM(DJ22:DJ23)</f>
        <v>4014</v>
      </c>
      <c r="DK49" s="119">
        <f t="shared" si="93"/>
        <v>3715</v>
      </c>
      <c r="DL49" s="119">
        <f t="shared" si="93"/>
        <v>3337</v>
      </c>
      <c r="DM49" s="119">
        <f t="shared" si="93"/>
        <v>3256</v>
      </c>
      <c r="DN49" s="119">
        <f t="shared" si="93"/>
        <v>3056</v>
      </c>
      <c r="DO49" s="119">
        <f t="shared" si="93"/>
        <v>3009</v>
      </c>
      <c r="DP49" s="119">
        <f t="shared" si="93"/>
        <v>3034</v>
      </c>
      <c r="DQ49" s="119">
        <f t="shared" si="93"/>
        <v>2968</v>
      </c>
      <c r="DR49" s="119">
        <f t="shared" si="93"/>
        <v>3123</v>
      </c>
      <c r="DS49" s="119">
        <f t="shared" si="93"/>
        <v>3101</v>
      </c>
      <c r="DT49" s="119">
        <f t="shared" si="93"/>
        <v>3036</v>
      </c>
      <c r="DU49" s="119">
        <f t="shared" si="93"/>
        <v>3066</v>
      </c>
      <c r="DV49" s="119">
        <f t="shared" si="93"/>
        <v>3774</v>
      </c>
      <c r="DW49" s="119">
        <f t="shared" si="93"/>
        <v>3403</v>
      </c>
      <c r="DX49" s="119">
        <f t="shared" si="93"/>
        <v>3823</v>
      </c>
      <c r="DY49" s="119">
        <f t="shared" si="93"/>
        <v>3898</v>
      </c>
      <c r="DZ49" s="119">
        <f t="shared" si="93"/>
        <v>3276</v>
      </c>
      <c r="EA49" s="119">
        <f t="shared" si="93"/>
        <v>2391</v>
      </c>
      <c r="EB49" s="119">
        <f t="shared" si="93"/>
        <v>3012</v>
      </c>
      <c r="EC49" s="119">
        <f t="shared" si="93"/>
        <v>2682</v>
      </c>
      <c r="ED49" s="119">
        <f t="shared" si="93"/>
        <v>2289</v>
      </c>
      <c r="EE49" s="119">
        <f t="shared" si="93"/>
        <v>2647</v>
      </c>
      <c r="EF49" s="119">
        <f t="shared" si="93"/>
        <v>2503</v>
      </c>
      <c r="EG49" s="119">
        <f t="shared" si="93"/>
        <v>2422</v>
      </c>
      <c r="EH49" s="119">
        <f t="shared" si="93"/>
        <v>2407</v>
      </c>
      <c r="EI49" s="119">
        <f t="shared" si="93"/>
        <v>2446</v>
      </c>
      <c r="EJ49" s="119">
        <f t="shared" si="93"/>
        <v>2415</v>
      </c>
      <c r="EK49" s="119">
        <f t="shared" si="93"/>
        <v>2451</v>
      </c>
      <c r="EL49" s="119">
        <f t="shared" si="93"/>
        <v>2444</v>
      </c>
      <c r="EM49" s="119">
        <f t="shared" si="93"/>
        <v>2491</v>
      </c>
      <c r="EN49" s="119">
        <f t="shared" si="93"/>
        <v>2503</v>
      </c>
      <c r="EO49" s="119">
        <f t="shared" si="93"/>
        <v>2675</v>
      </c>
      <c r="EP49" s="119">
        <f t="shared" si="93"/>
        <v>2770</v>
      </c>
      <c r="EQ49" s="119">
        <f t="shared" si="93"/>
        <v>2562</v>
      </c>
      <c r="ER49" s="119">
        <f t="shared" si="93"/>
        <v>2205</v>
      </c>
      <c r="ES49" s="119">
        <f t="shared" si="93"/>
        <v>2761</v>
      </c>
      <c r="ET49" s="119">
        <f t="shared" si="93"/>
        <v>2702</v>
      </c>
      <c r="EU49" s="119">
        <f t="shared" si="93"/>
        <v>2708</v>
      </c>
      <c r="EV49" s="119">
        <f t="shared" si="93"/>
        <v>2812</v>
      </c>
      <c r="EW49" s="119">
        <f t="shared" si="93"/>
        <v>2671</v>
      </c>
      <c r="EX49" s="119">
        <f t="shared" si="93"/>
        <v>2775</v>
      </c>
      <c r="EY49" s="119">
        <f t="shared" si="93"/>
        <v>2778</v>
      </c>
      <c r="EZ49" s="119">
        <f t="shared" si="93"/>
        <v>2679</v>
      </c>
      <c r="FA49" s="119">
        <f t="shared" si="93"/>
        <v>2796</v>
      </c>
      <c r="FB49" s="119">
        <f t="shared" si="93"/>
        <v>2836</v>
      </c>
      <c r="FC49" s="119">
        <f t="shared" si="93"/>
        <v>2831</v>
      </c>
      <c r="FD49" s="119">
        <f t="shared" si="93"/>
        <v>2543</v>
      </c>
      <c r="FE49" s="119">
        <f t="shared" si="93"/>
        <v>2580</v>
      </c>
      <c r="FF49" s="119">
        <f t="shared" si="93"/>
        <v>2716</v>
      </c>
      <c r="FG49" s="119">
        <f t="shared" si="93"/>
        <v>2806</v>
      </c>
      <c r="FH49" s="120">
        <f t="shared" si="93"/>
        <v>2348</v>
      </c>
    </row>
    <row r="50" spans="1:164" x14ac:dyDescent="0.25">
      <c r="A50" s="121" t="s">
        <v>49</v>
      </c>
      <c r="B50" s="119">
        <f>IF(ISNUMBER(B$6), SUM(B24:B25), NA())</f>
        <v>5355</v>
      </c>
      <c r="C50" s="119">
        <f t="shared" ref="C50:BA50" si="94">IF(ISNUMBER(C$6), SUM(C24:C25), NA())</f>
        <v>5994</v>
      </c>
      <c r="D50" s="119">
        <f t="shared" si="94"/>
        <v>5345</v>
      </c>
      <c r="E50" s="119">
        <f t="shared" si="94"/>
        <v>4814</v>
      </c>
      <c r="F50" s="119">
        <f t="shared" si="94"/>
        <v>4707</v>
      </c>
      <c r="G50" s="119">
        <f t="shared" si="94"/>
        <v>4473</v>
      </c>
      <c r="H50" s="119">
        <f t="shared" si="94"/>
        <v>4556</v>
      </c>
      <c r="I50" s="119">
        <f t="shared" si="94"/>
        <v>4402</v>
      </c>
      <c r="J50" s="119">
        <f t="shared" si="94"/>
        <v>4413</v>
      </c>
      <c r="K50" s="119">
        <f t="shared" si="94"/>
        <v>4360</v>
      </c>
      <c r="L50" s="119">
        <f t="shared" si="94"/>
        <v>4434</v>
      </c>
      <c r="M50" s="119">
        <f t="shared" si="94"/>
        <v>4204</v>
      </c>
      <c r="N50" s="119">
        <f t="shared" si="94"/>
        <v>4444</v>
      </c>
      <c r="O50" s="119">
        <f t="shared" si="94"/>
        <v>6428</v>
      </c>
      <c r="P50" s="119">
        <f t="shared" si="94"/>
        <v>7462</v>
      </c>
      <c r="Q50" s="119">
        <f t="shared" si="94"/>
        <v>9601</v>
      </c>
      <c r="R50" s="119">
        <f t="shared" si="94"/>
        <v>9493</v>
      </c>
      <c r="S50" s="119">
        <f t="shared" si="94"/>
        <v>7909</v>
      </c>
      <c r="T50" s="119">
        <f t="shared" si="94"/>
        <v>5444</v>
      </c>
      <c r="U50" s="119">
        <f t="shared" si="94"/>
        <v>6213</v>
      </c>
      <c r="V50" s="119">
        <f t="shared" si="94"/>
        <v>5063</v>
      </c>
      <c r="W50" s="119">
        <f t="shared" si="94"/>
        <v>3968</v>
      </c>
      <c r="X50" s="119">
        <f t="shared" si="94"/>
        <v>4141</v>
      </c>
      <c r="Y50" s="119">
        <f t="shared" si="94"/>
        <v>3779</v>
      </c>
      <c r="Z50" s="119">
        <f t="shared" si="94"/>
        <v>3508</v>
      </c>
      <c r="AA50" s="119">
        <f t="shared" si="94"/>
        <v>3377</v>
      </c>
      <c r="AB50" s="119">
        <f t="shared" si="94"/>
        <v>3396</v>
      </c>
      <c r="AC50" s="119">
        <f t="shared" si="94"/>
        <v>3178</v>
      </c>
      <c r="AD50" s="119">
        <f t="shared" si="94"/>
        <v>3210</v>
      </c>
      <c r="AE50" s="119">
        <f t="shared" si="94"/>
        <v>3324</v>
      </c>
      <c r="AF50" s="119">
        <f t="shared" si="94"/>
        <v>3248</v>
      </c>
      <c r="AG50" s="119">
        <f t="shared" si="94"/>
        <v>3347</v>
      </c>
      <c r="AH50" s="119">
        <f t="shared" si="94"/>
        <v>3573</v>
      </c>
      <c r="AI50" s="119">
        <f t="shared" si="94"/>
        <v>3627</v>
      </c>
      <c r="AJ50" s="119">
        <f t="shared" si="94"/>
        <v>3299</v>
      </c>
      <c r="AK50" s="119">
        <f t="shared" si="94"/>
        <v>2827</v>
      </c>
      <c r="AL50" s="119">
        <f t="shared" si="94"/>
        <v>3732</v>
      </c>
      <c r="AM50" s="119">
        <f t="shared" si="94"/>
        <v>3569</v>
      </c>
      <c r="AN50" s="119">
        <f t="shared" si="94"/>
        <v>3608</v>
      </c>
      <c r="AO50" s="119">
        <f t="shared" si="94"/>
        <v>3719</v>
      </c>
      <c r="AP50" s="119">
        <f t="shared" si="94"/>
        <v>3871</v>
      </c>
      <c r="AQ50" s="119">
        <f t="shared" si="94"/>
        <v>4109</v>
      </c>
      <c r="AR50" s="119">
        <f t="shared" si="94"/>
        <v>4076</v>
      </c>
      <c r="AS50" s="119">
        <f t="shared" si="94"/>
        <v>4158</v>
      </c>
      <c r="AT50" s="119">
        <f t="shared" si="94"/>
        <v>4574</v>
      </c>
      <c r="AU50" s="119">
        <f t="shared" si="94"/>
        <v>4714</v>
      </c>
      <c r="AV50" s="119">
        <f t="shared" si="94"/>
        <v>4828</v>
      </c>
      <c r="AW50" s="119">
        <f t="shared" si="94"/>
        <v>4932</v>
      </c>
      <c r="AX50" s="119">
        <f t="shared" si="94"/>
        <v>4839</v>
      </c>
      <c r="AY50" s="119">
        <f t="shared" si="94"/>
        <v>4789</v>
      </c>
      <c r="AZ50" s="119">
        <f t="shared" si="94"/>
        <v>5320</v>
      </c>
      <c r="BA50" s="120">
        <f t="shared" si="94"/>
        <v>4662</v>
      </c>
      <c r="BB50" s="266">
        <f t="shared" si="74"/>
        <v>240416</v>
      </c>
      <c r="BD50" s="121" t="s">
        <v>49</v>
      </c>
      <c r="BE50" s="119">
        <f>SUM(BE24:BE25)</f>
        <v>0</v>
      </c>
      <c r="BF50" s="119">
        <f t="shared" ref="BF50:DD50" si="95">SUM(BF24:BF25)</f>
        <v>0</v>
      </c>
      <c r="BG50" s="119">
        <f t="shared" si="95"/>
        <v>0</v>
      </c>
      <c r="BH50" s="119">
        <f t="shared" si="95"/>
        <v>0</v>
      </c>
      <c r="BI50" s="119">
        <f t="shared" si="95"/>
        <v>0</v>
      </c>
      <c r="BJ50" s="119">
        <f t="shared" si="95"/>
        <v>0</v>
      </c>
      <c r="BK50" s="119">
        <f t="shared" si="95"/>
        <v>0</v>
      </c>
      <c r="BL50" s="119">
        <f t="shared" si="95"/>
        <v>0</v>
      </c>
      <c r="BM50" s="119">
        <f t="shared" si="95"/>
        <v>0</v>
      </c>
      <c r="BN50" s="119">
        <f t="shared" si="95"/>
        <v>0</v>
      </c>
      <c r="BO50" s="119">
        <f t="shared" si="95"/>
        <v>0</v>
      </c>
      <c r="BP50" s="119">
        <f t="shared" si="95"/>
        <v>45</v>
      </c>
      <c r="BQ50" s="119">
        <f t="shared" si="95"/>
        <v>188</v>
      </c>
      <c r="BR50" s="119">
        <f t="shared" si="95"/>
        <v>1163</v>
      </c>
      <c r="BS50" s="119">
        <f t="shared" si="95"/>
        <v>2083</v>
      </c>
      <c r="BT50" s="119">
        <f t="shared" si="95"/>
        <v>3413</v>
      </c>
      <c r="BU50" s="119">
        <f t="shared" si="95"/>
        <v>3507</v>
      </c>
      <c r="BV50" s="119">
        <f t="shared" si="95"/>
        <v>2800</v>
      </c>
      <c r="BW50" s="119">
        <f t="shared" si="95"/>
        <v>1850</v>
      </c>
      <c r="BX50" s="119">
        <f t="shared" si="95"/>
        <v>1870</v>
      </c>
      <c r="BY50" s="119">
        <f t="shared" si="95"/>
        <v>1286</v>
      </c>
      <c r="BZ50" s="119">
        <f t="shared" si="95"/>
        <v>878</v>
      </c>
      <c r="CA50" s="119">
        <f t="shared" si="95"/>
        <v>741</v>
      </c>
      <c r="CB50" s="119">
        <f t="shared" si="95"/>
        <v>520</v>
      </c>
      <c r="CC50" s="119">
        <f t="shared" si="95"/>
        <v>343</v>
      </c>
      <c r="CD50" s="119">
        <f t="shared" si="95"/>
        <v>263</v>
      </c>
      <c r="CE50" s="119">
        <f t="shared" si="95"/>
        <v>229</v>
      </c>
      <c r="CF50" s="119">
        <f t="shared" si="95"/>
        <v>160</v>
      </c>
      <c r="CG50" s="119">
        <f t="shared" si="95"/>
        <v>127</v>
      </c>
      <c r="CH50" s="119">
        <f t="shared" si="95"/>
        <v>85</v>
      </c>
      <c r="CI50" s="119">
        <f t="shared" si="95"/>
        <v>70</v>
      </c>
      <c r="CJ50" s="119">
        <f t="shared" si="95"/>
        <v>61</v>
      </c>
      <c r="CK50" s="119">
        <f t="shared" si="95"/>
        <v>65</v>
      </c>
      <c r="CL50" s="119">
        <f t="shared" si="95"/>
        <v>50</v>
      </c>
      <c r="CM50" s="119">
        <f t="shared" si="95"/>
        <v>36</v>
      </c>
      <c r="CN50" s="119">
        <f t="shared" si="95"/>
        <v>27</v>
      </c>
      <c r="CO50" s="119">
        <f t="shared" si="95"/>
        <v>38</v>
      </c>
      <c r="CP50" s="119">
        <f t="shared" si="95"/>
        <v>58</v>
      </c>
      <c r="CQ50" s="119">
        <f t="shared" si="95"/>
        <v>86</v>
      </c>
      <c r="CR50" s="119">
        <f t="shared" si="95"/>
        <v>120</v>
      </c>
      <c r="CS50" s="119">
        <f t="shared" si="95"/>
        <v>147</v>
      </c>
      <c r="CT50" s="119">
        <f t="shared" si="95"/>
        <v>253</v>
      </c>
      <c r="CU50" s="119">
        <f t="shared" si="95"/>
        <v>366</v>
      </c>
      <c r="CV50" s="119">
        <f t="shared" si="95"/>
        <v>540</v>
      </c>
      <c r="CW50" s="119">
        <f t="shared" si="95"/>
        <v>743</v>
      </c>
      <c r="CX50" s="119">
        <f t="shared" si="95"/>
        <v>1001</v>
      </c>
      <c r="CY50" s="119">
        <f t="shared" si="95"/>
        <v>1078</v>
      </c>
      <c r="CZ50" s="119">
        <f t="shared" si="95"/>
        <v>1295</v>
      </c>
      <c r="DA50" s="119">
        <f t="shared" si="95"/>
        <v>1197</v>
      </c>
      <c r="DB50" s="119">
        <f t="shared" si="95"/>
        <v>1181</v>
      </c>
      <c r="DC50" s="119">
        <f t="shared" si="95"/>
        <v>1345</v>
      </c>
      <c r="DD50" s="119">
        <f t="shared" si="95"/>
        <v>1244</v>
      </c>
      <c r="DH50" s="121" t="s">
        <v>49</v>
      </c>
      <c r="DI50" s="119">
        <f>SUM(DI24:DI25)</f>
        <v>5355</v>
      </c>
      <c r="DJ50" s="119">
        <f t="shared" ref="DJ50:FH50" si="96">SUM(DJ24:DJ25)</f>
        <v>5994</v>
      </c>
      <c r="DK50" s="119">
        <f t="shared" si="96"/>
        <v>5345</v>
      </c>
      <c r="DL50" s="119">
        <f t="shared" si="96"/>
        <v>4814</v>
      </c>
      <c r="DM50" s="119">
        <f t="shared" si="96"/>
        <v>4707</v>
      </c>
      <c r="DN50" s="119">
        <f t="shared" si="96"/>
        <v>4473</v>
      </c>
      <c r="DO50" s="119">
        <f t="shared" si="96"/>
        <v>4556</v>
      </c>
      <c r="DP50" s="119">
        <f t="shared" si="96"/>
        <v>4402</v>
      </c>
      <c r="DQ50" s="119">
        <f t="shared" si="96"/>
        <v>4413</v>
      </c>
      <c r="DR50" s="119">
        <f t="shared" si="96"/>
        <v>4360</v>
      </c>
      <c r="DS50" s="119">
        <f t="shared" si="96"/>
        <v>4434</v>
      </c>
      <c r="DT50" s="119">
        <f t="shared" si="96"/>
        <v>4159</v>
      </c>
      <c r="DU50" s="119">
        <f t="shared" si="96"/>
        <v>4256</v>
      </c>
      <c r="DV50" s="119">
        <f t="shared" si="96"/>
        <v>5265</v>
      </c>
      <c r="DW50" s="119">
        <f>SUM(DW24:DW25)</f>
        <v>5379</v>
      </c>
      <c r="DX50" s="119">
        <f t="shared" si="96"/>
        <v>6188</v>
      </c>
      <c r="DY50" s="119">
        <f t="shared" si="96"/>
        <v>5986</v>
      </c>
      <c r="DZ50" s="119">
        <f t="shared" si="96"/>
        <v>5109</v>
      </c>
      <c r="EA50" s="119">
        <f t="shared" si="96"/>
        <v>3594</v>
      </c>
      <c r="EB50" s="119">
        <f t="shared" si="96"/>
        <v>4343</v>
      </c>
      <c r="EC50" s="119">
        <f t="shared" si="96"/>
        <v>3777</v>
      </c>
      <c r="ED50" s="119">
        <f t="shared" si="96"/>
        <v>3090</v>
      </c>
      <c r="EE50" s="119">
        <f t="shared" si="96"/>
        <v>3400</v>
      </c>
      <c r="EF50" s="119">
        <f t="shared" si="96"/>
        <v>3259</v>
      </c>
      <c r="EG50" s="119">
        <f t="shared" si="96"/>
        <v>3165</v>
      </c>
      <c r="EH50" s="119">
        <f t="shared" si="96"/>
        <v>3114</v>
      </c>
      <c r="EI50" s="119">
        <f t="shared" si="96"/>
        <v>3167</v>
      </c>
      <c r="EJ50" s="119">
        <f t="shared" si="96"/>
        <v>3018</v>
      </c>
      <c r="EK50" s="119">
        <f t="shared" si="96"/>
        <v>3083</v>
      </c>
      <c r="EL50" s="119">
        <f t="shared" si="96"/>
        <v>3239</v>
      </c>
      <c r="EM50" s="119">
        <f t="shared" si="96"/>
        <v>3178</v>
      </c>
      <c r="EN50" s="119">
        <f t="shared" si="96"/>
        <v>3286</v>
      </c>
      <c r="EO50" s="119">
        <f t="shared" si="96"/>
        <v>3508</v>
      </c>
      <c r="EP50" s="119">
        <f t="shared" si="96"/>
        <v>3577</v>
      </c>
      <c r="EQ50" s="119">
        <f t="shared" si="96"/>
        <v>3263</v>
      </c>
      <c r="ER50" s="119">
        <f t="shared" si="96"/>
        <v>2800</v>
      </c>
      <c r="ES50" s="119">
        <f t="shared" si="96"/>
        <v>3694</v>
      </c>
      <c r="ET50" s="119">
        <f t="shared" si="96"/>
        <v>3511</v>
      </c>
      <c r="EU50" s="119">
        <f t="shared" si="96"/>
        <v>3522</v>
      </c>
      <c r="EV50" s="119">
        <f t="shared" si="96"/>
        <v>3599</v>
      </c>
      <c r="EW50" s="119">
        <f t="shared" si="96"/>
        <v>3724</v>
      </c>
      <c r="EX50" s="119">
        <f t="shared" si="96"/>
        <v>3856</v>
      </c>
      <c r="EY50" s="119">
        <f t="shared" si="96"/>
        <v>3710</v>
      </c>
      <c r="EZ50" s="119">
        <f t="shared" si="96"/>
        <v>3618</v>
      </c>
      <c r="FA50" s="119">
        <f t="shared" si="96"/>
        <v>3831</v>
      </c>
      <c r="FB50" s="119">
        <f t="shared" si="96"/>
        <v>3713</v>
      </c>
      <c r="FC50" s="119">
        <f t="shared" si="96"/>
        <v>3750</v>
      </c>
      <c r="FD50" s="119">
        <f t="shared" si="96"/>
        <v>3637</v>
      </c>
      <c r="FE50" s="119">
        <f t="shared" si="96"/>
        <v>3642</v>
      </c>
      <c r="FF50" s="119">
        <f t="shared" si="96"/>
        <v>3608</v>
      </c>
      <c r="FG50" s="119">
        <f t="shared" si="96"/>
        <v>3975</v>
      </c>
      <c r="FH50" s="120">
        <f t="shared" si="96"/>
        <v>3418</v>
      </c>
    </row>
    <row r="51" spans="1:164" x14ac:dyDescent="0.25">
      <c r="A51" s="122" t="s">
        <v>65</v>
      </c>
      <c r="B51" s="124">
        <f>SUM(B44:B50)</f>
        <v>12253</v>
      </c>
      <c r="C51" s="124">
        <f t="shared" ref="C51:D51" si="97">SUM(C44:C50)</f>
        <v>14057</v>
      </c>
      <c r="D51" s="124">
        <f t="shared" si="97"/>
        <v>12990</v>
      </c>
      <c r="E51" s="124">
        <f>SUM(E44:E50)</f>
        <v>11853</v>
      </c>
      <c r="F51" s="124">
        <f t="shared" ref="F51:BA51" si="98">SUM(F44:F50)</f>
        <v>11612</v>
      </c>
      <c r="G51" s="124">
        <f t="shared" si="98"/>
        <v>10984</v>
      </c>
      <c r="H51" s="124">
        <f t="shared" si="98"/>
        <v>10948</v>
      </c>
      <c r="I51" s="124">
        <f t="shared" si="98"/>
        <v>10840</v>
      </c>
      <c r="J51" s="124">
        <f t="shared" si="98"/>
        <v>10815</v>
      </c>
      <c r="K51" s="124">
        <f>SUM(K44:K50)</f>
        <v>10892</v>
      </c>
      <c r="L51" s="124">
        <f t="shared" si="98"/>
        <v>11017</v>
      </c>
      <c r="M51" s="124">
        <f t="shared" si="98"/>
        <v>10646</v>
      </c>
      <c r="N51" s="124">
        <f t="shared" si="98"/>
        <v>11142</v>
      </c>
      <c r="O51" s="124">
        <f t="shared" si="98"/>
        <v>16387</v>
      </c>
      <c r="P51" s="124">
        <f t="shared" ref="P51:R51" si="99">SUM(P44:P50)</f>
        <v>18516</v>
      </c>
      <c r="Q51" s="124">
        <f t="shared" si="99"/>
        <v>22351</v>
      </c>
      <c r="R51" s="124">
        <f t="shared" si="99"/>
        <v>21997</v>
      </c>
      <c r="S51" s="124">
        <f t="shared" ref="S51:T51" si="100">SUM(S44:S50)</f>
        <v>17953</v>
      </c>
      <c r="T51" s="124">
        <f t="shared" si="100"/>
        <v>12657</v>
      </c>
      <c r="U51" s="124">
        <f t="shared" ref="U51:V51" si="101">SUM(U44:U50)</f>
        <v>14573</v>
      </c>
      <c r="V51" s="124">
        <f t="shared" si="101"/>
        <v>12288</v>
      </c>
      <c r="W51" s="124">
        <f t="shared" ref="W51:X51" si="102">SUM(W44:W50)</f>
        <v>9824</v>
      </c>
      <c r="X51" s="124">
        <f t="shared" si="102"/>
        <v>10709</v>
      </c>
      <c r="Y51" s="124">
        <f t="shared" ref="Y51:Z51" si="103">SUM(Y44:Y50)</f>
        <v>9976</v>
      </c>
      <c r="Z51" s="124">
        <f t="shared" si="103"/>
        <v>9339</v>
      </c>
      <c r="AA51" s="124">
        <f t="shared" ref="AA51:AB51" si="104">SUM(AA44:AA50)</f>
        <v>8979</v>
      </c>
      <c r="AB51" s="124">
        <f t="shared" si="104"/>
        <v>9140</v>
      </c>
      <c r="AC51" s="124">
        <f t="shared" ref="AC51:AD51" si="105">SUM(AC44:AC50)</f>
        <v>8690</v>
      </c>
      <c r="AD51" s="124">
        <f t="shared" si="105"/>
        <v>8823</v>
      </c>
      <c r="AE51" s="124">
        <f t="shared" si="98"/>
        <v>8891</v>
      </c>
      <c r="AF51" s="124">
        <f t="shared" si="98"/>
        <v>8946</v>
      </c>
      <c r="AG51" s="124">
        <f t="shared" si="98"/>
        <v>8945</v>
      </c>
      <c r="AH51" s="124">
        <f t="shared" si="98"/>
        <v>9392</v>
      </c>
      <c r="AI51" s="124">
        <f t="shared" si="98"/>
        <v>9631</v>
      </c>
      <c r="AJ51" s="124">
        <f t="shared" si="98"/>
        <v>9032</v>
      </c>
      <c r="AK51" s="124">
        <f t="shared" si="98"/>
        <v>7739</v>
      </c>
      <c r="AL51" s="124">
        <f t="shared" si="98"/>
        <v>9811</v>
      </c>
      <c r="AM51" s="124">
        <f t="shared" si="98"/>
        <v>9522</v>
      </c>
      <c r="AN51" s="124">
        <f t="shared" si="98"/>
        <v>9634</v>
      </c>
      <c r="AO51" s="124">
        <f t="shared" si="98"/>
        <v>9945</v>
      </c>
      <c r="AP51" s="124">
        <f t="shared" si="98"/>
        <v>9954</v>
      </c>
      <c r="AQ51" s="124">
        <f t="shared" si="98"/>
        <v>10534</v>
      </c>
      <c r="AR51" s="124">
        <f t="shared" si="98"/>
        <v>10739</v>
      </c>
      <c r="AS51" s="124">
        <f t="shared" si="98"/>
        <v>10887</v>
      </c>
      <c r="AT51" s="124">
        <f t="shared" si="98"/>
        <v>11812</v>
      </c>
      <c r="AU51" s="124">
        <f t="shared" si="98"/>
        <v>12254</v>
      </c>
      <c r="AV51" s="124">
        <f t="shared" si="98"/>
        <v>12535</v>
      </c>
      <c r="AW51" s="124">
        <f t="shared" si="98"/>
        <v>12456</v>
      </c>
      <c r="AX51" s="124">
        <f t="shared" si="98"/>
        <v>12303</v>
      </c>
      <c r="AY51" s="124">
        <f t="shared" si="98"/>
        <v>12292</v>
      </c>
      <c r="AZ51" s="124">
        <f t="shared" si="98"/>
        <v>13011</v>
      </c>
      <c r="BA51" s="125">
        <f t="shared" si="98"/>
        <v>11520</v>
      </c>
      <c r="BB51" s="266">
        <f t="shared" si="74"/>
        <v>604036</v>
      </c>
      <c r="BD51" s="122" t="s">
        <v>65</v>
      </c>
      <c r="BE51" s="124">
        <f t="shared" ref="BE51" si="106">SUM(BE44:BE50)</f>
        <v>0</v>
      </c>
      <c r="BF51" s="124">
        <f t="shared" ref="BF51" si="107">SUM(BF44:BF50)</f>
        <v>0</v>
      </c>
      <c r="BG51" s="124">
        <f t="shared" ref="BG51" si="108">SUM(BG44:BG50)</f>
        <v>0</v>
      </c>
      <c r="BH51" s="124">
        <f t="shared" ref="BH51" si="109">SUM(BH44:BH50)</f>
        <v>0</v>
      </c>
      <c r="BI51" s="124">
        <f t="shared" ref="BI51" si="110">SUM(BI44:BI50)</f>
        <v>0</v>
      </c>
      <c r="BJ51" s="124">
        <f t="shared" ref="BJ51" si="111">SUM(BJ44:BJ50)</f>
        <v>0</v>
      </c>
      <c r="BK51" s="124">
        <f t="shared" ref="BK51" si="112">SUM(BK44:BK50)</f>
        <v>0</v>
      </c>
      <c r="BL51" s="124">
        <f t="shared" ref="BL51" si="113">SUM(BL44:BL50)</f>
        <v>0</v>
      </c>
      <c r="BM51" s="124">
        <f t="shared" ref="BM51" si="114">SUM(BM44:BM50)</f>
        <v>0</v>
      </c>
      <c r="BN51" s="124">
        <f t="shared" ref="BN51" si="115">SUM(BN44:BN50)</f>
        <v>0</v>
      </c>
      <c r="BO51" s="124">
        <f t="shared" ref="BO51" si="116">SUM(BO44:BO50)</f>
        <v>5</v>
      </c>
      <c r="BP51" s="124">
        <f t="shared" ref="BP51" si="117">SUM(BP44:BP50)</f>
        <v>103</v>
      </c>
      <c r="BQ51" s="124">
        <f t="shared" ref="BQ51" si="118">SUM(BQ44:BQ50)</f>
        <v>539</v>
      </c>
      <c r="BR51" s="124">
        <f t="shared" ref="BR51" si="119">SUM(BR44:BR50)</f>
        <v>3475</v>
      </c>
      <c r="BS51" s="124">
        <f t="shared" ref="BS51" si="120">SUM(BS44:BS50)</f>
        <v>6213</v>
      </c>
      <c r="BT51" s="124">
        <f t="shared" ref="BT51" si="121">SUM(BT44:BT50)</f>
        <v>8758</v>
      </c>
      <c r="BU51" s="124">
        <f t="shared" ref="BU51" si="122">SUM(BU44:BU50)</f>
        <v>8237</v>
      </c>
      <c r="BV51" s="124">
        <f t="shared" ref="BV51" si="123">SUM(BV44:BV50)</f>
        <v>6035</v>
      </c>
      <c r="BW51" s="124">
        <f t="shared" ref="BW51" si="124">SUM(BW44:BW50)</f>
        <v>3930</v>
      </c>
      <c r="BX51" s="124">
        <f t="shared" ref="BX51" si="125">SUM(BX44:BX50)</f>
        <v>3810</v>
      </c>
      <c r="BY51" s="124">
        <f t="shared" ref="BY51" si="126">SUM(BY44:BY50)</f>
        <v>2589</v>
      </c>
      <c r="BZ51" s="124">
        <f t="shared" ref="BZ51" si="127">SUM(BZ44:BZ50)</f>
        <v>1822</v>
      </c>
      <c r="CA51" s="124">
        <f t="shared" ref="CA51" si="128">SUM(CA44:CA50)</f>
        <v>1588</v>
      </c>
      <c r="CB51" s="124">
        <f t="shared" ref="CB51" si="129">SUM(CB44:CB50)</f>
        <v>1114</v>
      </c>
      <c r="CC51" s="124">
        <f t="shared" ref="CC51" si="130">SUM(CC44:CC50)</f>
        <v>783</v>
      </c>
      <c r="CD51" s="124">
        <f t="shared" ref="CD51" si="131">SUM(CD44:CD50)</f>
        <v>606</v>
      </c>
      <c r="CE51" s="124">
        <f t="shared" ref="CE51" si="132">SUM(CE44:CE50)</f>
        <v>532</v>
      </c>
      <c r="CF51" s="124">
        <f t="shared" ref="CF51" si="133">SUM(CF44:CF50)</f>
        <v>366</v>
      </c>
      <c r="CG51" s="124">
        <f t="shared" ref="CG51" si="134">SUM(CG44:CG50)</f>
        <v>295</v>
      </c>
      <c r="CH51" s="124">
        <f t="shared" ref="CH51" si="135">SUM(CH44:CH50)</f>
        <v>217</v>
      </c>
      <c r="CI51" s="124">
        <f t="shared" ref="CI51" si="136">SUM(CI44:CI50)</f>
        <v>193</v>
      </c>
      <c r="CJ51" s="124">
        <f t="shared" ref="CJ51" si="137">SUM(CJ44:CJ50)</f>
        <v>152</v>
      </c>
      <c r="CK51" s="124">
        <f t="shared" ref="CK51" si="138">SUM(CK44:CK50)</f>
        <v>139</v>
      </c>
      <c r="CL51" s="124">
        <f t="shared" ref="CL51" si="139">SUM(CL44:CL50)</f>
        <v>138</v>
      </c>
      <c r="CM51" s="124">
        <f t="shared" ref="CM51" si="140">SUM(CM44:CM50)</f>
        <v>101</v>
      </c>
      <c r="CN51" s="124">
        <f t="shared" ref="CN51" si="141">SUM(CN44:CN50)</f>
        <v>78</v>
      </c>
      <c r="CO51" s="124">
        <f t="shared" ref="CO51" si="142">SUM(CO44:CO50)</f>
        <v>99</v>
      </c>
      <c r="CP51" s="124">
        <f t="shared" ref="CP51" si="143">SUM(CP44:CP50)</f>
        <v>139</v>
      </c>
      <c r="CQ51" s="124">
        <f t="shared" ref="CQ51" si="144">SUM(CQ44:CQ50)</f>
        <v>215</v>
      </c>
      <c r="CR51" s="124">
        <f t="shared" ref="CR51" si="145">SUM(CR44:CR50)</f>
        <v>321</v>
      </c>
      <c r="CS51" s="124">
        <f t="shared" ref="CS51" si="146">SUM(CS44:CS50)</f>
        <v>438</v>
      </c>
      <c r="CT51" s="124">
        <f t="shared" ref="CT51" si="147">SUM(CT44:CT50)</f>
        <v>670</v>
      </c>
      <c r="CU51" s="124">
        <f t="shared" ref="CU51" si="148">SUM(CU44:CU50)</f>
        <v>978</v>
      </c>
      <c r="CV51" s="124">
        <f t="shared" ref="CV51" si="149">SUM(CV44:CV50)</f>
        <v>1379</v>
      </c>
      <c r="CW51" s="124">
        <f t="shared" ref="CW51" si="150">SUM(CW44:CW50)</f>
        <v>1937</v>
      </c>
      <c r="CX51" s="124">
        <f t="shared" ref="CX51" si="151">SUM(CX44:CX50)</f>
        <v>2466</v>
      </c>
      <c r="CY51" s="124">
        <f t="shared" ref="CY51" si="152">SUM(CY44:CY50)</f>
        <v>2697</v>
      </c>
      <c r="CZ51" s="124">
        <f t="shared" ref="CZ51" si="153">SUM(CZ44:CZ50)</f>
        <v>3040</v>
      </c>
      <c r="DA51" s="124">
        <f t="shared" ref="DA51" si="154">SUM(DA44:DA50)</f>
        <v>2835</v>
      </c>
      <c r="DB51" s="124">
        <f t="shared" ref="DB51" si="155">SUM(DB44:DB50)</f>
        <v>2756</v>
      </c>
      <c r="DC51" s="124">
        <f t="shared" ref="DC51" si="156">SUM(DC44:DC50)</f>
        <v>2986</v>
      </c>
      <c r="DD51" s="124">
        <f t="shared" ref="DD51" si="157">SUM(DD44:DD50)</f>
        <v>2912</v>
      </c>
      <c r="DH51" s="122" t="s">
        <v>65</v>
      </c>
      <c r="DI51" s="124">
        <f t="shared" ref="DI51" si="158">SUM(DI44:DI50)</f>
        <v>12253</v>
      </c>
      <c r="DJ51" s="124">
        <f t="shared" ref="DJ51" si="159">SUM(DJ44:DJ50)</f>
        <v>14057</v>
      </c>
      <c r="DK51" s="124">
        <f t="shared" ref="DK51" si="160">SUM(DK44:DK50)</f>
        <v>12990</v>
      </c>
      <c r="DL51" s="124">
        <f t="shared" ref="DL51" si="161">SUM(DL44:DL50)</f>
        <v>11853</v>
      </c>
      <c r="DM51" s="124">
        <f t="shared" ref="DM51" si="162">SUM(DM44:DM50)</f>
        <v>11612</v>
      </c>
      <c r="DN51" s="124">
        <f t="shared" ref="DN51" si="163">SUM(DN44:DN50)</f>
        <v>10984</v>
      </c>
      <c r="DO51" s="124">
        <f t="shared" ref="DO51" si="164">SUM(DO44:DO50)</f>
        <v>10948</v>
      </c>
      <c r="DP51" s="124">
        <f t="shared" ref="DP51" si="165">SUM(DP44:DP50)</f>
        <v>10840</v>
      </c>
      <c r="DQ51" s="124">
        <f t="shared" ref="DQ51" si="166">SUM(DQ44:DQ50)</f>
        <v>10815</v>
      </c>
      <c r="DR51" s="124">
        <f t="shared" ref="DR51" si="167">SUM(DR44:DR50)</f>
        <v>10892</v>
      </c>
      <c r="DS51" s="124">
        <f t="shared" ref="DS51" si="168">SUM(DS44:DS50)</f>
        <v>11012</v>
      </c>
      <c r="DT51" s="124">
        <f t="shared" ref="DT51" si="169">SUM(DT44:DT50)</f>
        <v>10543</v>
      </c>
      <c r="DU51" s="124">
        <f t="shared" ref="DU51" si="170">SUM(DU44:DU50)</f>
        <v>10603</v>
      </c>
      <c r="DV51" s="124">
        <f t="shared" ref="DV51" si="171">SUM(DV44:DV50)</f>
        <v>12912</v>
      </c>
      <c r="DW51" s="124">
        <f t="shared" ref="DW51" si="172">SUM(DW44:DW50)</f>
        <v>12303</v>
      </c>
      <c r="DX51" s="124">
        <f t="shared" ref="DX51" si="173">SUM(DX44:DX50)</f>
        <v>13593</v>
      </c>
      <c r="DY51" s="124">
        <f t="shared" ref="DY51" si="174">SUM(DY44:DY50)</f>
        <v>13760</v>
      </c>
      <c r="DZ51" s="124">
        <f t="shared" ref="DZ51" si="175">SUM(DZ44:DZ50)</f>
        <v>11918</v>
      </c>
      <c r="EA51" s="124">
        <f t="shared" ref="EA51" si="176">SUM(EA44:EA50)</f>
        <v>8727</v>
      </c>
      <c r="EB51" s="124">
        <f t="shared" ref="EB51" si="177">SUM(EB44:EB50)</f>
        <v>10763</v>
      </c>
      <c r="EC51" s="124">
        <f t="shared" ref="EC51" si="178">SUM(EC44:EC50)</f>
        <v>9699</v>
      </c>
      <c r="ED51" s="124">
        <f t="shared" ref="ED51" si="179">SUM(ED44:ED50)</f>
        <v>8002</v>
      </c>
      <c r="EE51" s="124">
        <f t="shared" ref="EE51" si="180">SUM(EE44:EE50)</f>
        <v>9121</v>
      </c>
      <c r="EF51" s="124">
        <f t="shared" ref="EF51" si="181">SUM(EF44:EF50)</f>
        <v>8862</v>
      </c>
      <c r="EG51" s="124">
        <f t="shared" ref="EG51" si="182">SUM(EG44:EG50)</f>
        <v>8556</v>
      </c>
      <c r="EH51" s="124">
        <f t="shared" ref="EH51" si="183">SUM(EH44:EH50)</f>
        <v>8373</v>
      </c>
      <c r="EI51" s="124">
        <f t="shared" ref="EI51" si="184">SUM(EI44:EI50)</f>
        <v>8608</v>
      </c>
      <c r="EJ51" s="124">
        <f t="shared" ref="EJ51" si="185">SUM(EJ44:EJ50)</f>
        <v>8324</v>
      </c>
      <c r="EK51" s="124">
        <f t="shared" ref="EK51" si="186">SUM(EK44:EK50)</f>
        <v>8528</v>
      </c>
      <c r="EL51" s="124">
        <f t="shared" ref="EL51" si="187">SUM(EL44:EL50)</f>
        <v>8674</v>
      </c>
      <c r="EM51" s="124">
        <f t="shared" ref="EM51" si="188">SUM(EM44:EM50)</f>
        <v>8753</v>
      </c>
      <c r="EN51" s="124">
        <f t="shared" ref="EN51" si="189">SUM(EN44:EN50)</f>
        <v>8793</v>
      </c>
      <c r="EO51" s="124">
        <f t="shared" ref="EO51" si="190">SUM(EO44:EO50)</f>
        <v>9253</v>
      </c>
      <c r="EP51" s="124">
        <f t="shared" ref="EP51" si="191">SUM(EP44:EP50)</f>
        <v>9493</v>
      </c>
      <c r="EQ51" s="124">
        <f t="shared" ref="EQ51" si="192">SUM(EQ44:EQ50)</f>
        <v>8931</v>
      </c>
      <c r="ER51" s="124">
        <f t="shared" ref="ER51" si="193">SUM(ER44:ER50)</f>
        <v>7661</v>
      </c>
      <c r="ES51" s="124">
        <f t="shared" ref="ES51" si="194">SUM(ES44:ES50)</f>
        <v>9712</v>
      </c>
      <c r="ET51" s="124">
        <f t="shared" ref="ET51" si="195">SUM(ET44:ET50)</f>
        <v>9383</v>
      </c>
      <c r="EU51" s="124">
        <f t="shared" ref="EU51" si="196">SUM(EU44:EU50)</f>
        <v>9419</v>
      </c>
      <c r="EV51" s="124">
        <f t="shared" ref="EV51" si="197">SUM(EV44:EV50)</f>
        <v>9624</v>
      </c>
      <c r="EW51" s="124">
        <f t="shared" ref="EW51" si="198">SUM(EW44:EW50)</f>
        <v>9516</v>
      </c>
      <c r="EX51" s="124">
        <f t="shared" ref="EX51" si="199">SUM(EX44:EX50)</f>
        <v>9864</v>
      </c>
      <c r="EY51" s="124">
        <f t="shared" ref="EY51" si="200">SUM(EY44:EY50)</f>
        <v>9761</v>
      </c>
      <c r="EZ51" s="124">
        <f t="shared" ref="EZ51" si="201">SUM(EZ44:EZ50)</f>
        <v>9508</v>
      </c>
      <c r="FA51" s="124">
        <f t="shared" ref="FA51" si="202">SUM(FA44:FA50)</f>
        <v>9875</v>
      </c>
      <c r="FB51" s="124">
        <f t="shared" ref="FB51" si="203">SUM(FB44:FB50)</f>
        <v>9788</v>
      </c>
      <c r="FC51" s="124">
        <f t="shared" ref="FC51" si="204">SUM(FC44:FC50)</f>
        <v>9838</v>
      </c>
      <c r="FD51" s="124">
        <f t="shared" ref="FD51" si="205">SUM(FD44:FD50)</f>
        <v>9416</v>
      </c>
      <c r="FE51" s="124">
        <f t="shared" ref="FE51" si="206">SUM(FE44:FE50)</f>
        <v>9468</v>
      </c>
      <c r="FF51" s="124">
        <f t="shared" ref="FF51" si="207">SUM(FF44:FF50)</f>
        <v>9536</v>
      </c>
      <c r="FG51" s="124">
        <f t="shared" ref="FG51" si="208">SUM(FG44:FG50)</f>
        <v>10025</v>
      </c>
      <c r="FH51" s="125">
        <f t="shared" ref="FH51" si="209">SUM(FH44:FH50)</f>
        <v>8608</v>
      </c>
    </row>
    <row r="53" spans="1:164" ht="18.75" x14ac:dyDescent="0.3">
      <c r="A53" s="13" t="s">
        <v>72</v>
      </c>
      <c r="B53" s="17"/>
      <c r="C53" s="17"/>
      <c r="D53" s="17"/>
      <c r="E53" s="17"/>
      <c r="F53" s="17"/>
      <c r="G53" s="17"/>
      <c r="H53" s="17"/>
      <c r="I53" s="17"/>
      <c r="J53" s="17" t="s">
        <v>73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34"/>
      <c r="DH53" s="13" t="s">
        <v>90</v>
      </c>
      <c r="DI53" s="17"/>
      <c r="DJ53" s="17"/>
      <c r="DK53" s="17"/>
      <c r="DL53" s="17"/>
      <c r="DM53" s="17"/>
      <c r="DN53" s="17"/>
      <c r="DO53" s="17"/>
      <c r="DP53" s="17"/>
      <c r="DQ53" s="17" t="s">
        <v>73</v>
      </c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34"/>
    </row>
    <row r="54" spans="1:164" x14ac:dyDescent="0.25">
      <c r="A54" s="33" t="s">
        <v>50</v>
      </c>
      <c r="B54" s="16">
        <v>1</v>
      </c>
      <c r="C54" s="16">
        <v>2</v>
      </c>
      <c r="D54" s="16">
        <v>3</v>
      </c>
      <c r="E54" s="182">
        <v>4</v>
      </c>
      <c r="F54" s="182">
        <v>5</v>
      </c>
      <c r="G54" s="182">
        <v>6</v>
      </c>
      <c r="H54" s="182">
        <v>7</v>
      </c>
      <c r="I54" s="182">
        <v>8</v>
      </c>
      <c r="J54" s="182">
        <v>9</v>
      </c>
      <c r="K54" s="182">
        <v>10</v>
      </c>
      <c r="L54" s="182">
        <v>11</v>
      </c>
      <c r="M54" s="182">
        <v>12</v>
      </c>
      <c r="N54" s="182">
        <v>13</v>
      </c>
      <c r="O54" s="182">
        <v>14</v>
      </c>
      <c r="P54" s="182">
        <v>15</v>
      </c>
      <c r="Q54" s="182">
        <v>16</v>
      </c>
      <c r="R54" s="182">
        <v>17</v>
      </c>
      <c r="S54" s="182">
        <v>18</v>
      </c>
      <c r="T54" s="181">
        <f t="shared" ref="T54:Z54" si="210">S54+1</f>
        <v>19</v>
      </c>
      <c r="U54" s="181">
        <f t="shared" si="210"/>
        <v>20</v>
      </c>
      <c r="V54" s="182">
        <f t="shared" si="210"/>
        <v>21</v>
      </c>
      <c r="W54" s="187">
        <f t="shared" si="210"/>
        <v>22</v>
      </c>
      <c r="X54" s="187">
        <f t="shared" si="210"/>
        <v>23</v>
      </c>
      <c r="Y54" s="187">
        <f t="shared" si="210"/>
        <v>24</v>
      </c>
      <c r="Z54" s="194">
        <f t="shared" si="210"/>
        <v>25</v>
      </c>
      <c r="AA54" s="196">
        <f t="shared" ref="AA54:AD54" si="211">Z54+1</f>
        <v>26</v>
      </c>
      <c r="AB54" s="196">
        <f t="shared" si="211"/>
        <v>27</v>
      </c>
      <c r="AC54" s="198">
        <f t="shared" si="211"/>
        <v>28</v>
      </c>
      <c r="AD54" s="198">
        <f t="shared" si="211"/>
        <v>29</v>
      </c>
      <c r="AE54" s="16">
        <v>30</v>
      </c>
      <c r="AF54" s="16">
        <v>31</v>
      </c>
      <c r="AG54" s="16">
        <v>32</v>
      </c>
      <c r="AH54" s="16">
        <v>33</v>
      </c>
      <c r="AI54" s="16">
        <v>34</v>
      </c>
      <c r="AJ54" s="16">
        <v>35</v>
      </c>
      <c r="AK54" s="16">
        <v>36</v>
      </c>
      <c r="AL54" s="16">
        <v>37</v>
      </c>
      <c r="AM54" s="16">
        <v>38</v>
      </c>
      <c r="AN54" s="16">
        <v>39</v>
      </c>
      <c r="AO54" s="16">
        <v>40</v>
      </c>
      <c r="AP54" s="16">
        <v>41</v>
      </c>
      <c r="AQ54" s="16">
        <v>42</v>
      </c>
      <c r="AR54" s="16">
        <v>43</v>
      </c>
      <c r="AS54" s="16">
        <v>44</v>
      </c>
      <c r="AT54" s="16">
        <v>45</v>
      </c>
      <c r="AU54" s="16">
        <v>46</v>
      </c>
      <c r="AV54" s="16">
        <v>47</v>
      </c>
      <c r="AW54" s="16">
        <v>48</v>
      </c>
      <c r="AX54" s="16">
        <v>49</v>
      </c>
      <c r="AY54" s="16">
        <v>50</v>
      </c>
      <c r="AZ54" s="16">
        <v>51</v>
      </c>
      <c r="BA54" s="15">
        <v>52</v>
      </c>
      <c r="DH54" s="33" t="s">
        <v>50</v>
      </c>
      <c r="DI54" s="16">
        <v>1</v>
      </c>
      <c r="DJ54" s="16">
        <v>2</v>
      </c>
      <c r="DK54" s="16">
        <v>3</v>
      </c>
      <c r="DL54" s="16">
        <v>4</v>
      </c>
      <c r="DM54" s="16">
        <v>5</v>
      </c>
      <c r="DN54" s="16">
        <v>6</v>
      </c>
      <c r="DO54" s="16">
        <v>7</v>
      </c>
      <c r="DP54" s="16">
        <v>8</v>
      </c>
      <c r="DQ54" s="16">
        <v>9</v>
      </c>
      <c r="DR54" s="16">
        <v>10</v>
      </c>
      <c r="DS54" s="16">
        <v>11</v>
      </c>
      <c r="DT54" s="16">
        <v>12</v>
      </c>
      <c r="DU54" s="16">
        <v>13</v>
      </c>
      <c r="DV54" s="16">
        <v>14</v>
      </c>
      <c r="DW54" s="16">
        <v>15</v>
      </c>
      <c r="DX54" s="16">
        <v>15</v>
      </c>
      <c r="DY54" s="280">
        <v>16</v>
      </c>
      <c r="DZ54" s="16">
        <v>18</v>
      </c>
      <c r="EA54" s="16">
        <v>19</v>
      </c>
      <c r="EB54" s="16">
        <v>20</v>
      </c>
      <c r="EC54" s="16">
        <v>21</v>
      </c>
      <c r="ED54" s="16">
        <v>22</v>
      </c>
      <c r="EE54" s="16">
        <v>23</v>
      </c>
      <c r="EF54" s="16">
        <v>24</v>
      </c>
      <c r="EG54" s="16">
        <v>25</v>
      </c>
      <c r="EH54" s="16">
        <v>26</v>
      </c>
      <c r="EI54" s="16">
        <v>27</v>
      </c>
      <c r="EJ54" s="16">
        <v>28</v>
      </c>
      <c r="EK54" s="16">
        <v>29</v>
      </c>
      <c r="EL54" s="16">
        <v>30</v>
      </c>
      <c r="EM54" s="16">
        <v>31</v>
      </c>
      <c r="EN54" s="16">
        <v>32</v>
      </c>
      <c r="EO54" s="16">
        <v>33</v>
      </c>
      <c r="EP54" s="16">
        <v>34</v>
      </c>
      <c r="EQ54" s="16">
        <v>35</v>
      </c>
      <c r="ER54" s="16">
        <v>36</v>
      </c>
      <c r="ES54" s="16">
        <v>37</v>
      </c>
      <c r="ET54" s="16">
        <v>38</v>
      </c>
      <c r="EU54" s="16">
        <v>39</v>
      </c>
      <c r="EV54" s="16">
        <v>40</v>
      </c>
      <c r="EW54" s="16">
        <v>41</v>
      </c>
      <c r="EX54" s="16">
        <v>42</v>
      </c>
      <c r="EY54" s="16">
        <v>43</v>
      </c>
      <c r="EZ54" s="16">
        <v>44</v>
      </c>
      <c r="FA54" s="16">
        <v>45</v>
      </c>
      <c r="FB54" s="16">
        <v>46</v>
      </c>
      <c r="FC54" s="16">
        <v>47</v>
      </c>
      <c r="FD54" s="16">
        <v>48</v>
      </c>
      <c r="FE54" s="16">
        <v>49</v>
      </c>
      <c r="FF54" s="16">
        <v>50</v>
      </c>
      <c r="FG54" s="16">
        <v>51</v>
      </c>
      <c r="FH54" s="15">
        <v>52</v>
      </c>
    </row>
    <row r="55" spans="1:164" x14ac:dyDescent="0.25">
      <c r="A55" s="31" t="s">
        <v>52</v>
      </c>
      <c r="B55" s="36">
        <v>43833</v>
      </c>
      <c r="C55" s="36">
        <v>43840</v>
      </c>
      <c r="D55" s="36">
        <v>43847</v>
      </c>
      <c r="E55" s="36">
        <v>43854</v>
      </c>
      <c r="F55" s="36">
        <v>43861</v>
      </c>
      <c r="G55" s="36">
        <v>43868</v>
      </c>
      <c r="H55" s="36">
        <v>43875</v>
      </c>
      <c r="I55" s="36">
        <v>43882</v>
      </c>
      <c r="J55" s="36">
        <v>43889</v>
      </c>
      <c r="K55" s="36">
        <v>43896</v>
      </c>
      <c r="L55" s="36">
        <v>43903</v>
      </c>
      <c r="M55" s="36">
        <v>43910</v>
      </c>
      <c r="N55" s="36">
        <v>43917</v>
      </c>
      <c r="O55" s="36">
        <v>43924</v>
      </c>
      <c r="P55" s="36">
        <v>43931</v>
      </c>
      <c r="Q55" s="36">
        <v>43938</v>
      </c>
      <c r="R55" s="36">
        <v>43945</v>
      </c>
      <c r="S55" s="36">
        <v>43952</v>
      </c>
      <c r="T55" s="36">
        <f t="shared" ref="T55:Z55" si="212">S55+7</f>
        <v>43959</v>
      </c>
      <c r="U55" s="36">
        <f t="shared" si="212"/>
        <v>43966</v>
      </c>
      <c r="V55" s="36">
        <f t="shared" si="212"/>
        <v>43973</v>
      </c>
      <c r="W55" s="36">
        <f t="shared" si="212"/>
        <v>43980</v>
      </c>
      <c r="X55" s="36">
        <f t="shared" si="212"/>
        <v>43987</v>
      </c>
      <c r="Y55" s="36">
        <f t="shared" si="212"/>
        <v>43994</v>
      </c>
      <c r="Z55" s="36">
        <f t="shared" si="212"/>
        <v>44001</v>
      </c>
      <c r="AA55" s="36">
        <f t="shared" ref="AA55:AD55" si="213">Z55+7</f>
        <v>44008</v>
      </c>
      <c r="AB55" s="36">
        <f t="shared" si="213"/>
        <v>44015</v>
      </c>
      <c r="AC55" s="36">
        <f t="shared" si="213"/>
        <v>44022</v>
      </c>
      <c r="AD55" s="36">
        <f t="shared" si="213"/>
        <v>44029</v>
      </c>
      <c r="AE55" s="35">
        <v>44036</v>
      </c>
      <c r="AF55" s="35">
        <v>44043</v>
      </c>
      <c r="AG55" s="35">
        <v>44050</v>
      </c>
      <c r="AH55" s="35">
        <v>44057</v>
      </c>
      <c r="AI55" s="35">
        <v>44064</v>
      </c>
      <c r="AJ55" s="35">
        <v>44071</v>
      </c>
      <c r="AK55" s="35">
        <v>44078</v>
      </c>
      <c r="AL55" s="35">
        <v>44085</v>
      </c>
      <c r="AM55" s="35">
        <v>44092</v>
      </c>
      <c r="AN55" s="35">
        <v>44099</v>
      </c>
      <c r="AO55" s="35">
        <v>44106</v>
      </c>
      <c r="AP55" s="35">
        <v>44113</v>
      </c>
      <c r="AQ55" s="35">
        <v>44120</v>
      </c>
      <c r="AR55" s="35">
        <v>44127</v>
      </c>
      <c r="AS55" s="35">
        <v>44134</v>
      </c>
      <c r="AT55" s="35">
        <v>44141</v>
      </c>
      <c r="AU55" s="35">
        <v>44148</v>
      </c>
      <c r="AV55" s="35">
        <v>44155</v>
      </c>
      <c r="AW55" s="35">
        <v>44162</v>
      </c>
      <c r="AX55" s="35">
        <v>44169</v>
      </c>
      <c r="AY55" s="35">
        <v>44176</v>
      </c>
      <c r="AZ55" s="35">
        <v>44183</v>
      </c>
      <c r="BA55" s="14">
        <v>44190</v>
      </c>
      <c r="BB55" s="272" t="s">
        <v>131</v>
      </c>
      <c r="BC55" s="272" t="s">
        <v>134</v>
      </c>
      <c r="BD55" s="272" t="s">
        <v>133</v>
      </c>
      <c r="DH55" s="31" t="s">
        <v>52</v>
      </c>
      <c r="DI55" s="36">
        <v>43833</v>
      </c>
      <c r="DJ55" s="36">
        <v>43840</v>
      </c>
      <c r="DK55" s="36">
        <v>43847</v>
      </c>
      <c r="DL55" s="36">
        <v>43854</v>
      </c>
      <c r="DM55" s="36">
        <v>43861</v>
      </c>
      <c r="DN55" s="36">
        <v>43868</v>
      </c>
      <c r="DO55" s="36">
        <v>43875</v>
      </c>
      <c r="DP55" s="36">
        <v>43882</v>
      </c>
      <c r="DQ55" s="36">
        <v>43889</v>
      </c>
      <c r="DR55" s="36">
        <v>43896</v>
      </c>
      <c r="DS55" s="36">
        <v>43903</v>
      </c>
      <c r="DT55" s="36">
        <v>43910</v>
      </c>
      <c r="DU55" s="36">
        <v>43917</v>
      </c>
      <c r="DV55" s="36">
        <v>43924</v>
      </c>
      <c r="DW55" s="36">
        <v>43931</v>
      </c>
      <c r="DX55" s="36">
        <v>43938</v>
      </c>
      <c r="DY55" s="281">
        <v>43945</v>
      </c>
      <c r="DZ55" s="35">
        <v>43952</v>
      </c>
      <c r="EA55" s="35">
        <v>43959</v>
      </c>
      <c r="EB55" s="35">
        <v>43966</v>
      </c>
      <c r="EC55" s="35">
        <v>43973</v>
      </c>
      <c r="ED55" s="35">
        <v>43980</v>
      </c>
      <c r="EE55" s="35">
        <v>43987</v>
      </c>
      <c r="EF55" s="35">
        <v>43994</v>
      </c>
      <c r="EG55" s="35">
        <v>44001</v>
      </c>
      <c r="EH55" s="35">
        <v>44008</v>
      </c>
      <c r="EI55" s="35">
        <v>44015</v>
      </c>
      <c r="EJ55" s="35">
        <v>44022</v>
      </c>
      <c r="EK55" s="35">
        <v>44029</v>
      </c>
      <c r="EL55" s="35">
        <v>44036</v>
      </c>
      <c r="EM55" s="35">
        <v>44043</v>
      </c>
      <c r="EN55" s="35">
        <v>44050</v>
      </c>
      <c r="EO55" s="35">
        <v>44057</v>
      </c>
      <c r="EP55" s="35">
        <v>44064</v>
      </c>
      <c r="EQ55" s="35">
        <v>44071</v>
      </c>
      <c r="ER55" s="35">
        <v>44078</v>
      </c>
      <c r="ES55" s="35">
        <v>44085</v>
      </c>
      <c r="ET55" s="35">
        <v>44092</v>
      </c>
      <c r="EU55" s="35">
        <v>44099</v>
      </c>
      <c r="EV55" s="35">
        <v>44106</v>
      </c>
      <c r="EW55" s="35">
        <v>44113</v>
      </c>
      <c r="EX55" s="35">
        <v>44120</v>
      </c>
      <c r="EY55" s="35">
        <v>44127</v>
      </c>
      <c r="EZ55" s="35">
        <v>44134</v>
      </c>
      <c r="FA55" s="35">
        <v>44141</v>
      </c>
      <c r="FB55" s="35">
        <v>44148</v>
      </c>
      <c r="FC55" s="35">
        <v>44155</v>
      </c>
      <c r="FD55" s="35">
        <v>44162</v>
      </c>
      <c r="FE55" s="35">
        <v>44169</v>
      </c>
      <c r="FF55" s="35">
        <v>44176</v>
      </c>
      <c r="FG55" s="35">
        <v>44183</v>
      </c>
      <c r="FH55" s="14">
        <v>44190</v>
      </c>
    </row>
    <row r="56" spans="1:164" x14ac:dyDescent="0.25">
      <c r="A56" s="27" t="s">
        <v>51</v>
      </c>
      <c r="B56" s="43">
        <f>B44-B31</f>
        <v>5</v>
      </c>
      <c r="C56" s="43">
        <f t="shared" ref="C56:O56" si="214">C44-C31</f>
        <v>0</v>
      </c>
      <c r="D56" s="43">
        <f t="shared" si="214"/>
        <v>10</v>
      </c>
      <c r="E56" s="43">
        <f t="shared" si="214"/>
        <v>11</v>
      </c>
      <c r="F56" s="43">
        <f t="shared" si="214"/>
        <v>-7</v>
      </c>
      <c r="G56" s="43">
        <f t="shared" si="214"/>
        <v>-24</v>
      </c>
      <c r="H56" s="43">
        <f t="shared" si="214"/>
        <v>-6</v>
      </c>
      <c r="I56" s="43">
        <f t="shared" si="214"/>
        <v>-8</v>
      </c>
      <c r="J56" s="43">
        <f t="shared" si="214"/>
        <v>-3</v>
      </c>
      <c r="K56" s="43">
        <f t="shared" si="214"/>
        <v>11</v>
      </c>
      <c r="L56" s="43">
        <f t="shared" si="214"/>
        <v>-4</v>
      </c>
      <c r="M56" s="43">
        <f t="shared" si="214"/>
        <v>-5</v>
      </c>
      <c r="N56" s="43">
        <f t="shared" si="214"/>
        <v>4</v>
      </c>
      <c r="O56" s="43">
        <f t="shared" si="214"/>
        <v>10</v>
      </c>
      <c r="P56" s="43">
        <f t="shared" ref="P56:Q56" si="215">P44-P31</f>
        <v>-9</v>
      </c>
      <c r="Q56" s="43">
        <f t="shared" si="215"/>
        <v>3</v>
      </c>
      <c r="R56" s="43">
        <f t="shared" ref="R56:S56" si="216">R44-R31</f>
        <v>20</v>
      </c>
      <c r="S56" s="43">
        <f t="shared" si="216"/>
        <v>2</v>
      </c>
      <c r="T56" s="43">
        <f t="shared" ref="T56" si="217">T44-T31</f>
        <v>-28</v>
      </c>
      <c r="U56" s="43">
        <f t="shared" ref="U56" si="218">U44-U31</f>
        <v>12</v>
      </c>
      <c r="V56" s="43">
        <f t="shared" ref="V56:W56" si="219">V44-V31</f>
        <v>0</v>
      </c>
      <c r="W56" s="43">
        <f t="shared" si="219"/>
        <v>-5</v>
      </c>
      <c r="X56" s="43">
        <f t="shared" ref="X56:Y56" si="220">X44-X31</f>
        <v>-4</v>
      </c>
      <c r="Y56" s="43">
        <f t="shared" si="220"/>
        <v>-2</v>
      </c>
      <c r="Z56" s="43">
        <f t="shared" ref="Z56:AA56" si="221">Z44-Z31</f>
        <v>2</v>
      </c>
      <c r="AA56" s="43">
        <f t="shared" si="221"/>
        <v>8</v>
      </c>
      <c r="AB56" s="43">
        <f t="shared" ref="AB56:AH56" si="222">AB44-AB31</f>
        <v>14</v>
      </c>
      <c r="AC56" s="43">
        <f t="shared" si="222"/>
        <v>14</v>
      </c>
      <c r="AD56" s="43">
        <f t="shared" si="222"/>
        <v>-10</v>
      </c>
      <c r="AE56" s="43">
        <f t="shared" si="222"/>
        <v>-8</v>
      </c>
      <c r="AF56" s="43">
        <f t="shared" si="222"/>
        <v>-12</v>
      </c>
      <c r="AG56" s="43">
        <f t="shared" si="222"/>
        <v>-13</v>
      </c>
      <c r="AH56" s="43">
        <f t="shared" si="222"/>
        <v>-4</v>
      </c>
      <c r="AI56" s="43">
        <f>AI44-AI31</f>
        <v>2</v>
      </c>
      <c r="AJ56" s="43">
        <f t="shared" ref="AJ56" si="223">AJ44-AJ31</f>
        <v>-7</v>
      </c>
      <c r="AK56" s="43">
        <f t="shared" ref="AK56" si="224">AK44-AK31</f>
        <v>-25</v>
      </c>
      <c r="AL56" s="43">
        <f>AL44-AL31</f>
        <v>-21</v>
      </c>
      <c r="AM56" s="43">
        <f>AM44-AM31</f>
        <v>-9</v>
      </c>
      <c r="AN56" s="43">
        <f t="shared" ref="AN56:AR56" si="225">AN44-AN31</f>
        <v>-10</v>
      </c>
      <c r="AO56" s="43">
        <f t="shared" si="225"/>
        <v>-21</v>
      </c>
      <c r="AP56" s="43">
        <f t="shared" si="225"/>
        <v>-1</v>
      </c>
      <c r="AQ56" s="43">
        <f t="shared" si="225"/>
        <v>-13</v>
      </c>
      <c r="AR56" s="43">
        <f t="shared" si="225"/>
        <v>-15</v>
      </c>
      <c r="AS56" s="43">
        <f t="shared" ref="AS56:AZ56" si="226">AS44-AS31</f>
        <v>-14</v>
      </c>
      <c r="AT56" s="43">
        <f t="shared" si="226"/>
        <v>-9</v>
      </c>
      <c r="AU56" s="43">
        <f t="shared" si="226"/>
        <v>-1</v>
      </c>
      <c r="AV56" s="43">
        <f t="shared" si="226"/>
        <v>-3</v>
      </c>
      <c r="AW56" s="43">
        <f t="shared" si="226"/>
        <v>-12</v>
      </c>
      <c r="AX56" s="43">
        <f t="shared" si="226"/>
        <v>0</v>
      </c>
      <c r="AY56" s="43">
        <f t="shared" si="226"/>
        <v>-7</v>
      </c>
      <c r="AZ56" s="43">
        <f t="shared" si="226"/>
        <v>-7</v>
      </c>
      <c r="BA56" s="44">
        <f t="shared" ref="BA56:BA62" si="227">BA44-BA31</f>
        <v>-1</v>
      </c>
      <c r="BB56" s="266">
        <f t="shared" ref="BB56:BB63" si="228">SUMIF(B56:BA56,"&lt;&gt;#N/A")</f>
        <v>-200</v>
      </c>
      <c r="BC56" s="267">
        <f>BB56/'UK Pop by Age'!G5</f>
        <v>-2.6836163877718333E-4</v>
      </c>
      <c r="BD56" s="266">
        <f>1/BC56</f>
        <v>-3726.3150000000005</v>
      </c>
      <c r="BE56" s="268" t="s">
        <v>51</v>
      </c>
      <c r="DH56" s="27" t="s">
        <v>51</v>
      </c>
      <c r="DI56" s="43">
        <f t="shared" ref="DI56:DR62" si="229">DI44-B31</f>
        <v>5</v>
      </c>
      <c r="DJ56" s="43">
        <f t="shared" si="229"/>
        <v>0</v>
      </c>
      <c r="DK56" s="43">
        <f t="shared" si="229"/>
        <v>10</v>
      </c>
      <c r="DL56" s="43">
        <f t="shared" si="229"/>
        <v>11</v>
      </c>
      <c r="DM56" s="43">
        <f t="shared" si="229"/>
        <v>-7</v>
      </c>
      <c r="DN56" s="43">
        <f t="shared" si="229"/>
        <v>-24</v>
      </c>
      <c r="DO56" s="43">
        <f t="shared" si="229"/>
        <v>-6</v>
      </c>
      <c r="DP56" s="43">
        <f t="shared" si="229"/>
        <v>-8</v>
      </c>
      <c r="DQ56" s="43">
        <f t="shared" si="229"/>
        <v>-3</v>
      </c>
      <c r="DR56" s="43">
        <f t="shared" si="229"/>
        <v>11</v>
      </c>
      <c r="DS56" s="43">
        <f t="shared" ref="DS56:EB62" si="230">DS44-L31</f>
        <v>-4</v>
      </c>
      <c r="DT56" s="43">
        <f t="shared" si="230"/>
        <v>-5</v>
      </c>
      <c r="DU56" s="43">
        <f t="shared" si="230"/>
        <v>4</v>
      </c>
      <c r="DV56" s="43">
        <f t="shared" si="230"/>
        <v>10</v>
      </c>
      <c r="DW56" s="43">
        <f t="shared" si="230"/>
        <v>-9</v>
      </c>
      <c r="DX56" s="43">
        <f t="shared" si="230"/>
        <v>3</v>
      </c>
      <c r="DY56" s="43">
        <f t="shared" si="230"/>
        <v>20</v>
      </c>
      <c r="DZ56" s="43">
        <f t="shared" si="230"/>
        <v>2</v>
      </c>
      <c r="EA56" s="43">
        <f t="shared" si="230"/>
        <v>-29</v>
      </c>
      <c r="EB56" s="43">
        <f t="shared" si="230"/>
        <v>11</v>
      </c>
      <c r="EC56" s="43">
        <f t="shared" ref="EC56:EL62" si="231">EC44-V31</f>
        <v>0</v>
      </c>
      <c r="ED56" s="43">
        <f t="shared" si="231"/>
        <v>-5</v>
      </c>
      <c r="EE56" s="43">
        <f t="shared" si="231"/>
        <v>-4</v>
      </c>
      <c r="EF56" s="43">
        <f t="shared" si="231"/>
        <v>-2</v>
      </c>
      <c r="EG56" s="43">
        <f t="shared" si="231"/>
        <v>2</v>
      </c>
      <c r="EH56" s="43">
        <f t="shared" si="231"/>
        <v>8</v>
      </c>
      <c r="EI56" s="43">
        <f t="shared" si="231"/>
        <v>14</v>
      </c>
      <c r="EJ56" s="43">
        <f t="shared" si="231"/>
        <v>14</v>
      </c>
      <c r="EK56" s="43">
        <f t="shared" si="231"/>
        <v>-10</v>
      </c>
      <c r="EL56" s="43">
        <f t="shared" si="231"/>
        <v>-8</v>
      </c>
      <c r="EM56" s="43">
        <f t="shared" ref="EM56:EV62" si="232">EM44-AF31</f>
        <v>-12</v>
      </c>
      <c r="EN56" s="43">
        <f t="shared" si="232"/>
        <v>-13</v>
      </c>
      <c r="EO56" s="43">
        <f t="shared" si="232"/>
        <v>-4</v>
      </c>
      <c r="EP56" s="43">
        <f t="shared" si="232"/>
        <v>2</v>
      </c>
      <c r="EQ56" s="43">
        <f t="shared" si="232"/>
        <v>-7</v>
      </c>
      <c r="ER56" s="43">
        <f t="shared" si="232"/>
        <v>-25</v>
      </c>
      <c r="ES56" s="43">
        <f t="shared" si="232"/>
        <v>-21</v>
      </c>
      <c r="ET56" s="43">
        <f t="shared" si="232"/>
        <v>-9</v>
      </c>
      <c r="EU56" s="43">
        <f t="shared" si="232"/>
        <v>-10</v>
      </c>
      <c r="EV56" s="43">
        <f t="shared" si="232"/>
        <v>-21</v>
      </c>
      <c r="EW56" s="43">
        <f t="shared" ref="EW56:FF62" si="233">EW44-AP31</f>
        <v>-1</v>
      </c>
      <c r="EX56" s="43">
        <f t="shared" si="233"/>
        <v>-13</v>
      </c>
      <c r="EY56" s="43">
        <f t="shared" si="233"/>
        <v>-15</v>
      </c>
      <c r="EZ56" s="43">
        <f t="shared" si="233"/>
        <v>-14</v>
      </c>
      <c r="FA56" s="43">
        <f t="shared" si="233"/>
        <v>-9</v>
      </c>
      <c r="FB56" s="43">
        <f t="shared" si="233"/>
        <v>-1</v>
      </c>
      <c r="FC56" s="43">
        <f t="shared" si="233"/>
        <v>-3</v>
      </c>
      <c r="FD56" s="43"/>
      <c r="FE56" s="43"/>
      <c r="FF56" s="43"/>
      <c r="FG56" s="43"/>
      <c r="FH56" s="44"/>
    </row>
    <row r="57" spans="1:164" x14ac:dyDescent="0.25">
      <c r="A57" s="27" t="s">
        <v>44</v>
      </c>
      <c r="B57" s="43">
        <f t="shared" ref="B57:P57" si="234">B45-B32</f>
        <v>1</v>
      </c>
      <c r="C57" s="43">
        <f t="shared" si="234"/>
        <v>6</v>
      </c>
      <c r="D57" s="43">
        <f t="shared" si="234"/>
        <v>-13</v>
      </c>
      <c r="E57" s="43">
        <f t="shared" si="234"/>
        <v>-1</v>
      </c>
      <c r="F57" s="43">
        <f t="shared" si="234"/>
        <v>0</v>
      </c>
      <c r="G57" s="43">
        <f t="shared" si="234"/>
        <v>-9</v>
      </c>
      <c r="H57" s="43">
        <f t="shared" si="234"/>
        <v>-5</v>
      </c>
      <c r="I57" s="43">
        <f t="shared" si="234"/>
        <v>-12</v>
      </c>
      <c r="J57" s="43">
        <f t="shared" si="234"/>
        <v>0</v>
      </c>
      <c r="K57" s="43">
        <f t="shared" si="234"/>
        <v>4</v>
      </c>
      <c r="L57" s="43">
        <f t="shared" si="234"/>
        <v>-2</v>
      </c>
      <c r="M57" s="43">
        <f t="shared" si="234"/>
        <v>-12</v>
      </c>
      <c r="N57" s="43">
        <f t="shared" si="234"/>
        <v>-4</v>
      </c>
      <c r="O57" s="43">
        <f t="shared" si="234"/>
        <v>8</v>
      </c>
      <c r="P57" s="43">
        <f t="shared" si="234"/>
        <v>-9</v>
      </c>
      <c r="Q57" s="43">
        <f t="shared" ref="Q57:R57" si="235">Q45-Q32</f>
        <v>-6</v>
      </c>
      <c r="R57" s="43">
        <f t="shared" si="235"/>
        <v>-6</v>
      </c>
      <c r="S57" s="43">
        <f t="shared" ref="S57:T57" si="236">S45-S32</f>
        <v>-7</v>
      </c>
      <c r="T57" s="43">
        <f t="shared" si="236"/>
        <v>3</v>
      </c>
      <c r="U57" s="43">
        <f t="shared" ref="U57" si="237">U45-U32</f>
        <v>5</v>
      </c>
      <c r="V57" s="43">
        <f t="shared" ref="V57:W57" si="238">V45-V32</f>
        <v>-5</v>
      </c>
      <c r="W57" s="43">
        <f t="shared" si="238"/>
        <v>-2</v>
      </c>
      <c r="X57" s="43">
        <f t="shared" ref="X57:Y57" si="239">X45-X32</f>
        <v>-2</v>
      </c>
      <c r="Y57" s="43">
        <f t="shared" si="239"/>
        <v>-7</v>
      </c>
      <c r="Z57" s="43">
        <f t="shared" ref="Z57:AA57" si="240">Z45-Z32</f>
        <v>-1</v>
      </c>
      <c r="AA57" s="43">
        <f t="shared" si="240"/>
        <v>-10</v>
      </c>
      <c r="AB57" s="43">
        <f t="shared" ref="AB57:AJ57" si="241">AB45-AB32</f>
        <v>-13</v>
      </c>
      <c r="AC57" s="43">
        <f t="shared" si="241"/>
        <v>-6</v>
      </c>
      <c r="AD57" s="43">
        <f t="shared" si="241"/>
        <v>-4</v>
      </c>
      <c r="AE57" s="43">
        <f t="shared" si="241"/>
        <v>-2</v>
      </c>
      <c r="AF57" s="43">
        <f t="shared" si="241"/>
        <v>8</v>
      </c>
      <c r="AG57" s="43">
        <f t="shared" si="241"/>
        <v>3</v>
      </c>
      <c r="AH57" s="43">
        <f t="shared" si="241"/>
        <v>-9</v>
      </c>
      <c r="AI57" s="43">
        <f t="shared" si="241"/>
        <v>8</v>
      </c>
      <c r="AJ57" s="43">
        <f t="shared" si="241"/>
        <v>2</v>
      </c>
      <c r="AK57" s="43">
        <f t="shared" ref="AK57:AR57" si="242">AK45-AK32</f>
        <v>-9</v>
      </c>
      <c r="AL57" s="43">
        <f t="shared" si="242"/>
        <v>2</v>
      </c>
      <c r="AM57" s="43">
        <f t="shared" si="242"/>
        <v>-3</v>
      </c>
      <c r="AN57" s="43">
        <f t="shared" si="242"/>
        <v>3</v>
      </c>
      <c r="AO57" s="43">
        <f t="shared" si="242"/>
        <v>1</v>
      </c>
      <c r="AP57" s="43">
        <f t="shared" si="242"/>
        <v>1</v>
      </c>
      <c r="AQ57" s="43">
        <f t="shared" si="242"/>
        <v>-1</v>
      </c>
      <c r="AR57" s="43">
        <f t="shared" si="242"/>
        <v>0</v>
      </c>
      <c r="AS57" s="43">
        <f t="shared" ref="AS57:AZ57" si="243">AS45-AS32</f>
        <v>-6</v>
      </c>
      <c r="AT57" s="43">
        <f t="shared" si="243"/>
        <v>5</v>
      </c>
      <c r="AU57" s="43">
        <f t="shared" si="243"/>
        <v>-1</v>
      </c>
      <c r="AV57" s="43">
        <f t="shared" si="243"/>
        <v>2</v>
      </c>
      <c r="AW57" s="43">
        <f t="shared" si="243"/>
        <v>3</v>
      </c>
      <c r="AX57" s="43">
        <f t="shared" si="243"/>
        <v>-2</v>
      </c>
      <c r="AY57" s="43">
        <f t="shared" si="243"/>
        <v>-12</v>
      </c>
      <c r="AZ57" s="43">
        <f t="shared" si="243"/>
        <v>-5</v>
      </c>
      <c r="BA57" s="44">
        <f t="shared" si="227"/>
        <v>5</v>
      </c>
      <c r="BB57" s="266">
        <f t="shared" si="228"/>
        <v>-116</v>
      </c>
      <c r="BC57" s="267">
        <f>BB57/'UK Pop by Age'!G6</f>
        <v>-1.0388509663508113E-5</v>
      </c>
      <c r="BD57" s="266">
        <f t="shared" ref="BD57:BD63" si="244">1/BC57</f>
        <v>-96260.198275862058</v>
      </c>
      <c r="BE57" s="268" t="s">
        <v>44</v>
      </c>
      <c r="DH57" s="27" t="s">
        <v>44</v>
      </c>
      <c r="DI57" s="43">
        <f t="shared" si="229"/>
        <v>1</v>
      </c>
      <c r="DJ57" s="43">
        <f t="shared" si="229"/>
        <v>6</v>
      </c>
      <c r="DK57" s="43">
        <f t="shared" si="229"/>
        <v>-13</v>
      </c>
      <c r="DL57" s="43">
        <f t="shared" si="229"/>
        <v>-1</v>
      </c>
      <c r="DM57" s="43">
        <f t="shared" si="229"/>
        <v>0</v>
      </c>
      <c r="DN57" s="43">
        <f t="shared" si="229"/>
        <v>-9</v>
      </c>
      <c r="DO57" s="43">
        <f t="shared" si="229"/>
        <v>-5</v>
      </c>
      <c r="DP57" s="43">
        <f t="shared" si="229"/>
        <v>-12</v>
      </c>
      <c r="DQ57" s="43">
        <f t="shared" si="229"/>
        <v>0</v>
      </c>
      <c r="DR57" s="43">
        <f t="shared" si="229"/>
        <v>4</v>
      </c>
      <c r="DS57" s="43">
        <f t="shared" si="230"/>
        <v>-2</v>
      </c>
      <c r="DT57" s="43">
        <f t="shared" si="230"/>
        <v>-12</v>
      </c>
      <c r="DU57" s="43">
        <f t="shared" si="230"/>
        <v>-4</v>
      </c>
      <c r="DV57" s="43">
        <f t="shared" si="230"/>
        <v>8</v>
      </c>
      <c r="DW57" s="43">
        <f t="shared" si="230"/>
        <v>-9</v>
      </c>
      <c r="DX57" s="43">
        <f t="shared" si="230"/>
        <v>-8</v>
      </c>
      <c r="DY57" s="43">
        <f t="shared" si="230"/>
        <v>-6</v>
      </c>
      <c r="DZ57" s="43">
        <f t="shared" si="230"/>
        <v>-7</v>
      </c>
      <c r="EA57" s="43">
        <f t="shared" si="230"/>
        <v>3</v>
      </c>
      <c r="EB57" s="43">
        <f t="shared" si="230"/>
        <v>5</v>
      </c>
      <c r="EC57" s="43">
        <f t="shared" si="231"/>
        <v>-5</v>
      </c>
      <c r="ED57" s="43">
        <f t="shared" si="231"/>
        <v>-3</v>
      </c>
      <c r="EE57" s="43">
        <f t="shared" si="231"/>
        <v>-3</v>
      </c>
      <c r="EF57" s="43">
        <f t="shared" si="231"/>
        <v>-7</v>
      </c>
      <c r="EG57" s="43">
        <f t="shared" si="231"/>
        <v>-1</v>
      </c>
      <c r="EH57" s="43">
        <f t="shared" si="231"/>
        <v>-10</v>
      </c>
      <c r="EI57" s="43">
        <f t="shared" si="231"/>
        <v>-13</v>
      </c>
      <c r="EJ57" s="43">
        <f t="shared" si="231"/>
        <v>-6</v>
      </c>
      <c r="EK57" s="43">
        <f t="shared" si="231"/>
        <v>-4</v>
      </c>
      <c r="EL57" s="43">
        <f t="shared" si="231"/>
        <v>-2</v>
      </c>
      <c r="EM57" s="43">
        <f t="shared" si="232"/>
        <v>7</v>
      </c>
      <c r="EN57" s="43">
        <f t="shared" si="232"/>
        <v>3</v>
      </c>
      <c r="EO57" s="43">
        <f t="shared" si="232"/>
        <v>-9</v>
      </c>
      <c r="EP57" s="43">
        <f t="shared" si="232"/>
        <v>8</v>
      </c>
      <c r="EQ57" s="43">
        <f t="shared" si="232"/>
        <v>2</v>
      </c>
      <c r="ER57" s="43">
        <f t="shared" si="232"/>
        <v>-9</v>
      </c>
      <c r="ES57" s="43">
        <f t="shared" si="232"/>
        <v>2</v>
      </c>
      <c r="ET57" s="43">
        <f t="shared" si="232"/>
        <v>-3</v>
      </c>
      <c r="EU57" s="43">
        <f t="shared" si="232"/>
        <v>3</v>
      </c>
      <c r="EV57" s="43">
        <f t="shared" si="232"/>
        <v>1</v>
      </c>
      <c r="EW57" s="43">
        <f t="shared" si="233"/>
        <v>1</v>
      </c>
      <c r="EX57" s="43">
        <f t="shared" si="233"/>
        <v>-1</v>
      </c>
      <c r="EY57" s="43">
        <f t="shared" si="233"/>
        <v>0</v>
      </c>
      <c r="EZ57" s="43">
        <f t="shared" si="233"/>
        <v>-6</v>
      </c>
      <c r="FA57" s="43">
        <f t="shared" si="233"/>
        <v>5</v>
      </c>
      <c r="FB57" s="43">
        <f t="shared" si="233"/>
        <v>-1</v>
      </c>
      <c r="FC57" s="43">
        <f t="shared" si="233"/>
        <v>2</v>
      </c>
      <c r="FD57" s="43"/>
      <c r="FE57" s="43"/>
      <c r="FF57" s="43"/>
      <c r="FG57" s="43"/>
      <c r="FH57" s="44"/>
    </row>
    <row r="58" spans="1:164" x14ac:dyDescent="0.25">
      <c r="A58" s="27" t="s">
        <v>45</v>
      </c>
      <c r="B58" s="43">
        <f t="shared" ref="B58:P58" si="245">B46-B33</f>
        <v>-26</v>
      </c>
      <c r="C58" s="43">
        <f t="shared" si="245"/>
        <v>-5</v>
      </c>
      <c r="D58" s="43">
        <f t="shared" si="245"/>
        <v>-5</v>
      </c>
      <c r="E58" s="43">
        <f t="shared" si="245"/>
        <v>-25</v>
      </c>
      <c r="F58" s="43">
        <f t="shared" si="245"/>
        <v>1</v>
      </c>
      <c r="G58" s="43">
        <f t="shared" si="245"/>
        <v>4</v>
      </c>
      <c r="H58" s="43">
        <f t="shared" si="245"/>
        <v>-19</v>
      </c>
      <c r="I58" s="43">
        <f t="shared" si="245"/>
        <v>45</v>
      </c>
      <c r="J58" s="43">
        <f t="shared" si="245"/>
        <v>27</v>
      </c>
      <c r="K58" s="43">
        <f t="shared" si="245"/>
        <v>9</v>
      </c>
      <c r="L58" s="43">
        <f t="shared" si="245"/>
        <v>12</v>
      </c>
      <c r="M58" s="43">
        <f t="shared" si="245"/>
        <v>-18</v>
      </c>
      <c r="N58" s="43">
        <f t="shared" si="245"/>
        <v>-6</v>
      </c>
      <c r="O58" s="43">
        <f t="shared" si="245"/>
        <v>-8</v>
      </c>
      <c r="P58" s="43">
        <f t="shared" si="245"/>
        <v>44</v>
      </c>
      <c r="Q58" s="43">
        <f t="shared" ref="Q58:R58" si="246">Q46-Q33</f>
        <v>102</v>
      </c>
      <c r="R58" s="43">
        <f t="shared" si="246"/>
        <v>131</v>
      </c>
      <c r="S58" s="43">
        <f t="shared" ref="S58:T58" si="247">S46-S33</f>
        <v>48</v>
      </c>
      <c r="T58" s="43">
        <f t="shared" si="247"/>
        <v>-29</v>
      </c>
      <c r="U58" s="43">
        <f t="shared" ref="U58" si="248">U46-U33</f>
        <v>-17</v>
      </c>
      <c r="V58" s="43">
        <f t="shared" ref="V58:W58" si="249">V46-V33</f>
        <v>30</v>
      </c>
      <c r="W58" s="43">
        <f t="shared" si="249"/>
        <v>-7</v>
      </c>
      <c r="X58" s="43">
        <f t="shared" ref="X58:Y58" si="250">X46-X33</f>
        <v>-39</v>
      </c>
      <c r="Y58" s="43">
        <f t="shared" si="250"/>
        <v>-11</v>
      </c>
      <c r="Z58" s="43">
        <f t="shared" ref="Z58:AA58" si="251">Z46-Z33</f>
        <v>-16</v>
      </c>
      <c r="AA58" s="43">
        <f t="shared" si="251"/>
        <v>-54</v>
      </c>
      <c r="AB58" s="43">
        <f t="shared" ref="AB58:AJ58" si="252">AB46-AB33</f>
        <v>17</v>
      </c>
      <c r="AC58" s="43">
        <f t="shared" si="252"/>
        <v>5</v>
      </c>
      <c r="AD58" s="43">
        <f t="shared" si="252"/>
        <v>-2</v>
      </c>
      <c r="AE58" s="43">
        <f t="shared" si="252"/>
        <v>8</v>
      </c>
      <c r="AF58" s="43">
        <f t="shared" si="252"/>
        <v>23</v>
      </c>
      <c r="AG58" s="43">
        <f t="shared" si="252"/>
        <v>84</v>
      </c>
      <c r="AH58" s="43">
        <f t="shared" si="252"/>
        <v>12</v>
      </c>
      <c r="AI58" s="43">
        <f t="shared" si="252"/>
        <v>31</v>
      </c>
      <c r="AJ58" s="43">
        <f t="shared" si="252"/>
        <v>47</v>
      </c>
      <c r="AK58" s="43">
        <f t="shared" ref="AK58:AR58" si="253">AK46-AK33</f>
        <v>-26</v>
      </c>
      <c r="AL58" s="43">
        <f t="shared" si="253"/>
        <v>6</v>
      </c>
      <c r="AM58" s="43">
        <f t="shared" si="253"/>
        <v>53</v>
      </c>
      <c r="AN58" s="43">
        <f t="shared" si="253"/>
        <v>45</v>
      </c>
      <c r="AO58" s="43">
        <f t="shared" si="253"/>
        <v>-46</v>
      </c>
      <c r="AP58" s="43">
        <f t="shared" si="253"/>
        <v>-10</v>
      </c>
      <c r="AQ58" s="43">
        <f t="shared" si="253"/>
        <v>-7</v>
      </c>
      <c r="AR58" s="43">
        <f t="shared" si="253"/>
        <v>46</v>
      </c>
      <c r="AS58" s="43">
        <f t="shared" ref="AS58:AZ58" si="254">AS46-AS33</f>
        <v>34</v>
      </c>
      <c r="AT58" s="43">
        <f t="shared" si="254"/>
        <v>12</v>
      </c>
      <c r="AU58" s="43">
        <f t="shared" si="254"/>
        <v>48</v>
      </c>
      <c r="AV58" s="43">
        <f t="shared" si="254"/>
        <v>41</v>
      </c>
      <c r="AW58" s="43">
        <f t="shared" si="254"/>
        <v>38</v>
      </c>
      <c r="AX58" s="43">
        <f t="shared" si="254"/>
        <v>24</v>
      </c>
      <c r="AY58" s="43">
        <f t="shared" si="254"/>
        <v>-5</v>
      </c>
      <c r="AZ58" s="43">
        <f t="shared" si="254"/>
        <v>-50</v>
      </c>
      <c r="BA58" s="44">
        <f t="shared" si="227"/>
        <v>133</v>
      </c>
      <c r="BB58" s="266">
        <f t="shared" si="228"/>
        <v>729</v>
      </c>
      <c r="BC58" s="267">
        <f>BB58/'UK Pop by Age'!G7</f>
        <v>2.8917115890161448E-5</v>
      </c>
      <c r="BD58" s="266">
        <f t="shared" si="244"/>
        <v>34581.595336076818</v>
      </c>
      <c r="BE58" s="268" t="s">
        <v>45</v>
      </c>
      <c r="DH58" s="27" t="s">
        <v>45</v>
      </c>
      <c r="DI58" s="43">
        <f t="shared" si="229"/>
        <v>-26</v>
      </c>
      <c r="DJ58" s="43">
        <f t="shared" si="229"/>
        <v>-5</v>
      </c>
      <c r="DK58" s="43">
        <f t="shared" si="229"/>
        <v>-5</v>
      </c>
      <c r="DL58" s="43">
        <f t="shared" si="229"/>
        <v>-25</v>
      </c>
      <c r="DM58" s="43">
        <f t="shared" si="229"/>
        <v>1</v>
      </c>
      <c r="DN58" s="43">
        <f t="shared" si="229"/>
        <v>4</v>
      </c>
      <c r="DO58" s="43">
        <f t="shared" si="229"/>
        <v>-19</v>
      </c>
      <c r="DP58" s="43">
        <f t="shared" si="229"/>
        <v>45</v>
      </c>
      <c r="DQ58" s="43">
        <f t="shared" si="229"/>
        <v>27</v>
      </c>
      <c r="DR58" s="43">
        <f t="shared" si="229"/>
        <v>9</v>
      </c>
      <c r="DS58" s="43">
        <f t="shared" si="230"/>
        <v>12</v>
      </c>
      <c r="DT58" s="43">
        <f t="shared" si="230"/>
        <v>-19</v>
      </c>
      <c r="DU58" s="43">
        <f t="shared" si="230"/>
        <v>-14</v>
      </c>
      <c r="DV58" s="43">
        <f t="shared" si="230"/>
        <v>-51</v>
      </c>
      <c r="DW58" s="43">
        <f t="shared" si="230"/>
        <v>-30</v>
      </c>
      <c r="DX58" s="43">
        <f t="shared" si="230"/>
        <v>1</v>
      </c>
      <c r="DY58" s="43">
        <f t="shared" si="230"/>
        <v>28</v>
      </c>
      <c r="DZ58" s="43">
        <f t="shared" si="230"/>
        <v>-4</v>
      </c>
      <c r="EA58" s="43">
        <f t="shared" si="230"/>
        <v>-69</v>
      </c>
      <c r="EB58" s="43">
        <f t="shared" si="230"/>
        <v>-50</v>
      </c>
      <c r="EC58" s="43">
        <f t="shared" si="231"/>
        <v>0</v>
      </c>
      <c r="ED58" s="43">
        <f t="shared" si="231"/>
        <v>-13</v>
      </c>
      <c r="EE58" s="43">
        <f t="shared" si="231"/>
        <v>-54</v>
      </c>
      <c r="EF58" s="43">
        <f t="shared" si="231"/>
        <v>-20</v>
      </c>
      <c r="EG58" s="43">
        <f t="shared" si="231"/>
        <v>-28</v>
      </c>
      <c r="EH58" s="43">
        <f t="shared" si="231"/>
        <v>-57</v>
      </c>
      <c r="EI58" s="43">
        <f t="shared" si="231"/>
        <v>11</v>
      </c>
      <c r="EJ58" s="43">
        <f t="shared" si="231"/>
        <v>1</v>
      </c>
      <c r="EK58" s="43">
        <f t="shared" si="231"/>
        <v>-5</v>
      </c>
      <c r="EL58" s="43">
        <f t="shared" si="231"/>
        <v>5</v>
      </c>
      <c r="EM58" s="43">
        <f t="shared" si="232"/>
        <v>21</v>
      </c>
      <c r="EN58" s="43">
        <f t="shared" si="232"/>
        <v>83</v>
      </c>
      <c r="EO58" s="43">
        <f t="shared" si="232"/>
        <v>10</v>
      </c>
      <c r="EP58" s="43">
        <f t="shared" si="232"/>
        <v>30</v>
      </c>
      <c r="EQ58" s="43">
        <f t="shared" si="232"/>
        <v>43</v>
      </c>
      <c r="ER58" s="43">
        <f t="shared" si="232"/>
        <v>-26</v>
      </c>
      <c r="ES58" s="43">
        <f t="shared" si="232"/>
        <v>2</v>
      </c>
      <c r="ET58" s="43">
        <f t="shared" si="232"/>
        <v>49</v>
      </c>
      <c r="EU58" s="43">
        <f t="shared" si="232"/>
        <v>42</v>
      </c>
      <c r="EV58" s="43">
        <f t="shared" si="232"/>
        <v>-49</v>
      </c>
      <c r="EW58" s="43">
        <f t="shared" si="233"/>
        <v>-15</v>
      </c>
      <c r="EX58" s="43">
        <f t="shared" si="233"/>
        <v>-16</v>
      </c>
      <c r="EY58" s="43">
        <f t="shared" si="233"/>
        <v>37</v>
      </c>
      <c r="EZ58" s="43">
        <f t="shared" si="233"/>
        <v>22</v>
      </c>
      <c r="FA58" s="43">
        <f t="shared" si="233"/>
        <v>2</v>
      </c>
      <c r="FB58" s="43">
        <f t="shared" si="233"/>
        <v>27</v>
      </c>
      <c r="FC58" s="43">
        <f t="shared" si="233"/>
        <v>21</v>
      </c>
      <c r="FD58" s="43"/>
      <c r="FE58" s="43"/>
      <c r="FF58" s="43"/>
      <c r="FG58" s="43"/>
      <c r="FH58" s="44"/>
    </row>
    <row r="59" spans="1:164" x14ac:dyDescent="0.25">
      <c r="A59" s="27" t="s">
        <v>46</v>
      </c>
      <c r="B59" s="43">
        <f t="shared" ref="B59:P59" si="255">B47-B34</f>
        <v>2</v>
      </c>
      <c r="C59" s="43">
        <f t="shared" si="255"/>
        <v>81</v>
      </c>
      <c r="D59" s="43">
        <f t="shared" si="255"/>
        <v>145</v>
      </c>
      <c r="E59" s="43">
        <f t="shared" si="255"/>
        <v>-82</v>
      </c>
      <c r="F59" s="43">
        <f t="shared" si="255"/>
        <v>-19</v>
      </c>
      <c r="G59" s="43">
        <f t="shared" si="255"/>
        <v>-58</v>
      </c>
      <c r="H59" s="43">
        <f t="shared" si="255"/>
        <v>-84</v>
      </c>
      <c r="I59" s="43">
        <f t="shared" si="255"/>
        <v>-124</v>
      </c>
      <c r="J59" s="43">
        <f t="shared" si="255"/>
        <v>-7</v>
      </c>
      <c r="K59" s="43">
        <f t="shared" si="255"/>
        <v>-90</v>
      </c>
      <c r="L59" s="43">
        <f t="shared" si="255"/>
        <v>29</v>
      </c>
      <c r="M59" s="43">
        <f t="shared" si="255"/>
        <v>15</v>
      </c>
      <c r="N59" s="43">
        <f t="shared" si="255"/>
        <v>79</v>
      </c>
      <c r="O59" s="43">
        <f t="shared" si="255"/>
        <v>628</v>
      </c>
      <c r="P59" s="43">
        <f t="shared" si="255"/>
        <v>846</v>
      </c>
      <c r="Q59" s="43">
        <f t="shared" ref="Q59:R59" si="256">Q47-Q34</f>
        <v>1194</v>
      </c>
      <c r="R59" s="43">
        <f t="shared" si="256"/>
        <v>1076</v>
      </c>
      <c r="S59" s="43">
        <f t="shared" ref="S59:T59" si="257">S47-S34</f>
        <v>563</v>
      </c>
      <c r="T59" s="43">
        <f t="shared" si="257"/>
        <v>276</v>
      </c>
      <c r="U59" s="43">
        <f t="shared" ref="U59" si="258">U47-U34</f>
        <v>369</v>
      </c>
      <c r="V59" s="43">
        <f t="shared" ref="V59:W59" si="259">V47-V34</f>
        <v>219</v>
      </c>
      <c r="W59" s="43">
        <f t="shared" si="259"/>
        <v>132</v>
      </c>
      <c r="X59" s="43">
        <f t="shared" ref="X59:Y59" si="260">X47-X34</f>
        <v>85</v>
      </c>
      <c r="Y59" s="43">
        <f t="shared" si="260"/>
        <v>121</v>
      </c>
      <c r="Z59" s="43">
        <f t="shared" ref="Z59:AA59" si="261">Z47-Z34</f>
        <v>56</v>
      </c>
      <c r="AA59" s="43">
        <f t="shared" si="261"/>
        <v>-64</v>
      </c>
      <c r="AB59" s="43">
        <f t="shared" ref="AB59:AJ59" si="262">AB47-AB34</f>
        <v>69</v>
      </c>
      <c r="AC59" s="43">
        <f t="shared" si="262"/>
        <v>-32</v>
      </c>
      <c r="AD59" s="43">
        <f t="shared" si="262"/>
        <v>62</v>
      </c>
      <c r="AE59" s="43">
        <f t="shared" si="262"/>
        <v>91</v>
      </c>
      <c r="AF59" s="43">
        <f t="shared" si="262"/>
        <v>86</v>
      </c>
      <c r="AG59" s="43">
        <f t="shared" si="262"/>
        <v>84</v>
      </c>
      <c r="AH59" s="43">
        <f t="shared" si="262"/>
        <v>-94</v>
      </c>
      <c r="AI59" s="43">
        <f t="shared" si="262"/>
        <v>124</v>
      </c>
      <c r="AJ59" s="43">
        <f t="shared" si="262"/>
        <v>210</v>
      </c>
      <c r="AK59" s="43">
        <f t="shared" ref="AK59:AR59" si="263">AK47-AK34</f>
        <v>-178</v>
      </c>
      <c r="AL59" s="43">
        <f t="shared" si="263"/>
        <v>40</v>
      </c>
      <c r="AM59" s="43">
        <f t="shared" si="263"/>
        <v>57</v>
      </c>
      <c r="AN59" s="43">
        <f t="shared" si="263"/>
        <v>56</v>
      </c>
      <c r="AO59" s="43">
        <f t="shared" si="263"/>
        <v>68</v>
      </c>
      <c r="AP59" s="43">
        <f t="shared" si="263"/>
        <v>94</v>
      </c>
      <c r="AQ59" s="43">
        <f t="shared" si="263"/>
        <v>177</v>
      </c>
      <c r="AR59" s="43">
        <f t="shared" si="263"/>
        <v>132</v>
      </c>
      <c r="AS59" s="43">
        <f t="shared" ref="AS59:AZ59" si="264">AS47-AS34</f>
        <v>159</v>
      </c>
      <c r="AT59" s="43">
        <f t="shared" si="264"/>
        <v>148</v>
      </c>
      <c r="AU59" s="43">
        <f t="shared" si="264"/>
        <v>236</v>
      </c>
      <c r="AV59" s="43">
        <f t="shared" si="264"/>
        <v>275</v>
      </c>
      <c r="AW59" s="43">
        <f t="shared" si="264"/>
        <v>316</v>
      </c>
      <c r="AX59" s="43">
        <f t="shared" si="264"/>
        <v>254</v>
      </c>
      <c r="AY59" s="43">
        <f t="shared" si="264"/>
        <v>212</v>
      </c>
      <c r="AZ59" s="43">
        <f t="shared" si="264"/>
        <v>208</v>
      </c>
      <c r="BA59" s="44">
        <f t="shared" si="227"/>
        <v>542</v>
      </c>
      <c r="BB59" s="266">
        <f t="shared" si="228"/>
        <v>8784</v>
      </c>
      <c r="BC59" s="267">
        <f>BB59/'UK Pop by Age'!G8</f>
        <v>5.122294788065053E-4</v>
      </c>
      <c r="BD59" s="266">
        <f t="shared" si="244"/>
        <v>1952.25</v>
      </c>
      <c r="BE59" s="268" t="s">
        <v>46</v>
      </c>
      <c r="DH59" s="27" t="s">
        <v>46</v>
      </c>
      <c r="DI59" s="43">
        <f t="shared" si="229"/>
        <v>2</v>
      </c>
      <c r="DJ59" s="43">
        <f t="shared" si="229"/>
        <v>81</v>
      </c>
      <c r="DK59" s="43">
        <f t="shared" si="229"/>
        <v>145</v>
      </c>
      <c r="DL59" s="43">
        <f t="shared" si="229"/>
        <v>-82</v>
      </c>
      <c r="DM59" s="43">
        <f t="shared" si="229"/>
        <v>-19</v>
      </c>
      <c r="DN59" s="43">
        <f t="shared" si="229"/>
        <v>-58</v>
      </c>
      <c r="DO59" s="43">
        <f t="shared" si="229"/>
        <v>-84</v>
      </c>
      <c r="DP59" s="43">
        <f t="shared" si="229"/>
        <v>-124</v>
      </c>
      <c r="DQ59" s="43">
        <f t="shared" si="229"/>
        <v>-7</v>
      </c>
      <c r="DR59" s="43">
        <f t="shared" si="229"/>
        <v>-90</v>
      </c>
      <c r="DS59" s="43">
        <f t="shared" si="230"/>
        <v>28</v>
      </c>
      <c r="DT59" s="43">
        <f t="shared" si="230"/>
        <v>9</v>
      </c>
      <c r="DU59" s="43">
        <f t="shared" si="230"/>
        <v>16</v>
      </c>
      <c r="DV59" s="43">
        <f t="shared" si="230"/>
        <v>216</v>
      </c>
      <c r="DW59" s="43">
        <f t="shared" si="230"/>
        <v>104</v>
      </c>
      <c r="DX59" s="43">
        <f t="shared" si="230"/>
        <v>228</v>
      </c>
      <c r="DY59" s="43">
        <f t="shared" si="230"/>
        <v>253</v>
      </c>
      <c r="DZ59" s="43">
        <f t="shared" si="230"/>
        <v>51</v>
      </c>
      <c r="EA59" s="43">
        <f t="shared" si="230"/>
        <v>-41</v>
      </c>
      <c r="EB59" s="43">
        <f t="shared" si="230"/>
        <v>103</v>
      </c>
      <c r="EC59" s="43">
        <f t="shared" si="231"/>
        <v>21</v>
      </c>
      <c r="ED59" s="43">
        <f t="shared" si="231"/>
        <v>9</v>
      </c>
      <c r="EE59" s="43">
        <f t="shared" si="231"/>
        <v>-38</v>
      </c>
      <c r="EF59" s="43">
        <f t="shared" si="231"/>
        <v>36</v>
      </c>
      <c r="EG59" s="43">
        <f t="shared" si="231"/>
        <v>-11</v>
      </c>
      <c r="EH59" s="43">
        <f t="shared" si="231"/>
        <v>-119</v>
      </c>
      <c r="EI59" s="43">
        <f t="shared" si="231"/>
        <v>28</v>
      </c>
      <c r="EJ59" s="43">
        <f t="shared" si="231"/>
        <v>-61</v>
      </c>
      <c r="EK59" s="43">
        <f t="shared" si="231"/>
        <v>34</v>
      </c>
      <c r="EL59" s="43">
        <f t="shared" si="231"/>
        <v>64</v>
      </c>
      <c r="EM59" s="43">
        <f t="shared" si="232"/>
        <v>64</v>
      </c>
      <c r="EN59" s="43">
        <f t="shared" si="232"/>
        <v>68</v>
      </c>
      <c r="EO59" s="43">
        <f t="shared" si="232"/>
        <v>-102</v>
      </c>
      <c r="EP59" s="43">
        <f t="shared" si="232"/>
        <v>106</v>
      </c>
      <c r="EQ59" s="43">
        <f t="shared" si="232"/>
        <v>196</v>
      </c>
      <c r="ER59" s="43">
        <f t="shared" si="232"/>
        <v>-190</v>
      </c>
      <c r="ES59" s="43">
        <f t="shared" si="232"/>
        <v>31</v>
      </c>
      <c r="ET59" s="43">
        <f t="shared" si="232"/>
        <v>44</v>
      </c>
      <c r="EU59" s="43">
        <f t="shared" si="232"/>
        <v>30</v>
      </c>
      <c r="EV59" s="43">
        <f t="shared" si="232"/>
        <v>41</v>
      </c>
      <c r="EW59" s="43">
        <f t="shared" si="233"/>
        <v>53</v>
      </c>
      <c r="EX59" s="43">
        <f t="shared" si="233"/>
        <v>129</v>
      </c>
      <c r="EY59" s="43">
        <f t="shared" si="233"/>
        <v>45</v>
      </c>
      <c r="EZ59" s="43">
        <f t="shared" si="233"/>
        <v>52</v>
      </c>
      <c r="FA59" s="43">
        <f t="shared" si="233"/>
        <v>-29</v>
      </c>
      <c r="FB59" s="43">
        <f t="shared" si="233"/>
        <v>23</v>
      </c>
      <c r="FC59" s="43">
        <f t="shared" si="233"/>
        <v>66</v>
      </c>
      <c r="FD59" s="43"/>
      <c r="FE59" s="43"/>
      <c r="FF59" s="43"/>
      <c r="FG59" s="43"/>
      <c r="FH59" s="44"/>
    </row>
    <row r="60" spans="1:164" x14ac:dyDescent="0.25">
      <c r="A60" s="27" t="s">
        <v>47</v>
      </c>
      <c r="B60" s="43">
        <f t="shared" ref="B60:P60" si="265">B48-B35</f>
        <v>94</v>
      </c>
      <c r="C60" s="43">
        <f t="shared" si="265"/>
        <v>19</v>
      </c>
      <c r="D60" s="43">
        <f t="shared" si="265"/>
        <v>9</v>
      </c>
      <c r="E60" s="43">
        <f t="shared" si="265"/>
        <v>22</v>
      </c>
      <c r="F60" s="43">
        <f t="shared" si="265"/>
        <v>76</v>
      </c>
      <c r="G60" s="43">
        <f t="shared" si="265"/>
        <v>-146</v>
      </c>
      <c r="H60" s="43">
        <f t="shared" si="265"/>
        <v>-157</v>
      </c>
      <c r="I60" s="43">
        <f t="shared" si="265"/>
        <v>-81</v>
      </c>
      <c r="J60" s="43">
        <f t="shared" si="265"/>
        <v>-33</v>
      </c>
      <c r="K60" s="43">
        <f t="shared" si="265"/>
        <v>-88</v>
      </c>
      <c r="L60" s="43">
        <f t="shared" si="265"/>
        <v>35</v>
      </c>
      <c r="M60" s="43">
        <f t="shared" si="265"/>
        <v>67</v>
      </c>
      <c r="N60" s="43">
        <f t="shared" si="265"/>
        <v>162</v>
      </c>
      <c r="O60" s="43">
        <f t="shared" si="265"/>
        <v>1120</v>
      </c>
      <c r="P60" s="43">
        <f t="shared" si="265"/>
        <v>1234</v>
      </c>
      <c r="Q60" s="43">
        <f t="shared" ref="Q60:R60" si="266">Q48-Q35</f>
        <v>1934</v>
      </c>
      <c r="R60" s="43">
        <f t="shared" si="266"/>
        <v>1508</v>
      </c>
      <c r="S60" s="43">
        <f t="shared" ref="S60:T60" si="267">S48-S35</f>
        <v>732</v>
      </c>
      <c r="T60" s="43">
        <f t="shared" si="267"/>
        <v>422</v>
      </c>
      <c r="U60" s="43">
        <f t="shared" ref="U60" si="268">U48-U35</f>
        <v>538</v>
      </c>
      <c r="V60" s="43">
        <f t="shared" ref="V60:W60" si="269">V48-V35</f>
        <v>118</v>
      </c>
      <c r="W60" s="43">
        <f t="shared" si="269"/>
        <v>185</v>
      </c>
      <c r="X60" s="43">
        <f t="shared" ref="X60:Y60" si="270">X48-X35</f>
        <v>50</v>
      </c>
      <c r="Y60" s="43">
        <f t="shared" si="270"/>
        <v>61</v>
      </c>
      <c r="Z60" s="43">
        <f t="shared" ref="Z60:AA60" si="271">Z48-Z35</f>
        <v>-10</v>
      </c>
      <c r="AA60" s="43">
        <f t="shared" si="271"/>
        <v>-37</v>
      </c>
      <c r="AB60" s="43">
        <f t="shared" ref="AB60:AJ60" si="272">AB48-AB35</f>
        <v>40</v>
      </c>
      <c r="AC60" s="43">
        <f t="shared" si="272"/>
        <v>-21</v>
      </c>
      <c r="AD60" s="43">
        <f t="shared" si="272"/>
        <v>46</v>
      </c>
      <c r="AE60" s="43">
        <f t="shared" si="272"/>
        <v>-81</v>
      </c>
      <c r="AF60" s="43">
        <f t="shared" si="272"/>
        <v>-19</v>
      </c>
      <c r="AG60" s="43">
        <f t="shared" si="272"/>
        <v>-97</v>
      </c>
      <c r="AH60" s="43">
        <f t="shared" si="272"/>
        <v>28</v>
      </c>
      <c r="AI60" s="43">
        <f t="shared" si="272"/>
        <v>-12</v>
      </c>
      <c r="AJ60" s="43">
        <f t="shared" si="272"/>
        <v>155</v>
      </c>
      <c r="AK60" s="43">
        <f t="shared" ref="AK60:AR60" si="273">AK48-AK35</f>
        <v>-266</v>
      </c>
      <c r="AL60" s="43">
        <f t="shared" si="273"/>
        <v>108</v>
      </c>
      <c r="AM60" s="43">
        <f t="shared" si="273"/>
        <v>18</v>
      </c>
      <c r="AN60" s="43">
        <f t="shared" si="273"/>
        <v>75</v>
      </c>
      <c r="AO60" s="43">
        <f t="shared" si="273"/>
        <v>40</v>
      </c>
      <c r="AP60" s="43">
        <f t="shared" si="273"/>
        <v>69</v>
      </c>
      <c r="AQ60" s="43">
        <f t="shared" si="273"/>
        <v>94</v>
      </c>
      <c r="AR60" s="43">
        <f t="shared" si="273"/>
        <v>173</v>
      </c>
      <c r="AS60" s="43">
        <f t="shared" ref="AS60:AZ60" si="274">AS48-AS35</f>
        <v>182</v>
      </c>
      <c r="AT60" s="43">
        <f t="shared" si="274"/>
        <v>295</v>
      </c>
      <c r="AU60" s="43">
        <f t="shared" si="274"/>
        <v>343</v>
      </c>
      <c r="AV60" s="43">
        <f t="shared" si="274"/>
        <v>280</v>
      </c>
      <c r="AW60" s="43">
        <f t="shared" si="274"/>
        <v>248</v>
      </c>
      <c r="AX60" s="43">
        <f t="shared" si="274"/>
        <v>339</v>
      </c>
      <c r="AY60" s="43">
        <f t="shared" si="274"/>
        <v>202</v>
      </c>
      <c r="AZ60" s="43">
        <f t="shared" si="274"/>
        <v>148</v>
      </c>
      <c r="BA60" s="44">
        <f t="shared" si="227"/>
        <v>698</v>
      </c>
      <c r="BB60" s="266">
        <f t="shared" si="228"/>
        <v>10919</v>
      </c>
      <c r="BC60" s="267">
        <f>BB60/'UK Pop by Age'!G9</f>
        <v>1.6424411980028371E-3</v>
      </c>
      <c r="BD60" s="266">
        <f t="shared" si="244"/>
        <v>608.84980309552157</v>
      </c>
      <c r="BE60" s="268" t="s">
        <v>47</v>
      </c>
      <c r="DH60" s="27" t="s">
        <v>47</v>
      </c>
      <c r="DI60" s="43">
        <f t="shared" si="229"/>
        <v>94</v>
      </c>
      <c r="DJ60" s="43">
        <f t="shared" si="229"/>
        <v>19</v>
      </c>
      <c r="DK60" s="43">
        <f t="shared" si="229"/>
        <v>9</v>
      </c>
      <c r="DL60" s="43">
        <f t="shared" si="229"/>
        <v>22</v>
      </c>
      <c r="DM60" s="43">
        <f t="shared" si="229"/>
        <v>76</v>
      </c>
      <c r="DN60" s="43">
        <f t="shared" si="229"/>
        <v>-146</v>
      </c>
      <c r="DO60" s="43">
        <f t="shared" si="229"/>
        <v>-157</v>
      </c>
      <c r="DP60" s="43">
        <f t="shared" si="229"/>
        <v>-81</v>
      </c>
      <c r="DQ60" s="43">
        <f t="shared" si="229"/>
        <v>-33</v>
      </c>
      <c r="DR60" s="43">
        <f t="shared" si="229"/>
        <v>-88</v>
      </c>
      <c r="DS60" s="43">
        <f t="shared" si="230"/>
        <v>34</v>
      </c>
      <c r="DT60" s="43">
        <f t="shared" si="230"/>
        <v>47</v>
      </c>
      <c r="DU60" s="43">
        <f t="shared" si="230"/>
        <v>63</v>
      </c>
      <c r="DV60" s="43">
        <f t="shared" si="230"/>
        <v>494</v>
      </c>
      <c r="DW60" s="43">
        <f t="shared" si="230"/>
        <v>130</v>
      </c>
      <c r="DX60" s="43">
        <f t="shared" si="230"/>
        <v>492</v>
      </c>
      <c r="DY60" s="43">
        <f t="shared" si="230"/>
        <v>319</v>
      </c>
      <c r="DZ60" s="43">
        <f t="shared" si="230"/>
        <v>-73</v>
      </c>
      <c r="EA60" s="43">
        <f t="shared" si="230"/>
        <v>-64</v>
      </c>
      <c r="EB60" s="43">
        <f t="shared" si="230"/>
        <v>53</v>
      </c>
      <c r="EC60" s="43">
        <f t="shared" si="231"/>
        <v>-184</v>
      </c>
      <c r="ED60" s="43">
        <f t="shared" si="231"/>
        <v>-38</v>
      </c>
      <c r="EE60" s="43">
        <f t="shared" si="231"/>
        <v>-163</v>
      </c>
      <c r="EF60" s="43">
        <f t="shared" si="231"/>
        <v>-76</v>
      </c>
      <c r="EG60" s="43">
        <f t="shared" si="231"/>
        <v>-113</v>
      </c>
      <c r="EH60" s="43">
        <f t="shared" si="231"/>
        <v>-122</v>
      </c>
      <c r="EI60" s="43">
        <f t="shared" si="231"/>
        <v>-32</v>
      </c>
      <c r="EJ60" s="43">
        <f t="shared" si="231"/>
        <v>-80</v>
      </c>
      <c r="EK60" s="43">
        <f t="shared" si="231"/>
        <v>5</v>
      </c>
      <c r="EL60" s="43">
        <f t="shared" si="231"/>
        <v>-121</v>
      </c>
      <c r="EM60" s="43">
        <f t="shared" si="232"/>
        <v>-49</v>
      </c>
      <c r="EN60" s="43">
        <f t="shared" si="232"/>
        <v>-124</v>
      </c>
      <c r="EO60" s="43">
        <f t="shared" si="232"/>
        <v>3</v>
      </c>
      <c r="EP60" s="43">
        <f t="shared" si="232"/>
        <v>-28</v>
      </c>
      <c r="EQ60" s="43">
        <f t="shared" si="232"/>
        <v>142</v>
      </c>
      <c r="ER60" s="43">
        <f t="shared" si="232"/>
        <v>-277</v>
      </c>
      <c r="ES60" s="43">
        <f t="shared" si="232"/>
        <v>88</v>
      </c>
      <c r="ET60" s="43">
        <f t="shared" si="232"/>
        <v>-4</v>
      </c>
      <c r="EU60" s="43">
        <f t="shared" si="232"/>
        <v>42</v>
      </c>
      <c r="EV60" s="43">
        <f t="shared" si="232"/>
        <v>-21</v>
      </c>
      <c r="EW60" s="43">
        <f t="shared" si="233"/>
        <v>-13</v>
      </c>
      <c r="EX60" s="43">
        <f t="shared" si="233"/>
        <v>-19</v>
      </c>
      <c r="EY60" s="43">
        <f t="shared" si="233"/>
        <v>1</v>
      </c>
      <c r="EZ60" s="43">
        <f t="shared" si="233"/>
        <v>-55</v>
      </c>
      <c r="FA60" s="43">
        <f t="shared" si="233"/>
        <v>-6</v>
      </c>
      <c r="FB60" s="43">
        <f t="shared" si="233"/>
        <v>-72</v>
      </c>
      <c r="FC60" s="43">
        <f t="shared" si="233"/>
        <v>-156</v>
      </c>
      <c r="FD60" s="43"/>
      <c r="FE60" s="43"/>
      <c r="FF60" s="43"/>
      <c r="FG60" s="43"/>
      <c r="FH60" s="44"/>
    </row>
    <row r="61" spans="1:164" x14ac:dyDescent="0.25">
      <c r="A61" s="27" t="s">
        <v>48</v>
      </c>
      <c r="B61" s="43">
        <f t="shared" ref="B61:P61" si="275">B49-B36</f>
        <v>506</v>
      </c>
      <c r="C61" s="43">
        <f t="shared" si="275"/>
        <v>424</v>
      </c>
      <c r="D61" s="43">
        <f t="shared" si="275"/>
        <v>301</v>
      </c>
      <c r="E61" s="43">
        <f t="shared" si="275"/>
        <v>71</v>
      </c>
      <c r="F61" s="43">
        <f t="shared" si="275"/>
        <v>130</v>
      </c>
      <c r="G61" s="43">
        <f t="shared" si="275"/>
        <v>-195</v>
      </c>
      <c r="H61" s="43">
        <f t="shared" si="275"/>
        <v>-383</v>
      </c>
      <c r="I61" s="43">
        <f t="shared" si="275"/>
        <v>-135</v>
      </c>
      <c r="J61" s="43">
        <f t="shared" si="275"/>
        <v>-149</v>
      </c>
      <c r="K61" s="43">
        <f t="shared" si="275"/>
        <v>81</v>
      </c>
      <c r="L61" s="43">
        <f t="shared" si="275"/>
        <v>171</v>
      </c>
      <c r="M61" s="43">
        <f t="shared" si="275"/>
        <v>119</v>
      </c>
      <c r="N61" s="43">
        <f t="shared" si="275"/>
        <v>453</v>
      </c>
      <c r="O61" s="43">
        <f t="shared" si="275"/>
        <v>2068</v>
      </c>
      <c r="P61" s="43">
        <f t="shared" si="275"/>
        <v>2706</v>
      </c>
      <c r="Q61" s="43">
        <f t="shared" ref="Q61:R61" si="276">Q49-Q36</f>
        <v>4110</v>
      </c>
      <c r="R61" s="43">
        <f t="shared" si="276"/>
        <v>3702</v>
      </c>
      <c r="S61" s="43">
        <f t="shared" ref="S61:T61" si="277">S49-S36</f>
        <v>1935</v>
      </c>
      <c r="T61" s="43">
        <f t="shared" si="277"/>
        <v>1048</v>
      </c>
      <c r="U61" s="43">
        <f t="shared" ref="U61" si="278">U49-U36</f>
        <v>1303</v>
      </c>
      <c r="V61" s="43">
        <f t="shared" ref="V61:W61" si="279">V49-V36</f>
        <v>509</v>
      </c>
      <c r="W61" s="43">
        <f t="shared" si="279"/>
        <v>477</v>
      </c>
      <c r="X61" s="43">
        <f t="shared" ref="X61:Y61" si="280">X49-X36</f>
        <v>296</v>
      </c>
      <c r="Y61" s="43">
        <f t="shared" si="280"/>
        <v>194</v>
      </c>
      <c r="Z61" s="43">
        <f t="shared" ref="Z61:AA61" si="281">Z49-Z36</f>
        <v>-31</v>
      </c>
      <c r="AA61" s="43">
        <f t="shared" si="281"/>
        <v>-85</v>
      </c>
      <c r="AB61" s="43">
        <f t="shared" ref="AB61:AJ61" si="282">AB49-AB36</f>
        <v>-20</v>
      </c>
      <c r="AC61" s="43">
        <f t="shared" si="282"/>
        <v>-87</v>
      </c>
      <c r="AD61" s="43">
        <f t="shared" si="282"/>
        <v>-63</v>
      </c>
      <c r="AE61" s="43">
        <f t="shared" si="282"/>
        <v>-74</v>
      </c>
      <c r="AF61" s="43">
        <f t="shared" si="282"/>
        <v>-105</v>
      </c>
      <c r="AG61" s="43">
        <f t="shared" si="282"/>
        <v>-25</v>
      </c>
      <c r="AH61" s="43">
        <f t="shared" si="282"/>
        <v>184</v>
      </c>
      <c r="AI61" s="43">
        <f t="shared" si="282"/>
        <v>344</v>
      </c>
      <c r="AJ61" s="43">
        <f t="shared" si="282"/>
        <v>277</v>
      </c>
      <c r="AK61" s="43">
        <f t="shared" ref="AK61:AR61" si="283">AK49-AK36</f>
        <v>-542</v>
      </c>
      <c r="AL61" s="43">
        <f t="shared" si="283"/>
        <v>135</v>
      </c>
      <c r="AM61" s="43">
        <f t="shared" si="283"/>
        <v>49</v>
      </c>
      <c r="AN61" s="43">
        <f t="shared" si="283"/>
        <v>15</v>
      </c>
      <c r="AO61" s="43">
        <f t="shared" si="283"/>
        <v>142</v>
      </c>
      <c r="AP61" s="43">
        <f t="shared" si="283"/>
        <v>-35</v>
      </c>
      <c r="AQ61" s="43">
        <f t="shared" si="283"/>
        <v>102</v>
      </c>
      <c r="AR61" s="43">
        <f t="shared" si="283"/>
        <v>323</v>
      </c>
      <c r="AS61" s="43">
        <f t="shared" ref="AS61:AZ61" si="284">AS49-AS36</f>
        <v>224</v>
      </c>
      <c r="AT61" s="43">
        <f t="shared" si="284"/>
        <v>504</v>
      </c>
      <c r="AU61" s="43">
        <f t="shared" si="284"/>
        <v>582</v>
      </c>
      <c r="AV61" s="43">
        <f t="shared" si="284"/>
        <v>622</v>
      </c>
      <c r="AW61" s="43">
        <f t="shared" si="284"/>
        <v>419</v>
      </c>
      <c r="AX61" s="43">
        <f t="shared" si="284"/>
        <v>425</v>
      </c>
      <c r="AY61" s="43">
        <f t="shared" si="284"/>
        <v>393</v>
      </c>
      <c r="AZ61" s="43">
        <f t="shared" si="284"/>
        <v>439</v>
      </c>
      <c r="BA61" s="44">
        <f t="shared" si="227"/>
        <v>1097</v>
      </c>
      <c r="BB61" s="266">
        <f t="shared" si="228"/>
        <v>24951</v>
      </c>
      <c r="BC61" s="267">
        <f>BB61/'UK Pop by Age'!G10</f>
        <v>6.3829068767373215E-3</v>
      </c>
      <c r="BD61" s="266">
        <f t="shared" si="244"/>
        <v>156.66843012304116</v>
      </c>
      <c r="BE61" s="268" t="s">
        <v>48</v>
      </c>
      <c r="DH61" s="27" t="s">
        <v>48</v>
      </c>
      <c r="DI61" s="43">
        <f t="shared" si="229"/>
        <v>506</v>
      </c>
      <c r="DJ61" s="43">
        <f t="shared" si="229"/>
        <v>424</v>
      </c>
      <c r="DK61" s="43">
        <f t="shared" si="229"/>
        <v>301</v>
      </c>
      <c r="DL61" s="43">
        <f t="shared" si="229"/>
        <v>71</v>
      </c>
      <c r="DM61" s="43">
        <f t="shared" si="229"/>
        <v>130</v>
      </c>
      <c r="DN61" s="43">
        <f t="shared" si="229"/>
        <v>-195</v>
      </c>
      <c r="DO61" s="43">
        <f t="shared" si="229"/>
        <v>-383</v>
      </c>
      <c r="DP61" s="43">
        <f t="shared" si="229"/>
        <v>-135</v>
      </c>
      <c r="DQ61" s="43">
        <f t="shared" si="229"/>
        <v>-149</v>
      </c>
      <c r="DR61" s="43">
        <f t="shared" si="229"/>
        <v>81</v>
      </c>
      <c r="DS61" s="43">
        <f t="shared" si="230"/>
        <v>168</v>
      </c>
      <c r="DT61" s="43">
        <f t="shared" si="230"/>
        <v>88</v>
      </c>
      <c r="DU61" s="43">
        <f t="shared" si="230"/>
        <v>272</v>
      </c>
      <c r="DV61" s="43">
        <f t="shared" si="230"/>
        <v>837</v>
      </c>
      <c r="DW61" s="43">
        <f t="shared" si="230"/>
        <v>496</v>
      </c>
      <c r="DX61" s="43">
        <f t="shared" si="230"/>
        <v>1276</v>
      </c>
      <c r="DY61" s="43">
        <f t="shared" si="230"/>
        <v>1087</v>
      </c>
      <c r="DZ61" s="43">
        <f t="shared" si="230"/>
        <v>69</v>
      </c>
      <c r="EA61" s="43">
        <f t="shared" si="230"/>
        <v>-188</v>
      </c>
      <c r="EB61" s="43">
        <f t="shared" si="230"/>
        <v>148</v>
      </c>
      <c r="EC61" s="43">
        <f t="shared" si="231"/>
        <v>-264</v>
      </c>
      <c r="ED61" s="43">
        <f t="shared" si="231"/>
        <v>-114</v>
      </c>
      <c r="EE61" s="43">
        <f t="shared" si="231"/>
        <v>-199</v>
      </c>
      <c r="EF61" s="43">
        <f t="shared" si="231"/>
        <v>-169</v>
      </c>
      <c r="EG61" s="43">
        <f t="shared" si="231"/>
        <v>-289</v>
      </c>
      <c r="EH61" s="43">
        <f t="shared" si="231"/>
        <v>-285</v>
      </c>
      <c r="EI61" s="43">
        <f t="shared" si="231"/>
        <v>-204</v>
      </c>
      <c r="EJ61" s="43">
        <f t="shared" si="231"/>
        <v>-201</v>
      </c>
      <c r="EK61" s="43">
        <f t="shared" si="231"/>
        <v>-159</v>
      </c>
      <c r="EL61" s="43">
        <f t="shared" si="231"/>
        <v>-136</v>
      </c>
      <c r="EM61" s="43">
        <f t="shared" si="232"/>
        <v>-173</v>
      </c>
      <c r="EN61" s="43">
        <f t="shared" si="232"/>
        <v>-72</v>
      </c>
      <c r="EO61" s="43">
        <f t="shared" si="232"/>
        <v>145</v>
      </c>
      <c r="EP61" s="43">
        <f t="shared" si="232"/>
        <v>291</v>
      </c>
      <c r="EQ61" s="43">
        <f t="shared" si="232"/>
        <v>243</v>
      </c>
      <c r="ER61" s="43">
        <f t="shared" si="232"/>
        <v>-570</v>
      </c>
      <c r="ES61" s="43">
        <f t="shared" si="232"/>
        <v>107</v>
      </c>
      <c r="ET61" s="43">
        <f t="shared" si="232"/>
        <v>7</v>
      </c>
      <c r="EU61" s="43">
        <f t="shared" si="232"/>
        <v>-52</v>
      </c>
      <c r="EV61" s="43">
        <f t="shared" si="232"/>
        <v>32</v>
      </c>
      <c r="EW61" s="43">
        <f t="shared" si="233"/>
        <v>-198</v>
      </c>
      <c r="EX61" s="43">
        <f t="shared" si="233"/>
        <v>-145</v>
      </c>
      <c r="EY61" s="43">
        <f t="shared" si="233"/>
        <v>-21</v>
      </c>
      <c r="EZ61" s="43">
        <f t="shared" si="233"/>
        <v>-259</v>
      </c>
      <c r="FA61" s="43">
        <f t="shared" si="233"/>
        <v>-202</v>
      </c>
      <c r="FB61" s="43">
        <f t="shared" si="233"/>
        <v>-234</v>
      </c>
      <c r="FC61" s="43">
        <f t="shared" si="233"/>
        <v>-332</v>
      </c>
      <c r="FD61" s="43"/>
      <c r="FE61" s="43"/>
      <c r="FF61" s="43"/>
      <c r="FG61" s="43"/>
      <c r="FH61" s="44"/>
    </row>
    <row r="62" spans="1:164" x14ac:dyDescent="0.25">
      <c r="A62" s="45" t="s">
        <v>49</v>
      </c>
      <c r="B62" s="46">
        <f t="shared" ref="B62:P62" si="285">B50-B37</f>
        <v>716</v>
      </c>
      <c r="C62" s="46">
        <f t="shared" si="285"/>
        <v>923</v>
      </c>
      <c r="D62" s="46">
        <f t="shared" si="285"/>
        <v>683</v>
      </c>
      <c r="E62" s="46">
        <f t="shared" si="285"/>
        <v>117</v>
      </c>
      <c r="F62" s="46">
        <f t="shared" si="285"/>
        <v>134</v>
      </c>
      <c r="G62" s="46">
        <f t="shared" si="285"/>
        <v>-248</v>
      </c>
      <c r="H62" s="46">
        <f t="shared" si="285"/>
        <v>-222</v>
      </c>
      <c r="I62" s="46">
        <f t="shared" si="285"/>
        <v>-140</v>
      </c>
      <c r="J62" s="46">
        <f t="shared" si="285"/>
        <v>-64</v>
      </c>
      <c r="K62" s="46">
        <f t="shared" si="285"/>
        <v>67</v>
      </c>
      <c r="L62" s="46">
        <f t="shared" si="285"/>
        <v>209</v>
      </c>
      <c r="M62" s="46">
        <f t="shared" si="285"/>
        <v>78</v>
      </c>
      <c r="N62" s="46">
        <f t="shared" si="285"/>
        <v>587</v>
      </c>
      <c r="O62" s="46">
        <f t="shared" si="285"/>
        <v>2435</v>
      </c>
      <c r="P62" s="46">
        <f t="shared" si="285"/>
        <v>3413</v>
      </c>
      <c r="Q62" s="46">
        <f t="shared" ref="Q62" si="286">Q50-Q37</f>
        <v>5989</v>
      </c>
      <c r="R62" s="46">
        <f t="shared" ref="R62:W62" si="287">R50-R37</f>
        <v>5507</v>
      </c>
      <c r="S62" s="46">
        <f t="shared" si="287"/>
        <v>3473</v>
      </c>
      <c r="T62" s="46">
        <f t="shared" si="287"/>
        <v>1910</v>
      </c>
      <c r="U62" s="46">
        <f t="shared" si="287"/>
        <v>2091</v>
      </c>
      <c r="V62" s="46">
        <f t="shared" si="287"/>
        <v>1133</v>
      </c>
      <c r="W62" s="46">
        <f t="shared" si="287"/>
        <v>784</v>
      </c>
      <c r="X62" s="46">
        <f t="shared" ref="X62:Y62" si="288">X50-X37</f>
        <v>183</v>
      </c>
      <c r="Y62" s="46">
        <f t="shared" si="288"/>
        <v>175</v>
      </c>
      <c r="Z62" s="46">
        <f t="shared" ref="Z62:AA62" si="289">Z50-Z37</f>
        <v>-119</v>
      </c>
      <c r="AA62" s="46">
        <f t="shared" si="289"/>
        <v>-290</v>
      </c>
      <c r="AB62" s="46">
        <f t="shared" ref="AB62:AJ62" si="290">AB50-AB37</f>
        <v>-29</v>
      </c>
      <c r="AC62" s="46">
        <f t="shared" si="290"/>
        <v>-362</v>
      </c>
      <c r="AD62" s="46">
        <f t="shared" si="290"/>
        <v>-286</v>
      </c>
      <c r="AE62" s="46">
        <f t="shared" si="290"/>
        <v>-155</v>
      </c>
      <c r="AF62" s="46">
        <f t="shared" si="290"/>
        <v>-306</v>
      </c>
      <c r="AG62" s="46">
        <f t="shared" si="290"/>
        <v>-213</v>
      </c>
      <c r="AH62" s="46">
        <f t="shared" si="290"/>
        <v>182</v>
      </c>
      <c r="AI62" s="46">
        <f t="shared" si="290"/>
        <v>140</v>
      </c>
      <c r="AJ62" s="46">
        <f t="shared" si="290"/>
        <v>106</v>
      </c>
      <c r="AK62" s="46">
        <f t="shared" ref="AK62:AR62" si="291">AK50-AK37</f>
        <v>-910</v>
      </c>
      <c r="AL62" s="46">
        <f t="shared" si="291"/>
        <v>28</v>
      </c>
      <c r="AM62" s="46">
        <f t="shared" si="291"/>
        <v>-83</v>
      </c>
      <c r="AN62" s="46">
        <f t="shared" si="291"/>
        <v>-67</v>
      </c>
      <c r="AO62" s="46">
        <f t="shared" si="291"/>
        <v>-38</v>
      </c>
      <c r="AP62" s="46">
        <f t="shared" si="291"/>
        <v>-137</v>
      </c>
      <c r="AQ62" s="46">
        <f t="shared" si="291"/>
        <v>26</v>
      </c>
      <c r="AR62" s="46">
        <f t="shared" si="291"/>
        <v>59</v>
      </c>
      <c r="AS62" s="46">
        <f t="shared" ref="AS62:AZ62" si="292">AS50-AS37</f>
        <v>144</v>
      </c>
      <c r="AT62" s="46">
        <f t="shared" si="292"/>
        <v>160</v>
      </c>
      <c r="AU62" s="46">
        <f t="shared" si="292"/>
        <v>397</v>
      </c>
      <c r="AV62" s="46">
        <f t="shared" si="292"/>
        <v>436</v>
      </c>
      <c r="AW62" s="46">
        <f t="shared" si="292"/>
        <v>486</v>
      </c>
      <c r="AX62" s="46">
        <f t="shared" si="292"/>
        <v>447</v>
      </c>
      <c r="AY62" s="46">
        <f t="shared" si="292"/>
        <v>321</v>
      </c>
      <c r="AZ62" s="46">
        <f t="shared" si="292"/>
        <v>352</v>
      </c>
      <c r="BA62" s="47">
        <f t="shared" si="227"/>
        <v>1513</v>
      </c>
      <c r="BB62" s="266">
        <f t="shared" si="228"/>
        <v>31735</v>
      </c>
      <c r="BC62" s="267">
        <f>BB62/'UK Pop by Age'!G11</f>
        <v>3.097705345603767E-2</v>
      </c>
      <c r="BD62" s="266">
        <f t="shared" si="244"/>
        <v>32.281959981093429</v>
      </c>
      <c r="BE62" s="269" t="s">
        <v>49</v>
      </c>
      <c r="DH62" s="29" t="s">
        <v>49</v>
      </c>
      <c r="DI62" s="43">
        <f t="shared" si="229"/>
        <v>716</v>
      </c>
      <c r="DJ62" s="43">
        <f t="shared" si="229"/>
        <v>923</v>
      </c>
      <c r="DK62" s="43">
        <f t="shared" si="229"/>
        <v>683</v>
      </c>
      <c r="DL62" s="43">
        <f t="shared" si="229"/>
        <v>117</v>
      </c>
      <c r="DM62" s="43">
        <f t="shared" si="229"/>
        <v>134</v>
      </c>
      <c r="DN62" s="43">
        <f t="shared" si="229"/>
        <v>-248</v>
      </c>
      <c r="DO62" s="43">
        <f t="shared" si="229"/>
        <v>-222</v>
      </c>
      <c r="DP62" s="43">
        <f t="shared" si="229"/>
        <v>-140</v>
      </c>
      <c r="DQ62" s="43">
        <f t="shared" si="229"/>
        <v>-64</v>
      </c>
      <c r="DR62" s="43">
        <f t="shared" si="229"/>
        <v>67</v>
      </c>
      <c r="DS62" s="43">
        <f t="shared" si="230"/>
        <v>209</v>
      </c>
      <c r="DT62" s="43">
        <f t="shared" si="230"/>
        <v>33</v>
      </c>
      <c r="DU62" s="43">
        <f t="shared" si="230"/>
        <v>399</v>
      </c>
      <c r="DV62" s="43">
        <f t="shared" si="230"/>
        <v>1272</v>
      </c>
      <c r="DW62" s="43">
        <f t="shared" si="230"/>
        <v>1330</v>
      </c>
      <c r="DX62" s="43">
        <f t="shared" si="230"/>
        <v>2576</v>
      </c>
      <c r="DY62" s="43">
        <f t="shared" si="230"/>
        <v>2000</v>
      </c>
      <c r="DZ62" s="43">
        <f t="shared" si="230"/>
        <v>673</v>
      </c>
      <c r="EA62" s="43">
        <f t="shared" si="230"/>
        <v>60</v>
      </c>
      <c r="EB62" s="43">
        <f t="shared" si="230"/>
        <v>221</v>
      </c>
      <c r="EC62" s="43">
        <f t="shared" si="231"/>
        <v>-153</v>
      </c>
      <c r="ED62" s="43">
        <f t="shared" si="231"/>
        <v>-94</v>
      </c>
      <c r="EE62" s="43">
        <f t="shared" si="231"/>
        <v>-558</v>
      </c>
      <c r="EF62" s="43">
        <f t="shared" si="231"/>
        <v>-345</v>
      </c>
      <c r="EG62" s="43">
        <f t="shared" si="231"/>
        <v>-462</v>
      </c>
      <c r="EH62" s="43">
        <f t="shared" si="231"/>
        <v>-553</v>
      </c>
      <c r="EI62" s="43">
        <f t="shared" si="231"/>
        <v>-258</v>
      </c>
      <c r="EJ62" s="43">
        <f t="shared" si="231"/>
        <v>-522</v>
      </c>
      <c r="EK62" s="43">
        <f t="shared" si="231"/>
        <v>-413</v>
      </c>
      <c r="EL62" s="43">
        <f t="shared" si="231"/>
        <v>-240</v>
      </c>
      <c r="EM62" s="43">
        <f t="shared" si="232"/>
        <v>-376</v>
      </c>
      <c r="EN62" s="43">
        <f t="shared" si="232"/>
        <v>-274</v>
      </c>
      <c r="EO62" s="43">
        <f t="shared" si="232"/>
        <v>117</v>
      </c>
      <c r="EP62" s="43">
        <f t="shared" si="232"/>
        <v>90</v>
      </c>
      <c r="EQ62" s="43">
        <f t="shared" si="232"/>
        <v>70</v>
      </c>
      <c r="ER62" s="43">
        <f t="shared" si="232"/>
        <v>-937</v>
      </c>
      <c r="ES62" s="43">
        <f t="shared" si="232"/>
        <v>-10</v>
      </c>
      <c r="ET62" s="43">
        <f t="shared" si="232"/>
        <v>-141</v>
      </c>
      <c r="EU62" s="43">
        <f t="shared" si="232"/>
        <v>-153</v>
      </c>
      <c r="EV62" s="43">
        <f t="shared" si="232"/>
        <v>-158</v>
      </c>
      <c r="EW62" s="43">
        <f t="shared" si="233"/>
        <v>-284</v>
      </c>
      <c r="EX62" s="43">
        <f t="shared" si="233"/>
        <v>-227</v>
      </c>
      <c r="EY62" s="43">
        <f t="shared" si="233"/>
        <v>-307</v>
      </c>
      <c r="EZ62" s="43">
        <f t="shared" si="233"/>
        <v>-396</v>
      </c>
      <c r="FA62" s="43">
        <f t="shared" si="233"/>
        <v>-583</v>
      </c>
      <c r="FB62" s="43">
        <f t="shared" si="233"/>
        <v>-604</v>
      </c>
      <c r="FC62" s="43">
        <f t="shared" si="233"/>
        <v>-642</v>
      </c>
      <c r="FD62" s="43"/>
      <c r="FE62" s="43"/>
      <c r="FF62" s="43"/>
      <c r="FG62" s="43"/>
      <c r="FH62" s="44"/>
    </row>
    <row r="63" spans="1:164" x14ac:dyDescent="0.25">
      <c r="A63" s="45" t="s">
        <v>65</v>
      </c>
      <c r="B63" s="46">
        <f t="shared" ref="B63:D63" si="293">SUM(B56:B62)</f>
        <v>1298</v>
      </c>
      <c r="C63" s="46">
        <f t="shared" si="293"/>
        <v>1448</v>
      </c>
      <c r="D63" s="46">
        <f t="shared" si="293"/>
        <v>1130</v>
      </c>
      <c r="E63" s="46">
        <f>SUM(E56:E62)</f>
        <v>113</v>
      </c>
      <c r="F63" s="46">
        <f t="shared" ref="F63:P63" si="294">SUM(F56:F62)</f>
        <v>315</v>
      </c>
      <c r="G63" s="46">
        <f t="shared" si="294"/>
        <v>-676</v>
      </c>
      <c r="H63" s="46">
        <f t="shared" si="294"/>
        <v>-876</v>
      </c>
      <c r="I63" s="46">
        <f t="shared" si="294"/>
        <v>-455</v>
      </c>
      <c r="J63" s="46">
        <f t="shared" si="294"/>
        <v>-229</v>
      </c>
      <c r="K63" s="46">
        <f t="shared" si="294"/>
        <v>-6</v>
      </c>
      <c r="L63" s="46">
        <f t="shared" si="294"/>
        <v>450</v>
      </c>
      <c r="M63" s="46">
        <f t="shared" si="294"/>
        <v>244</v>
      </c>
      <c r="N63" s="46">
        <f t="shared" si="294"/>
        <v>1275</v>
      </c>
      <c r="O63" s="46">
        <f t="shared" si="294"/>
        <v>6261</v>
      </c>
      <c r="P63" s="46">
        <f t="shared" si="294"/>
        <v>8225</v>
      </c>
      <c r="Q63" s="46">
        <f t="shared" ref="Q63:R63" si="295">SUM(Q56:Q62)</f>
        <v>13326</v>
      </c>
      <c r="R63" s="46">
        <f t="shared" si="295"/>
        <v>11938</v>
      </c>
      <c r="S63" s="46">
        <f t="shared" ref="S63:T63" si="296">SUM(S56:S62)</f>
        <v>6746</v>
      </c>
      <c r="T63" s="46">
        <f t="shared" si="296"/>
        <v>3602</v>
      </c>
      <c r="U63" s="46">
        <f t="shared" ref="U63:V63" si="297">SUM(U56:U62)</f>
        <v>4301</v>
      </c>
      <c r="V63" s="46">
        <f t="shared" si="297"/>
        <v>2004</v>
      </c>
      <c r="W63" s="46">
        <f t="shared" ref="W63:X63" si="298">SUM(W56:W62)</f>
        <v>1564</v>
      </c>
      <c r="X63" s="46">
        <f t="shared" si="298"/>
        <v>569</v>
      </c>
      <c r="Y63" s="46">
        <f t="shared" ref="Y63:Z63" si="299">SUM(Y56:Y62)</f>
        <v>531</v>
      </c>
      <c r="Z63" s="46">
        <f t="shared" si="299"/>
        <v>-119</v>
      </c>
      <c r="AA63" s="46">
        <f t="shared" ref="AA63:AB63" si="300">SUM(AA56:AA62)</f>
        <v>-532</v>
      </c>
      <c r="AB63" s="46">
        <f t="shared" si="300"/>
        <v>78</v>
      </c>
      <c r="AC63" s="46">
        <f t="shared" ref="AC63:BA63" si="301">SUM(AC56:AC62)</f>
        <v>-489</v>
      </c>
      <c r="AD63" s="46">
        <f t="shared" si="301"/>
        <v>-257</v>
      </c>
      <c r="AE63" s="46">
        <f t="shared" si="301"/>
        <v>-221</v>
      </c>
      <c r="AF63" s="46">
        <f t="shared" si="301"/>
        <v>-325</v>
      </c>
      <c r="AG63" s="46">
        <f t="shared" si="301"/>
        <v>-177</v>
      </c>
      <c r="AH63" s="46">
        <f t="shared" si="301"/>
        <v>299</v>
      </c>
      <c r="AI63" s="46">
        <f t="shared" si="301"/>
        <v>637</v>
      </c>
      <c r="AJ63" s="46">
        <f t="shared" si="301"/>
        <v>790</v>
      </c>
      <c r="AK63" s="46">
        <f t="shared" si="301"/>
        <v>-1956</v>
      </c>
      <c r="AL63" s="46">
        <f t="shared" si="301"/>
        <v>298</v>
      </c>
      <c r="AM63" s="46">
        <f t="shared" si="301"/>
        <v>82</v>
      </c>
      <c r="AN63" s="46">
        <f t="shared" si="301"/>
        <v>117</v>
      </c>
      <c r="AO63" s="46">
        <f t="shared" si="301"/>
        <v>146</v>
      </c>
      <c r="AP63" s="46">
        <f t="shared" si="301"/>
        <v>-19</v>
      </c>
      <c r="AQ63" s="46">
        <f t="shared" si="301"/>
        <v>378</v>
      </c>
      <c r="AR63" s="46">
        <f t="shared" si="301"/>
        <v>718</v>
      </c>
      <c r="AS63" s="46">
        <f t="shared" si="301"/>
        <v>723</v>
      </c>
      <c r="AT63" s="46">
        <f t="shared" si="301"/>
        <v>1115</v>
      </c>
      <c r="AU63" s="46">
        <f t="shared" si="301"/>
        <v>1604</v>
      </c>
      <c r="AV63" s="46">
        <f t="shared" si="301"/>
        <v>1653</v>
      </c>
      <c r="AW63" s="46">
        <f t="shared" si="301"/>
        <v>1498</v>
      </c>
      <c r="AX63" s="46">
        <f t="shared" si="301"/>
        <v>1487</v>
      </c>
      <c r="AY63" s="46">
        <f t="shared" si="301"/>
        <v>1104</v>
      </c>
      <c r="AZ63" s="46">
        <f t="shared" si="301"/>
        <v>1085</v>
      </c>
      <c r="BA63" s="47">
        <f t="shared" si="301"/>
        <v>3987</v>
      </c>
      <c r="BB63" s="266">
        <f t="shared" si="228"/>
        <v>76802</v>
      </c>
      <c r="BC63" s="267">
        <f>BB63/'UK Pop by Age'!G12</f>
        <v>1.1662903605301417E-3</v>
      </c>
      <c r="BD63" s="266">
        <f t="shared" si="244"/>
        <v>857.41941616103747</v>
      </c>
      <c r="BE63" s="269" t="s">
        <v>65</v>
      </c>
      <c r="DH63" s="74" t="s">
        <v>65</v>
      </c>
      <c r="DI63" s="76">
        <f>SUM(DI56:DI62)</f>
        <v>1298</v>
      </c>
      <c r="DJ63" s="76">
        <f t="shared" ref="DJ63:DX63" si="302">SUM(DJ56:DJ62)</f>
        <v>1448</v>
      </c>
      <c r="DK63" s="76">
        <f t="shared" si="302"/>
        <v>1130</v>
      </c>
      <c r="DL63" s="76">
        <f t="shared" si="302"/>
        <v>113</v>
      </c>
      <c r="DM63" s="76">
        <f t="shared" si="302"/>
        <v>315</v>
      </c>
      <c r="DN63" s="76">
        <f t="shared" si="302"/>
        <v>-676</v>
      </c>
      <c r="DO63" s="76">
        <f t="shared" si="302"/>
        <v>-876</v>
      </c>
      <c r="DP63" s="76">
        <f t="shared" si="302"/>
        <v>-455</v>
      </c>
      <c r="DQ63" s="76">
        <f t="shared" si="302"/>
        <v>-229</v>
      </c>
      <c r="DR63" s="76">
        <f t="shared" si="302"/>
        <v>-6</v>
      </c>
      <c r="DS63" s="76">
        <f t="shared" si="302"/>
        <v>445</v>
      </c>
      <c r="DT63" s="76">
        <f t="shared" si="302"/>
        <v>141</v>
      </c>
      <c r="DU63" s="76">
        <f t="shared" si="302"/>
        <v>736</v>
      </c>
      <c r="DV63" s="76">
        <f t="shared" si="302"/>
        <v>2786</v>
      </c>
      <c r="DW63" s="76">
        <f t="shared" si="302"/>
        <v>2012</v>
      </c>
      <c r="DX63" s="76">
        <f t="shared" si="302"/>
        <v>4568</v>
      </c>
      <c r="DY63" s="76">
        <f t="shared" ref="DY63:FB63" si="303">SUM(DY56:DY62)</f>
        <v>3701</v>
      </c>
      <c r="DZ63" s="76">
        <f t="shared" si="303"/>
        <v>711</v>
      </c>
      <c r="EA63" s="76">
        <f t="shared" si="303"/>
        <v>-328</v>
      </c>
      <c r="EB63" s="76">
        <f t="shared" si="303"/>
        <v>491</v>
      </c>
      <c r="EC63" s="76">
        <f t="shared" si="303"/>
        <v>-585</v>
      </c>
      <c r="ED63" s="76">
        <f t="shared" si="303"/>
        <v>-258</v>
      </c>
      <c r="EE63" s="76">
        <f t="shared" si="303"/>
        <v>-1019</v>
      </c>
      <c r="EF63" s="76">
        <f t="shared" si="303"/>
        <v>-583</v>
      </c>
      <c r="EG63" s="76">
        <f t="shared" si="303"/>
        <v>-902</v>
      </c>
      <c r="EH63" s="76">
        <f t="shared" si="303"/>
        <v>-1138</v>
      </c>
      <c r="EI63" s="76">
        <f t="shared" si="303"/>
        <v>-454</v>
      </c>
      <c r="EJ63" s="76">
        <f t="shared" si="303"/>
        <v>-855</v>
      </c>
      <c r="EK63" s="76">
        <f t="shared" si="303"/>
        <v>-552</v>
      </c>
      <c r="EL63" s="76">
        <f t="shared" si="303"/>
        <v>-438</v>
      </c>
      <c r="EM63" s="76">
        <f t="shared" si="303"/>
        <v>-518</v>
      </c>
      <c r="EN63" s="76">
        <f t="shared" si="303"/>
        <v>-329</v>
      </c>
      <c r="EO63" s="76">
        <f t="shared" si="303"/>
        <v>160</v>
      </c>
      <c r="EP63" s="76">
        <f t="shared" si="303"/>
        <v>499</v>
      </c>
      <c r="EQ63" s="76">
        <f t="shared" si="303"/>
        <v>689</v>
      </c>
      <c r="ER63" s="76">
        <f t="shared" si="303"/>
        <v>-2034</v>
      </c>
      <c r="ES63" s="76">
        <f t="shared" si="303"/>
        <v>199</v>
      </c>
      <c r="ET63" s="76">
        <f t="shared" si="303"/>
        <v>-57</v>
      </c>
      <c r="EU63" s="76">
        <f t="shared" si="303"/>
        <v>-98</v>
      </c>
      <c r="EV63" s="76">
        <f t="shared" si="303"/>
        <v>-175</v>
      </c>
      <c r="EW63" s="76">
        <f t="shared" si="303"/>
        <v>-457</v>
      </c>
      <c r="EX63" s="76">
        <f t="shared" si="303"/>
        <v>-292</v>
      </c>
      <c r="EY63" s="76">
        <f t="shared" si="303"/>
        <v>-260</v>
      </c>
      <c r="EZ63" s="76">
        <f t="shared" si="303"/>
        <v>-656</v>
      </c>
      <c r="FA63" s="76">
        <f t="shared" si="303"/>
        <v>-822</v>
      </c>
      <c r="FB63" s="76">
        <f t="shared" si="303"/>
        <v>-862</v>
      </c>
      <c r="FC63" s="76">
        <f t="shared" ref="FC63" si="304">SUM(FC56:FC62)</f>
        <v>-1044</v>
      </c>
      <c r="FD63" s="76"/>
      <c r="FE63" s="76"/>
      <c r="FF63" s="76"/>
      <c r="FG63" s="76"/>
      <c r="FH63" s="77"/>
    </row>
    <row r="64" spans="1:164" x14ac:dyDescent="0.25">
      <c r="A64" s="48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</row>
    <row r="65" spans="1:54" ht="18.75" x14ac:dyDescent="0.3">
      <c r="A65" s="13" t="s">
        <v>71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34"/>
    </row>
    <row r="66" spans="1:54" x14ac:dyDescent="0.25">
      <c r="A66" s="33" t="s">
        <v>50</v>
      </c>
      <c r="B66" s="16">
        <v>1</v>
      </c>
      <c r="C66" s="16">
        <v>2</v>
      </c>
      <c r="D66" s="16">
        <v>3</v>
      </c>
      <c r="E66" s="182">
        <v>4</v>
      </c>
      <c r="F66" s="182">
        <v>5</v>
      </c>
      <c r="G66" s="182">
        <v>6</v>
      </c>
      <c r="H66" s="182">
        <v>7</v>
      </c>
      <c r="I66" s="182">
        <v>8</v>
      </c>
      <c r="J66" s="182">
        <v>9</v>
      </c>
      <c r="K66" s="182">
        <v>10</v>
      </c>
      <c r="L66" s="182">
        <v>11</v>
      </c>
      <c r="M66" s="182">
        <v>12</v>
      </c>
      <c r="N66" s="182">
        <v>13</v>
      </c>
      <c r="O66" s="182">
        <v>14</v>
      </c>
      <c r="P66" s="182">
        <v>15</v>
      </c>
      <c r="Q66" s="182">
        <v>16</v>
      </c>
      <c r="R66" s="182">
        <v>17</v>
      </c>
      <c r="S66" s="182">
        <v>18</v>
      </c>
      <c r="T66" s="181">
        <f t="shared" ref="T66:Z66" si="305">S66+1</f>
        <v>19</v>
      </c>
      <c r="U66" s="181">
        <f t="shared" si="305"/>
        <v>20</v>
      </c>
      <c r="V66" s="182">
        <f t="shared" si="305"/>
        <v>21</v>
      </c>
      <c r="W66" s="187">
        <f t="shared" si="305"/>
        <v>22</v>
      </c>
      <c r="X66" s="187">
        <f t="shared" si="305"/>
        <v>23</v>
      </c>
      <c r="Y66" s="187">
        <f t="shared" si="305"/>
        <v>24</v>
      </c>
      <c r="Z66" s="194">
        <f t="shared" si="305"/>
        <v>25</v>
      </c>
      <c r="AA66" s="196">
        <f t="shared" ref="AA66:AD66" si="306">Z66+1</f>
        <v>26</v>
      </c>
      <c r="AB66" s="196">
        <f t="shared" si="306"/>
        <v>27</v>
      </c>
      <c r="AC66" s="198">
        <f t="shared" si="306"/>
        <v>28</v>
      </c>
      <c r="AD66" s="198">
        <f t="shared" si="306"/>
        <v>29</v>
      </c>
      <c r="AE66" s="16">
        <v>30</v>
      </c>
      <c r="AF66" s="16">
        <v>31</v>
      </c>
      <c r="AG66" s="16">
        <v>32</v>
      </c>
      <c r="AH66" s="16">
        <v>33</v>
      </c>
      <c r="AI66" s="16">
        <v>34</v>
      </c>
      <c r="AJ66" s="16">
        <v>35</v>
      </c>
      <c r="AK66" s="16">
        <v>36</v>
      </c>
      <c r="AL66" s="16">
        <v>37</v>
      </c>
      <c r="AM66" s="16">
        <v>38</v>
      </c>
      <c r="AN66" s="16">
        <v>39</v>
      </c>
      <c r="AO66" s="16">
        <v>40</v>
      </c>
      <c r="AP66" s="16">
        <v>41</v>
      </c>
      <c r="AQ66" s="16">
        <v>42</v>
      </c>
      <c r="AR66" s="16">
        <v>43</v>
      </c>
      <c r="AS66" s="16">
        <v>44</v>
      </c>
      <c r="AT66" s="16">
        <v>45</v>
      </c>
      <c r="AU66" s="16">
        <v>46</v>
      </c>
      <c r="AV66" s="16">
        <v>47</v>
      </c>
      <c r="AW66" s="16">
        <v>48</v>
      </c>
      <c r="AX66" s="16">
        <v>49</v>
      </c>
      <c r="AY66" s="16">
        <v>50</v>
      </c>
      <c r="AZ66" s="16">
        <v>51</v>
      </c>
      <c r="BA66" s="15">
        <v>52</v>
      </c>
    </row>
    <row r="67" spans="1:54" x14ac:dyDescent="0.25">
      <c r="A67" s="31" t="s">
        <v>52</v>
      </c>
      <c r="B67" s="36">
        <v>43833</v>
      </c>
      <c r="C67" s="36">
        <v>43840</v>
      </c>
      <c r="D67" s="36">
        <v>43847</v>
      </c>
      <c r="E67" s="36">
        <v>43854</v>
      </c>
      <c r="F67" s="36">
        <v>43861</v>
      </c>
      <c r="G67" s="36">
        <v>43868</v>
      </c>
      <c r="H67" s="36">
        <v>43875</v>
      </c>
      <c r="I67" s="36">
        <v>43882</v>
      </c>
      <c r="J67" s="36">
        <v>43889</v>
      </c>
      <c r="K67" s="36">
        <v>43896</v>
      </c>
      <c r="L67" s="36">
        <v>43903</v>
      </c>
      <c r="M67" s="36">
        <v>43910</v>
      </c>
      <c r="N67" s="36">
        <v>43917</v>
      </c>
      <c r="O67" s="36">
        <v>43924</v>
      </c>
      <c r="P67" s="36">
        <v>43931</v>
      </c>
      <c r="Q67" s="36">
        <v>43938</v>
      </c>
      <c r="R67" s="36">
        <v>43945</v>
      </c>
      <c r="S67" s="36">
        <v>43952</v>
      </c>
      <c r="T67" s="36">
        <f t="shared" ref="T67:Z67" si="307">S67+7</f>
        <v>43959</v>
      </c>
      <c r="U67" s="36">
        <f t="shared" si="307"/>
        <v>43966</v>
      </c>
      <c r="V67" s="36">
        <f t="shared" si="307"/>
        <v>43973</v>
      </c>
      <c r="W67" s="36">
        <f t="shared" si="307"/>
        <v>43980</v>
      </c>
      <c r="X67" s="36">
        <f t="shared" si="307"/>
        <v>43987</v>
      </c>
      <c r="Y67" s="36">
        <f t="shared" si="307"/>
        <v>43994</v>
      </c>
      <c r="Z67" s="36">
        <f t="shared" si="307"/>
        <v>44001</v>
      </c>
      <c r="AA67" s="36">
        <f t="shared" ref="AA67:AD67" si="308">Z67+7</f>
        <v>44008</v>
      </c>
      <c r="AB67" s="36">
        <f t="shared" si="308"/>
        <v>44015</v>
      </c>
      <c r="AC67" s="36">
        <f t="shared" si="308"/>
        <v>44022</v>
      </c>
      <c r="AD67" s="36">
        <f t="shared" si="308"/>
        <v>44029</v>
      </c>
      <c r="AE67" s="35">
        <v>44036</v>
      </c>
      <c r="AF67" s="35">
        <v>44043</v>
      </c>
      <c r="AG67" s="35">
        <v>44050</v>
      </c>
      <c r="AH67" s="35">
        <v>44057</v>
      </c>
      <c r="AI67" s="35">
        <v>44064</v>
      </c>
      <c r="AJ67" s="35">
        <v>44071</v>
      </c>
      <c r="AK67" s="35">
        <v>44078</v>
      </c>
      <c r="AL67" s="35">
        <v>44085</v>
      </c>
      <c r="AM67" s="35">
        <v>44092</v>
      </c>
      <c r="AN67" s="35">
        <v>44099</v>
      </c>
      <c r="AO67" s="35">
        <v>44106</v>
      </c>
      <c r="AP67" s="35">
        <v>44113</v>
      </c>
      <c r="AQ67" s="35">
        <v>44120</v>
      </c>
      <c r="AR67" s="35">
        <v>44127</v>
      </c>
      <c r="AS67" s="35">
        <v>44134</v>
      </c>
      <c r="AT67" s="35">
        <v>44141</v>
      </c>
      <c r="AU67" s="35">
        <v>44148</v>
      </c>
      <c r="AV67" s="35">
        <v>44155</v>
      </c>
      <c r="AW67" s="35">
        <v>44162</v>
      </c>
      <c r="AX67" s="35">
        <v>44169</v>
      </c>
      <c r="AY67" s="35">
        <v>44176</v>
      </c>
      <c r="AZ67" s="35">
        <v>44183</v>
      </c>
      <c r="BA67" s="14">
        <v>44190</v>
      </c>
      <c r="BB67" t="s">
        <v>137</v>
      </c>
    </row>
    <row r="68" spans="1:54" x14ac:dyDescent="0.25">
      <c r="A68" s="27" t="s">
        <v>51</v>
      </c>
      <c r="B68" s="49">
        <f>B56/B44</f>
        <v>0.10416666666666667</v>
      </c>
      <c r="C68" s="49">
        <f t="shared" ref="C68:D68" si="309">C56/C44</f>
        <v>0</v>
      </c>
      <c r="D68" s="49">
        <f t="shared" si="309"/>
        <v>0.14492753623188406</v>
      </c>
      <c r="E68" s="49">
        <f t="shared" ref="E68:P68" si="310">(E44/E31)-1</f>
        <v>0.26190476190476186</v>
      </c>
      <c r="F68" s="49">
        <f t="shared" si="310"/>
        <v>-0.1228070175438597</v>
      </c>
      <c r="G68" s="49">
        <f t="shared" si="310"/>
        <v>-0.44444444444444442</v>
      </c>
      <c r="H68" s="49">
        <f t="shared" si="310"/>
        <v>-0.12244897959183676</v>
      </c>
      <c r="I68" s="49">
        <f t="shared" si="310"/>
        <v>-0.13559322033898302</v>
      </c>
      <c r="J68" s="49">
        <f t="shared" si="310"/>
        <v>-5.7692307692307709E-2</v>
      </c>
      <c r="K68" s="49">
        <f t="shared" si="310"/>
        <v>0.24444444444444446</v>
      </c>
      <c r="L68" s="49">
        <f t="shared" si="310"/>
        <v>-7.0175438596491224E-2</v>
      </c>
      <c r="M68" s="49">
        <f t="shared" si="310"/>
        <v>-0.10204081632653061</v>
      </c>
      <c r="N68" s="49">
        <f t="shared" si="310"/>
        <v>8.8888888888888795E-2</v>
      </c>
      <c r="O68" s="49">
        <f t="shared" si="310"/>
        <v>0.24390243902439024</v>
      </c>
      <c r="P68" s="49">
        <f t="shared" si="310"/>
        <v>-0.19148936170212771</v>
      </c>
      <c r="Q68" s="49">
        <f t="shared" ref="Q68:R68" si="311">(Q44/Q31)-1</f>
        <v>6.25E-2</v>
      </c>
      <c r="R68" s="49">
        <f t="shared" si="311"/>
        <v>0.58823529411764697</v>
      </c>
      <c r="S68" s="49">
        <f t="shared" ref="S68:T68" si="312">(S44/S31)-1</f>
        <v>4.3478260869565188E-2</v>
      </c>
      <c r="T68" s="49">
        <f t="shared" si="312"/>
        <v>-0.5</v>
      </c>
      <c r="U68" s="49">
        <f t="shared" ref="U68" si="313">(U44/U31)-1</f>
        <v>0.27272727272727271</v>
      </c>
      <c r="V68" s="49">
        <f t="shared" ref="V68:W68" si="314">(V44/V31)-1</f>
        <v>0</v>
      </c>
      <c r="W68" s="49">
        <f t="shared" si="314"/>
        <v>-0.11111111111111116</v>
      </c>
      <c r="X68" s="49">
        <f t="shared" ref="X68:Y68" si="315">(X44/X31)-1</f>
        <v>-8.333333333333337E-2</v>
      </c>
      <c r="Y68" s="49">
        <f t="shared" si="315"/>
        <v>-4.3478260869565188E-2</v>
      </c>
      <c r="Z68" s="49">
        <f t="shared" ref="Z68:AA68" si="316">(Z44/Z31)-1</f>
        <v>4.3478260869565188E-2</v>
      </c>
      <c r="AA68" s="49">
        <f t="shared" si="316"/>
        <v>0.20512820512820507</v>
      </c>
      <c r="AB68" s="49">
        <f t="shared" ref="AB68:AH68" si="317">(AB44/AB31)-1</f>
        <v>0.42424242424242431</v>
      </c>
      <c r="AC68" s="49">
        <f t="shared" si="317"/>
        <v>0.31818181818181812</v>
      </c>
      <c r="AD68" s="49">
        <f t="shared" si="317"/>
        <v>-0.22222222222222221</v>
      </c>
      <c r="AE68" s="49">
        <f t="shared" si="317"/>
        <v>-0.14035087719298245</v>
      </c>
      <c r="AF68" s="49">
        <f t="shared" si="317"/>
        <v>-0.21052631578947367</v>
      </c>
      <c r="AG68" s="49">
        <f t="shared" si="317"/>
        <v>-0.22807017543859653</v>
      </c>
      <c r="AH68" s="49">
        <f t="shared" si="317"/>
        <v>-7.407407407407407E-2</v>
      </c>
      <c r="AI68" s="49">
        <f t="shared" ref="AI68:AJ71" si="318">AI56/AI44</f>
        <v>4.0816326530612242E-2</v>
      </c>
      <c r="AJ68" s="49">
        <f t="shared" si="318"/>
        <v>-0.18421052631578946</v>
      </c>
      <c r="AK68" s="49">
        <f t="shared" ref="AK68" si="319">AK56/AK44</f>
        <v>-0.86206896551724133</v>
      </c>
      <c r="AL68" s="49">
        <f>AL56/AL44</f>
        <v>-0.53846153846153844</v>
      </c>
      <c r="AM68" s="49">
        <f t="shared" ref="AM68" si="320">AM56/AM44</f>
        <v>-0.25</v>
      </c>
      <c r="AN68" s="49">
        <f t="shared" ref="AN68:AR68" si="321">(AN44/AN31)-1</f>
        <v>-0.18181818181818177</v>
      </c>
      <c r="AO68" s="49">
        <f t="shared" si="321"/>
        <v>-0.30882352941176472</v>
      </c>
      <c r="AP68" s="49">
        <f t="shared" si="321"/>
        <v>-2.1739130434782594E-2</v>
      </c>
      <c r="AQ68" s="49">
        <f t="shared" si="321"/>
        <v>-0.2407407407407407</v>
      </c>
      <c r="AR68" s="49">
        <f t="shared" si="321"/>
        <v>-0.30612244897959184</v>
      </c>
      <c r="AS68" s="49">
        <f t="shared" ref="AS68:AZ68" si="322">(AS44/AS31)-1</f>
        <v>-0.31111111111111112</v>
      </c>
      <c r="AT68" s="49">
        <f t="shared" si="322"/>
        <v>-0.17307692307692313</v>
      </c>
      <c r="AU68" s="49">
        <f>(AU44/AU31)-1</f>
        <v>-2.1739130434782594E-2</v>
      </c>
      <c r="AV68" s="49">
        <f t="shared" si="322"/>
        <v>-5.2631578947368474E-2</v>
      </c>
      <c r="AW68" s="49">
        <f t="shared" si="322"/>
        <v>-0.2142857142857143</v>
      </c>
      <c r="AX68" s="49">
        <f t="shared" si="322"/>
        <v>0</v>
      </c>
      <c r="AY68" s="49">
        <f t="shared" si="322"/>
        <v>-0.13461538461538458</v>
      </c>
      <c r="AZ68" s="49">
        <f t="shared" si="322"/>
        <v>-0.13207547169811318</v>
      </c>
      <c r="BA68" s="70">
        <f t="shared" ref="BA68:BA75" si="323">(BA44/BA31)-1</f>
        <v>-2.9411764705882359E-2</v>
      </c>
      <c r="BB68" s="49">
        <f>(BB44/DE31)-1</f>
        <v>-7.7911959485781113E-2</v>
      </c>
    </row>
    <row r="69" spans="1:54" x14ac:dyDescent="0.25">
      <c r="A69" s="27" t="s">
        <v>44</v>
      </c>
      <c r="B69" s="49">
        <f>B57/B45</f>
        <v>6.25E-2</v>
      </c>
      <c r="C69" s="49">
        <f t="shared" ref="C69:D69" si="324">C57/C45</f>
        <v>0.23076923076923078</v>
      </c>
      <c r="D69" s="49">
        <f t="shared" si="324"/>
        <v>-0.8125</v>
      </c>
      <c r="E69" s="49">
        <f t="shared" ref="E69:P69" si="325">(E45/E32)-1</f>
        <v>-4.5454545454545414E-2</v>
      </c>
      <c r="F69" s="49">
        <f t="shared" si="325"/>
        <v>0</v>
      </c>
      <c r="G69" s="49">
        <f t="shared" si="325"/>
        <v>-0.36</v>
      </c>
      <c r="H69" s="49">
        <f t="shared" si="325"/>
        <v>-0.29411764705882348</v>
      </c>
      <c r="I69" s="49">
        <f t="shared" si="325"/>
        <v>-0.4</v>
      </c>
      <c r="J69" s="49">
        <f t="shared" si="325"/>
        <v>0</v>
      </c>
      <c r="K69" s="49">
        <f t="shared" si="325"/>
        <v>0.25</v>
      </c>
      <c r="L69" s="49">
        <f t="shared" si="325"/>
        <v>-8.333333333333337E-2</v>
      </c>
      <c r="M69" s="49">
        <f t="shared" si="325"/>
        <v>-0.5</v>
      </c>
      <c r="N69" s="49">
        <f t="shared" si="325"/>
        <v>-0.23529411764705888</v>
      </c>
      <c r="O69" s="49">
        <f t="shared" si="325"/>
        <v>0.61538461538461542</v>
      </c>
      <c r="P69" s="49">
        <f t="shared" si="325"/>
        <v>-0.39130434782608692</v>
      </c>
      <c r="Q69" s="49">
        <f t="shared" ref="Q69:R69" si="326">(Q45/Q32)-1</f>
        <v>-0.2857142857142857</v>
      </c>
      <c r="R69" s="49">
        <f t="shared" si="326"/>
        <v>-0.33333333333333337</v>
      </c>
      <c r="S69" s="49">
        <f t="shared" ref="S69:T69" si="327">(S45/S32)-1</f>
        <v>-0.38888888888888884</v>
      </c>
      <c r="T69" s="49">
        <f t="shared" si="327"/>
        <v>0.17647058823529416</v>
      </c>
      <c r="U69" s="49">
        <f t="shared" ref="U69" si="328">(U45/U32)-1</f>
        <v>0.35714285714285721</v>
      </c>
      <c r="V69" s="49">
        <f t="shared" ref="V69:W69" si="329">(V45/V32)-1</f>
        <v>-0.23809523809523814</v>
      </c>
      <c r="W69" s="49">
        <f t="shared" si="329"/>
        <v>-0.125</v>
      </c>
      <c r="X69" s="49">
        <f t="shared" ref="X69:Y69" si="330">(X45/X32)-1</f>
        <v>-0.11111111111111116</v>
      </c>
      <c r="Y69" s="49">
        <f t="shared" si="330"/>
        <v>-0.38888888888888884</v>
      </c>
      <c r="Z69" s="49">
        <f t="shared" ref="Z69:AA69" si="331">(Z45/Z32)-1</f>
        <v>-5.0000000000000044E-2</v>
      </c>
      <c r="AA69" s="49">
        <f t="shared" si="331"/>
        <v>-0.47619047619047616</v>
      </c>
      <c r="AB69" s="49">
        <f t="shared" ref="AB69:AH69" si="332">(AB45/AB32)-1</f>
        <v>-0.5</v>
      </c>
      <c r="AC69" s="49">
        <f t="shared" si="332"/>
        <v>-0.375</v>
      </c>
      <c r="AD69" s="49">
        <f t="shared" si="332"/>
        <v>-0.2857142857142857</v>
      </c>
      <c r="AE69" s="49">
        <f t="shared" si="332"/>
        <v>-0.1428571428571429</v>
      </c>
      <c r="AF69" s="49">
        <f t="shared" si="332"/>
        <v>0.72727272727272729</v>
      </c>
      <c r="AG69" s="49">
        <f t="shared" si="332"/>
        <v>0.25</v>
      </c>
      <c r="AH69" s="49">
        <f t="shared" si="332"/>
        <v>-0.375</v>
      </c>
      <c r="AI69" s="49">
        <f t="shared" si="318"/>
        <v>0.5</v>
      </c>
      <c r="AJ69" s="49">
        <f t="shared" si="318"/>
        <v>0.1111111111111111</v>
      </c>
      <c r="AK69" s="49">
        <f t="shared" ref="AK69" si="333">AK57/AK45</f>
        <v>-0.9</v>
      </c>
      <c r="AL69" s="49">
        <f>AL57/AL45</f>
        <v>0.14285714285714285</v>
      </c>
      <c r="AM69" s="49">
        <f t="shared" ref="AM69" si="334">AM57/AM45</f>
        <v>-0.2</v>
      </c>
      <c r="AN69" s="49">
        <f t="shared" ref="AN69:AR69" si="335">(AN45/AN32)-1</f>
        <v>0.21428571428571419</v>
      </c>
      <c r="AO69" s="49">
        <f t="shared" si="335"/>
        <v>6.6666666666666652E-2</v>
      </c>
      <c r="AP69" s="49">
        <f t="shared" si="335"/>
        <v>6.25E-2</v>
      </c>
      <c r="AQ69" s="49">
        <f t="shared" si="335"/>
        <v>-7.1428571428571397E-2</v>
      </c>
      <c r="AR69" s="49">
        <f t="shared" si="335"/>
        <v>0</v>
      </c>
      <c r="AS69" s="49">
        <f t="shared" ref="AS69:AZ69" si="336">(AS45/AS32)-1</f>
        <v>-0.31578947368421051</v>
      </c>
      <c r="AT69" s="49">
        <f t="shared" si="336"/>
        <v>0.71428571428571419</v>
      </c>
      <c r="AU69" s="49">
        <f t="shared" si="336"/>
        <v>-5.2631578947368474E-2</v>
      </c>
      <c r="AV69" s="49">
        <f t="shared" si="336"/>
        <v>0.10526315789473695</v>
      </c>
      <c r="AW69" s="49">
        <f t="shared" si="336"/>
        <v>0.21428571428571419</v>
      </c>
      <c r="AX69" s="49">
        <f t="shared" si="336"/>
        <v>-0.11764705882352944</v>
      </c>
      <c r="AY69" s="49">
        <f t="shared" si="336"/>
        <v>-0.375</v>
      </c>
      <c r="AZ69" s="49">
        <f t="shared" si="336"/>
        <v>-0.26315789473684215</v>
      </c>
      <c r="BA69" s="70">
        <f t="shared" si="323"/>
        <v>0.38461538461538458</v>
      </c>
      <c r="BB69" s="49">
        <f t="shared" ref="BB69:BB74" si="337">(BB45/DE32)-1</f>
        <v>-0.12419700214132767</v>
      </c>
    </row>
    <row r="70" spans="1:54" x14ac:dyDescent="0.25">
      <c r="A70" s="27" t="s">
        <v>45</v>
      </c>
      <c r="B70" s="49">
        <f>B58/B46</f>
        <v>-0.13756613756613756</v>
      </c>
      <c r="C70" s="49">
        <f t="shared" ref="C70:D70" si="338">C58/C46</f>
        <v>-1.8181818181818181E-2</v>
      </c>
      <c r="D70" s="49">
        <f t="shared" si="338"/>
        <v>-1.5923566878980892E-2</v>
      </c>
      <c r="E70" s="49">
        <f t="shared" ref="E70:P70" si="339">(E46/E33)-1</f>
        <v>-7.3746312684365822E-2</v>
      </c>
      <c r="F70" s="49">
        <f t="shared" si="339"/>
        <v>3.2573289902280145E-3</v>
      </c>
      <c r="G70" s="49">
        <f t="shared" si="339"/>
        <v>1.4981273408239737E-2</v>
      </c>
      <c r="H70" s="49">
        <f t="shared" si="339"/>
        <v>-6.2295081967213117E-2</v>
      </c>
      <c r="I70" s="49">
        <f t="shared" si="339"/>
        <v>0.16304347826086962</v>
      </c>
      <c r="J70" s="49">
        <f t="shared" si="339"/>
        <v>9.375E-2</v>
      </c>
      <c r="K70" s="49">
        <f t="shared" si="339"/>
        <v>2.9702970297029729E-2</v>
      </c>
      <c r="L70" s="49">
        <f t="shared" si="339"/>
        <v>4.013377926421402E-2</v>
      </c>
      <c r="M70" s="49">
        <f t="shared" si="339"/>
        <v>-6.1433447098976135E-2</v>
      </c>
      <c r="N70" s="49">
        <f t="shared" si="339"/>
        <v>-2.0761245674740469E-2</v>
      </c>
      <c r="O70" s="49">
        <f t="shared" si="339"/>
        <v>-2.7027027027026973E-2</v>
      </c>
      <c r="P70" s="49">
        <f t="shared" si="339"/>
        <v>0.15277777777777768</v>
      </c>
      <c r="Q70" s="49">
        <f t="shared" ref="Q70:R70" si="340">(Q46/Q33)-1</f>
        <v>0.40637450199203196</v>
      </c>
      <c r="R70" s="49">
        <f t="shared" si="340"/>
        <v>0.47985347985347993</v>
      </c>
      <c r="S70" s="49">
        <f t="shared" ref="S70:T70" si="341">(S46/S33)-1</f>
        <v>0.16161616161616155</v>
      </c>
      <c r="T70" s="49">
        <f t="shared" si="341"/>
        <v>-0.11068702290076338</v>
      </c>
      <c r="U70" s="49">
        <f t="shared" ref="U70" si="342">(U46/U33)-1</f>
        <v>-5.5921052631578982E-2</v>
      </c>
      <c r="V70" s="49">
        <f t="shared" ref="V70:W70" si="343">(V46/V33)-1</f>
        <v>9.7087378640776656E-2</v>
      </c>
      <c r="W70" s="49">
        <f t="shared" si="343"/>
        <v>-2.9288702928870314E-2</v>
      </c>
      <c r="X70" s="49">
        <f t="shared" ref="X70:Y70" si="344">(X46/X33)-1</f>
        <v>-0.12745098039215685</v>
      </c>
      <c r="Y70" s="49">
        <f t="shared" si="344"/>
        <v>-3.6912751677852351E-2</v>
      </c>
      <c r="Z70" s="49">
        <f t="shared" ref="Z70:AA70" si="345">(Z46/Z33)-1</f>
        <v>-5.7347670250896043E-2</v>
      </c>
      <c r="AA70" s="49">
        <f t="shared" si="345"/>
        <v>-0.19780219780219777</v>
      </c>
      <c r="AB70" s="49">
        <f t="shared" ref="AB70:AH70" si="346">(AB46/AB33)-1</f>
        <v>6.6666666666666652E-2</v>
      </c>
      <c r="AC70" s="49">
        <f t="shared" si="346"/>
        <v>1.9305019305019266E-2</v>
      </c>
      <c r="AD70" s="49">
        <f t="shared" si="346"/>
        <v>-7.1684587813619638E-3</v>
      </c>
      <c r="AE70" s="49">
        <f t="shared" si="346"/>
        <v>2.9962546816479474E-2</v>
      </c>
      <c r="AF70" s="49">
        <f t="shared" si="346"/>
        <v>8.679245283018866E-2</v>
      </c>
      <c r="AG70" s="49">
        <f t="shared" si="346"/>
        <v>0.34285714285714275</v>
      </c>
      <c r="AH70" s="49">
        <f t="shared" si="346"/>
        <v>4.3321299638989119E-2</v>
      </c>
      <c r="AI70" s="49">
        <f t="shared" si="318"/>
        <v>0.10508474576271186</v>
      </c>
      <c r="AJ70" s="49">
        <f t="shared" si="318"/>
        <v>0.17343173431734318</v>
      </c>
      <c r="AK70" s="49">
        <f t="shared" ref="AK70" si="347">AK58/AK46</f>
        <v>-0.10743801652892562</v>
      </c>
      <c r="AL70" s="49">
        <f>AL58/AL46</f>
        <v>1.9801980198019802E-2</v>
      </c>
      <c r="AM70" s="49">
        <f t="shared" ref="AM70" si="348">AM58/AM46</f>
        <v>0.16719242902208201</v>
      </c>
      <c r="AN70" s="49">
        <f>(AN46/AN33)-1</f>
        <v>0.16728624535315983</v>
      </c>
      <c r="AO70" s="49">
        <f t="shared" ref="AO70:AR70" si="349">(AO46/AO33)-1</f>
        <v>-0.1415384615384615</v>
      </c>
      <c r="AP70" s="49">
        <f t="shared" si="349"/>
        <v>-3.3112582781456901E-2</v>
      </c>
      <c r="AQ70" s="49">
        <f t="shared" si="349"/>
        <v>-2.3102310231023049E-2</v>
      </c>
      <c r="AR70" s="49">
        <f t="shared" si="349"/>
        <v>0.16370106761565828</v>
      </c>
      <c r="AS70" s="49">
        <f t="shared" ref="AS70:AZ70" si="350">(AS46/AS33)-1</f>
        <v>0.11764705882352944</v>
      </c>
      <c r="AT70" s="49">
        <f t="shared" si="350"/>
        <v>3.8216560509554132E-2</v>
      </c>
      <c r="AU70" s="49">
        <f t="shared" si="350"/>
        <v>0.17712177121771222</v>
      </c>
      <c r="AV70" s="49">
        <f t="shared" si="350"/>
        <v>0.14487632508833914</v>
      </c>
      <c r="AW70" s="49">
        <f t="shared" si="350"/>
        <v>0.12179487179487181</v>
      </c>
      <c r="AX70" s="49">
        <f t="shared" si="350"/>
        <v>7.6190476190476142E-2</v>
      </c>
      <c r="AY70" s="49">
        <f t="shared" si="350"/>
        <v>-1.5873015873015928E-2</v>
      </c>
      <c r="AZ70" s="49">
        <f t="shared" si="350"/>
        <v>-0.13586956521739135</v>
      </c>
      <c r="BA70" s="70">
        <f t="shared" si="323"/>
        <v>0.89864864864864868</v>
      </c>
      <c r="BB70" s="49">
        <f t="shared" si="337"/>
        <v>4.9544651352453339E-2</v>
      </c>
    </row>
    <row r="71" spans="1:54" x14ac:dyDescent="0.25">
      <c r="A71" s="27" t="s">
        <v>46</v>
      </c>
      <c r="B71" s="49">
        <f>B59/B47</f>
        <v>1.6652789342214821E-3</v>
      </c>
      <c r="C71" s="49">
        <f t="shared" ref="C71:D71" si="351">C59/C47</f>
        <v>5.3999999999999999E-2</v>
      </c>
      <c r="D71" s="49">
        <f t="shared" si="351"/>
        <v>9.5520421607378128E-2</v>
      </c>
      <c r="E71" s="49">
        <f t="shared" ref="E71:P71" si="352">(E47/E34)-1</f>
        <v>-5.7023643949930425E-2</v>
      </c>
      <c r="F71" s="49">
        <f t="shared" si="352"/>
        <v>-1.3899049012435993E-2</v>
      </c>
      <c r="G71" s="49">
        <f t="shared" si="352"/>
        <v>-4.1816870944484497E-2</v>
      </c>
      <c r="H71" s="49">
        <f t="shared" si="352"/>
        <v>-6.1224489795918324E-2</v>
      </c>
      <c r="I71" s="49">
        <f t="shared" si="352"/>
        <v>-8.8888888888888906E-2</v>
      </c>
      <c r="J71" s="49">
        <f t="shared" si="352"/>
        <v>-5.5379746835443333E-3</v>
      </c>
      <c r="K71" s="49">
        <f t="shared" si="352"/>
        <v>-6.7064083457526125E-2</v>
      </c>
      <c r="L71" s="49">
        <f t="shared" si="352"/>
        <v>2.2120518688024449E-2</v>
      </c>
      <c r="M71" s="49">
        <f t="shared" si="352"/>
        <v>1.2009607686148893E-2</v>
      </c>
      <c r="N71" s="49">
        <f t="shared" si="352"/>
        <v>6.4648117839607222E-2</v>
      </c>
      <c r="O71" s="49">
        <f t="shared" si="352"/>
        <v>0.50974025974025983</v>
      </c>
      <c r="P71" s="49">
        <f t="shared" si="352"/>
        <v>0.66877470355731217</v>
      </c>
      <c r="Q71" s="49">
        <f t="shared" ref="Q71:R71" si="353">(Q47/Q34)-1</f>
        <v>1.0854545454545454</v>
      </c>
      <c r="R71" s="49">
        <f t="shared" si="353"/>
        <v>0.89146644573322287</v>
      </c>
      <c r="S71" s="49">
        <f t="shared" ref="S71:T71" si="354">(S47/S34)-1</f>
        <v>0.42203898050974509</v>
      </c>
      <c r="T71" s="49">
        <f t="shared" si="354"/>
        <v>0.25228519195612442</v>
      </c>
      <c r="U71" s="49">
        <f t="shared" ref="U71" si="355">(U47/U34)-1</f>
        <v>0.28963893249607531</v>
      </c>
      <c r="V71" s="49">
        <f t="shared" ref="V71:W71" si="356">(V47/V34)-1</f>
        <v>0.17353407290015843</v>
      </c>
      <c r="W71" s="49">
        <f t="shared" si="356"/>
        <v>0.13319878910191729</v>
      </c>
      <c r="X71" s="49">
        <f t="shared" ref="X71:Y71" si="357">(X47/X34)-1</f>
        <v>6.9501226492232115E-2</v>
      </c>
      <c r="Y71" s="49">
        <f t="shared" si="357"/>
        <v>0.10530896431679726</v>
      </c>
      <c r="Z71" s="49">
        <f t="shared" ref="Z71:AA71" si="358">(Z47/Z34)-1</f>
        <v>4.8695652173913029E-2</v>
      </c>
      <c r="AA71" s="49">
        <f t="shared" si="358"/>
        <v>-5.2718286655683677E-2</v>
      </c>
      <c r="AB71" s="49">
        <f t="shared" ref="AB71:AH71" si="359">(AB47/AB34)-1</f>
        <v>6.2050359712230163E-2</v>
      </c>
      <c r="AC71" s="49">
        <f t="shared" si="359"/>
        <v>-2.8070175438596467E-2</v>
      </c>
      <c r="AD71" s="49">
        <f t="shared" si="359"/>
        <v>5.4577464788732488E-2</v>
      </c>
      <c r="AE71" s="49">
        <f t="shared" si="359"/>
        <v>8.1468218442255935E-2</v>
      </c>
      <c r="AF71" s="49">
        <f t="shared" si="359"/>
        <v>7.6580587711487125E-2</v>
      </c>
      <c r="AG71" s="49">
        <f t="shared" si="359"/>
        <v>7.6712328767123195E-2</v>
      </c>
      <c r="AH71" s="49">
        <f t="shared" si="359"/>
        <v>-7.5562700964630247E-2</v>
      </c>
      <c r="AI71" s="49">
        <f t="shared" si="318"/>
        <v>9.9120703437250199E-2</v>
      </c>
      <c r="AJ71" s="49">
        <f t="shared" si="318"/>
        <v>0.16990291262135923</v>
      </c>
      <c r="AK71" s="49">
        <f t="shared" ref="AK71" si="360">AK59/AK47</f>
        <v>-0.1743388834476004</v>
      </c>
      <c r="AL71" s="49">
        <f>AL59/AL47</f>
        <v>3.3085194375516956E-2</v>
      </c>
      <c r="AM71" s="49">
        <f t="shared" ref="AM71" si="361">AM59/AM47</f>
        <v>4.63038180341186E-2</v>
      </c>
      <c r="AN71" s="49">
        <f t="shared" ref="AN71:AR71" si="362">(AN47/AN34)-1</f>
        <v>4.6783625730994149E-2</v>
      </c>
      <c r="AO71" s="49">
        <f t="shared" si="362"/>
        <v>5.7190916736753472E-2</v>
      </c>
      <c r="AP71" s="49">
        <f t="shared" si="362"/>
        <v>8.267370272647323E-2</v>
      </c>
      <c r="AQ71" s="49">
        <f t="shared" si="362"/>
        <v>0.15337954939341425</v>
      </c>
      <c r="AR71" s="49">
        <f t="shared" si="362"/>
        <v>0.11018363939899833</v>
      </c>
      <c r="AS71" s="49">
        <f t="shared" ref="AS71:AZ71" si="363">(AS47/AS34)-1</f>
        <v>0.13294314381270911</v>
      </c>
      <c r="AT71" s="49">
        <f t="shared" si="363"/>
        <v>0.11974110032362462</v>
      </c>
      <c r="AU71" s="49">
        <f t="shared" si="363"/>
        <v>0.18819776714513559</v>
      </c>
      <c r="AV71" s="49">
        <f t="shared" si="363"/>
        <v>0.22448979591836737</v>
      </c>
      <c r="AW71" s="49">
        <f t="shared" si="363"/>
        <v>0.2554567502021019</v>
      </c>
      <c r="AX71" s="49">
        <f t="shared" si="363"/>
        <v>0.19921568627450981</v>
      </c>
      <c r="AY71" s="49">
        <f t="shared" si="363"/>
        <v>0.16146230007616147</v>
      </c>
      <c r="AZ71" s="49">
        <f t="shared" si="363"/>
        <v>0.15805471124620052</v>
      </c>
      <c r="BA71" s="70">
        <f t="shared" si="323"/>
        <v>0.70116429495472188</v>
      </c>
      <c r="BB71" s="49">
        <f t="shared" si="337"/>
        <v>0.13899833847614529</v>
      </c>
    </row>
    <row r="72" spans="1:54" x14ac:dyDescent="0.25">
      <c r="A72" s="27" t="s">
        <v>47</v>
      </c>
      <c r="B72" s="49">
        <f t="shared" ref="B72:D72" si="364">B60/B48</f>
        <v>5.053763440860215E-2</v>
      </c>
      <c r="C72" s="49">
        <f t="shared" si="364"/>
        <v>8.6442220200181989E-3</v>
      </c>
      <c r="D72" s="49">
        <f t="shared" si="364"/>
        <v>4.4709388971684054E-3</v>
      </c>
      <c r="E72" s="49">
        <f t="shared" ref="E72:P72" si="365">(E48/E35)-1</f>
        <v>1.1363636363636465E-2</v>
      </c>
      <c r="F72" s="49">
        <f t="shared" si="365"/>
        <v>4.1036717062634898E-2</v>
      </c>
      <c r="G72" s="49">
        <f t="shared" si="365"/>
        <v>-7.4680306905370863E-2</v>
      </c>
      <c r="H72" s="49">
        <f t="shared" si="365"/>
        <v>-8.2155939298796388E-2</v>
      </c>
      <c r="I72" s="49">
        <f t="shared" si="365"/>
        <v>-4.4407894736842146E-2</v>
      </c>
      <c r="J72" s="49">
        <f t="shared" si="365"/>
        <v>-1.8072289156626509E-2</v>
      </c>
      <c r="K72" s="49">
        <f t="shared" si="365"/>
        <v>-4.7388260635433443E-2</v>
      </c>
      <c r="L72" s="49">
        <f t="shared" si="365"/>
        <v>2.037252619324792E-2</v>
      </c>
      <c r="M72" s="49">
        <f t="shared" si="365"/>
        <v>3.9112667834209081E-2</v>
      </c>
      <c r="N72" s="49">
        <f t="shared" si="365"/>
        <v>9.8600121728545265E-2</v>
      </c>
      <c r="O72" s="49">
        <f t="shared" si="365"/>
        <v>0.69392812887236688</v>
      </c>
      <c r="P72" s="49">
        <f t="shared" si="365"/>
        <v>0.72079439252336441</v>
      </c>
      <c r="Q72" s="49">
        <f t="shared" ref="Q72:R72" si="366">(Q48/Q35)-1</f>
        <v>1.3374827109266945</v>
      </c>
      <c r="R72" s="49">
        <f t="shared" si="366"/>
        <v>0.87167630057803458</v>
      </c>
      <c r="S72" s="49">
        <f t="shared" ref="S72:T72" si="367">(S48/S35)-1</f>
        <v>0.391653290529695</v>
      </c>
      <c r="T72" s="49">
        <f t="shared" si="367"/>
        <v>0.27891606080634501</v>
      </c>
      <c r="U72" s="49">
        <f t="shared" ref="U72" si="368">(U48/U35)-1</f>
        <v>0.32606060606060616</v>
      </c>
      <c r="V72" s="49">
        <f t="shared" ref="V72:W72" si="369">(V48/V35)-1</f>
        <v>6.685552407932005E-2</v>
      </c>
      <c r="W72" s="49">
        <f t="shared" si="369"/>
        <v>0.13386396526772804</v>
      </c>
      <c r="X72" s="49">
        <f t="shared" ref="X72:Y72" si="370">(X48/X35)-1</f>
        <v>2.8719126938541173E-2</v>
      </c>
      <c r="Y72" s="49">
        <f t="shared" si="370"/>
        <v>3.6791314837153255E-2</v>
      </c>
      <c r="Z72" s="49">
        <f t="shared" ref="Z72:AA72" si="371">(Z48/Z35)-1</f>
        <v>-6.1538461538461764E-3</v>
      </c>
      <c r="AA72" s="49">
        <f t="shared" si="371"/>
        <v>-2.3052959501557613E-2</v>
      </c>
      <c r="AB72" s="49">
        <f t="shared" ref="AB72:AH72" si="372">(AB48/AB35)-1</f>
        <v>2.5624599615631016E-2</v>
      </c>
      <c r="AC72" s="49">
        <f t="shared" si="372"/>
        <v>-1.3427109974424534E-2</v>
      </c>
      <c r="AD72" s="49">
        <f t="shared" si="372"/>
        <v>3.066666666666662E-2</v>
      </c>
      <c r="AE72" s="49">
        <f t="shared" si="372"/>
        <v>-5.0688360450563241E-2</v>
      </c>
      <c r="AF72" s="49">
        <f t="shared" si="372"/>
        <v>-1.189730745147155E-2</v>
      </c>
      <c r="AG72" s="49">
        <f t="shared" si="372"/>
        <v>-6.1470215462610889E-2</v>
      </c>
      <c r="AH72" s="49">
        <f t="shared" si="372"/>
        <v>1.7800381436745116E-2</v>
      </c>
      <c r="AI72" s="49">
        <f t="shared" ref="AI72:AJ72" si="373">AI60/AI48</f>
        <v>-7.6433121019108281E-3</v>
      </c>
      <c r="AJ72" s="49">
        <f t="shared" si="373"/>
        <v>9.8475222363405335E-2</v>
      </c>
      <c r="AK72" s="49">
        <f t="shared" ref="AK72:AM72" si="374">AK60/AK48</f>
        <v>-0.19317356572258534</v>
      </c>
      <c r="AL72" s="49">
        <f t="shared" si="374"/>
        <v>6.2608695652173918E-2</v>
      </c>
      <c r="AM72" s="49">
        <f t="shared" si="374"/>
        <v>1.1180124223602485E-2</v>
      </c>
      <c r="AN72" s="49">
        <f t="shared" ref="AN72:AR72" si="375">(AN48/AN35)-1</f>
        <v>4.848093083387206E-2</v>
      </c>
      <c r="AO72" s="49">
        <f t="shared" si="375"/>
        <v>2.4024024024023927E-2</v>
      </c>
      <c r="AP72" s="49">
        <f t="shared" si="375"/>
        <v>4.3260188087774321E-2</v>
      </c>
      <c r="AQ72" s="49">
        <f t="shared" si="375"/>
        <v>5.7739557739557634E-2</v>
      </c>
      <c r="AR72" s="49">
        <f t="shared" si="375"/>
        <v>0.10402886349969931</v>
      </c>
      <c r="AS72" s="49">
        <f t="shared" ref="AS72:AZ72" si="376">(AS48/AS35)-1</f>
        <v>0.10944076969332528</v>
      </c>
      <c r="AT72" s="49">
        <f t="shared" si="376"/>
        <v>0.17601431980906912</v>
      </c>
      <c r="AU72" s="49">
        <f t="shared" si="376"/>
        <v>0.20502092050209209</v>
      </c>
      <c r="AV72" s="49">
        <f t="shared" si="376"/>
        <v>0.1606425702811245</v>
      </c>
      <c r="AW72" s="49">
        <f t="shared" si="376"/>
        <v>0.14163335237007435</v>
      </c>
      <c r="AX72" s="49">
        <f t="shared" si="376"/>
        <v>0.20071047957371224</v>
      </c>
      <c r="AY72" s="49">
        <f t="shared" si="376"/>
        <v>0.11266034578918016</v>
      </c>
      <c r="AZ72" s="49">
        <f t="shared" si="376"/>
        <v>7.7771939043615346E-2</v>
      </c>
      <c r="BA72" s="70">
        <f t="shared" si="323"/>
        <v>0.58902953586497886</v>
      </c>
      <c r="BB72" s="49">
        <f t="shared" si="337"/>
        <v>0.12479998171261375</v>
      </c>
    </row>
    <row r="73" spans="1:54" x14ac:dyDescent="0.25">
      <c r="A73" s="27" t="s">
        <v>48</v>
      </c>
      <c r="B73" s="49">
        <f t="shared" ref="B73:D73" si="377">B61/B49</f>
        <v>0.14118303571428573</v>
      </c>
      <c r="C73" s="49">
        <f t="shared" si="377"/>
        <v>0.10563029397110114</v>
      </c>
      <c r="D73" s="49">
        <f t="shared" si="377"/>
        <v>8.1022880215343207E-2</v>
      </c>
      <c r="E73" s="49">
        <f t="shared" ref="E73:P73" si="378">(E49/E36)-1</f>
        <v>2.1739130434782705E-2</v>
      </c>
      <c r="F73" s="49">
        <f t="shared" si="378"/>
        <v>4.1586692258477331E-2</v>
      </c>
      <c r="G73" s="49">
        <f t="shared" si="378"/>
        <v>-5.9981544140264575E-2</v>
      </c>
      <c r="H73" s="49">
        <f t="shared" si="378"/>
        <v>-0.11291273584905659</v>
      </c>
      <c r="I73" s="49">
        <f t="shared" si="378"/>
        <v>-4.2600189334174865E-2</v>
      </c>
      <c r="J73" s="49">
        <f t="shared" si="378"/>
        <v>-4.7802374077638765E-2</v>
      </c>
      <c r="K73" s="49">
        <f t="shared" si="378"/>
        <v>2.6627218934911268E-2</v>
      </c>
      <c r="L73" s="49">
        <f t="shared" si="378"/>
        <v>5.830207978179347E-2</v>
      </c>
      <c r="M73" s="49">
        <f t="shared" si="378"/>
        <v>4.0366350067842616E-2</v>
      </c>
      <c r="N73" s="49">
        <f t="shared" si="378"/>
        <v>0.16213314244810317</v>
      </c>
      <c r="O73" s="49">
        <f t="shared" si="378"/>
        <v>0.70411985018726586</v>
      </c>
      <c r="P73" s="49">
        <f t="shared" si="378"/>
        <v>0.93085655314757476</v>
      </c>
      <c r="Q73" s="49">
        <f t="shared" ref="Q73:R73" si="379">(Q49/Q36)-1</f>
        <v>1.613663133097762</v>
      </c>
      <c r="R73" s="49">
        <f t="shared" si="379"/>
        <v>1.3169690501600853</v>
      </c>
      <c r="S73" s="49">
        <f t="shared" ref="S73:T73" si="380">(S49/S36)-1</f>
        <v>0.6033676333021516</v>
      </c>
      <c r="T73" s="49">
        <f t="shared" si="380"/>
        <v>0.40635905389685933</v>
      </c>
      <c r="U73" s="49">
        <f t="shared" ref="U73" si="381">(U49/U36)-1</f>
        <v>0.45495810055865915</v>
      </c>
      <c r="V73" s="49">
        <f t="shared" ref="V73:W73" si="382">(V49/V36)-1</f>
        <v>0.17277664630006795</v>
      </c>
      <c r="W73" s="49">
        <f t="shared" si="382"/>
        <v>0.19850187265917607</v>
      </c>
      <c r="X73" s="49">
        <f t="shared" ref="X73:Y73" si="383">(X49/X36)-1</f>
        <v>0.10400562192550944</v>
      </c>
      <c r="Y73" s="49">
        <f t="shared" si="383"/>
        <v>7.2604790419161569E-2</v>
      </c>
      <c r="Z73" s="49">
        <f t="shared" ref="Z73:AA73" si="384">(Z49/Z36)-1</f>
        <v>-1.1434894872740631E-2</v>
      </c>
      <c r="AA73" s="49">
        <f t="shared" si="384"/>
        <v>-3.1575037147102525E-2</v>
      </c>
      <c r="AB73" s="49">
        <f t="shared" ref="AB73:AH73" si="385">(AB49/AB36)-1</f>
        <v>-7.547169811320753E-3</v>
      </c>
      <c r="AC73" s="49">
        <f t="shared" si="385"/>
        <v>-3.3256880733944949E-2</v>
      </c>
      <c r="AD73" s="49">
        <f t="shared" si="385"/>
        <v>-2.4137931034482807E-2</v>
      </c>
      <c r="AE73" s="49">
        <f t="shared" si="385"/>
        <v>-2.8682170542635665E-2</v>
      </c>
      <c r="AF73" s="49">
        <f t="shared" si="385"/>
        <v>-3.94144144144144E-2</v>
      </c>
      <c r="AG73" s="49">
        <f t="shared" si="385"/>
        <v>-9.7087378640776656E-3</v>
      </c>
      <c r="AH73" s="49">
        <f t="shared" si="385"/>
        <v>7.2727272727272751E-2</v>
      </c>
      <c r="AI73" s="49">
        <f t="shared" ref="AI73:AJ73" si="386">AI61/AI49</f>
        <v>0.12185618136733971</v>
      </c>
      <c r="AJ73" s="49">
        <f t="shared" si="386"/>
        <v>0.10670261941448382</v>
      </c>
      <c r="AK73" s="49">
        <f t="shared" ref="AK73:AM73" si="387">AK61/AK49</f>
        <v>-0.24272279444693237</v>
      </c>
      <c r="AL73" s="49">
        <f t="shared" si="387"/>
        <v>4.8404446038006456E-2</v>
      </c>
      <c r="AM73" s="49">
        <f t="shared" si="387"/>
        <v>1.7857142857142856E-2</v>
      </c>
      <c r="AN73" s="49">
        <f t="shared" ref="AN73:AR73" si="388">(AN49/AN36)-1</f>
        <v>5.4347826086955653E-3</v>
      </c>
      <c r="AO73" s="49">
        <f t="shared" si="388"/>
        <v>5.1079136690647564E-2</v>
      </c>
      <c r="AP73" s="49">
        <f t="shared" si="388"/>
        <v>-1.2199372603694636E-2</v>
      </c>
      <c r="AQ73" s="49">
        <f t="shared" si="388"/>
        <v>3.4931506849315008E-2</v>
      </c>
      <c r="AR73" s="49">
        <f t="shared" si="388"/>
        <v>0.11539835655591291</v>
      </c>
      <c r="AS73" s="49">
        <f t="shared" ref="AS73:AZ73" si="389">(AS49/AS36)-1</f>
        <v>7.6242341729067409E-2</v>
      </c>
      <c r="AT73" s="49">
        <f t="shared" si="389"/>
        <v>0.16811207471647771</v>
      </c>
      <c r="AU73" s="49">
        <f t="shared" si="389"/>
        <v>0.18957654723127026</v>
      </c>
      <c r="AV73" s="49">
        <f t="shared" si="389"/>
        <v>0.19664875118558323</v>
      </c>
      <c r="AW73" s="49">
        <f t="shared" si="389"/>
        <v>0.13335455124124751</v>
      </c>
      <c r="AX73" s="49">
        <f t="shared" si="389"/>
        <v>0.13807667316439254</v>
      </c>
      <c r="AY73" s="49">
        <f t="shared" si="389"/>
        <v>0.12223950233281489</v>
      </c>
      <c r="AZ73" s="49">
        <f t="shared" si="389"/>
        <v>0.13307062746286746</v>
      </c>
      <c r="BA73" s="70">
        <f t="shared" si="323"/>
        <v>0.4917077543702375</v>
      </c>
      <c r="BB73" s="49">
        <f t="shared" si="337"/>
        <v>0.16672792029455197</v>
      </c>
    </row>
    <row r="74" spans="1:54" x14ac:dyDescent="0.25">
      <c r="A74" s="29" t="s">
        <v>49</v>
      </c>
      <c r="B74" s="49">
        <f t="shared" ref="B74:D74" si="390">B62/B50</f>
        <v>0.13370681605975723</v>
      </c>
      <c r="C74" s="49">
        <f t="shared" si="390"/>
        <v>0.15398732065398732</v>
      </c>
      <c r="D74" s="49">
        <f t="shared" si="390"/>
        <v>0.12778297474275024</v>
      </c>
      <c r="E74" s="49">
        <f t="shared" ref="E74:N74" si="391">(E50/E37)-1</f>
        <v>2.490951671279551E-2</v>
      </c>
      <c r="F74" s="49">
        <f t="shared" si="391"/>
        <v>2.9302427290618827E-2</v>
      </c>
      <c r="G74" s="49">
        <f t="shared" si="391"/>
        <v>-5.2531243380639747E-2</v>
      </c>
      <c r="H74" s="49">
        <f t="shared" si="391"/>
        <v>-4.6462955211385548E-2</v>
      </c>
      <c r="I74" s="49">
        <f t="shared" si="391"/>
        <v>-3.0823425803610749E-2</v>
      </c>
      <c r="J74" s="49">
        <f t="shared" si="391"/>
        <v>-1.4295287022559777E-2</v>
      </c>
      <c r="K74" s="49">
        <f t="shared" si="391"/>
        <v>1.5606801770323697E-2</v>
      </c>
      <c r="L74" s="49">
        <f t="shared" si="391"/>
        <v>4.9467455621301726E-2</v>
      </c>
      <c r="M74" s="49">
        <f t="shared" si="391"/>
        <v>1.8904507998060982E-2</v>
      </c>
      <c r="N74" s="49">
        <f t="shared" si="391"/>
        <v>0.15219082188229183</v>
      </c>
      <c r="O74" s="49">
        <f>(O50/O37)-1</f>
        <v>0.60981718006511398</v>
      </c>
      <c r="P74" s="49">
        <f t="shared" ref="P74:Q74" si="392">(P50/P37)-1</f>
        <v>0.8429241788095827</v>
      </c>
      <c r="Q74" s="49">
        <f t="shared" si="392"/>
        <v>1.6580841638981174</v>
      </c>
      <c r="R74" s="49">
        <f t="shared" ref="R74:S74" si="393">(R50/R37)-1</f>
        <v>1.3815855494229803</v>
      </c>
      <c r="S74" s="49">
        <f t="shared" si="393"/>
        <v>0.78291253381424708</v>
      </c>
      <c r="T74" s="49">
        <f t="shared" ref="T74" si="394">(T50/T37)-1</f>
        <v>0.54046406338426722</v>
      </c>
      <c r="U74" s="49">
        <f t="shared" ref="U74" si="395">(U50/U37)-1</f>
        <v>0.50727802037845704</v>
      </c>
      <c r="V74" s="49">
        <f t="shared" ref="V74:W74" si="396">(V50/V37)-1</f>
        <v>0.28829516539440214</v>
      </c>
      <c r="W74" s="49">
        <f t="shared" si="396"/>
        <v>0.24623115577889454</v>
      </c>
      <c r="X74" s="49">
        <f t="shared" ref="X74:Y74" si="397">(X50/X37)-1</f>
        <v>4.62354724608387E-2</v>
      </c>
      <c r="Y74" s="49">
        <f t="shared" si="397"/>
        <v>4.8557158712541515E-2</v>
      </c>
      <c r="Z74" s="49">
        <f t="shared" ref="Z74:AA74" si="398">(Z50/Z37)-1</f>
        <v>-3.2809484422387625E-2</v>
      </c>
      <c r="AA74" s="49">
        <f t="shared" si="398"/>
        <v>-7.9083719661848906E-2</v>
      </c>
      <c r="AB74" s="49">
        <f t="shared" ref="AB74:AE74" si="399">(AB50/AB37)-1</f>
        <v>-8.4671532846715136E-3</v>
      </c>
      <c r="AC74" s="49">
        <f t="shared" si="399"/>
        <v>-0.1022598870056497</v>
      </c>
      <c r="AD74" s="49">
        <f t="shared" si="399"/>
        <v>-8.1807780320366175E-2</v>
      </c>
      <c r="AE74" s="49">
        <f t="shared" si="399"/>
        <v>-4.4553032480597832E-2</v>
      </c>
      <c r="AF74" s="49">
        <f>(AF50/AF37)-1</f>
        <v>-8.6100168823860401E-2</v>
      </c>
      <c r="AG74" s="49">
        <f t="shared" ref="AG74:AH74" si="400">(AG50/AG37)-1</f>
        <v>-5.9831460674157344E-2</v>
      </c>
      <c r="AH74" s="49">
        <f t="shared" si="400"/>
        <v>5.3671483338248338E-2</v>
      </c>
      <c r="AI74" s="49">
        <f t="shared" ref="AI74:AJ74" si="401">AI62/AI50</f>
        <v>3.8599393438103119E-2</v>
      </c>
      <c r="AJ74" s="49">
        <f t="shared" si="401"/>
        <v>3.2130948772355263E-2</v>
      </c>
      <c r="AK74" s="49">
        <f t="shared" ref="AK74:AM74" si="402">AK62/AK50</f>
        <v>-0.32189600282985498</v>
      </c>
      <c r="AL74" s="49">
        <f t="shared" si="402"/>
        <v>7.502679528403001E-3</v>
      </c>
      <c r="AM74" s="49">
        <f t="shared" si="402"/>
        <v>-2.3255813953488372E-2</v>
      </c>
      <c r="AN74" s="49">
        <f t="shared" ref="AN74:AR74" si="403">(AN50/AN37)-1</f>
        <v>-1.8231292517006836E-2</v>
      </c>
      <c r="AO74" s="49">
        <f t="shared" si="403"/>
        <v>-1.0114453021027425E-2</v>
      </c>
      <c r="AP74" s="49">
        <f t="shared" si="403"/>
        <v>-3.4181636726546949E-2</v>
      </c>
      <c r="AQ74" s="49">
        <f t="shared" si="403"/>
        <v>6.367866764633856E-3</v>
      </c>
      <c r="AR74" s="49">
        <f t="shared" si="403"/>
        <v>1.4687577794374018E-2</v>
      </c>
      <c r="AS74" s="49">
        <f t="shared" ref="AS74:AZ74" si="404">(AS50/AS37)-1</f>
        <v>3.5874439461883512E-2</v>
      </c>
      <c r="AT74" s="49">
        <f t="shared" si="404"/>
        <v>3.6248300860897142E-2</v>
      </c>
      <c r="AU74" s="49">
        <f t="shared" si="404"/>
        <v>9.1962010655547877E-2</v>
      </c>
      <c r="AV74" s="49">
        <f t="shared" si="404"/>
        <v>9.9271402550091148E-2</v>
      </c>
      <c r="AW74" s="49">
        <f t="shared" si="404"/>
        <v>0.10931174089068829</v>
      </c>
      <c r="AX74" s="49">
        <f t="shared" si="404"/>
        <v>0.10177595628415292</v>
      </c>
      <c r="AY74" s="49">
        <f t="shared" si="404"/>
        <v>7.1844225604297263E-2</v>
      </c>
      <c r="AZ74" s="49">
        <f t="shared" si="404"/>
        <v>7.0853462157810077E-2</v>
      </c>
      <c r="BA74" s="70">
        <f t="shared" si="323"/>
        <v>0.48046999047316619</v>
      </c>
      <c r="BB74" s="49">
        <f t="shared" si="337"/>
        <v>0.15207421854409353</v>
      </c>
    </row>
    <row r="75" spans="1:54" x14ac:dyDescent="0.25">
      <c r="A75" s="74" t="s">
        <v>65</v>
      </c>
      <c r="B75" s="75"/>
      <c r="C75" s="75"/>
      <c r="D75" s="75"/>
      <c r="E75" s="75">
        <f t="shared" ref="E75:N75" si="405">(E51/E38)-1</f>
        <v>9.625212947188988E-3</v>
      </c>
      <c r="F75" s="75">
        <f t="shared" si="405"/>
        <v>2.7883508896167086E-2</v>
      </c>
      <c r="G75" s="75">
        <f t="shared" si="405"/>
        <v>-5.7975986277873037E-2</v>
      </c>
      <c r="H75" s="75">
        <f t="shared" si="405"/>
        <v>-7.4086603518267902E-2</v>
      </c>
      <c r="I75" s="75">
        <f t="shared" si="405"/>
        <v>-4.0283311199645899E-2</v>
      </c>
      <c r="J75" s="75">
        <f t="shared" si="405"/>
        <v>-2.0735240854762749E-2</v>
      </c>
      <c r="K75" s="75">
        <f t="shared" si="405"/>
        <v>-5.5055973573137074E-4</v>
      </c>
      <c r="L75" s="75">
        <f t="shared" si="405"/>
        <v>4.2585407400397512E-2</v>
      </c>
      <c r="M75" s="75">
        <f t="shared" si="405"/>
        <v>2.3457027494712568E-2</v>
      </c>
      <c r="N75" s="75">
        <f t="shared" si="405"/>
        <v>0.129218607479477</v>
      </c>
      <c r="O75" s="75">
        <f>(O51/O38)-1</f>
        <v>0.61830930278491003</v>
      </c>
      <c r="P75" s="75">
        <f t="shared" ref="P75:V75" si="406">(P51/P38)-1</f>
        <v>0.79924205616558153</v>
      </c>
      <c r="Q75" s="75">
        <f t="shared" si="406"/>
        <v>1.4765650969529087</v>
      </c>
      <c r="R75" s="75">
        <f t="shared" si="406"/>
        <v>1.1867978924346358</v>
      </c>
      <c r="S75" s="75">
        <f t="shared" si="406"/>
        <v>0.60194521281342017</v>
      </c>
      <c r="T75" s="75">
        <f t="shared" si="406"/>
        <v>0.39779127553837657</v>
      </c>
      <c r="U75" s="75">
        <f t="shared" si="406"/>
        <v>0.41871105919003115</v>
      </c>
      <c r="V75" s="75">
        <f t="shared" si="406"/>
        <v>0.19486581096849465</v>
      </c>
      <c r="W75" s="75">
        <f t="shared" ref="W75:X75" si="407">(W51/W38)-1</f>
        <v>0.18934624697336555</v>
      </c>
      <c r="X75" s="75">
        <f t="shared" si="407"/>
        <v>5.611439842209065E-2</v>
      </c>
      <c r="Y75" s="75">
        <f t="shared" ref="Y75:Z75" si="408">(Y51/Y38)-1</f>
        <v>5.6220222339862458E-2</v>
      </c>
      <c r="Z75" s="75">
        <f t="shared" si="408"/>
        <v>-1.2581941213787307E-2</v>
      </c>
      <c r="AA75" s="75">
        <f t="shared" ref="AA75:AB75" si="409">(AA51/AA38)-1</f>
        <v>-5.5935232888234654E-2</v>
      </c>
      <c r="AB75" s="75">
        <f t="shared" si="409"/>
        <v>8.6073714411829538E-3</v>
      </c>
      <c r="AC75" s="75">
        <f t="shared" ref="AC75:AZ75" si="410">(AC51/AC38)-1</f>
        <v>-5.3273777099901998E-2</v>
      </c>
      <c r="AD75" s="75">
        <f t="shared" si="410"/>
        <v>-2.8303964757709243E-2</v>
      </c>
      <c r="AE75" s="75">
        <f t="shared" si="410"/>
        <v>-2.4253731343283569E-2</v>
      </c>
      <c r="AF75" s="75">
        <f t="shared" si="410"/>
        <v>-3.5055549563153932E-2</v>
      </c>
      <c r="AG75" s="75">
        <f t="shared" si="410"/>
        <v>-1.9403639552729612E-2</v>
      </c>
      <c r="AH75" s="75">
        <f t="shared" si="410"/>
        <v>3.2882437039480905E-2</v>
      </c>
      <c r="AI75" s="75">
        <f t="shared" si="410"/>
        <v>7.0824994440738198E-2</v>
      </c>
      <c r="AJ75" s="75">
        <f t="shared" si="410"/>
        <v>9.5850521718029658E-2</v>
      </c>
      <c r="AK75" s="75">
        <f t="shared" si="410"/>
        <v>-0.20175348117586389</v>
      </c>
      <c r="AL75" s="75">
        <f t="shared" si="410"/>
        <v>3.1325554504362474E-2</v>
      </c>
      <c r="AM75" s="75">
        <f t="shared" si="410"/>
        <v>8.6864406779660897E-3</v>
      </c>
      <c r="AN75" s="75">
        <f t="shared" si="410"/>
        <v>1.2293790059892729E-2</v>
      </c>
      <c r="AO75" s="75">
        <f t="shared" si="410"/>
        <v>1.48994795387285E-2</v>
      </c>
      <c r="AP75" s="75">
        <f t="shared" si="410"/>
        <v>-1.9051438884989391E-3</v>
      </c>
      <c r="AQ75" s="75">
        <f t="shared" si="410"/>
        <v>3.721937770775896E-2</v>
      </c>
      <c r="AR75" s="75">
        <f t="shared" si="410"/>
        <v>7.164953597445356E-2</v>
      </c>
      <c r="AS75" s="75">
        <f t="shared" si="410"/>
        <v>7.1133412042502897E-2</v>
      </c>
      <c r="AT75" s="75">
        <f t="shared" si="410"/>
        <v>0.10423483219594276</v>
      </c>
      <c r="AU75" s="75">
        <f t="shared" si="410"/>
        <v>0.15061032863849766</v>
      </c>
      <c r="AV75" s="75">
        <f t="shared" si="410"/>
        <v>0.1519022238559089</v>
      </c>
      <c r="AW75" s="75">
        <f t="shared" si="410"/>
        <v>0.13670377806168998</v>
      </c>
      <c r="AX75" s="75">
        <f t="shared" si="410"/>
        <v>0.13748150887573973</v>
      </c>
      <c r="AY75" s="75">
        <f t="shared" si="410"/>
        <v>9.8677154093671726E-2</v>
      </c>
      <c r="AZ75" s="75">
        <f t="shared" si="410"/>
        <v>9.0977695790709356E-2</v>
      </c>
      <c r="BA75" s="273">
        <f t="shared" si="323"/>
        <v>0.5292712066905616</v>
      </c>
      <c r="BB75" s="75">
        <f>(BB51/DE38)-1</f>
        <v>0.14566966470295917</v>
      </c>
    </row>
    <row r="76" spans="1:54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</row>
    <row r="77" spans="1:54" ht="18.75" x14ac:dyDescent="0.3">
      <c r="A77" s="13" t="s">
        <v>70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34"/>
    </row>
    <row r="78" spans="1:54" x14ac:dyDescent="0.25">
      <c r="A78" s="33" t="s">
        <v>50</v>
      </c>
      <c r="B78" s="16">
        <v>1</v>
      </c>
      <c r="C78" s="16">
        <v>2</v>
      </c>
      <c r="D78" s="16">
        <v>3</v>
      </c>
      <c r="E78" s="182">
        <v>4</v>
      </c>
      <c r="F78" s="182">
        <v>5</v>
      </c>
      <c r="G78" s="182">
        <v>6</v>
      </c>
      <c r="H78" s="182">
        <v>7</v>
      </c>
      <c r="I78" s="182">
        <v>8</v>
      </c>
      <c r="J78" s="182">
        <v>9</v>
      </c>
      <c r="K78" s="182">
        <v>10</v>
      </c>
      <c r="L78" s="182">
        <v>11</v>
      </c>
      <c r="M78" s="182">
        <v>12</v>
      </c>
      <c r="N78" s="182">
        <v>13</v>
      </c>
      <c r="O78" s="182">
        <v>14</v>
      </c>
      <c r="P78" s="182">
        <v>15</v>
      </c>
      <c r="Q78" s="182">
        <v>16</v>
      </c>
      <c r="R78" s="182">
        <v>17</v>
      </c>
      <c r="S78" s="182">
        <v>18</v>
      </c>
      <c r="T78" s="181">
        <f t="shared" ref="T78:Z78" si="411">S78+1</f>
        <v>19</v>
      </c>
      <c r="U78" s="181">
        <f t="shared" si="411"/>
        <v>20</v>
      </c>
      <c r="V78" s="182">
        <f t="shared" si="411"/>
        <v>21</v>
      </c>
      <c r="W78" s="187">
        <f t="shared" si="411"/>
        <v>22</v>
      </c>
      <c r="X78" s="187">
        <f t="shared" si="411"/>
        <v>23</v>
      </c>
      <c r="Y78" s="187">
        <f t="shared" si="411"/>
        <v>24</v>
      </c>
      <c r="Z78" s="194">
        <f t="shared" si="411"/>
        <v>25</v>
      </c>
      <c r="AA78" s="196">
        <f t="shared" ref="AA78:AD78" si="412">Z78+1</f>
        <v>26</v>
      </c>
      <c r="AB78" s="196">
        <f t="shared" si="412"/>
        <v>27</v>
      </c>
      <c r="AC78" s="198">
        <f t="shared" si="412"/>
        <v>28</v>
      </c>
      <c r="AD78" s="198">
        <f t="shared" si="412"/>
        <v>29</v>
      </c>
      <c r="AE78" s="16">
        <v>30</v>
      </c>
      <c r="AF78" s="16">
        <v>31</v>
      </c>
      <c r="AG78" s="16">
        <v>32</v>
      </c>
      <c r="AH78" s="16">
        <v>33</v>
      </c>
      <c r="AI78" s="16">
        <v>34</v>
      </c>
      <c r="AJ78" s="16">
        <v>35</v>
      </c>
      <c r="AK78" s="16">
        <v>36</v>
      </c>
      <c r="AL78" s="16">
        <v>37</v>
      </c>
      <c r="AM78" s="16">
        <v>38</v>
      </c>
      <c r="AN78" s="16">
        <v>39</v>
      </c>
      <c r="AO78" s="16">
        <v>40</v>
      </c>
      <c r="AP78" s="16">
        <v>41</v>
      </c>
      <c r="AQ78" s="16">
        <v>42</v>
      </c>
      <c r="AR78" s="16">
        <v>43</v>
      </c>
      <c r="AS78" s="16">
        <v>44</v>
      </c>
      <c r="AT78" s="16">
        <v>45</v>
      </c>
      <c r="AU78" s="16">
        <v>46</v>
      </c>
      <c r="AV78" s="16">
        <v>47</v>
      </c>
      <c r="AW78" s="16">
        <v>48</v>
      </c>
      <c r="AX78" s="16">
        <v>49</v>
      </c>
      <c r="AY78" s="16">
        <v>50</v>
      </c>
      <c r="AZ78" s="16">
        <v>51</v>
      </c>
      <c r="BA78" s="15">
        <v>52</v>
      </c>
    </row>
    <row r="79" spans="1:54" x14ac:dyDescent="0.25">
      <c r="A79" s="31" t="s">
        <v>52</v>
      </c>
      <c r="B79" s="36">
        <v>43833</v>
      </c>
      <c r="C79" s="36">
        <v>43840</v>
      </c>
      <c r="D79" s="36">
        <v>43847</v>
      </c>
      <c r="E79" s="36">
        <v>43854</v>
      </c>
      <c r="F79" s="36">
        <v>43861</v>
      </c>
      <c r="G79" s="36">
        <v>43868</v>
      </c>
      <c r="H79" s="36">
        <v>43875</v>
      </c>
      <c r="I79" s="36">
        <v>43882</v>
      </c>
      <c r="J79" s="36">
        <v>43889</v>
      </c>
      <c r="K79" s="36">
        <v>43896</v>
      </c>
      <c r="L79" s="36">
        <v>43903</v>
      </c>
      <c r="M79" s="36">
        <v>43910</v>
      </c>
      <c r="N79" s="36">
        <v>43917</v>
      </c>
      <c r="O79" s="36">
        <v>43924</v>
      </c>
      <c r="P79" s="36">
        <v>43931</v>
      </c>
      <c r="Q79" s="36">
        <v>43938</v>
      </c>
      <c r="R79" s="36">
        <v>43945</v>
      </c>
      <c r="S79" s="36">
        <v>43952</v>
      </c>
      <c r="T79" s="36">
        <f t="shared" ref="T79:Z79" si="413">S79+7</f>
        <v>43959</v>
      </c>
      <c r="U79" s="36">
        <f t="shared" si="413"/>
        <v>43966</v>
      </c>
      <c r="V79" s="36">
        <f t="shared" si="413"/>
        <v>43973</v>
      </c>
      <c r="W79" s="36">
        <f t="shared" si="413"/>
        <v>43980</v>
      </c>
      <c r="X79" s="36">
        <f t="shared" si="413"/>
        <v>43987</v>
      </c>
      <c r="Y79" s="36">
        <f t="shared" si="413"/>
        <v>43994</v>
      </c>
      <c r="Z79" s="36">
        <f t="shared" si="413"/>
        <v>44001</v>
      </c>
      <c r="AA79" s="36">
        <f t="shared" ref="AA79:AD79" si="414">Z79+7</f>
        <v>44008</v>
      </c>
      <c r="AB79" s="36">
        <f t="shared" si="414"/>
        <v>44015</v>
      </c>
      <c r="AC79" s="36">
        <f t="shared" si="414"/>
        <v>44022</v>
      </c>
      <c r="AD79" s="36">
        <f t="shared" si="414"/>
        <v>44029</v>
      </c>
      <c r="AE79" s="35">
        <v>44036</v>
      </c>
      <c r="AF79" s="35">
        <v>44043</v>
      </c>
      <c r="AG79" s="35">
        <v>44050</v>
      </c>
      <c r="AH79" s="35">
        <v>44057</v>
      </c>
      <c r="AI79" s="35">
        <v>44064</v>
      </c>
      <c r="AJ79" s="35">
        <v>44071</v>
      </c>
      <c r="AK79" s="35">
        <v>44078</v>
      </c>
      <c r="AL79" s="35">
        <v>44085</v>
      </c>
      <c r="AM79" s="35">
        <v>44092</v>
      </c>
      <c r="AN79" s="35">
        <v>44099</v>
      </c>
      <c r="AO79" s="35">
        <v>44106</v>
      </c>
      <c r="AP79" s="35">
        <v>44113</v>
      </c>
      <c r="AQ79" s="35">
        <v>44120</v>
      </c>
      <c r="AR79" s="35">
        <v>44127</v>
      </c>
      <c r="AS79" s="35">
        <v>44134</v>
      </c>
      <c r="AT79" s="35">
        <v>44141</v>
      </c>
      <c r="AU79" s="35">
        <v>44148</v>
      </c>
      <c r="AV79" s="35">
        <v>44155</v>
      </c>
      <c r="AW79" s="35">
        <v>44162</v>
      </c>
      <c r="AX79" s="35">
        <v>44169</v>
      </c>
      <c r="AY79" s="35">
        <v>44176</v>
      </c>
      <c r="AZ79" s="35">
        <v>44183</v>
      </c>
      <c r="BA79" s="14">
        <v>44190</v>
      </c>
      <c r="BB79" t="s">
        <v>137</v>
      </c>
    </row>
    <row r="80" spans="1:54" x14ac:dyDescent="0.25">
      <c r="A80" s="27" t="s">
        <v>51</v>
      </c>
      <c r="B80" s="64">
        <f>(B56/'UK Pop by Age'!$G5)*52</f>
        <v>3.4887013041033838E-4</v>
      </c>
      <c r="C80" s="64">
        <f>(C56/'UK Pop by Age'!$G5)*52</f>
        <v>0</v>
      </c>
      <c r="D80" s="64">
        <f>(D56/'UK Pop by Age'!$G5)*52</f>
        <v>6.9774026082067677E-4</v>
      </c>
      <c r="E80" s="64">
        <f>(E56/'UK Pop by Age'!$G5)*52</f>
        <v>7.6751428690274436E-4</v>
      </c>
      <c r="F80" s="64">
        <f>(F56/'UK Pop by Age'!$G5)*52</f>
        <v>-4.8841818257447367E-4</v>
      </c>
      <c r="G80" s="64">
        <f>(G56/'UK Pop by Age'!$G5)*52</f>
        <v>-1.6745766259696241E-3</v>
      </c>
      <c r="H80" s="64">
        <f>(H56/'UK Pop by Age'!$G5)*52</f>
        <v>-4.1864415649240603E-4</v>
      </c>
      <c r="I80" s="64">
        <f>(I56/'UK Pop by Age'!$G5)*52</f>
        <v>-5.5819220865654137E-4</v>
      </c>
      <c r="J80" s="64">
        <f>(J56/'UK Pop by Age'!$G5)*52</f>
        <v>-2.0932207824620301E-4</v>
      </c>
      <c r="K80" s="64">
        <f>(K56/'UK Pop by Age'!$G5)*52</f>
        <v>7.6751428690274436E-4</v>
      </c>
      <c r="L80" s="64">
        <f>(L56/'UK Pop by Age'!$G5)*52</f>
        <v>-2.7909610432827069E-4</v>
      </c>
      <c r="M80" s="64">
        <f>(M56/'UK Pop by Age'!$G5)*52</f>
        <v>-3.4887013041033838E-4</v>
      </c>
      <c r="N80" s="64">
        <f>(N56/'UK Pop by Age'!$G5)*52</f>
        <v>2.7909610432827069E-4</v>
      </c>
      <c r="O80" s="64">
        <f>(O56/'UK Pop by Age'!$G5)*52</f>
        <v>6.9774026082067677E-4</v>
      </c>
      <c r="P80" s="64">
        <f>(P56/'UK Pop by Age'!$G5)*52</f>
        <v>-6.2796623473860907E-4</v>
      </c>
      <c r="Q80" s="64">
        <f>(Q56/'UK Pop by Age'!$G5)*52</f>
        <v>2.0932207824620301E-4</v>
      </c>
      <c r="R80" s="64">
        <f>(R56/'UK Pop by Age'!$G5)*52</f>
        <v>1.3954805216413535E-3</v>
      </c>
      <c r="S80" s="64">
        <f>(S56/'UK Pop by Age'!$G5)*52</f>
        <v>1.3954805216413534E-4</v>
      </c>
      <c r="T80" s="64">
        <f>(T56/'UK Pop by Age'!$G5)*52</f>
        <v>-1.9536727302978947E-3</v>
      </c>
      <c r="U80" s="64">
        <f>(U56/'UK Pop by Age'!$G5)*52</f>
        <v>8.3728831298481206E-4</v>
      </c>
      <c r="V80" s="64">
        <f>(V56/'UK Pop by Age'!$G5)*52</f>
        <v>0</v>
      </c>
      <c r="W80" s="64">
        <f>(W56/'UK Pop by Age'!$G5)*52</f>
        <v>-3.4887013041033838E-4</v>
      </c>
      <c r="X80" s="64">
        <f>(X56/'UK Pop by Age'!$G5)*52</f>
        <v>-2.7909610432827069E-4</v>
      </c>
      <c r="Y80" s="64">
        <f>(Y56/'UK Pop by Age'!$G5)*52</f>
        <v>-1.3954805216413534E-4</v>
      </c>
      <c r="Z80" s="64">
        <f>(Z56/'UK Pop by Age'!$G5)*52</f>
        <v>1.3954805216413534E-4</v>
      </c>
      <c r="AA80" s="64">
        <f>(AA56/'UK Pop by Age'!$G5)*52</f>
        <v>5.5819220865654137E-4</v>
      </c>
      <c r="AB80" s="64">
        <f>(AB56/'UK Pop by Age'!$G5)*52</f>
        <v>9.7683636514894734E-4</v>
      </c>
      <c r="AC80" s="64">
        <f>(AC56/'UK Pop by Age'!$G5)*52</f>
        <v>9.7683636514894734E-4</v>
      </c>
      <c r="AD80" s="64">
        <f>(AD56/'UK Pop by Age'!$G5)*52</f>
        <v>-6.9774026082067677E-4</v>
      </c>
      <c r="AE80" s="64">
        <f>(AE56/'UK Pop by Age'!$G5)*52</f>
        <v>-5.5819220865654137E-4</v>
      </c>
      <c r="AF80" s="64">
        <f>(AF56/'UK Pop by Age'!$G5)*52</f>
        <v>-8.3728831298481206E-4</v>
      </c>
      <c r="AG80" s="64">
        <f>(AG56/'UK Pop by Age'!$G5)*52</f>
        <v>-9.0706233906687975E-4</v>
      </c>
      <c r="AH80" s="64">
        <f>(AH56/'UK Pop by Age'!$G5)*52</f>
        <v>-2.7909610432827069E-4</v>
      </c>
      <c r="AI80" s="64">
        <f>(AI56/'UK Pop by Age'!$G5)*52</f>
        <v>1.3954805216413534E-4</v>
      </c>
      <c r="AJ80" s="64">
        <f>(AJ56/'UK Pop by Age'!$G5)*52</f>
        <v>-4.8841818257447367E-4</v>
      </c>
      <c r="AK80" s="64">
        <f>(AK56/'UK Pop by Age'!$G5)*52</f>
        <v>-1.7443506520516917E-3</v>
      </c>
      <c r="AL80" s="64">
        <f>(AL56/'UK Pop by Age'!$G5)*52</f>
        <v>-1.4652545477234211E-3</v>
      </c>
      <c r="AM80" s="64">
        <f>(AM56/'UK Pop by Age'!$G5)*52</f>
        <v>-6.2796623473860907E-4</v>
      </c>
      <c r="AN80" s="64">
        <f>(AN56/'UK Pop by Age'!$G5)*52</f>
        <v>-6.9774026082067677E-4</v>
      </c>
      <c r="AO80" s="64">
        <f>(AO56/'UK Pop by Age'!$G5)*52</f>
        <v>-1.4652545477234211E-3</v>
      </c>
      <c r="AP80" s="64">
        <f>(AP56/'UK Pop by Age'!$G5)*52</f>
        <v>-6.9774026082067671E-5</v>
      </c>
      <c r="AQ80" s="64">
        <f>(AQ56/'UK Pop by Age'!$G5)*52</f>
        <v>-9.0706233906687975E-4</v>
      </c>
      <c r="AR80" s="64">
        <f>(AR56/'UK Pop by Age'!$G5)*52</f>
        <v>-1.0466103912310152E-3</v>
      </c>
      <c r="AS80" s="64">
        <f>(AS56/'UK Pop by Age'!$G5)*52</f>
        <v>-9.7683636514894734E-4</v>
      </c>
      <c r="AT80" s="64">
        <f>(AT56/'UK Pop by Age'!$G5)*52</f>
        <v>-6.2796623473860907E-4</v>
      </c>
      <c r="AU80" s="64">
        <f>(AU56/'UK Pop by Age'!$G5)*52</f>
        <v>-6.9774026082067671E-5</v>
      </c>
      <c r="AV80" s="64">
        <f>(AV56/'UK Pop by Age'!$G5)*52</f>
        <v>-2.0932207824620301E-4</v>
      </c>
      <c r="AW80" s="64">
        <f>(AW56/'UK Pop by Age'!$G5)*52</f>
        <v>-8.3728831298481206E-4</v>
      </c>
      <c r="AX80" s="64">
        <f>(AX56/'UK Pop by Age'!$G5)*52</f>
        <v>0</v>
      </c>
      <c r="AY80" s="64">
        <f>(AY56/'UK Pop by Age'!$G5)*52</f>
        <v>-4.8841818257447367E-4</v>
      </c>
      <c r="AZ80" s="64">
        <f>(AZ56/'UK Pop by Age'!$G5)*52</f>
        <v>-4.8841818257447367E-4</v>
      </c>
      <c r="BA80" s="80">
        <f>(BA56/'UK Pop by Age'!$G5)*52</f>
        <v>-6.9774026082067671E-5</v>
      </c>
      <c r="BB80" s="64">
        <f>(BB56/'UK Pop by Age'!$G5)</f>
        <v>-2.6836163877718333E-4</v>
      </c>
    </row>
    <row r="81" spans="1:55" x14ac:dyDescent="0.25">
      <c r="A81" s="27" t="s">
        <v>44</v>
      </c>
      <c r="B81" s="64">
        <f>(B57/'UK Pop by Age'!$G6)*52</f>
        <v>4.6569181250208783E-6</v>
      </c>
      <c r="C81" s="64">
        <f>(C57/'UK Pop by Age'!$G6)*52</f>
        <v>2.7941508750125268E-5</v>
      </c>
      <c r="D81" s="64">
        <f>(D57/'UK Pop by Age'!$G6)*52</f>
        <v>-6.0539935625271409E-5</v>
      </c>
      <c r="E81" s="64">
        <f>(E57/'UK Pop by Age'!$G6)*52</f>
        <v>-4.6569181250208783E-6</v>
      </c>
      <c r="F81" s="64">
        <f>(F57/'UK Pop by Age'!$G6)*52</f>
        <v>0</v>
      </c>
      <c r="G81" s="64">
        <f>(G57/'UK Pop by Age'!$G6)*52</f>
        <v>-4.1912263125187899E-5</v>
      </c>
      <c r="H81" s="64">
        <f>(H57/'UK Pop by Age'!$G6)*52</f>
        <v>-2.3284590625104389E-5</v>
      </c>
      <c r="I81" s="64">
        <f>(I57/'UK Pop by Age'!$G6)*52</f>
        <v>-5.5883017500250537E-5</v>
      </c>
      <c r="J81" s="64">
        <f>(J57/'UK Pop by Age'!$G6)*52</f>
        <v>0</v>
      </c>
      <c r="K81" s="64">
        <f>(K57/'UK Pop by Age'!$G6)*52</f>
        <v>1.8627672500083513E-5</v>
      </c>
      <c r="L81" s="64">
        <f>(L57/'UK Pop by Age'!$G6)*52</f>
        <v>-9.3138362500417567E-6</v>
      </c>
      <c r="M81" s="64">
        <f>(M57/'UK Pop by Age'!$G6)*52</f>
        <v>-5.5883017500250537E-5</v>
      </c>
      <c r="N81" s="64">
        <f>(N57/'UK Pop by Age'!$G6)*52</f>
        <v>-1.8627672500083513E-5</v>
      </c>
      <c r="O81" s="64">
        <f>(O57/'UK Pop by Age'!$G6)*52</f>
        <v>3.7255345000167027E-5</v>
      </c>
      <c r="P81" s="64">
        <f>(P57/'UK Pop by Age'!$G6)*52</f>
        <v>-4.1912263125187899E-5</v>
      </c>
      <c r="Q81" s="64">
        <f>(Q57/'UK Pop by Age'!$G6)*52</f>
        <v>-2.7941508750125268E-5</v>
      </c>
      <c r="R81" s="64">
        <f>(R57/'UK Pop by Age'!$G6)*52</f>
        <v>-2.7941508750125268E-5</v>
      </c>
      <c r="S81" s="64">
        <f>(S57/'UK Pop by Age'!$G6)*52</f>
        <v>-3.2598426875146141E-5</v>
      </c>
      <c r="T81" s="64">
        <f>(T57/'UK Pop by Age'!$G6)*52</f>
        <v>1.3970754375062634E-5</v>
      </c>
      <c r="U81" s="64">
        <f>(U57/'UK Pop by Age'!$G6)*52</f>
        <v>2.3284590625104389E-5</v>
      </c>
      <c r="V81" s="64">
        <f>(V57/'UK Pop by Age'!$G6)*52</f>
        <v>-2.3284590625104389E-5</v>
      </c>
      <c r="W81" s="64">
        <f>(W57/'UK Pop by Age'!$G6)*52</f>
        <v>-9.3138362500417567E-6</v>
      </c>
      <c r="X81" s="64">
        <f>(X57/'UK Pop by Age'!$G6)*52</f>
        <v>-9.3138362500417567E-6</v>
      </c>
      <c r="Y81" s="64">
        <f>(Y57/'UK Pop by Age'!$G6)*52</f>
        <v>-3.2598426875146141E-5</v>
      </c>
      <c r="Z81" s="64">
        <f>(Z57/'UK Pop by Age'!$G6)*52</f>
        <v>-4.6569181250208783E-6</v>
      </c>
      <c r="AA81" s="64">
        <f>(AA57/'UK Pop by Age'!$G6)*52</f>
        <v>-4.6569181250208778E-5</v>
      </c>
      <c r="AB81" s="64">
        <f>(AB57/'UK Pop by Age'!$G6)*52</f>
        <v>-6.0539935625271409E-5</v>
      </c>
      <c r="AC81" s="64">
        <f>(AC57/'UK Pop by Age'!$G6)*52</f>
        <v>-2.7941508750125268E-5</v>
      </c>
      <c r="AD81" s="64">
        <f>(AD57/'UK Pop by Age'!$G6)*52</f>
        <v>-1.8627672500083513E-5</v>
      </c>
      <c r="AE81" s="64">
        <f>(AE57/'UK Pop by Age'!$G6)*52</f>
        <v>-9.3138362500417567E-6</v>
      </c>
      <c r="AF81" s="64">
        <f>(AF57/'UK Pop by Age'!$G6)*52</f>
        <v>3.7255345000167027E-5</v>
      </c>
      <c r="AG81" s="64">
        <f>(AG57/'UK Pop by Age'!$G6)*52</f>
        <v>1.3970754375062634E-5</v>
      </c>
      <c r="AH81" s="64">
        <f>(AH57/'UK Pop by Age'!$G6)*52</f>
        <v>-4.1912263125187899E-5</v>
      </c>
      <c r="AI81" s="64">
        <f>(AI57/'UK Pop by Age'!$G6)*52</f>
        <v>3.7255345000167027E-5</v>
      </c>
      <c r="AJ81" s="64">
        <f>(AJ57/'UK Pop by Age'!$G6)*52</f>
        <v>9.3138362500417567E-6</v>
      </c>
      <c r="AK81" s="64">
        <f>(AK57/'UK Pop by Age'!$G6)*52</f>
        <v>-4.1912263125187899E-5</v>
      </c>
      <c r="AL81" s="64">
        <f>(AL57/'UK Pop by Age'!$G6)*52</f>
        <v>9.3138362500417567E-6</v>
      </c>
      <c r="AM81" s="64">
        <f>(AM57/'UK Pop by Age'!$G6)*52</f>
        <v>-1.3970754375062634E-5</v>
      </c>
      <c r="AN81" s="64">
        <f>(AN57/'UK Pop by Age'!$G6)*52</f>
        <v>1.3970754375062634E-5</v>
      </c>
      <c r="AO81" s="64">
        <f>(AO57/'UK Pop by Age'!$G6)*52</f>
        <v>4.6569181250208783E-6</v>
      </c>
      <c r="AP81" s="64">
        <f>(AP57/'UK Pop by Age'!$G6)*52</f>
        <v>4.6569181250208783E-6</v>
      </c>
      <c r="AQ81" s="64">
        <f>(AQ57/'UK Pop by Age'!$G6)*52</f>
        <v>-4.6569181250208783E-6</v>
      </c>
      <c r="AR81" s="64">
        <f>(AR57/'UK Pop by Age'!$G6)*52</f>
        <v>0</v>
      </c>
      <c r="AS81" s="64">
        <f>(AS57/'UK Pop by Age'!$G6)*52</f>
        <v>-2.7941508750125268E-5</v>
      </c>
      <c r="AT81" s="64">
        <f>(AT57/'UK Pop by Age'!$G6)*52</f>
        <v>2.3284590625104389E-5</v>
      </c>
      <c r="AU81" s="64">
        <f>(AU57/'UK Pop by Age'!$G6)*52</f>
        <v>-4.6569181250208783E-6</v>
      </c>
      <c r="AV81" s="64">
        <f>(AV57/'UK Pop by Age'!$G6)*52</f>
        <v>9.3138362500417567E-6</v>
      </c>
      <c r="AW81" s="64">
        <f>(AW57/'UK Pop by Age'!$G6)*52</f>
        <v>1.3970754375062634E-5</v>
      </c>
      <c r="AX81" s="64">
        <f>(AX57/'UK Pop by Age'!$G6)*52</f>
        <v>-9.3138362500417567E-6</v>
      </c>
      <c r="AY81" s="64">
        <f>(AY57/'UK Pop by Age'!$G6)*52</f>
        <v>-5.5883017500250537E-5</v>
      </c>
      <c r="AZ81" s="64">
        <f>(AZ57/'UK Pop by Age'!$G6)*52</f>
        <v>-2.3284590625104389E-5</v>
      </c>
      <c r="BA81" s="80">
        <f>(BA57/'UK Pop by Age'!$G6)*52</f>
        <v>2.3284590625104389E-5</v>
      </c>
      <c r="BB81" s="64">
        <f>(BB57/'UK Pop by Age'!$G6)</f>
        <v>-1.0388509663508113E-5</v>
      </c>
    </row>
    <row r="82" spans="1:55" x14ac:dyDescent="0.25">
      <c r="A82" s="27" t="s">
        <v>45</v>
      </c>
      <c r="B82" s="64">
        <f>(B58/'UK Pop by Age'!$G7)*52</f>
        <v>-5.3629548262686252E-5</v>
      </c>
      <c r="C82" s="64">
        <f>(C58/'UK Pop by Age'!$G7)*52</f>
        <v>-1.0313374665901202E-5</v>
      </c>
      <c r="D82" s="64">
        <f>(D58/'UK Pop by Age'!$G7)*52</f>
        <v>-1.0313374665901202E-5</v>
      </c>
      <c r="E82" s="64">
        <f>(E58/'UK Pop by Age'!$G7)*52</f>
        <v>-5.1566873329506017E-5</v>
      </c>
      <c r="F82" s="64">
        <f>(F58/'UK Pop by Age'!$G7)*52</f>
        <v>2.0626749331802403E-6</v>
      </c>
      <c r="G82" s="64">
        <f>(G58/'UK Pop by Age'!$G7)*52</f>
        <v>8.2506997327209613E-6</v>
      </c>
      <c r="H82" s="64">
        <f>(H58/'UK Pop by Age'!$G7)*52</f>
        <v>-3.9190823730424571E-5</v>
      </c>
      <c r="I82" s="64">
        <f>(I58/'UK Pop by Age'!$G7)*52</f>
        <v>9.282037199311083E-5</v>
      </c>
      <c r="J82" s="64">
        <f>(J58/'UK Pop by Age'!$G7)*52</f>
        <v>5.5692223195866494E-5</v>
      </c>
      <c r="K82" s="64">
        <f>(K58/'UK Pop by Age'!$G7)*52</f>
        <v>1.8564074398622165E-5</v>
      </c>
      <c r="L82" s="64">
        <f>(L58/'UK Pop by Age'!$G7)*52</f>
        <v>2.4752099198162884E-5</v>
      </c>
      <c r="M82" s="64">
        <f>(M58/'UK Pop by Age'!$G7)*52</f>
        <v>-3.7128148797244329E-5</v>
      </c>
      <c r="N82" s="64">
        <f>(N58/'UK Pop by Age'!$G7)*52</f>
        <v>-1.2376049599081442E-5</v>
      </c>
      <c r="O82" s="64">
        <f>(O58/'UK Pop by Age'!$G7)*52</f>
        <v>-1.6501399465441923E-5</v>
      </c>
      <c r="P82" s="64">
        <f>(P58/'UK Pop by Age'!$G7)*52</f>
        <v>9.0757697059930581E-5</v>
      </c>
      <c r="Q82" s="64">
        <f>(Q58/'UK Pop by Age'!$G7)*52</f>
        <v>2.1039284318438454E-4</v>
      </c>
      <c r="R82" s="64">
        <f>(R58/'UK Pop by Age'!$G7)*52</f>
        <v>2.7021041624661151E-4</v>
      </c>
      <c r="S82" s="64">
        <f>(S58/'UK Pop by Age'!$G7)*52</f>
        <v>9.9008396792651536E-5</v>
      </c>
      <c r="T82" s="64">
        <f>(T58/'UK Pop by Age'!$G7)*52</f>
        <v>-5.9817573062226971E-5</v>
      </c>
      <c r="U82" s="64">
        <f>(U58/'UK Pop by Age'!$G7)*52</f>
        <v>-3.5065473864064094E-5</v>
      </c>
      <c r="V82" s="64">
        <f>(V58/'UK Pop by Age'!$G7)*52</f>
        <v>6.188024799540722E-5</v>
      </c>
      <c r="W82" s="64">
        <f>(W58/'UK Pop by Age'!$G7)*52</f>
        <v>-1.4438724532261684E-5</v>
      </c>
      <c r="X82" s="64">
        <f>(X58/'UK Pop by Age'!$G7)*52</f>
        <v>-8.0444322394029378E-5</v>
      </c>
      <c r="Y82" s="64">
        <f>(Y58/'UK Pop by Age'!$G7)*52</f>
        <v>-2.2689424264982645E-5</v>
      </c>
      <c r="Z82" s="64">
        <f>(Z58/'UK Pop by Age'!$G7)*52</f>
        <v>-3.3002798930883845E-5</v>
      </c>
      <c r="AA82" s="64">
        <f>(AA58/'UK Pop by Age'!$G7)*52</f>
        <v>-1.1138444639173299E-4</v>
      </c>
      <c r="AB82" s="64">
        <f>(AB58/'UK Pop by Age'!$G7)*52</f>
        <v>3.5065473864064094E-5</v>
      </c>
      <c r="AC82" s="64">
        <f>(AC58/'UK Pop by Age'!$G7)*52</f>
        <v>1.0313374665901202E-5</v>
      </c>
      <c r="AD82" s="64">
        <f>(AD58/'UK Pop by Age'!$G7)*52</f>
        <v>-4.1253498663604807E-6</v>
      </c>
      <c r="AE82" s="64">
        <f>(AE58/'UK Pop by Age'!$G7)*52</f>
        <v>1.6501399465441923E-5</v>
      </c>
      <c r="AF82" s="64">
        <f>(AF58/'UK Pop by Age'!$G7)*52</f>
        <v>4.7441523463145533E-5</v>
      </c>
      <c r="AG82" s="64">
        <f>(AG58/'UK Pop by Age'!$G7)*52</f>
        <v>1.7326469438714022E-4</v>
      </c>
      <c r="AH82" s="64">
        <f>(AH58/'UK Pop by Age'!$G7)*52</f>
        <v>2.4752099198162884E-5</v>
      </c>
      <c r="AI82" s="64">
        <f>(AI58/'UK Pop by Age'!$G7)*52</f>
        <v>6.3942922928587455E-5</v>
      </c>
      <c r="AJ82" s="64">
        <f>(AJ58/'UK Pop by Age'!$G7)*52</f>
        <v>9.6945721859471314E-5</v>
      </c>
      <c r="AK82" s="64">
        <f>(AK58/'UK Pop by Age'!$G7)*52</f>
        <v>-5.3629548262686252E-5</v>
      </c>
      <c r="AL82" s="64">
        <f>(AL58/'UK Pop by Age'!$G7)*52</f>
        <v>1.2376049599081442E-5</v>
      </c>
      <c r="AM82" s="64">
        <f>(AM58/'UK Pop by Age'!$G7)*52</f>
        <v>1.0932177145855275E-4</v>
      </c>
      <c r="AN82" s="64">
        <f>(AN58/'UK Pop by Age'!$G7)*52</f>
        <v>9.282037199311083E-5</v>
      </c>
      <c r="AO82" s="64">
        <f>(AO58/'UK Pop by Age'!$G7)*52</f>
        <v>-9.4883046926291066E-5</v>
      </c>
      <c r="AP82" s="64">
        <f>(AP58/'UK Pop by Age'!$G7)*52</f>
        <v>-2.0626749331802403E-5</v>
      </c>
      <c r="AQ82" s="64">
        <f>(AQ58/'UK Pop by Age'!$G7)*52</f>
        <v>-1.4438724532261684E-5</v>
      </c>
      <c r="AR82" s="64">
        <f>(AR58/'UK Pop by Age'!$G7)*52</f>
        <v>9.4883046926291066E-5</v>
      </c>
      <c r="AS82" s="64">
        <f>(AS58/'UK Pop by Age'!$G7)*52</f>
        <v>7.0130947728128188E-5</v>
      </c>
      <c r="AT82" s="64">
        <f>(AT58/'UK Pop by Age'!$G7)*52</f>
        <v>2.4752099198162884E-5</v>
      </c>
      <c r="AU82" s="64">
        <f>(AU58/'UK Pop by Age'!$G7)*52</f>
        <v>9.9008396792651536E-5</v>
      </c>
      <c r="AV82" s="64">
        <f>(AV58/'UK Pop by Age'!$G7)*52</f>
        <v>8.4569672260389862E-5</v>
      </c>
      <c r="AW82" s="64">
        <f>(AW58/'UK Pop by Age'!$G7)*52</f>
        <v>7.8381647460849143E-5</v>
      </c>
      <c r="AX82" s="64">
        <f>(AX58/'UK Pop by Age'!$G7)*52</f>
        <v>4.9504198396325768E-5</v>
      </c>
      <c r="AY82" s="64">
        <f>(AY58/'UK Pop by Age'!$G7)*52</f>
        <v>-1.0313374665901202E-5</v>
      </c>
      <c r="AZ82" s="64">
        <f>(AZ58/'UK Pop by Age'!$G7)*52</f>
        <v>-1.0313374665901203E-4</v>
      </c>
      <c r="BA82" s="80">
        <f>(BA58/'UK Pop by Age'!$G7)*52</f>
        <v>2.7433576611297201E-4</v>
      </c>
      <c r="BB82" s="64">
        <f>(BB58/'UK Pop by Age'!$G7)</f>
        <v>2.8917115890161448E-5</v>
      </c>
    </row>
    <row r="83" spans="1:55" x14ac:dyDescent="0.25">
      <c r="A83" s="27" t="s">
        <v>46</v>
      </c>
      <c r="B83" s="64">
        <f>(B59/'UK Pop by Age'!$G8)*52</f>
        <v>6.0646477454322123E-6</v>
      </c>
      <c r="C83" s="64">
        <f>(C59/'UK Pop by Age'!$G8)*52</f>
        <v>2.456182336900046E-4</v>
      </c>
      <c r="D83" s="64">
        <f>(D59/'UK Pop by Age'!$G8)*52</f>
        <v>4.3968696154383534E-4</v>
      </c>
      <c r="E83" s="64">
        <f>(E59/'UK Pop by Age'!$G8)*52</f>
        <v>-2.4865055756272071E-4</v>
      </c>
      <c r="F83" s="64">
        <f>(F59/'UK Pop by Age'!$G8)*52</f>
        <v>-5.7614153581606018E-5</v>
      </c>
      <c r="G83" s="64">
        <f>(G59/'UK Pop by Age'!$G8)*52</f>
        <v>-1.7587478461753416E-4</v>
      </c>
      <c r="H83" s="64">
        <f>(H59/'UK Pop by Age'!$G8)*52</f>
        <v>-2.5471520530815289E-4</v>
      </c>
      <c r="I83" s="64">
        <f>(I59/'UK Pop by Age'!$G8)*52</f>
        <v>-3.7600816021679718E-4</v>
      </c>
      <c r="J83" s="64">
        <f>(J59/'UK Pop by Age'!$G8)*52</f>
        <v>-2.1226267109012744E-5</v>
      </c>
      <c r="K83" s="64">
        <f>(K59/'UK Pop by Age'!$G8)*52</f>
        <v>-2.7290914854444953E-4</v>
      </c>
      <c r="L83" s="64">
        <f>(L59/'UK Pop by Age'!$G8)*52</f>
        <v>8.7937392308767078E-5</v>
      </c>
      <c r="M83" s="64">
        <f>(M59/'UK Pop by Age'!$G8)*52</f>
        <v>4.548485809074159E-5</v>
      </c>
      <c r="N83" s="64">
        <f>(N59/'UK Pop by Age'!$G8)*52</f>
        <v>2.3955358594457239E-4</v>
      </c>
      <c r="O83" s="64">
        <f>(O59/'UK Pop by Age'!$G8)*52</f>
        <v>1.9042993920657145E-3</v>
      </c>
      <c r="P83" s="64">
        <f>(P59/'UK Pop by Age'!$G8)*52</f>
        <v>2.5653459963178257E-3</v>
      </c>
      <c r="Q83" s="64">
        <f>(Q59/'UK Pop by Age'!$G8)*52</f>
        <v>3.6205947040230308E-3</v>
      </c>
      <c r="R83" s="64">
        <f>(R59/'UK Pop by Age'!$G8)*52</f>
        <v>3.2627804870425303E-3</v>
      </c>
      <c r="S83" s="64">
        <f>(S59/'UK Pop by Age'!$G8)*52</f>
        <v>1.7071983403391677E-3</v>
      </c>
      <c r="T83" s="64">
        <f>(T59/'UK Pop by Age'!$G8)*52</f>
        <v>8.3692138886964538E-4</v>
      </c>
      <c r="U83" s="64">
        <f>(U59/'UK Pop by Age'!$G8)*52</f>
        <v>1.1189275090322433E-3</v>
      </c>
      <c r="V83" s="64">
        <f>(V59/'UK Pop by Age'!$G8)*52</f>
        <v>6.6407892812482723E-4</v>
      </c>
      <c r="W83" s="64">
        <f>(W59/'UK Pop by Age'!$G8)*52</f>
        <v>4.0026675119852605E-4</v>
      </c>
      <c r="X83" s="64">
        <f>(X59/'UK Pop by Age'!$G8)*52</f>
        <v>2.57747529180869E-4</v>
      </c>
      <c r="Y83" s="64">
        <f>(Y59/'UK Pop by Age'!$G8)*52</f>
        <v>3.6691118859864884E-4</v>
      </c>
      <c r="Z83" s="64">
        <f>(Z59/'UK Pop by Age'!$G8)*52</f>
        <v>1.6981013687210195E-4</v>
      </c>
      <c r="AA83" s="64">
        <f>(AA59/'UK Pop by Age'!$G8)*52</f>
        <v>-1.9406872785383079E-4</v>
      </c>
      <c r="AB83" s="64">
        <f>(AB59/'UK Pop by Age'!$G8)*52</f>
        <v>2.0923034721741134E-4</v>
      </c>
      <c r="AC83" s="64">
        <f>(AC59/'UK Pop by Age'!$G8)*52</f>
        <v>-9.7034363926915397E-5</v>
      </c>
      <c r="AD83" s="64">
        <f>(AD59/'UK Pop by Age'!$G8)*52</f>
        <v>1.8800408010839859E-4</v>
      </c>
      <c r="AE83" s="64">
        <f>(AE59/'UK Pop by Age'!$G8)*52</f>
        <v>2.759414724171657E-4</v>
      </c>
      <c r="AF83" s="64">
        <f>(AF59/'UK Pop by Age'!$G8)*52</f>
        <v>2.6077985305358517E-4</v>
      </c>
      <c r="AG83" s="64">
        <f>(AG59/'UK Pop by Age'!$G8)*52</f>
        <v>2.5471520530815289E-4</v>
      </c>
      <c r="AH83" s="64">
        <f>(AH59/'UK Pop by Age'!$G8)*52</f>
        <v>-2.8503844403531399E-4</v>
      </c>
      <c r="AI83" s="64">
        <f>(AI59/'UK Pop by Age'!$G8)*52</f>
        <v>3.7600816021679718E-4</v>
      </c>
      <c r="AJ83" s="64">
        <f>(AJ59/'UK Pop by Age'!$G8)*52</f>
        <v>6.367880132703823E-4</v>
      </c>
      <c r="AK83" s="64">
        <f>(AK59/'UK Pop by Age'!$G8)*52</f>
        <v>-5.3975364934346682E-4</v>
      </c>
      <c r="AL83" s="64">
        <f>(AL59/'UK Pop by Age'!$G8)*52</f>
        <v>1.2129295490864425E-4</v>
      </c>
      <c r="AM83" s="64">
        <f>(AM59/'UK Pop by Age'!$G8)*52</f>
        <v>1.7284246074481804E-4</v>
      </c>
      <c r="AN83" s="64">
        <f>(AN59/'UK Pop by Age'!$G8)*52</f>
        <v>1.6981013687210195E-4</v>
      </c>
      <c r="AO83" s="64">
        <f>(AO59/'UK Pop by Age'!$G8)*52</f>
        <v>2.061980233446952E-4</v>
      </c>
      <c r="AP83" s="64">
        <f>(AP59/'UK Pop by Age'!$G8)*52</f>
        <v>2.8503844403531399E-4</v>
      </c>
      <c r="AQ83" s="64">
        <f>(AQ59/'UK Pop by Age'!$G8)*52</f>
        <v>5.3672132547075081E-4</v>
      </c>
      <c r="AR83" s="64">
        <f>(AR59/'UK Pop by Age'!$G8)*52</f>
        <v>4.0026675119852605E-4</v>
      </c>
      <c r="AS83" s="64">
        <f>(AS59/'UK Pop by Age'!$G8)*52</f>
        <v>4.821394957618609E-4</v>
      </c>
      <c r="AT83" s="64">
        <f>(AT59/'UK Pop by Age'!$G8)*52</f>
        <v>4.4878393316198374E-4</v>
      </c>
      <c r="AU83" s="64">
        <f>(AU59/'UK Pop by Age'!$G8)*52</f>
        <v>7.1562843396100109E-4</v>
      </c>
      <c r="AV83" s="64">
        <f>(AV59/'UK Pop by Age'!$G8)*52</f>
        <v>8.3388906499692916E-4</v>
      </c>
      <c r="AW83" s="64">
        <f>(AW59/'UK Pop by Age'!$G8)*52</f>
        <v>9.5821434377828957E-4</v>
      </c>
      <c r="AX83" s="64">
        <f>(AX59/'UK Pop by Age'!$G8)*52</f>
        <v>7.7021026366989095E-4</v>
      </c>
      <c r="AY83" s="64">
        <f>(AY59/'UK Pop by Age'!$G8)*52</f>
        <v>6.4285266101581453E-4</v>
      </c>
      <c r="AZ83" s="64">
        <f>(AZ59/'UK Pop by Age'!$G8)*52</f>
        <v>6.3072336552495007E-4</v>
      </c>
      <c r="BA83" s="80">
        <f>(BA59/'UK Pop by Age'!$G8)*52</f>
        <v>1.6435195390121296E-3</v>
      </c>
      <c r="BB83" s="64">
        <f>(BB59/'UK Pop by Age'!$G8)</f>
        <v>5.122294788065053E-4</v>
      </c>
    </row>
    <row r="84" spans="1:55" x14ac:dyDescent="0.25">
      <c r="A84" s="27" t="s">
        <v>47</v>
      </c>
      <c r="B84" s="64">
        <f>(B60/'UK Pop by Age'!$G9)*52</f>
        <v>7.3525529589136998E-4</v>
      </c>
      <c r="C84" s="64">
        <f>(C60/'UK Pop by Age'!$G9)*52</f>
        <v>1.4861543214825563E-4</v>
      </c>
      <c r="D84" s="64">
        <f>(D60/'UK Pop by Age'!$G9)*52</f>
        <v>7.0396783649173718E-5</v>
      </c>
      <c r="E84" s="64">
        <f>(E60/'UK Pop by Age'!$G9)*52</f>
        <v>1.7208102669798021E-4</v>
      </c>
      <c r="F84" s="64">
        <f>(F60/'UK Pop by Age'!$G9)*52</f>
        <v>5.9446172859302252E-4</v>
      </c>
      <c r="G84" s="64">
        <f>(G60/'UK Pop by Age'!$G9)*52</f>
        <v>-1.141992268086596E-3</v>
      </c>
      <c r="H84" s="64">
        <f>(H60/'UK Pop by Age'!$G9)*52</f>
        <v>-1.2280327814355859E-3</v>
      </c>
      <c r="I84" s="64">
        <f>(I60/'UK Pop by Age'!$G9)*52</f>
        <v>-6.3357105284256342E-4</v>
      </c>
      <c r="J84" s="64">
        <f>(J60/'UK Pop by Age'!$G9)*52</f>
        <v>-2.581215400469703E-4</v>
      </c>
      <c r="K84" s="64">
        <f>(K60/'UK Pop by Age'!$G9)*52</f>
        <v>-6.8832410679192082E-4</v>
      </c>
      <c r="L84" s="64">
        <f>(L60/'UK Pop by Age'!$G9)*52</f>
        <v>2.7376526974678668E-4</v>
      </c>
      <c r="M84" s="64">
        <f>(M60/'UK Pop by Age'!$G9)*52</f>
        <v>5.2406494494384873E-4</v>
      </c>
      <c r="N84" s="64">
        <f>(N60/'UK Pop by Age'!$G9)*52</f>
        <v>1.2671421056851268E-3</v>
      </c>
      <c r="O84" s="64">
        <f>(O60/'UK Pop by Age'!$G9)*52</f>
        <v>8.7604886318971738E-3</v>
      </c>
      <c r="P84" s="64">
        <f>(P60/'UK Pop by Age'!$G9)*52</f>
        <v>9.6521812247867076E-3</v>
      </c>
      <c r="Q84" s="64">
        <f>(Q60/'UK Pop by Age'!$G9)*52</f>
        <v>1.5127486619722441E-2</v>
      </c>
      <c r="R84" s="64">
        <f>(R60/'UK Pop by Age'!$G9)*52</f>
        <v>1.179537219366155E-2</v>
      </c>
      <c r="S84" s="64">
        <f>(S60/'UK Pop by Age'!$G9)*52</f>
        <v>5.7256050701327962E-3</v>
      </c>
      <c r="T84" s="64">
        <f>(T60/'UK Pop by Age'!$G9)*52</f>
        <v>3.3008269666612569E-3</v>
      </c>
      <c r="U84" s="64">
        <f>(U60/'UK Pop by Age'!$G9)*52</f>
        <v>4.208163289250607E-3</v>
      </c>
      <c r="V84" s="64">
        <f>(V60/'UK Pop by Age'!$G9)*52</f>
        <v>9.2298005228916649E-4</v>
      </c>
      <c r="W84" s="64">
        <f>(W60/'UK Pop by Age'!$G9)*52</f>
        <v>1.4470449972330153E-3</v>
      </c>
      <c r="X84" s="64">
        <f>(X60/'UK Pop by Age'!$G9)*52</f>
        <v>3.9109324249540957E-4</v>
      </c>
      <c r="Y84" s="64">
        <f>(Y60/'UK Pop by Age'!$G9)*52</f>
        <v>4.7713375584439958E-4</v>
      </c>
      <c r="Z84" s="64">
        <f>(Z60/'UK Pop by Age'!$G9)*52</f>
        <v>-7.8218648499081911E-5</v>
      </c>
      <c r="AA84" s="64">
        <f>(AA60/'UK Pop by Age'!$G9)*52</f>
        <v>-2.8940899944660307E-4</v>
      </c>
      <c r="AB84" s="64">
        <f>(AB60/'UK Pop by Age'!$G9)*52</f>
        <v>3.1287459399632764E-4</v>
      </c>
      <c r="AC84" s="64">
        <f>(AC60/'UK Pop by Age'!$G9)*52</f>
        <v>-1.6425916184807201E-4</v>
      </c>
      <c r="AD84" s="64">
        <f>(AD60/'UK Pop by Age'!$G9)*52</f>
        <v>3.598057830957768E-4</v>
      </c>
      <c r="AE84" s="64">
        <f>(AE60/'UK Pop by Age'!$G9)*52</f>
        <v>-6.3357105284256342E-4</v>
      </c>
      <c r="AF84" s="64">
        <f>(AF60/'UK Pop by Age'!$G9)*52</f>
        <v>-1.4861543214825563E-4</v>
      </c>
      <c r="AG84" s="64">
        <f>(AG60/'UK Pop by Age'!$G9)*52</f>
        <v>-7.587208904410945E-4</v>
      </c>
      <c r="AH84" s="64">
        <f>(AH60/'UK Pop by Age'!$G9)*52</f>
        <v>2.1901221579742933E-4</v>
      </c>
      <c r="AI84" s="64">
        <f>(AI60/'UK Pop by Age'!$G9)*52</f>
        <v>-9.3862378198898282E-5</v>
      </c>
      <c r="AJ84" s="64">
        <f>(AJ60/'UK Pop by Age'!$G9)*52</f>
        <v>1.2123890517357694E-3</v>
      </c>
      <c r="AK84" s="64">
        <f>(AK60/'UK Pop by Age'!$G9)*52</f>
        <v>-2.0806160500755786E-3</v>
      </c>
      <c r="AL84" s="64">
        <f>(AL60/'UK Pop by Age'!$G9)*52</f>
        <v>8.4476140379008456E-4</v>
      </c>
      <c r="AM84" s="64">
        <f>(AM60/'UK Pop by Age'!$G9)*52</f>
        <v>1.4079356729834744E-4</v>
      </c>
      <c r="AN84" s="64">
        <f>(AN60/'UK Pop by Age'!$G9)*52</f>
        <v>5.8663986374311438E-4</v>
      </c>
      <c r="AO84" s="64">
        <f>(AO60/'UK Pop by Age'!$G9)*52</f>
        <v>3.1287459399632764E-4</v>
      </c>
      <c r="AP84" s="64">
        <f>(AP60/'UK Pop by Age'!$G9)*52</f>
        <v>5.3970867464366511E-4</v>
      </c>
      <c r="AQ84" s="64">
        <f>(AQ60/'UK Pop by Age'!$G9)*52</f>
        <v>7.3525529589136998E-4</v>
      </c>
      <c r="AR84" s="64">
        <f>(AR60/'UK Pop by Age'!$G9)*52</f>
        <v>1.353182619034117E-3</v>
      </c>
      <c r="AS84" s="64">
        <f>(AS60/'UK Pop by Age'!$G9)*52</f>
        <v>1.4235794026832907E-3</v>
      </c>
      <c r="AT84" s="64">
        <f>(AT60/'UK Pop by Age'!$G9)*52</f>
        <v>2.3074501307229164E-3</v>
      </c>
      <c r="AU84" s="64">
        <f>(AU60/'UK Pop by Age'!$G9)*52</f>
        <v>2.6828996435185092E-3</v>
      </c>
      <c r="AV84" s="64">
        <f>(AV60/'UK Pop by Age'!$G9)*52</f>
        <v>2.1901221579742934E-3</v>
      </c>
      <c r="AW84" s="64">
        <f>(AW60/'UK Pop by Age'!$G9)*52</f>
        <v>1.9398224827772313E-3</v>
      </c>
      <c r="AX84" s="64">
        <f>(AX60/'UK Pop by Age'!$G9)*52</f>
        <v>2.6516121841188766E-3</v>
      </c>
      <c r="AY84" s="64">
        <f>(AY60/'UK Pop by Age'!$G9)*52</f>
        <v>1.5800166996814545E-3</v>
      </c>
      <c r="AZ84" s="64">
        <f>(AZ60/'UK Pop by Age'!$G9)*52</f>
        <v>1.1576359977864123E-3</v>
      </c>
      <c r="BA84" s="80">
        <f>(BA60/'UK Pop by Age'!$G9)*52</f>
        <v>5.4596616652359169E-3</v>
      </c>
      <c r="BB84" s="64">
        <f>(BB60/'UK Pop by Age'!$G9)</f>
        <v>1.6424411980028371E-3</v>
      </c>
    </row>
    <row r="85" spans="1:55" x14ac:dyDescent="0.25">
      <c r="A85" s="27" t="s">
        <v>48</v>
      </c>
      <c r="B85" s="64">
        <f>(B61/'UK Pop by Age'!$G10)*52</f>
        <v>6.7310747361112745E-3</v>
      </c>
      <c r="C85" s="64">
        <f>(C61/'UK Pop by Age'!$G10)*52</f>
        <v>5.6402681583224909E-3</v>
      </c>
      <c r="D85" s="64">
        <f>(D61/'UK Pop by Age'!$G10)*52</f>
        <v>4.0040582916393156E-3</v>
      </c>
      <c r="E85" s="64">
        <f>(E61/'UK Pop by Age'!$G10)*52</f>
        <v>9.4447886613419074E-4</v>
      </c>
      <c r="F85" s="64">
        <f>(F61/'UK Pop by Age'!$G10)*52</f>
        <v>1.7293275013724619E-3</v>
      </c>
      <c r="G85" s="64">
        <f>(G61/'UK Pop by Age'!$G10)*52</f>
        <v>-2.5939912520586928E-3</v>
      </c>
      <c r="H85" s="64">
        <f>(H61/'UK Pop by Age'!$G10)*52</f>
        <v>-5.0948648694280991E-3</v>
      </c>
      <c r="I85" s="64">
        <f>(I61/'UK Pop by Age'!$G10)*52</f>
        <v>-1.7958400975790949E-3</v>
      </c>
      <c r="J85" s="64">
        <f>(J61/'UK Pop by Age'!$G10)*52</f>
        <v>-1.9820753669576676E-3</v>
      </c>
      <c r="K85" s="64">
        <f>(K61/'UK Pop by Age'!$G10)*52</f>
        <v>1.077504058547457E-3</v>
      </c>
      <c r="L85" s="64">
        <f>(L61/'UK Pop by Age'!$G10)*52</f>
        <v>2.2747307902668537E-3</v>
      </c>
      <c r="M85" s="64">
        <f>(M61/'UK Pop by Age'!$G10)*52</f>
        <v>1.5829997897178689E-3</v>
      </c>
      <c r="N85" s="64">
        <f>(N61/'UK Pop by Age'!$G10)*52</f>
        <v>6.0260412163209631E-3</v>
      </c>
      <c r="O85" s="64">
        <f>(O61/'UK Pop by Age'!$G10)*52</f>
        <v>2.7509609791063473E-2</v>
      </c>
      <c r="P85" s="64">
        <f>(P61/'UK Pop by Age'!$G10)*52</f>
        <v>3.5996617067029862E-2</v>
      </c>
      <c r="Q85" s="64">
        <f>(Q61/'UK Pop by Age'!$G10)*52</f>
        <v>5.4673354081852449E-2</v>
      </c>
      <c r="R85" s="64">
        <f>(R61/'UK Pop by Age'!$G10)*52</f>
        <v>4.9245926231391179E-2</v>
      </c>
      <c r="S85" s="64">
        <f>(S61/'UK Pop by Age'!$G10)*52</f>
        <v>2.5740374731967029E-2</v>
      </c>
      <c r="T85" s="64">
        <f>(T61/'UK Pop by Age'!$G10)*52</f>
        <v>1.3941040164910306E-2</v>
      </c>
      <c r="U85" s="64">
        <f>(U61/'UK Pop by Age'!$G10)*52</f>
        <v>1.7333182571448599E-2</v>
      </c>
      <c r="V85" s="64">
        <f>(V61/'UK Pop by Age'!$G10)*52</f>
        <v>6.7709822938352539E-3</v>
      </c>
      <c r="W85" s="64">
        <f>(W61/'UK Pop by Age'!$G10)*52</f>
        <v>6.3453016781128023E-3</v>
      </c>
      <c r="X85" s="64">
        <f>(X61/'UK Pop by Age'!$G10)*52</f>
        <v>3.9375456954326826E-3</v>
      </c>
      <c r="Y85" s="64">
        <f>(Y61/'UK Pop by Age'!$G10)*52</f>
        <v>2.5806887328173661E-3</v>
      </c>
      <c r="Z85" s="64">
        <f>(Z61/'UK Pop by Age'!$G10)*52</f>
        <v>-4.1237809648112553E-4</v>
      </c>
      <c r="AA85" s="64">
        <f>(AA61/'UK Pop by Age'!$G10)*52</f>
        <v>-1.1307141355127634E-3</v>
      </c>
      <c r="AB85" s="64">
        <f>(AB61/'UK Pop by Age'!$G10)*52</f>
        <v>-2.6605038482653255E-4</v>
      </c>
      <c r="AC85" s="64">
        <f>(AC61/'UK Pop by Age'!$G10)*52</f>
        <v>-1.1573191739954168E-3</v>
      </c>
      <c r="AD85" s="64">
        <f>(AD61/'UK Pop by Age'!$G10)*52</f>
        <v>-8.3805871220357761E-4</v>
      </c>
      <c r="AE85" s="64">
        <f>(AE61/'UK Pop by Age'!$G10)*52</f>
        <v>-9.8438642385817064E-4</v>
      </c>
      <c r="AF85" s="64">
        <f>(AF61/'UK Pop by Age'!$G10)*52</f>
        <v>-1.3967645203392959E-3</v>
      </c>
      <c r="AG85" s="64">
        <f>(AG61/'UK Pop by Age'!$G10)*52</f>
        <v>-3.3256298103316573E-4</v>
      </c>
      <c r="AH85" s="64">
        <f>(AH61/'UK Pop by Age'!$G10)*52</f>
        <v>2.4476635404040996E-3</v>
      </c>
      <c r="AI85" s="64">
        <f>(AI61/'UK Pop by Age'!$G10)*52</f>
        <v>4.57606661901636E-3</v>
      </c>
      <c r="AJ85" s="64">
        <f>(AJ61/'UK Pop by Age'!$G10)*52</f>
        <v>3.6847978298474764E-3</v>
      </c>
      <c r="AK85" s="64">
        <f>(AK61/'UK Pop by Age'!$G10)*52</f>
        <v>-7.2099654287990332E-3</v>
      </c>
      <c r="AL85" s="64">
        <f>(AL61/'UK Pop by Age'!$G10)*52</f>
        <v>1.7958400975790949E-3</v>
      </c>
      <c r="AM85" s="64">
        <f>(AM61/'UK Pop by Age'!$G10)*52</f>
        <v>6.518234428250048E-4</v>
      </c>
      <c r="AN85" s="64">
        <f>(AN61/'UK Pop by Age'!$G10)*52</f>
        <v>1.9953778861989943E-4</v>
      </c>
      <c r="AO85" s="64">
        <f>(AO61/'UK Pop by Age'!$G10)*52</f>
        <v>1.8889577322683815E-3</v>
      </c>
      <c r="AP85" s="64">
        <f>(AP61/'UK Pop by Age'!$G10)*52</f>
        <v>-4.6558817344643198E-4</v>
      </c>
      <c r="AQ85" s="64">
        <f>(AQ61/'UK Pop by Age'!$G10)*52</f>
        <v>1.3568569626153161E-3</v>
      </c>
      <c r="AR85" s="64">
        <f>(AR61/'UK Pop by Age'!$G10)*52</f>
        <v>4.2967137149485012E-3</v>
      </c>
      <c r="AS85" s="64">
        <f>(AS61/'UK Pop by Age'!$G10)*52</f>
        <v>2.979764310057165E-3</v>
      </c>
      <c r="AT85" s="64">
        <f>(AT61/'UK Pop by Age'!$G10)*52</f>
        <v>6.7044696976286209E-3</v>
      </c>
      <c r="AU85" s="64">
        <f>(AU61/'UK Pop by Age'!$G10)*52</f>
        <v>7.7420661984520982E-3</v>
      </c>
      <c r="AV85" s="64">
        <f>(AV61/'UK Pop by Age'!$G10)*52</f>
        <v>8.2741669681051632E-3</v>
      </c>
      <c r="AW85" s="64">
        <f>(AW61/'UK Pop by Age'!$G10)*52</f>
        <v>5.5737555621158579E-3</v>
      </c>
      <c r="AX85" s="64">
        <f>(AX61/'UK Pop by Age'!$G10)*52</f>
        <v>5.6535706775638177E-3</v>
      </c>
      <c r="AY85" s="64">
        <f>(AY61/'UK Pop by Age'!$G10)*52</f>
        <v>5.227890061841366E-3</v>
      </c>
      <c r="AZ85" s="64">
        <f>(AZ61/'UK Pop by Age'!$G10)*52</f>
        <v>5.8398059469423908E-3</v>
      </c>
      <c r="BA85" s="80">
        <f>(BA61/'UK Pop by Age'!$G10)*52</f>
        <v>1.4592863607735315E-2</v>
      </c>
      <c r="BB85" s="64">
        <f>(BB61/'UK Pop by Age'!$G10)</f>
        <v>6.3829068767373215E-3</v>
      </c>
    </row>
    <row r="86" spans="1:55" x14ac:dyDescent="0.25">
      <c r="A86" s="45" t="s">
        <v>49</v>
      </c>
      <c r="B86" s="72">
        <f>(B62/'UK Pop by Age'!$G11)*52</f>
        <v>3.634276522058278E-2</v>
      </c>
      <c r="C86" s="72">
        <f>(C62/'UK Pop by Age'!$G11)*52</f>
        <v>4.684968198128199E-2</v>
      </c>
      <c r="D86" s="72">
        <f>(D62/'UK Pop by Age'!$G11)*52</f>
        <v>3.4667749505108994E-2</v>
      </c>
      <c r="E86" s="72">
        <f>(E62/'UK Pop by Age'!$G11)*52</f>
        <v>5.9386920821343364E-3</v>
      </c>
      <c r="F86" s="72">
        <f>(F62/'UK Pop by Age'!$G11)*52</f>
        <v>6.8015789658632583E-3</v>
      </c>
      <c r="G86" s="72">
        <f>(G62/'UK Pop by Age'!$G11)*52</f>
        <v>-1.2587996892045431E-2</v>
      </c>
      <c r="H86" s="72">
        <f>(H62/'UK Pop by Age'!$G11)*52</f>
        <v>-1.1268287540460024E-2</v>
      </c>
      <c r="I86" s="72">
        <f>(I62/'UK Pop by Age'!$G11)*52</f>
        <v>-7.1061272777675826E-3</v>
      </c>
      <c r="J86" s="72">
        <f>(J62/'UK Pop by Age'!$G11)*52</f>
        <v>-3.2485153269794665E-3</v>
      </c>
      <c r="K86" s="72">
        <f>(K62/'UK Pop by Age'!$G11)*52</f>
        <v>3.4007894829316291E-3</v>
      </c>
      <c r="L86" s="72">
        <f>(L62/'UK Pop by Age'!$G11)*52</f>
        <v>1.0608432864667321E-2</v>
      </c>
      <c r="M86" s="72">
        <f>(M62/'UK Pop by Age'!$G11)*52</f>
        <v>3.9591280547562249E-3</v>
      </c>
      <c r="N86" s="72">
        <f>(N62/'UK Pop by Age'!$G11)*52</f>
        <v>2.9794976514639793E-2</v>
      </c>
      <c r="O86" s="72">
        <f>(O62/'UK Pop by Age'!$G11)*52</f>
        <v>0.12359585658117188</v>
      </c>
      <c r="P86" s="72">
        <f>(P62/'UK Pop by Age'!$G11)*52</f>
        <v>0.17323723142157685</v>
      </c>
      <c r="Q86" s="72">
        <f>(Q62/'UK Pop by Age'!$G11)*52</f>
        <v>0.30398997333250038</v>
      </c>
      <c r="R86" s="72">
        <f>(R62/'UK Pop by Age'!$G11)*52</f>
        <v>0.27952459227618631</v>
      </c>
      <c r="S86" s="72">
        <f>(S62/'UK Pop by Age'!$G11)*52</f>
        <v>0.17628271454062011</v>
      </c>
      <c r="T86" s="72">
        <f>(T62/'UK Pop by Age'!$G11)*52</f>
        <v>9.6947879289543459E-2</v>
      </c>
      <c r="U86" s="72">
        <f>(U62/'UK Pop by Age'!$G11)*52</f>
        <v>0.10613508669865726</v>
      </c>
      <c r="V86" s="72">
        <f>(V62/'UK Pop by Age'!$G11)*52</f>
        <v>5.7508872897933362E-2</v>
      </c>
      <c r="W86" s="72">
        <f>(W62/'UK Pop by Age'!$G11)*52</f>
        <v>3.9794312755498461E-2</v>
      </c>
      <c r="X86" s="72">
        <f>(X62/'UK Pop by Age'!$G11)*52</f>
        <v>9.2887235130819108E-3</v>
      </c>
      <c r="Y86" s="72">
        <f>(Y62/'UK Pop by Age'!$G11)*52</f>
        <v>8.8826590972094777E-3</v>
      </c>
      <c r="Z86" s="72">
        <f>(Z62/'UK Pop by Age'!$G11)*52</f>
        <v>-6.040208186102446E-3</v>
      </c>
      <c r="AA86" s="72">
        <f>(AA62/'UK Pop by Age'!$G11)*52</f>
        <v>-1.4719835075375706E-2</v>
      </c>
      <c r="AB86" s="72">
        <f>(AB62/'UK Pop by Age'!$G11)*52</f>
        <v>-1.4719835075375708E-3</v>
      </c>
      <c r="AC86" s="72">
        <f>(AC62/'UK Pop by Age'!$G11)*52</f>
        <v>-1.8374414818227606E-2</v>
      </c>
      <c r="AD86" s="72">
        <f>(AD62/'UK Pop by Age'!$G11)*52</f>
        <v>-1.4516802867439492E-2</v>
      </c>
      <c r="AE86" s="72">
        <f>(AE62/'UK Pop by Age'!$G11)*52</f>
        <v>-7.8674980575283958E-3</v>
      </c>
      <c r="AF86" s="72">
        <f>(AF62/'UK Pop by Age'!$G11)*52</f>
        <v>-1.5531963907120572E-2</v>
      </c>
      <c r="AG86" s="72">
        <f>(AG62/'UK Pop by Age'!$G11)*52</f>
        <v>-1.0811465072603537E-2</v>
      </c>
      <c r="AH86" s="72">
        <f>(AH62/'UK Pop by Age'!$G11)*52</f>
        <v>9.2379654610978568E-3</v>
      </c>
      <c r="AI86" s="72">
        <f>(AI62/'UK Pop by Age'!$G11)*52</f>
        <v>7.1061272777675826E-3</v>
      </c>
      <c r="AJ86" s="72">
        <f>(AJ62/'UK Pop by Age'!$G11)*52</f>
        <v>5.3803535103097407E-3</v>
      </c>
      <c r="AK86" s="72">
        <f>(AK62/'UK Pop by Age'!$G11)*52</f>
        <v>-4.6189827305489289E-2</v>
      </c>
      <c r="AL86" s="72">
        <f>(AL62/'UK Pop by Age'!$G11)*52</f>
        <v>1.4212254555535167E-3</v>
      </c>
      <c r="AM86" s="72">
        <f>(AM62/'UK Pop by Age'!$G11)*52</f>
        <v>-4.2129183146764953E-3</v>
      </c>
      <c r="AN86" s="72">
        <f>(AN62/'UK Pop by Age'!$G11)*52</f>
        <v>-3.4007894829316291E-3</v>
      </c>
      <c r="AO86" s="72">
        <f>(AO62/'UK Pop by Age'!$G11)*52</f>
        <v>-1.9288059753940581E-3</v>
      </c>
      <c r="AP86" s="72">
        <f>(AP62/'UK Pop by Age'!$G11)*52</f>
        <v>-6.95385312181542E-3</v>
      </c>
      <c r="AQ86" s="72">
        <f>(AQ62/'UK Pop by Age'!$G11)*52</f>
        <v>1.3197093515854082E-3</v>
      </c>
      <c r="AR86" s="72">
        <f>(AR62/'UK Pop by Age'!$G11)*52</f>
        <v>2.9947250670591956E-3</v>
      </c>
      <c r="AS86" s="72">
        <f>(AS62/'UK Pop by Age'!$G11)*52</f>
        <v>7.3091594857037992E-3</v>
      </c>
      <c r="AT86" s="72">
        <f>(AT62/'UK Pop by Age'!$G11)*52</f>
        <v>8.1212883174486654E-3</v>
      </c>
      <c r="AU86" s="72">
        <f>(AU62/'UK Pop by Age'!$G11)*52</f>
        <v>2.0150946637669503E-2</v>
      </c>
      <c r="AV86" s="72">
        <f>(AV62/'UK Pop by Age'!$G11)*52</f>
        <v>2.2130510665047613E-2</v>
      </c>
      <c r="AW86" s="72">
        <f>(AW62/'UK Pop by Age'!$G11)*52</f>
        <v>2.4668413264250323E-2</v>
      </c>
      <c r="AX86" s="72">
        <f>(AX62/'UK Pop by Age'!$G11)*52</f>
        <v>2.2688849236872213E-2</v>
      </c>
      <c r="AY86" s="72">
        <f>(AY62/'UK Pop by Age'!$G11)*52</f>
        <v>1.6293334686881385E-2</v>
      </c>
      <c r="AZ86" s="72">
        <f>(AZ62/'UK Pop by Age'!$G11)*52</f>
        <v>1.7866834298387063E-2</v>
      </c>
      <c r="BA86" s="81">
        <f>(BA62/'UK Pop by Age'!$G11)*52</f>
        <v>7.6796932651873956E-2</v>
      </c>
      <c r="BB86" s="64">
        <f>(BB62/'UK Pop by Age'!$G11)</f>
        <v>3.097705345603767E-2</v>
      </c>
    </row>
    <row r="87" spans="1:55" x14ac:dyDescent="0.25">
      <c r="A87" s="74" t="s">
        <v>65</v>
      </c>
      <c r="B87" s="76"/>
      <c r="C87" s="76"/>
      <c r="D87" s="76"/>
      <c r="E87" s="78">
        <f>(E63/'UK Pop by Age'!$G12)*52</f>
        <v>8.9231037713537574E-5</v>
      </c>
      <c r="F87" s="78">
        <f>(F63/'UK Pop by Age'!$G12)*52</f>
        <v>2.4874138831649855E-4</v>
      </c>
      <c r="G87" s="78">
        <f>(G63/'UK Pop by Age'!$G12)*52</f>
        <v>-5.3380691587921584E-4</v>
      </c>
      <c r="H87" s="78">
        <f>(H63/'UK Pop by Age'!$G12)*52</f>
        <v>-6.917379560801674E-4</v>
      </c>
      <c r="I87" s="78">
        <f>(I63/'UK Pop by Age'!$G12)*52</f>
        <v>-3.5929311645716455E-4</v>
      </c>
      <c r="J87" s="78">
        <f>(J63/'UK Pop by Age'!$G12)*52</f>
        <v>-1.8083104103008943E-4</v>
      </c>
      <c r="K87" s="78">
        <f>(K63/'UK Pop by Age'!$G12)*52</f>
        <v>-4.7379312060285441E-6</v>
      </c>
      <c r="L87" s="78">
        <f>(L63/'UK Pop by Age'!$G12)*52</f>
        <v>3.5534484045214078E-4</v>
      </c>
      <c r="M87" s="78">
        <f>(M63/'UK Pop by Age'!$G12)*52</f>
        <v>1.9267586904516079E-4</v>
      </c>
      <c r="N87" s="78">
        <f>(N63/'UK Pop by Age'!$G12)*52</f>
        <v>1.0068103812810657E-3</v>
      </c>
      <c r="O87" s="78">
        <f>(O63/'UK Pop by Age'!$G12)*52</f>
        <v>4.9440312134907847E-3</v>
      </c>
      <c r="P87" s="78">
        <f>(P63/'UK Pop by Age'!$G12)*52</f>
        <v>6.494914028264129E-3</v>
      </c>
      <c r="Q87" s="78">
        <f>(Q63/'UK Pop by Age'!$G12)*52</f>
        <v>1.0522945208589396E-2</v>
      </c>
      <c r="R87" s="78">
        <f>(R63/'UK Pop by Age'!$G12)*52</f>
        <v>9.4269037895947927E-3</v>
      </c>
      <c r="S87" s="78">
        <f>(S63/'UK Pop by Age'!$G12)*52</f>
        <v>5.3270139859780928E-3</v>
      </c>
      <c r="T87" s="78">
        <f>(T63/'UK Pop by Age'!$G12)*52</f>
        <v>2.8443380340191357E-3</v>
      </c>
      <c r="U87" s="78">
        <f>(U63/'UK Pop by Age'!$G12)*52</f>
        <v>3.3963070195214612E-3</v>
      </c>
      <c r="V87" s="78">
        <f>(V63/'UK Pop by Age'!$G12)*52</f>
        <v>1.5824690228135336E-3</v>
      </c>
      <c r="W87" s="78">
        <f>(W63/'UK Pop by Age'!$G12)*52</f>
        <v>1.2350207343714405E-3</v>
      </c>
      <c r="X87" s="78">
        <f>(X63/'UK Pop by Age'!$G12)*52</f>
        <v>4.4931380937170693E-4</v>
      </c>
      <c r="Y87" s="78">
        <f>(Y63/'UK Pop by Age'!$G12)*52</f>
        <v>4.1930691173352607E-4</v>
      </c>
      <c r="Z87" s="78">
        <f>(Z63/'UK Pop by Age'!$G12)*52</f>
        <v>-9.3968968919566113E-5</v>
      </c>
      <c r="AA87" s="78">
        <f>(AA63/'UK Pop by Age'!$G12)*52</f>
        <v>-4.2009656693453085E-4</v>
      </c>
      <c r="AB87" s="78">
        <f>(AB63/'UK Pop by Age'!$G12)*52</f>
        <v>6.1593105678371074E-5</v>
      </c>
      <c r="AC87" s="78">
        <f>(AC63/'UK Pop by Age'!$G12)*52</f>
        <v>-3.8614139329132632E-4</v>
      </c>
      <c r="AD87" s="78">
        <f>(AD63/'UK Pop by Age'!$G12)*52</f>
        <v>-2.0294138665822263E-4</v>
      </c>
      <c r="AE87" s="78">
        <f>(AE63/'UK Pop by Age'!$G12)*52</f>
        <v>-1.7451379942205137E-4</v>
      </c>
      <c r="AF87" s="78">
        <f>(AF63/'UK Pop by Age'!$G12)*52</f>
        <v>-2.5663794032654611E-4</v>
      </c>
      <c r="AG87" s="78">
        <f>(AG63/'UK Pop by Age'!$G12)*52</f>
        <v>-1.3976897057784202E-4</v>
      </c>
      <c r="AH87" s="78">
        <f>(AH63/'UK Pop by Age'!$G12)*52</f>
        <v>2.3610690510042243E-4</v>
      </c>
      <c r="AI87" s="78">
        <f>(AI63/'UK Pop by Age'!$G12)*52</f>
        <v>5.0301036304003035E-4</v>
      </c>
      <c r="AJ87" s="78">
        <f>(AJ63/'UK Pop by Age'!$G12)*52</f>
        <v>6.2382760879375822E-4</v>
      </c>
      <c r="AK87" s="78">
        <f>(AK63/'UK Pop by Age'!$G12)*52</f>
        <v>-1.5445655731653053E-3</v>
      </c>
      <c r="AL87" s="78">
        <f>(AL63/'UK Pop by Age'!$G12)*52</f>
        <v>2.353172498994177E-4</v>
      </c>
      <c r="AM87" s="78">
        <f>(AM63/'UK Pop by Age'!$G12)*52</f>
        <v>6.4751726482390105E-5</v>
      </c>
      <c r="AN87" s="78">
        <f>(AN63/'UK Pop by Age'!$G12)*52</f>
        <v>9.2389658517556605E-5</v>
      </c>
      <c r="AO87" s="78">
        <f>(AO63/'UK Pop by Age'!$G12)*52</f>
        <v>1.1528965934669457E-4</v>
      </c>
      <c r="AP87" s="78">
        <f>(AP63/'UK Pop by Age'!$G12)*52</f>
        <v>-1.5003448819090388E-5</v>
      </c>
      <c r="AQ87" s="78">
        <f>(AQ63/'UK Pop by Age'!$G12)*52</f>
        <v>2.9848966597979825E-4</v>
      </c>
      <c r="AR87" s="78">
        <f>(AR63/'UK Pop by Age'!$G12)*52</f>
        <v>5.6697243432141575E-4</v>
      </c>
      <c r="AS87" s="78">
        <f>(AS63/'UK Pop by Age'!$G12)*52</f>
        <v>5.7092071032643953E-4</v>
      </c>
      <c r="AT87" s="78">
        <f>(AT63/'UK Pop by Age'!$G12)*52</f>
        <v>8.8046554912030444E-4</v>
      </c>
      <c r="AU87" s="78">
        <f>(AU63/'UK Pop by Age'!$G12)*52</f>
        <v>1.2666069424116307E-3</v>
      </c>
      <c r="AV87" s="78">
        <f>(AV63/'UK Pop by Age'!$G12)*52</f>
        <v>1.3053000472608637E-3</v>
      </c>
      <c r="AW87" s="78">
        <f>(AW63/'UK Pop by Age'!$G12)*52</f>
        <v>1.1829034911051265E-3</v>
      </c>
      <c r="AX87" s="78">
        <f>(AX63/'UK Pop by Age'!$G12)*52</f>
        <v>1.174217283894074E-3</v>
      </c>
      <c r="AY87" s="78">
        <f>(AY63/'UK Pop by Age'!$G12)*52</f>
        <v>8.7177934190925204E-4</v>
      </c>
      <c r="AZ87" s="78">
        <f>(AZ63/'UK Pop by Age'!$G12)*52</f>
        <v>8.5677589309016166E-4</v>
      </c>
      <c r="BA87" s="84">
        <f>(BA63/'UK Pop by Age'!$G12)*52</f>
        <v>3.1483552864059673E-3</v>
      </c>
      <c r="BB87" s="78">
        <f>(BB63/'UK Pop by Age'!$G12)</f>
        <v>1.1662903605301417E-3</v>
      </c>
    </row>
    <row r="89" spans="1:55" ht="18.75" x14ac:dyDescent="0.3">
      <c r="A89" s="13" t="s">
        <v>67</v>
      </c>
      <c r="B89" s="17"/>
      <c r="C89" s="17"/>
      <c r="D89" s="17"/>
      <c r="E89" s="17"/>
      <c r="F89" s="17"/>
      <c r="G89" s="17"/>
      <c r="H89" s="17"/>
      <c r="I89" s="17" t="s">
        <v>69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34"/>
    </row>
    <row r="90" spans="1:55" x14ac:dyDescent="0.25">
      <c r="A90" s="33" t="s">
        <v>50</v>
      </c>
      <c r="B90" s="16">
        <v>1</v>
      </c>
      <c r="C90" s="16">
        <v>2</v>
      </c>
      <c r="D90" s="16">
        <v>3</v>
      </c>
      <c r="E90" s="182">
        <v>4</v>
      </c>
      <c r="F90" s="182">
        <v>5</v>
      </c>
      <c r="G90" s="182">
        <v>6</v>
      </c>
      <c r="H90" s="182">
        <v>7</v>
      </c>
      <c r="I90" s="182">
        <v>8</v>
      </c>
      <c r="J90" s="182">
        <v>9</v>
      </c>
      <c r="K90" s="182">
        <v>10</v>
      </c>
      <c r="L90" s="182">
        <v>11</v>
      </c>
      <c r="M90" s="182">
        <v>12</v>
      </c>
      <c r="N90" s="182">
        <v>13</v>
      </c>
      <c r="O90" s="182">
        <v>14</v>
      </c>
      <c r="P90" s="182">
        <v>15</v>
      </c>
      <c r="Q90" s="182">
        <v>16</v>
      </c>
      <c r="R90" s="182">
        <v>17</v>
      </c>
      <c r="S90" s="182">
        <v>18</v>
      </c>
      <c r="T90" s="181">
        <f t="shared" ref="T90:Z90" si="415">S90+1</f>
        <v>19</v>
      </c>
      <c r="U90" s="181">
        <f t="shared" si="415"/>
        <v>20</v>
      </c>
      <c r="V90" s="182">
        <f t="shared" si="415"/>
        <v>21</v>
      </c>
      <c r="W90" s="187">
        <f t="shared" si="415"/>
        <v>22</v>
      </c>
      <c r="X90" s="187">
        <f t="shared" si="415"/>
        <v>23</v>
      </c>
      <c r="Y90" s="187">
        <f t="shared" si="415"/>
        <v>24</v>
      </c>
      <c r="Z90" s="194">
        <f t="shared" si="415"/>
        <v>25</v>
      </c>
      <c r="AA90" s="196">
        <f t="shared" ref="AA90:AD90" si="416">Z90+1</f>
        <v>26</v>
      </c>
      <c r="AB90" s="196">
        <f t="shared" si="416"/>
        <v>27</v>
      </c>
      <c r="AC90" s="198">
        <f t="shared" si="416"/>
        <v>28</v>
      </c>
      <c r="AD90" s="198">
        <f t="shared" si="416"/>
        <v>29</v>
      </c>
      <c r="AE90" s="16">
        <v>30</v>
      </c>
      <c r="AF90" s="16">
        <v>31</v>
      </c>
      <c r="AG90" s="16">
        <v>32</v>
      </c>
      <c r="AH90" s="16">
        <v>33</v>
      </c>
      <c r="AI90" s="16">
        <v>34</v>
      </c>
      <c r="AJ90" s="16">
        <v>35</v>
      </c>
      <c r="AK90" s="16">
        <v>36</v>
      </c>
      <c r="AL90" s="16">
        <v>37</v>
      </c>
      <c r="AM90" s="16">
        <v>38</v>
      </c>
      <c r="AN90" s="16">
        <v>39</v>
      </c>
      <c r="AO90" s="16">
        <v>40</v>
      </c>
      <c r="AP90" s="16">
        <v>41</v>
      </c>
      <c r="AQ90" s="16">
        <v>42</v>
      </c>
      <c r="AR90" s="16">
        <v>43</v>
      </c>
      <c r="AS90" s="16">
        <v>44</v>
      </c>
      <c r="AT90" s="16">
        <v>45</v>
      </c>
      <c r="AU90" s="16">
        <v>46</v>
      </c>
      <c r="AV90" s="16">
        <v>47</v>
      </c>
      <c r="AW90" s="16">
        <v>48</v>
      </c>
      <c r="AX90" s="16">
        <v>49</v>
      </c>
      <c r="AY90" s="16">
        <v>50</v>
      </c>
      <c r="AZ90" s="16">
        <v>51</v>
      </c>
      <c r="BA90" s="15">
        <v>52</v>
      </c>
    </row>
    <row r="91" spans="1:55" x14ac:dyDescent="0.25">
      <c r="A91" s="31" t="s">
        <v>52</v>
      </c>
      <c r="B91" s="36">
        <v>43833</v>
      </c>
      <c r="C91" s="36">
        <v>43840</v>
      </c>
      <c r="D91" s="36">
        <v>43847</v>
      </c>
      <c r="E91" s="36">
        <v>43854</v>
      </c>
      <c r="F91" s="36">
        <v>43861</v>
      </c>
      <c r="G91" s="36">
        <v>43868</v>
      </c>
      <c r="H91" s="36">
        <v>43875</v>
      </c>
      <c r="I91" s="36">
        <v>43882</v>
      </c>
      <c r="J91" s="36">
        <v>43889</v>
      </c>
      <c r="K91" s="36">
        <v>43896</v>
      </c>
      <c r="L91" s="36">
        <v>43903</v>
      </c>
      <c r="M91" s="36">
        <v>43910</v>
      </c>
      <c r="N91" s="36">
        <v>43917</v>
      </c>
      <c r="O91" s="36">
        <v>43924</v>
      </c>
      <c r="P91" s="36">
        <v>43931</v>
      </c>
      <c r="Q91" s="36">
        <v>43938</v>
      </c>
      <c r="R91" s="36">
        <v>43945</v>
      </c>
      <c r="S91" s="36">
        <v>43952</v>
      </c>
      <c r="T91" s="36">
        <f t="shared" ref="T91:Z91" si="417">S91+7</f>
        <v>43959</v>
      </c>
      <c r="U91" s="36">
        <f t="shared" si="417"/>
        <v>43966</v>
      </c>
      <c r="V91" s="36">
        <f t="shared" si="417"/>
        <v>43973</v>
      </c>
      <c r="W91" s="36">
        <f t="shared" si="417"/>
        <v>43980</v>
      </c>
      <c r="X91" s="36">
        <f t="shared" si="417"/>
        <v>43987</v>
      </c>
      <c r="Y91" s="36">
        <f t="shared" si="417"/>
        <v>43994</v>
      </c>
      <c r="Z91" s="36">
        <f t="shared" si="417"/>
        <v>44001</v>
      </c>
      <c r="AA91" s="36">
        <f t="shared" ref="AA91:AD91" si="418">Z91+7</f>
        <v>44008</v>
      </c>
      <c r="AB91" s="36">
        <f t="shared" si="418"/>
        <v>44015</v>
      </c>
      <c r="AC91" s="36">
        <f t="shared" si="418"/>
        <v>44022</v>
      </c>
      <c r="AD91" s="36">
        <f t="shared" si="418"/>
        <v>44029</v>
      </c>
      <c r="AE91" s="35">
        <v>44036</v>
      </c>
      <c r="AF91" s="35">
        <v>44043</v>
      </c>
      <c r="AG91" s="35">
        <v>44050</v>
      </c>
      <c r="AH91" s="35">
        <v>44057</v>
      </c>
      <c r="AI91" s="35">
        <v>44064</v>
      </c>
      <c r="AJ91" s="35">
        <v>44071</v>
      </c>
      <c r="AK91" s="35">
        <v>44078</v>
      </c>
      <c r="AL91" s="35">
        <v>44085</v>
      </c>
      <c r="AM91" s="35">
        <v>44092</v>
      </c>
      <c r="AN91" s="35">
        <v>44099</v>
      </c>
      <c r="AO91" s="35">
        <v>44106</v>
      </c>
      <c r="AP91" s="35">
        <v>44113</v>
      </c>
      <c r="AQ91" s="35">
        <v>44120</v>
      </c>
      <c r="AR91" s="35">
        <v>44127</v>
      </c>
      <c r="AS91" s="35">
        <v>44134</v>
      </c>
      <c r="AT91" s="35">
        <v>44141</v>
      </c>
      <c r="AU91" s="35">
        <v>44148</v>
      </c>
      <c r="AV91" s="35">
        <v>44155</v>
      </c>
      <c r="AW91" s="35">
        <v>44162</v>
      </c>
      <c r="AX91" s="35">
        <v>44169</v>
      </c>
      <c r="AY91" s="35">
        <v>44176</v>
      </c>
      <c r="AZ91" s="35">
        <v>44183</v>
      </c>
      <c r="BA91" s="14">
        <v>44190</v>
      </c>
      <c r="BB91" t="s">
        <v>137</v>
      </c>
      <c r="BC91" t="s">
        <v>139</v>
      </c>
    </row>
    <row r="92" spans="1:55" x14ac:dyDescent="0.25">
      <c r="A92" s="27" t="s">
        <v>51</v>
      </c>
      <c r="B92" s="85">
        <f>B44/'UK Pop by Age'!$G5*52</f>
        <v>3.3491532519392482E-3</v>
      </c>
      <c r="C92" s="85">
        <f>C44/'UK Pop by Age'!$G5*52</f>
        <v>3.4887013041033834E-3</v>
      </c>
      <c r="D92" s="85">
        <f>D44/'UK Pop by Age'!$G5*52</f>
        <v>4.8144077996626691E-3</v>
      </c>
      <c r="E92" s="85">
        <f>E44/'UK Pop by Age'!$G5*52</f>
        <v>3.6980233823495868E-3</v>
      </c>
      <c r="F92" s="85">
        <f>F44/'UK Pop by Age'!$G5*52</f>
        <v>3.4887013041033834E-3</v>
      </c>
      <c r="G92" s="85">
        <f>G44/'UK Pop by Age'!$G5*52</f>
        <v>2.0932207824620303E-3</v>
      </c>
      <c r="H92" s="85">
        <f>H44/'UK Pop by Age'!$G5*52</f>
        <v>3.0002831215289101E-3</v>
      </c>
      <c r="I92" s="85">
        <f>I44/'UK Pop by Age'!$G5*52</f>
        <v>3.5584753301854512E-3</v>
      </c>
      <c r="J92" s="85">
        <f>J44/'UK Pop by Age'!$G5*52</f>
        <v>3.418927278021316E-3</v>
      </c>
      <c r="K92" s="85">
        <f>K44/'UK Pop by Age'!$G5*52</f>
        <v>3.9073454605957894E-3</v>
      </c>
      <c r="L92" s="85">
        <f>L44/'UK Pop by Age'!$G5*52</f>
        <v>3.6980233823495868E-3</v>
      </c>
      <c r="M92" s="85">
        <f>M44/'UK Pop by Age'!$G5*52</f>
        <v>3.0700571476109774E-3</v>
      </c>
      <c r="N92" s="85">
        <f>N44/'UK Pop by Age'!$G5*52</f>
        <v>3.418927278021316E-3</v>
      </c>
      <c r="O92" s="85">
        <f>O44/'UK Pop by Age'!$G5*52</f>
        <v>3.5584753301854512E-3</v>
      </c>
      <c r="P92" s="85">
        <f>P44/'UK Pop by Age'!$G5*52</f>
        <v>2.6514129911185719E-3</v>
      </c>
      <c r="Q92" s="85">
        <f>Q44/'UK Pop by Age'!$G5*52</f>
        <v>3.5584753301854512E-3</v>
      </c>
      <c r="R92" s="85">
        <f>R44/'UK Pop by Age'!$G5*52</f>
        <v>3.7677974084316546E-3</v>
      </c>
      <c r="S92" s="85">
        <f>S44/'UK Pop by Age'!$G5*52</f>
        <v>3.3491532519392482E-3</v>
      </c>
      <c r="T92" s="85">
        <f>T44/'UK Pop by Age'!$G5*52</f>
        <v>1.9536727302978947E-3</v>
      </c>
      <c r="U92" s="85">
        <f>U44/'UK Pop by Age'!$G5*52</f>
        <v>3.9073454605957894E-3</v>
      </c>
      <c r="V92" s="85">
        <f>V44/'UK Pop by Age'!$G5*52</f>
        <v>3.5584753301854512E-3</v>
      </c>
      <c r="W92" s="85">
        <f>W44/'UK Pop by Age'!$G5*52</f>
        <v>2.7909610432827071E-3</v>
      </c>
      <c r="X92" s="85">
        <f>X44/'UK Pop by Age'!$G5*52</f>
        <v>3.0700571476109774E-3</v>
      </c>
      <c r="Y92" s="85">
        <f>Y44/'UK Pop by Age'!$G5*52</f>
        <v>3.0700571476109774E-3</v>
      </c>
      <c r="Z92" s="85">
        <f>Z44/'UK Pop by Age'!$G5*52</f>
        <v>3.3491532519392482E-3</v>
      </c>
      <c r="AA92" s="85">
        <f>AA44/'UK Pop by Age'!$G5*52</f>
        <v>3.2793792258571804E-3</v>
      </c>
      <c r="AB92" s="85">
        <f>AB44/'UK Pop by Age'!$G5*52</f>
        <v>3.2793792258571804E-3</v>
      </c>
      <c r="AC92" s="85">
        <f>AC44/'UK Pop by Age'!$G5*52</f>
        <v>4.046893512759925E-3</v>
      </c>
      <c r="AD92" s="85">
        <f>AD44/'UK Pop by Age'!$G5*52</f>
        <v>2.4420909128723685E-3</v>
      </c>
      <c r="AE92" s="85">
        <f>AE44/'UK Pop by Age'!$G5*52</f>
        <v>3.418927278021316E-3</v>
      </c>
      <c r="AF92" s="85">
        <f>AF44/'UK Pop by Age'!$G5*52</f>
        <v>3.1398311736930452E-3</v>
      </c>
      <c r="AG92" s="85">
        <f>AG44/'UK Pop by Age'!$G5*52</f>
        <v>3.0700571476109774E-3</v>
      </c>
      <c r="AH92" s="85">
        <f>AH44/'UK Pop by Age'!$G5*52</f>
        <v>3.4887013041033834E-3</v>
      </c>
      <c r="AI92" s="85">
        <f>AI44/'UK Pop by Age'!$G5*52</f>
        <v>3.418927278021316E-3</v>
      </c>
      <c r="AJ92" s="85">
        <f>AJ44/'UK Pop by Age'!$G5*52</f>
        <v>2.6514129911185719E-3</v>
      </c>
      <c r="AK92" s="85">
        <f>AK44/'UK Pop by Age'!$G5*52</f>
        <v>2.0234467563799625E-3</v>
      </c>
      <c r="AL92" s="85">
        <f>AL44/'UK Pop by Age'!$G5*52</f>
        <v>2.7211870172006393E-3</v>
      </c>
      <c r="AM92" s="85">
        <f>AM44/'UK Pop by Age'!$G5*52</f>
        <v>2.5118649389544363E-3</v>
      </c>
      <c r="AN92" s="85">
        <f>AN44/'UK Pop by Age'!$G5*52</f>
        <v>3.1398311736930452E-3</v>
      </c>
      <c r="AO92" s="85">
        <f>AO44/'UK Pop by Age'!$G5*52</f>
        <v>3.2793792258571804E-3</v>
      </c>
      <c r="AP92" s="85">
        <f>AP44/'UK Pop by Age'!$G5*52</f>
        <v>3.1398311736930452E-3</v>
      </c>
      <c r="AQ92" s="85">
        <f>AQ44/'UK Pop by Age'!$G5*52</f>
        <v>2.8607350693647744E-3</v>
      </c>
      <c r="AR92" s="85">
        <f>AR44/'UK Pop by Age'!$G5*52</f>
        <v>2.3723168867903007E-3</v>
      </c>
      <c r="AS92" s="85">
        <f>AS44/'UK Pop by Age'!$G5*52</f>
        <v>2.1629948085440977E-3</v>
      </c>
      <c r="AT92" s="85">
        <f>AT44/'UK Pop by Age'!$G5*52</f>
        <v>3.0002831215289101E-3</v>
      </c>
      <c r="AU92" s="85">
        <f>AU44/'UK Pop by Age'!$G5*52</f>
        <v>3.1398311736930452E-3</v>
      </c>
      <c r="AV92" s="85">
        <f>AV44/'UK Pop by Age'!$G5*52</f>
        <v>3.7677974084316546E-3</v>
      </c>
      <c r="AW92" s="85">
        <f>AW44/'UK Pop by Age'!$G5*52</f>
        <v>3.0700571476109774E-3</v>
      </c>
      <c r="AX92" s="85">
        <f>AX44/'UK Pop by Age'!$G5*52</f>
        <v>3.4887013041033834E-3</v>
      </c>
      <c r="AY92" s="85">
        <f>AY44/'UK Pop by Age'!$G5*52</f>
        <v>3.1398311736930452E-3</v>
      </c>
      <c r="AZ92" s="85">
        <f>AZ44/'UK Pop by Age'!$G5*52</f>
        <v>3.2096051997751126E-3</v>
      </c>
      <c r="BA92" s="274">
        <f>BA44/'UK Pop by Age'!$G5*52</f>
        <v>2.3025428607082329E-3</v>
      </c>
      <c r="BB92" s="85">
        <f>BB44/'UK Pop by Age'!$G5</f>
        <v>3.1760599949279648E-3</v>
      </c>
      <c r="BC92" s="282">
        <f>1/BB92</f>
        <v>314.85551330798484</v>
      </c>
    </row>
    <row r="93" spans="1:55" x14ac:dyDescent="0.25">
      <c r="A93" s="27" t="s">
        <v>44</v>
      </c>
      <c r="B93" s="85">
        <f>B45/'UK Pop by Age'!$G6*52</f>
        <v>7.4510690000334054E-5</v>
      </c>
      <c r="C93" s="85">
        <f>C45/'UK Pop by Age'!$G6*52</f>
        <v>1.2107987125054282E-4</v>
      </c>
      <c r="D93" s="85">
        <f>D45/'UK Pop by Age'!$G6*52</f>
        <v>7.4510690000334054E-5</v>
      </c>
      <c r="E93" s="85">
        <f>E45/'UK Pop by Age'!$G6*52</f>
        <v>9.7795280625438436E-5</v>
      </c>
      <c r="F93" s="85">
        <f>F45/'UK Pop by Age'!$G6*52</f>
        <v>6.9853771875313161E-5</v>
      </c>
      <c r="G93" s="85">
        <f>G45/'UK Pop by Age'!$G6*52</f>
        <v>7.4510690000334054E-5</v>
      </c>
      <c r="H93" s="85">
        <f>H45/'UK Pop by Age'!$G6*52</f>
        <v>5.5883017500250537E-5</v>
      </c>
      <c r="I93" s="85">
        <f>I45/'UK Pop by Age'!$G6*52</f>
        <v>8.3824526250375798E-5</v>
      </c>
      <c r="J93" s="85">
        <f>J45/'UK Pop by Age'!$G6*52</f>
        <v>9.3138362500417557E-5</v>
      </c>
      <c r="K93" s="85">
        <f>K45/'UK Pop by Age'!$G6*52</f>
        <v>9.3138362500417557E-5</v>
      </c>
      <c r="L93" s="85">
        <f>L45/'UK Pop by Age'!$G6*52</f>
        <v>1.0245219875045932E-4</v>
      </c>
      <c r="M93" s="85">
        <f>M45/'UK Pop by Age'!$G6*52</f>
        <v>5.5883017500250537E-5</v>
      </c>
      <c r="N93" s="85">
        <f>N45/'UK Pop by Age'!$G6*52</f>
        <v>6.0539935625271409E-5</v>
      </c>
      <c r="O93" s="85">
        <f>O45/'UK Pop by Age'!$G6*52</f>
        <v>9.7795280625438436E-5</v>
      </c>
      <c r="P93" s="85">
        <f>P45/'UK Pop by Age'!$G6*52</f>
        <v>6.5196853750292282E-5</v>
      </c>
      <c r="Q93" s="85">
        <f>Q45/'UK Pop by Age'!$G6*52</f>
        <v>6.9853771875313161E-5</v>
      </c>
      <c r="R93" s="85">
        <f>R45/'UK Pop by Age'!$G6*52</f>
        <v>5.5883017500250537E-5</v>
      </c>
      <c r="S93" s="85">
        <f>S45/'UK Pop by Age'!$G6*52</f>
        <v>5.1226099375229658E-5</v>
      </c>
      <c r="T93" s="85">
        <f>T45/'UK Pop by Age'!$G6*52</f>
        <v>9.3138362500417557E-5</v>
      </c>
      <c r="U93" s="85">
        <f>U45/'UK Pop by Age'!$G6*52</f>
        <v>8.8481444375396678E-5</v>
      </c>
      <c r="V93" s="85">
        <f>V45/'UK Pop by Age'!$G6*52</f>
        <v>7.4510690000334054E-5</v>
      </c>
      <c r="W93" s="85">
        <f>W45/'UK Pop by Age'!$G6*52</f>
        <v>6.5196853750292282E-5</v>
      </c>
      <c r="X93" s="85">
        <f>X45/'UK Pop by Age'!$G6*52</f>
        <v>7.4510690000334054E-5</v>
      </c>
      <c r="Y93" s="85">
        <f>Y45/'UK Pop by Age'!$G6*52</f>
        <v>5.1226099375229658E-5</v>
      </c>
      <c r="Z93" s="85">
        <f>Z45/'UK Pop by Age'!$G6*52</f>
        <v>8.8481444375396678E-5</v>
      </c>
      <c r="AA93" s="85">
        <f>AA45/'UK Pop by Age'!$G6*52</f>
        <v>5.1226099375229658E-5</v>
      </c>
      <c r="AB93" s="85">
        <f>AB45/'UK Pop by Age'!$G6*52</f>
        <v>6.0539935625271409E-5</v>
      </c>
      <c r="AC93" s="85">
        <f>AC45/'UK Pop by Age'!$G6*52</f>
        <v>4.6569181250208778E-5</v>
      </c>
      <c r="AD93" s="85">
        <f>AD45/'UK Pop by Age'!$G6*52</f>
        <v>4.6569181250208778E-5</v>
      </c>
      <c r="AE93" s="85">
        <f>AE45/'UK Pop by Age'!$G6*52</f>
        <v>5.5883017500250537E-5</v>
      </c>
      <c r="AF93" s="85">
        <f>AF45/'UK Pop by Age'!$G6*52</f>
        <v>8.8481444375396678E-5</v>
      </c>
      <c r="AG93" s="85">
        <f>AG45/'UK Pop by Age'!$G6*52</f>
        <v>6.9853771875313161E-5</v>
      </c>
      <c r="AH93" s="85">
        <f>AH45/'UK Pop by Age'!$G6*52</f>
        <v>6.9853771875313161E-5</v>
      </c>
      <c r="AI93" s="85">
        <f>AI45/'UK Pop by Age'!$G6*52</f>
        <v>7.4510690000334054E-5</v>
      </c>
      <c r="AJ93" s="85">
        <f>AJ45/'UK Pop by Age'!$G6*52</f>
        <v>8.3824526250375798E-5</v>
      </c>
      <c r="AK93" s="85">
        <f>AK45/'UK Pop by Age'!$G6*52</f>
        <v>4.6569181250208778E-5</v>
      </c>
      <c r="AL93" s="85">
        <f>AL45/'UK Pop by Age'!$G6*52</f>
        <v>6.5196853750292282E-5</v>
      </c>
      <c r="AM93" s="85">
        <f>AM45/'UK Pop by Age'!$G6*52</f>
        <v>6.9853771875313161E-5</v>
      </c>
      <c r="AN93" s="85">
        <f>AN45/'UK Pop by Age'!$G6*52</f>
        <v>7.9167608125354919E-5</v>
      </c>
      <c r="AO93" s="85">
        <f>AO45/'UK Pop by Age'!$G6*52</f>
        <v>7.4510690000334054E-5</v>
      </c>
      <c r="AP93" s="85">
        <f>AP45/'UK Pop by Age'!$G6*52</f>
        <v>7.9167608125354919E-5</v>
      </c>
      <c r="AQ93" s="85">
        <f>AQ45/'UK Pop by Age'!$G6*52</f>
        <v>6.0539935625271409E-5</v>
      </c>
      <c r="AR93" s="85">
        <f>AR45/'UK Pop by Age'!$G6*52</f>
        <v>6.5196853750292282E-5</v>
      </c>
      <c r="AS93" s="85">
        <f>AS45/'UK Pop by Age'!$G6*52</f>
        <v>6.0539935625271409E-5</v>
      </c>
      <c r="AT93" s="85">
        <f>AT45/'UK Pop by Age'!$G6*52</f>
        <v>5.5883017500250537E-5</v>
      </c>
      <c r="AU93" s="85">
        <f>AU45/'UK Pop by Age'!$G6*52</f>
        <v>8.3824526250375798E-5</v>
      </c>
      <c r="AV93" s="85">
        <f>AV45/'UK Pop by Age'!$G6*52</f>
        <v>9.7795280625438436E-5</v>
      </c>
      <c r="AW93" s="85">
        <f>AW45/'UK Pop by Age'!$G6*52</f>
        <v>7.9167608125354919E-5</v>
      </c>
      <c r="AX93" s="85">
        <f>AX45/'UK Pop by Age'!$G6*52</f>
        <v>6.9853771875313161E-5</v>
      </c>
      <c r="AY93" s="85">
        <f>AY45/'UK Pop by Age'!$G6*52</f>
        <v>9.3138362500417557E-5</v>
      </c>
      <c r="AZ93" s="85">
        <f>AZ45/'UK Pop by Age'!$G6*52</f>
        <v>6.5196853750292282E-5</v>
      </c>
      <c r="BA93" s="274">
        <f>BA45/'UK Pop by Age'!$G6*52</f>
        <v>8.3824526250375798E-5</v>
      </c>
      <c r="BB93" s="85">
        <f>BB45/'UK Pop by Age'!$G6</f>
        <v>7.3256904351289958E-5</v>
      </c>
      <c r="BC93" s="282">
        <f t="shared" ref="BC93:BC99" si="419">1/BB93</f>
        <v>13650.590464547678</v>
      </c>
    </row>
    <row r="94" spans="1:55" x14ac:dyDescent="0.25">
      <c r="A94" s="27" t="s">
        <v>45</v>
      </c>
      <c r="B94" s="85">
        <f>B46/'UK Pop by Age'!$G7*52</f>
        <v>3.8984556237106545E-4</v>
      </c>
      <c r="C94" s="85">
        <f>C46/'UK Pop by Age'!$G7*52</f>
        <v>5.6723560662456614E-4</v>
      </c>
      <c r="D94" s="85">
        <f>D46/'UK Pop by Age'!$G7*52</f>
        <v>6.4767992901859552E-4</v>
      </c>
      <c r="E94" s="85">
        <f>E46/'UK Pop by Age'!$G7*52</f>
        <v>6.4767992901859552E-4</v>
      </c>
      <c r="F94" s="85">
        <f>F46/'UK Pop by Age'!$G7*52</f>
        <v>6.3530387941951403E-4</v>
      </c>
      <c r="G94" s="85">
        <f>G46/'UK Pop by Age'!$G7*52</f>
        <v>5.5898490689184526E-4</v>
      </c>
      <c r="H94" s="85">
        <f>H46/'UK Pop by Age'!$G7*52</f>
        <v>5.8992503088954877E-4</v>
      </c>
      <c r="I94" s="85">
        <f>I46/'UK Pop by Age'!$G7*52</f>
        <v>6.6211865355085716E-4</v>
      </c>
      <c r="J94" s="85">
        <f>J46/'UK Pop by Age'!$G7*52</f>
        <v>6.4974260395177577E-4</v>
      </c>
      <c r="K94" s="85">
        <f>K46/'UK Pop by Age'!$G7*52</f>
        <v>6.4355457915223502E-4</v>
      </c>
      <c r="L94" s="85">
        <f>L46/'UK Pop by Age'!$G7*52</f>
        <v>6.4149190421905478E-4</v>
      </c>
      <c r="M94" s="85">
        <f>M46/'UK Pop by Age'!$G7*52</f>
        <v>5.6723560662456614E-4</v>
      </c>
      <c r="N94" s="85">
        <f>N46/'UK Pop by Age'!$G7*52</f>
        <v>5.8373700609000813E-4</v>
      </c>
      <c r="O94" s="85">
        <f>O46/'UK Pop by Age'!$G7*52</f>
        <v>5.9405038075590927E-4</v>
      </c>
      <c r="P94" s="85">
        <f>P46/'UK Pop by Age'!$G7*52</f>
        <v>6.8480807781583978E-4</v>
      </c>
      <c r="Q94" s="85">
        <f>Q46/'UK Pop by Age'!$G7*52</f>
        <v>7.281242514126249E-4</v>
      </c>
      <c r="R94" s="85">
        <f>R46/'UK Pop by Age'!$G7*52</f>
        <v>8.3332067300481726E-4</v>
      </c>
      <c r="S94" s="85">
        <f>S46/'UK Pop by Age'!$G7*52</f>
        <v>7.1162285194718302E-4</v>
      </c>
      <c r="T94" s="85">
        <f>T46/'UK Pop by Age'!$G7*52</f>
        <v>4.8060325943099602E-4</v>
      </c>
      <c r="U94" s="85">
        <f>U46/'UK Pop by Age'!$G7*52</f>
        <v>5.9198770582272902E-4</v>
      </c>
      <c r="V94" s="85">
        <f>V46/'UK Pop by Age'!$G7*52</f>
        <v>6.9924680234810153E-4</v>
      </c>
      <c r="W94" s="85">
        <f>W46/'UK Pop by Age'!$G7*52</f>
        <v>4.7854058449781577E-4</v>
      </c>
      <c r="X94" s="85">
        <f>X46/'UK Pop by Age'!$G7*52</f>
        <v>5.5073420715912415E-4</v>
      </c>
      <c r="Y94" s="85">
        <f>Y46/'UK Pop by Age'!$G7*52</f>
        <v>5.9198770582272902E-4</v>
      </c>
      <c r="Z94" s="85">
        <f>Z46/'UK Pop by Age'!$G7*52</f>
        <v>5.4248350742640327E-4</v>
      </c>
      <c r="AA94" s="85">
        <f>AA46/'UK Pop by Age'!$G7*52</f>
        <v>4.517258103664727E-4</v>
      </c>
      <c r="AB94" s="85">
        <f>AB46/'UK Pop by Age'!$G7*52</f>
        <v>5.6104758182502551E-4</v>
      </c>
      <c r="AC94" s="85">
        <f>AC46/'UK Pop by Age'!$G7*52</f>
        <v>5.4454618235958352E-4</v>
      </c>
      <c r="AD94" s="85">
        <f>AD46/'UK Pop by Age'!$G7*52</f>
        <v>5.7136095649092664E-4</v>
      </c>
      <c r="AE94" s="85">
        <f>AE46/'UK Pop by Age'!$G7*52</f>
        <v>5.6723560662456614E-4</v>
      </c>
      <c r="AF94" s="85">
        <f>AF46/'UK Pop by Age'!$G7*52</f>
        <v>5.9405038075590927E-4</v>
      </c>
      <c r="AG94" s="85">
        <f>AG46/'UK Pop by Age'!$G7*52</f>
        <v>6.7862005301629915E-4</v>
      </c>
      <c r="AH94" s="85">
        <f>AH46/'UK Pop by Age'!$G7*52</f>
        <v>5.9611305568908952E-4</v>
      </c>
      <c r="AI94" s="85">
        <f>AI46/'UK Pop by Age'!$G7*52</f>
        <v>6.0848910528817101E-4</v>
      </c>
      <c r="AJ94" s="85">
        <f>AJ46/'UK Pop by Age'!$G7*52</f>
        <v>5.5898490689184526E-4</v>
      </c>
      <c r="AK94" s="85">
        <f>AK46/'UK Pop by Age'!$G7*52</f>
        <v>4.9916733382961826E-4</v>
      </c>
      <c r="AL94" s="85">
        <f>AL46/'UK Pop by Age'!$G7*52</f>
        <v>6.2499050475361289E-4</v>
      </c>
      <c r="AM94" s="85">
        <f>AM46/'UK Pop by Age'!$G7*52</f>
        <v>6.5386795381813627E-4</v>
      </c>
      <c r="AN94" s="85">
        <f>AN46/'UK Pop by Age'!$G7*52</f>
        <v>6.4767992901859552E-4</v>
      </c>
      <c r="AO94" s="85">
        <f>AO46/'UK Pop by Age'!$G7*52</f>
        <v>5.7548630635728703E-4</v>
      </c>
      <c r="AP94" s="85">
        <f>AP46/'UK Pop by Age'!$G7*52</f>
        <v>6.0230108048863027E-4</v>
      </c>
      <c r="AQ94" s="85">
        <f>AQ46/'UK Pop by Age'!$G7*52</f>
        <v>6.1055178022135115E-4</v>
      </c>
      <c r="AR94" s="85">
        <f>AR46/'UK Pop by Age'!$G7*52</f>
        <v>6.7449470314993865E-4</v>
      </c>
      <c r="AS94" s="85">
        <f>AS46/'UK Pop by Age'!$G7*52</f>
        <v>6.6624400341721776E-4</v>
      </c>
      <c r="AT94" s="85">
        <f>AT46/'UK Pop by Age'!$G7*52</f>
        <v>6.724320282167584E-4</v>
      </c>
      <c r="AU94" s="85">
        <f>AU46/'UK Pop by Age'!$G7*52</f>
        <v>6.5799330368449677E-4</v>
      </c>
      <c r="AV94" s="85">
        <f>AV46/'UK Pop by Age'!$G7*52</f>
        <v>6.6830667835039801E-4</v>
      </c>
      <c r="AW94" s="85">
        <f>AW46/'UK Pop by Age'!$G7*52</f>
        <v>7.2193622661308415E-4</v>
      </c>
      <c r="AX94" s="85">
        <f>AX46/'UK Pop by Age'!$G7*52</f>
        <v>6.9924680234810153E-4</v>
      </c>
      <c r="AY94" s="85">
        <f>AY46/'UK Pop by Age'!$G7*52</f>
        <v>6.3942922928587453E-4</v>
      </c>
      <c r="AZ94" s="85">
        <f>AZ46/'UK Pop by Age'!$G7*52</f>
        <v>6.5593062875131652E-4</v>
      </c>
      <c r="BA94" s="274">
        <f>BA46/'UK Pop by Age'!$G7*52</f>
        <v>5.7961165622364764E-4</v>
      </c>
      <c r="BB94" s="85">
        <f>BB46/'UK Pop by Age'!$G7</f>
        <v>6.1257478832889333E-4</v>
      </c>
      <c r="BC94" s="282">
        <f t="shared" si="419"/>
        <v>1632.4537330829503</v>
      </c>
    </row>
    <row r="95" spans="1:55" x14ac:dyDescent="0.25">
      <c r="A95" s="27" t="s">
        <v>46</v>
      </c>
      <c r="B95" s="85">
        <f>B47/'UK Pop by Age'!$G8*52</f>
        <v>3.6418209711320433E-3</v>
      </c>
      <c r="C95" s="85">
        <f>C47/'UK Pop by Age'!$G8*52</f>
        <v>4.5484858090741589E-3</v>
      </c>
      <c r="D95" s="85">
        <f>D47/'UK Pop by Age'!$G8*52</f>
        <v>4.6030676387830488E-3</v>
      </c>
      <c r="E95" s="85">
        <f>E47/'UK Pop by Age'!$G8*52</f>
        <v>4.1118311714030392E-3</v>
      </c>
      <c r="F95" s="85">
        <f>F47/'UK Pop by Age'!$G8*52</f>
        <v>4.0875725804213111E-3</v>
      </c>
      <c r="G95" s="85">
        <f>G47/'UK Pop by Age'!$G8*52</f>
        <v>4.0299584268397052E-3</v>
      </c>
      <c r="H95" s="85">
        <f>H47/'UK Pop by Age'!$G8*52</f>
        <v>3.905633148058345E-3</v>
      </c>
      <c r="I95" s="85">
        <f>I47/'UK Pop by Age'!$G8*52</f>
        <v>3.8540836422221707E-3</v>
      </c>
      <c r="J95" s="85">
        <f>J47/'UK Pop by Age'!$G8*52</f>
        <v>3.8116311080041453E-3</v>
      </c>
      <c r="K95" s="85">
        <f>K47/'UK Pop by Age'!$G8*52</f>
        <v>3.7964694886405649E-3</v>
      </c>
      <c r="L95" s="85">
        <f>L47/'UK Pop by Age'!$G8*52</f>
        <v>4.0633139894395822E-3</v>
      </c>
      <c r="M95" s="85">
        <f>M47/'UK Pop by Age'!$G8*52</f>
        <v>3.8328573751131583E-3</v>
      </c>
      <c r="N95" s="85">
        <f>N47/'UK Pop by Age'!$G8*52</f>
        <v>3.9450533584036536E-3</v>
      </c>
      <c r="O95" s="85">
        <f>O47/'UK Pop by Age'!$G8*52</f>
        <v>5.640122403251957E-3</v>
      </c>
      <c r="P95" s="85">
        <f>P47/'UK Pop by Age'!$G8*52</f>
        <v>6.4012356953037008E-3</v>
      </c>
      <c r="Q95" s="85">
        <f>Q47/'UK Pop by Age'!$G8*52</f>
        <v>6.9561509640107483E-3</v>
      </c>
      <c r="R95" s="85">
        <f>R47/'UK Pop by Age'!$G8*52</f>
        <v>6.9227954014108696E-3</v>
      </c>
      <c r="S95" s="85">
        <f>S47/'UK Pop by Age'!$G8*52</f>
        <v>5.7523183865424536E-3</v>
      </c>
      <c r="T95" s="85">
        <f>T47/'UK Pop by Age'!$G8*52</f>
        <v>4.1542837056210659E-3</v>
      </c>
      <c r="U95" s="85">
        <f>U47/'UK Pop by Age'!$G8*52</f>
        <v>4.9821081228725618E-3</v>
      </c>
      <c r="V95" s="85">
        <f>V47/'UK Pop by Age'!$G8*52</f>
        <v>4.490871655492553E-3</v>
      </c>
      <c r="W95" s="85">
        <f>W47/'UK Pop by Age'!$G8*52</f>
        <v>3.405299709060187E-3</v>
      </c>
      <c r="X95" s="85">
        <f>X47/'UK Pop by Age'!$G8*52</f>
        <v>3.9662796255126673E-3</v>
      </c>
      <c r="Y95" s="85">
        <f>Y47/'UK Pop by Age'!$G8*52</f>
        <v>3.8510513183494552E-3</v>
      </c>
      <c r="Z95" s="85">
        <f>Z47/'UK Pop by Age'!$G8*52</f>
        <v>3.6569825904956238E-3</v>
      </c>
      <c r="AA95" s="85">
        <f>AA47/'UK Pop by Age'!$G8*52</f>
        <v>3.4871724536235217E-3</v>
      </c>
      <c r="AB95" s="85">
        <f>AB47/'UK Pop by Age'!$G8*52</f>
        <v>3.5811744936777214E-3</v>
      </c>
      <c r="AC95" s="85">
        <f>AC47/'UK Pop by Age'!$G8*52</f>
        <v>3.3598148509694455E-3</v>
      </c>
      <c r="AD95" s="85">
        <f>AD47/'UK Pop by Age'!$G8*52</f>
        <v>3.6327239995138949E-3</v>
      </c>
      <c r="AE95" s="85">
        <f>AE47/'UK Pop by Age'!$G8*52</f>
        <v>3.6630472382410558E-3</v>
      </c>
      <c r="AF95" s="85">
        <f>AF47/'UK Pop by Age'!$G8*52</f>
        <v>3.6660795621137722E-3</v>
      </c>
      <c r="AG95" s="85">
        <f>AG47/'UK Pop by Age'!$G8*52</f>
        <v>3.5751098459322894E-3</v>
      </c>
      <c r="AH95" s="85">
        <f>AH47/'UK Pop by Age'!$G8*52</f>
        <v>3.4871724536235217E-3</v>
      </c>
      <c r="AI95" s="85">
        <f>AI47/'UK Pop by Age'!$G8*52</f>
        <v>3.7934371647678484E-3</v>
      </c>
      <c r="AJ95" s="85">
        <f>AJ47/'UK Pop by Age'!$G8*52</f>
        <v>3.747952306677107E-3</v>
      </c>
      <c r="AK95" s="85">
        <f>AK47/'UK Pop by Age'!$G8*52</f>
        <v>3.0960026740431447E-3</v>
      </c>
      <c r="AL95" s="85">
        <f>AL47/'UK Pop by Age'!$G8*52</f>
        <v>3.6660795621137722E-3</v>
      </c>
      <c r="AM95" s="85">
        <f>AM47/'UK Pop by Age'!$G8*52</f>
        <v>3.7327906873135266E-3</v>
      </c>
      <c r="AN95" s="85">
        <f>AN47/'UK Pop by Age'!$G8*52</f>
        <v>3.7995018125132809E-3</v>
      </c>
      <c r="AO95" s="85">
        <f>AO47/'UK Pop by Age'!$G8*52</f>
        <v>3.8116311080041453E-3</v>
      </c>
      <c r="AP95" s="85">
        <f>AP47/'UK Pop by Age'!$G8*52</f>
        <v>3.7327906873135266E-3</v>
      </c>
      <c r="AQ95" s="85">
        <f>AQ47/'UK Pop by Age'!$G8*52</f>
        <v>4.0360230745851372E-3</v>
      </c>
      <c r="AR95" s="85">
        <f>AR47/'UK Pop by Age'!$G8*52</f>
        <v>4.0329907507124212E-3</v>
      </c>
      <c r="AS95" s="85">
        <f>AS47/'UK Pop by Age'!$G8*52</f>
        <v>4.108798847530324E-3</v>
      </c>
      <c r="AT95" s="85">
        <f>AT47/'UK Pop by Age'!$G8*52</f>
        <v>4.1967362398390908E-3</v>
      </c>
      <c r="AU95" s="85">
        <f>AU47/'UK Pop by Age'!$G8*52</f>
        <v>4.518162570346998E-3</v>
      </c>
      <c r="AV95" s="85">
        <f>AV47/'UK Pop by Age'!$G8*52</f>
        <v>4.5484858090741589E-3</v>
      </c>
      <c r="AW95" s="85">
        <f>AW47/'UK Pop by Age'!$G8*52</f>
        <v>4.7091989743281125E-3</v>
      </c>
      <c r="AX95" s="85">
        <f>AX47/'UK Pop by Age'!$G8*52</f>
        <v>4.6364232013829266E-3</v>
      </c>
      <c r="AY95" s="85">
        <f>AY47/'UK Pop by Age'!$G8*52</f>
        <v>4.6242939058920617E-3</v>
      </c>
      <c r="AZ95" s="85">
        <f>AZ47/'UK Pop by Age'!$G8*52</f>
        <v>4.6212615820193457E-3</v>
      </c>
      <c r="BA95" s="274">
        <f>BA47/'UK Pop by Age'!$G8*52</f>
        <v>3.9875058926216794E-3</v>
      </c>
      <c r="BB95" s="85">
        <f>BB47/'UK Pop by Age'!$G8</f>
        <v>4.1973776929660114E-3</v>
      </c>
      <c r="BC95" s="282">
        <f t="shared" si="419"/>
        <v>238.24398782978369</v>
      </c>
    </row>
    <row r="96" spans="1:55" x14ac:dyDescent="0.25">
      <c r="A96" s="27" t="s">
        <v>47</v>
      </c>
      <c r="B96" s="85">
        <f>B48/'UK Pop by Age'!$G9*52</f>
        <v>1.4548668620829236E-2</v>
      </c>
      <c r="C96" s="85">
        <f>C48/'UK Pop by Age'!$G9*52</f>
        <v>1.7192458940098205E-2</v>
      </c>
      <c r="D96" s="85">
        <f>D48/'UK Pop by Age'!$G9*52</f>
        <v>1.5745413942865188E-2</v>
      </c>
      <c r="E96" s="85">
        <f>E48/'UK Pop by Age'!$G9*52</f>
        <v>1.531521137612024E-2</v>
      </c>
      <c r="F96" s="85">
        <f>F48/'UK Pop by Age'!$G9*52</f>
        <v>1.5080555430622991E-2</v>
      </c>
      <c r="G96" s="85">
        <f>G48/'UK Pop by Age'!$G9*52</f>
        <v>1.4149753513483918E-2</v>
      </c>
      <c r="H96" s="85">
        <f>H48/'UK Pop by Age'!$G9*52</f>
        <v>1.3719550946738967E-2</v>
      </c>
      <c r="I96" s="85">
        <f>I48/'UK Pop by Age'!$G9*52</f>
        <v>1.3633510433389978E-2</v>
      </c>
      <c r="J96" s="85">
        <f>J48/'UK Pop by Age'!$G9*52</f>
        <v>1.4024603675885384E-2</v>
      </c>
      <c r="K96" s="85">
        <f>K48/'UK Pop by Age'!$G9*52</f>
        <v>1.3836878919487589E-2</v>
      </c>
      <c r="L96" s="85">
        <f>L48/'UK Pop by Age'!$G9*52</f>
        <v>1.3711729081889059E-2</v>
      </c>
      <c r="M96" s="85">
        <f>M48/'UK Pop by Age'!$G9*52</f>
        <v>1.392291943283658E-2</v>
      </c>
      <c r="N96" s="85">
        <f>N48/'UK Pop by Age'!$G9*52</f>
        <v>1.4118466054084285E-2</v>
      </c>
      <c r="O96" s="85">
        <f>O48/'UK Pop by Age'!$G9*52</f>
        <v>2.1384978499648995E-2</v>
      </c>
      <c r="P96" s="85">
        <f>P48/'UK Pop by Age'!$G9*52</f>
        <v>2.3043213847829529E-2</v>
      </c>
      <c r="Q96" s="85">
        <f>Q48/'UK Pop by Age'!$G9*52</f>
        <v>2.6437903192689689E-2</v>
      </c>
      <c r="R96" s="85">
        <f>R48/'UK Pop by Age'!$G9*52</f>
        <v>2.5327198384002721E-2</v>
      </c>
      <c r="S96" s="85">
        <f>S48/'UK Pop by Age'!$G9*52</f>
        <v>2.0344670474611207E-2</v>
      </c>
      <c r="T96" s="85">
        <f>T48/'UK Pop by Age'!$G9*52</f>
        <v>1.5135308484572349E-2</v>
      </c>
      <c r="U96" s="85">
        <f>U48/'UK Pop by Age'!$G9*52</f>
        <v>1.7114240291599123E-2</v>
      </c>
      <c r="V96" s="85">
        <f>V48/'UK Pop by Age'!$G9*52</f>
        <v>1.4728571512377123E-2</v>
      </c>
      <c r="W96" s="85">
        <f>W48/'UK Pop by Age'!$G9*52</f>
        <v>1.2256862219806135E-2</v>
      </c>
      <c r="X96" s="85">
        <f>X48/'UK Pop by Age'!$G9*52</f>
        <v>1.4008959946185569E-2</v>
      </c>
      <c r="Y96" s="85">
        <f>Y48/'UK Pop by Age'!$G9*52</f>
        <v>1.3445785676992179E-2</v>
      </c>
      <c r="Z96" s="85">
        <f>Z48/'UK Pop by Age'!$G9*52</f>
        <v>1.2632311732601728E-2</v>
      </c>
      <c r="AA96" s="85">
        <f>AA48/'UK Pop by Age'!$G9*52</f>
        <v>1.2264684084656044E-2</v>
      </c>
      <c r="AB96" s="85">
        <f>AB48/'UK Pop by Age'!$G9*52</f>
        <v>1.2522805624703013E-2</v>
      </c>
      <c r="AC96" s="85">
        <f>AC48/'UK Pop by Age'!$G9*52</f>
        <v>1.2069137463408338E-2</v>
      </c>
      <c r="AD96" s="85">
        <f>AD48/'UK Pop by Age'!$G9*52</f>
        <v>1.2092603057958064E-2</v>
      </c>
      <c r="AE96" s="85">
        <f>AE48/'UK Pop by Age'!$G9*52</f>
        <v>1.1865768977310726E-2</v>
      </c>
      <c r="AF96" s="85">
        <f>AF48/'UK Pop by Age'!$G9*52</f>
        <v>1.2342902733155124E-2</v>
      </c>
      <c r="AG96" s="85">
        <f>AG48/'UK Pop by Age'!$G9*52</f>
        <v>1.1584181842714029E-2</v>
      </c>
      <c r="AH96" s="85">
        <f>AH48/'UK Pop by Age'!$G9*52</f>
        <v>1.2522805624703013E-2</v>
      </c>
      <c r="AI96" s="85">
        <f>AI48/'UK Pop by Age'!$G9*52</f>
        <v>1.2280327814355859E-2</v>
      </c>
      <c r="AJ96" s="85">
        <f>AJ48/'UK Pop by Age'!$G9*52</f>
        <v>1.2311615273755492E-2</v>
      </c>
      <c r="AK96" s="85">
        <f>AK48/'UK Pop by Age'!$G9*52</f>
        <v>1.0770707898323578E-2</v>
      </c>
      <c r="AL96" s="85">
        <f>AL48/'UK Pop by Age'!$G9*52</f>
        <v>1.3492716866091629E-2</v>
      </c>
      <c r="AM96" s="85">
        <f>AM48/'UK Pop by Age'!$G9*52</f>
        <v>1.2593202408352187E-2</v>
      </c>
      <c r="AN96" s="85">
        <f>AN48/'UK Pop by Age'!$G9*52</f>
        <v>1.2687064786551086E-2</v>
      </c>
      <c r="AO96" s="85">
        <f>AO48/'UK Pop by Age'!$G9*52</f>
        <v>1.3336279569093466E-2</v>
      </c>
      <c r="AP96" s="85">
        <f>AP48/'UK Pop by Age'!$G9*52</f>
        <v>1.3015583110247229E-2</v>
      </c>
      <c r="AQ96" s="85">
        <f>AQ48/'UK Pop by Age'!$G9*52</f>
        <v>1.3469251271541905E-2</v>
      </c>
      <c r="AR96" s="85">
        <f>AR48/'UK Pop by Age'!$G9*52</f>
        <v>1.4360943864431437E-2</v>
      </c>
      <c r="AS96" s="85">
        <f>AS48/'UK Pop by Age'!$G9*52</f>
        <v>1.4431340648080611E-2</v>
      </c>
      <c r="AT96" s="85">
        <f>AT48/'UK Pop by Age'!$G9*52</f>
        <v>1.5416895619169044E-2</v>
      </c>
      <c r="AU96" s="85">
        <f>AU48/'UK Pop by Age'!$G9*52</f>
        <v>1.5768879537414914E-2</v>
      </c>
      <c r="AV96" s="85">
        <f>AV48/'UK Pop by Age'!$G9*52</f>
        <v>1.5823632591364271E-2</v>
      </c>
      <c r="AW96" s="85">
        <f>AW48/'UK Pop by Age'!$G9*52</f>
        <v>1.5635907834966472E-2</v>
      </c>
      <c r="AX96" s="85">
        <f>AX48/'UK Pop by Age'!$G9*52</f>
        <v>1.586274191561381E-2</v>
      </c>
      <c r="AY96" s="85">
        <f>AY48/'UK Pop by Age'!$G9*52</f>
        <v>1.5604620375566839E-2</v>
      </c>
      <c r="AZ96" s="85">
        <f>AZ48/'UK Pop by Age'!$G9*52</f>
        <v>1.60426448071617E-2</v>
      </c>
      <c r="BA96" s="274">
        <f>BA48/'UK Pop by Age'!$G9*52</f>
        <v>1.4728571512377123E-2</v>
      </c>
      <c r="BB96" s="85">
        <f>BB48/'UK Pop by Age'!$G9</f>
        <v>1.4803029648929135E-2</v>
      </c>
      <c r="BC96" s="282">
        <f t="shared" si="419"/>
        <v>67.553738911300556</v>
      </c>
    </row>
    <row r="97" spans="1:55" x14ac:dyDescent="0.25">
      <c r="A97" s="27" t="s">
        <v>48</v>
      </c>
      <c r="B97" s="85">
        <f>B49/'UK Pop by Age'!$G10*52</f>
        <v>4.7676228960914641E-2</v>
      </c>
      <c r="C97" s="85">
        <f>C49/'UK Pop by Age'!$G10*52</f>
        <v>5.3396312234685092E-2</v>
      </c>
      <c r="D97" s="85">
        <f>D49/'UK Pop by Age'!$G10*52</f>
        <v>4.9418858981528431E-2</v>
      </c>
      <c r="E97" s="85">
        <f>E49/'UK Pop by Age'!$G10*52</f>
        <v>4.4390506708306965E-2</v>
      </c>
      <c r="F97" s="85">
        <f>F49/'UK Pop by Age'!$G10*52</f>
        <v>4.3313002649759506E-2</v>
      </c>
      <c r="G97" s="85">
        <f>G49/'UK Pop by Age'!$G10*52</f>
        <v>4.0652498801494179E-2</v>
      </c>
      <c r="H97" s="85">
        <f>H49/'UK Pop by Age'!$G10*52</f>
        <v>4.0027280397151831E-2</v>
      </c>
      <c r="I97" s="85">
        <f>I49/'UK Pop by Age'!$G10*52</f>
        <v>4.035984337818499E-2</v>
      </c>
      <c r="J97" s="85">
        <f>J49/'UK Pop by Age'!$G10*52</f>
        <v>3.9481877108257436E-2</v>
      </c>
      <c r="K97" s="85">
        <f>K49/'UK Pop by Age'!$G10*52</f>
        <v>4.1543767590663069E-2</v>
      </c>
      <c r="L97" s="85">
        <f>L49/'UK Pop by Age'!$G10*52</f>
        <v>4.1291019725077857E-2</v>
      </c>
      <c r="M97" s="85">
        <f>M49/'UK Pop by Age'!$G10*52</f>
        <v>4.079882651314877E-2</v>
      </c>
      <c r="N97" s="85">
        <f>N49/'UK Pop by Age'!$G10*52</f>
        <v>4.3193279976587562E-2</v>
      </c>
      <c r="O97" s="85">
        <f>O49/'UK Pop by Age'!$G10*52</f>
        <v>6.6579108802839779E-2</v>
      </c>
      <c r="P97" s="85">
        <f>P49/'UK Pop by Age'!$G10*52</f>
        <v>7.4667040501566376E-2</v>
      </c>
      <c r="Q97" s="85">
        <f>Q49/'UK Pop by Age'!$G10*52</f>
        <v>8.8554870589511378E-2</v>
      </c>
      <c r="R97" s="85">
        <f>R49/'UK Pop by Age'!$G10*52</f>
        <v>8.6639307818760336E-2</v>
      </c>
      <c r="S97" s="85">
        <f>S49/'UK Pop by Age'!$G10*52</f>
        <v>6.840155393890153E-2</v>
      </c>
      <c r="T97" s="85">
        <f>T49/'UK Pop by Age'!$G10*52</f>
        <v>4.8248237288291682E-2</v>
      </c>
      <c r="U97" s="85">
        <f>U49/'UK Pop by Age'!$G10*52</f>
        <v>5.5431597678608072E-2</v>
      </c>
      <c r="V97" s="85">
        <f>V49/'UK Pop by Age'!$G10*52</f>
        <v>4.5960203978783504E-2</v>
      </c>
      <c r="W97" s="85">
        <f>W49/'UK Pop by Age'!$G10*52</f>
        <v>3.8311255415020694E-2</v>
      </c>
      <c r="X97" s="85">
        <f>X49/'UK Pop by Age'!$G10*52</f>
        <v>4.1796515456248268E-2</v>
      </c>
      <c r="Y97" s="85">
        <f>Y49/'UK Pop by Age'!$G10*52</f>
        <v>3.8125020145642119E-2</v>
      </c>
      <c r="Z97" s="85">
        <f>Z49/'UK Pop by Age'!$G10*52</f>
        <v>3.5650751566755366E-2</v>
      </c>
      <c r="AA97" s="85">
        <f>AA49/'UK Pop by Age'!$G10*52</f>
        <v>3.4679667662138522E-2</v>
      </c>
      <c r="AB97" s="85">
        <f>AB49/'UK Pop by Age'!$G10*52</f>
        <v>3.4985625604689034E-2</v>
      </c>
      <c r="AC97" s="85">
        <f>AC49/'UK Pop by Age'!$G10*52</f>
        <v>3.3642071161315047E-2</v>
      </c>
      <c r="AD97" s="85">
        <f>AD49/'UK Pop by Age'!$G10*52</f>
        <v>3.3881516507658929E-2</v>
      </c>
      <c r="AE97" s="85">
        <f>AE49/'UK Pop by Age'!$G10*52</f>
        <v>3.3336113218764528E-2</v>
      </c>
      <c r="AF97" s="85">
        <f>AF49/'UK Pop by Age'!$G10*52</f>
        <v>3.4041146738554844E-2</v>
      </c>
      <c r="AG97" s="85">
        <f>AG49/'UK Pop by Age'!$G10*52</f>
        <v>3.3921424065382906E-2</v>
      </c>
      <c r="AH97" s="85">
        <f>AH49/'UK Pop by Age'!$G10*52</f>
        <v>3.610303722096047E-2</v>
      </c>
      <c r="AI97" s="85">
        <f>AI49/'UK Pop by Age'!$G10*52</f>
        <v>3.7553011818265078E-2</v>
      </c>
      <c r="AJ97" s="85">
        <f>AJ49/'UK Pop by Age'!$G10*52</f>
        <v>3.4533339950483931E-2</v>
      </c>
      <c r="AK97" s="85">
        <f>AK49/'UK Pop by Age'!$G10*52</f>
        <v>2.9704525465882366E-2</v>
      </c>
      <c r="AL97" s="85">
        <f>AL49/'UK Pop by Age'!$G10*52</f>
        <v>3.7100726164059968E-2</v>
      </c>
      <c r="AM97" s="85">
        <f>AM49/'UK Pop by Age'!$G10*52</f>
        <v>3.6502112798200273E-2</v>
      </c>
      <c r="AN97" s="85">
        <f>AN49/'UK Pop by Age'!$G10*52</f>
        <v>3.69144908946814E-2</v>
      </c>
      <c r="AO97" s="85">
        <f>AO49/'UK Pop by Age'!$G10*52</f>
        <v>3.8869961223156412E-2</v>
      </c>
      <c r="AP97" s="85">
        <f>AP49/'UK Pop by Age'!$G10*52</f>
        <v>3.7699339529919669E-2</v>
      </c>
      <c r="AQ97" s="85">
        <f>AQ49/'UK Pop by Age'!$G10*52</f>
        <v>4.0200213147289075E-2</v>
      </c>
      <c r="AR97" s="85">
        <f>AR49/'UK Pop by Age'!$G10*52</f>
        <v>4.1530465071421739E-2</v>
      </c>
      <c r="AS97" s="85">
        <f>AS49/'UK Pop by Age'!$G10*52</f>
        <v>4.2062565841074803E-2</v>
      </c>
      <c r="AT97" s="85">
        <f>AT49/'UK Pop by Age'!$G10*52</f>
        <v>4.6585422383125859E-2</v>
      </c>
      <c r="AU97" s="85">
        <f>AU49/'UK Pop by Age'!$G10*52</f>
        <v>4.8580800269324854E-2</v>
      </c>
      <c r="AV97" s="85">
        <f>AV49/'UK Pop by Age'!$G10*52</f>
        <v>5.0350035328421298E-2</v>
      </c>
      <c r="AW97" s="85">
        <f>AW49/'UK Pop by Age'!$G10*52</f>
        <v>4.7370271018364128E-2</v>
      </c>
      <c r="AX97" s="85">
        <f>AX49/'UK Pop by Age'!$G10*52</f>
        <v>4.6598724902367182E-2</v>
      </c>
      <c r="AY97" s="85">
        <f>AY49/'UK Pop by Age'!$G10*52</f>
        <v>4.7995489422706483E-2</v>
      </c>
      <c r="AZ97" s="85">
        <f>AZ49/'UK Pop by Age'!$G10*52</f>
        <v>4.9724816924078943E-2</v>
      </c>
      <c r="BA97" s="274">
        <f>BA49/'UK Pop by Age'!$G10*52</f>
        <v>4.427078403513502E-2</v>
      </c>
      <c r="BB97" s="85">
        <f>BB49/'UK Pop by Age'!$G10</f>
        <v>4.4666278164886775E-2</v>
      </c>
      <c r="BC97" s="282">
        <f t="shared" si="419"/>
        <v>22.388254430075257</v>
      </c>
    </row>
    <row r="98" spans="1:55" x14ac:dyDescent="0.25">
      <c r="A98" s="45" t="s">
        <v>49</v>
      </c>
      <c r="B98" s="85">
        <f>B50/'UK Pop by Age'!$G11*52</f>
        <v>0.27180936837461001</v>
      </c>
      <c r="C98" s="85">
        <f>C50/'UK Pop by Age'!$G11*52</f>
        <v>0.30424376359242067</v>
      </c>
      <c r="D98" s="85">
        <f>D50/'UK Pop by Age'!$G11*52</f>
        <v>0.27130178785476949</v>
      </c>
      <c r="E98" s="85">
        <f>E50/'UK Pop by Age'!$G11*52</f>
        <v>0.24434926225123671</v>
      </c>
      <c r="F98" s="86">
        <f>F50/'UK Pop by Age'!$G11*52</f>
        <v>0.23891815068894295</v>
      </c>
      <c r="G98" s="86">
        <f>G50/'UK Pop by Age'!$G11*52</f>
        <v>0.22704076652467428</v>
      </c>
      <c r="H98" s="86">
        <f>H50/'UK Pop by Age'!$G11*52</f>
        <v>0.23125368483935077</v>
      </c>
      <c r="I98" s="86">
        <f>I50/'UK Pop by Age'!$G11*52</f>
        <v>0.22343694483380644</v>
      </c>
      <c r="J98" s="86">
        <f>J50/'UK Pop by Age'!$G11*52</f>
        <v>0.22399528340563099</v>
      </c>
      <c r="K98" s="86">
        <f>K50/'UK Pop by Age'!$G11*52</f>
        <v>0.22130510665047617</v>
      </c>
      <c r="L98" s="86">
        <f>L50/'UK Pop by Age'!$G11*52</f>
        <v>0.22506120249729614</v>
      </c>
      <c r="M98" s="86">
        <f>M50/'UK Pop by Age'!$G11*52</f>
        <v>0.21338685054096371</v>
      </c>
      <c r="N98" s="86">
        <f>N50/'UK Pop by Age'!$G11*52</f>
        <v>0.2255687830171367</v>
      </c>
      <c r="O98" s="86">
        <f>O50/'UK Pop by Age'!$G11*52</f>
        <v>0.32627275815350015</v>
      </c>
      <c r="P98" s="86">
        <f>P50/'UK Pop by Age'!$G11*52</f>
        <v>0.37875658390501216</v>
      </c>
      <c r="Q98" s="86">
        <f>Q50/'UK Pop by Age'!$G11*52</f>
        <v>0.48732805709890403</v>
      </c>
      <c r="R98" s="86">
        <f>R50/'UK Pop by Age'!$G11*52</f>
        <v>0.48184618748462615</v>
      </c>
      <c r="S98" s="86">
        <f>S50/'UK Pop by Age'!$G11*52</f>
        <v>0.40144543314188441</v>
      </c>
      <c r="T98" s="86">
        <f>T50/'UK Pop by Age'!$G11*52</f>
        <v>0.27632683500119082</v>
      </c>
      <c r="U98" s="86">
        <f>U50/'UK Pop by Age'!$G11*52</f>
        <v>0.31535977697692852</v>
      </c>
      <c r="V98" s="86">
        <f>V50/'UK Pop by Age'!$G11*52</f>
        <v>0.25698801719526621</v>
      </c>
      <c r="W98" s="86">
        <f>W50/'UK Pop by Age'!$G11*52</f>
        <v>0.2014079502727269</v>
      </c>
      <c r="X98" s="86">
        <f>X50/'UK Pop by Age'!$G11*52</f>
        <v>0.2101890932659683</v>
      </c>
      <c r="Y98" s="86">
        <f>Y50/'UK Pop by Age'!$G11*52</f>
        <v>0.19181467844774069</v>
      </c>
      <c r="Z98" s="86">
        <f>Z50/'UK Pop by Age'!$G11*52</f>
        <v>0.17805924636006198</v>
      </c>
      <c r="AA98" s="86">
        <f>AA50/'UK Pop by Age'!$G11*52</f>
        <v>0.17140994155015091</v>
      </c>
      <c r="AB98" s="86">
        <f>AB50/'UK Pop by Age'!$G11*52</f>
        <v>0.17237434453784795</v>
      </c>
      <c r="AC98" s="86">
        <f>AC50/'UK Pop by Age'!$G11*52</f>
        <v>0.16130908920532414</v>
      </c>
      <c r="AD98" s="86">
        <f>AD50/'UK Pop by Age'!$G11*52</f>
        <v>0.16293334686881386</v>
      </c>
      <c r="AE98" s="86">
        <f>AE50/'UK Pop by Age'!$G11*52</f>
        <v>0.16871976479499604</v>
      </c>
      <c r="AF98" s="86">
        <f>AF50/'UK Pop by Age'!$G11*52</f>
        <v>0.16486215284420791</v>
      </c>
      <c r="AG98" s="86">
        <f>AG50/'UK Pop by Age'!$G11*52</f>
        <v>0.16988719999062926</v>
      </c>
      <c r="AH98" s="86">
        <f>AH50/'UK Pop by Age'!$G11*52</f>
        <v>0.18135851973902553</v>
      </c>
      <c r="AI98" s="85">
        <f>AI50/'UK Pop by Age'!$G11*52</f>
        <v>0.18409945454616444</v>
      </c>
      <c r="AJ98" s="85">
        <f>AJ50/'UK Pop by Age'!$G11*52</f>
        <v>0.1674508134953947</v>
      </c>
      <c r="AK98" s="85">
        <f>AK50/'UK Pop by Age'!$G11*52</f>
        <v>0.14349301295892111</v>
      </c>
      <c r="AL98" s="85">
        <f>AL50/'UK Pop by Age'!$G11*52</f>
        <v>0.18942905000449012</v>
      </c>
      <c r="AM98" s="85">
        <f>AM50/'UK Pop by Age'!$G11*52</f>
        <v>0.18115548753108932</v>
      </c>
      <c r="AN98" s="86">
        <f>AN50/'UK Pop by Age'!$G11*52</f>
        <v>0.1831350515584674</v>
      </c>
      <c r="AO98" s="86">
        <f>AO50/'UK Pop by Age'!$G11*52</f>
        <v>0.18876919532869743</v>
      </c>
      <c r="AP98" s="86">
        <f>AP50/'UK Pop by Age'!$G11*52</f>
        <v>0.19648441923027365</v>
      </c>
      <c r="AQ98" s="86">
        <f>AQ50/'UK Pop by Age'!$G11*52</f>
        <v>0.20856483560247857</v>
      </c>
      <c r="AR98" s="86">
        <f>AR50/'UK Pop by Age'!$G11*52</f>
        <v>0.20688981988700475</v>
      </c>
      <c r="AS98" s="86">
        <f>AS50/'UK Pop by Age'!$G11*52</f>
        <v>0.2110519801496972</v>
      </c>
      <c r="AT98" s="86">
        <f>AT50/'UK Pop by Age'!$G11*52</f>
        <v>0.23216732977506371</v>
      </c>
      <c r="AU98" s="86">
        <f>AU50/'UK Pop by Age'!$G11*52</f>
        <v>0.23927345705283132</v>
      </c>
      <c r="AV98" s="86">
        <f>AV50/'UK Pop by Age'!$G11*52</f>
        <v>0.24505987497901349</v>
      </c>
      <c r="AW98" s="86">
        <f>AW50/'UK Pop by Age'!$G11*52</f>
        <v>0.25033871238535516</v>
      </c>
      <c r="AX98" s="86">
        <f>AX50/'UK Pop by Age'!$G11*52</f>
        <v>0.2456182135508381</v>
      </c>
      <c r="AY98" s="86">
        <f>AY50/'UK Pop by Age'!$G11*52</f>
        <v>0.2430803109516354</v>
      </c>
      <c r="AZ98" s="86">
        <f>AZ50/'UK Pop by Age'!$G11*52</f>
        <v>0.27003283655516813</v>
      </c>
      <c r="BA98" s="275">
        <f>BA50/'UK Pop by Age'!$G11*52</f>
        <v>0.23663403834966051</v>
      </c>
      <c r="BB98" s="85">
        <f>BB50/'UK Pop by Age'!$G11</f>
        <v>0.23467399664996857</v>
      </c>
      <c r="BC98" s="282">
        <f t="shared" si="419"/>
        <v>4.2612305337415144</v>
      </c>
    </row>
    <row r="99" spans="1:55" s="17" customFormat="1" x14ac:dyDescent="0.25">
      <c r="A99" s="74" t="s">
        <v>65</v>
      </c>
      <c r="B99" s="76"/>
      <c r="C99" s="76"/>
      <c r="D99" s="76"/>
      <c r="E99" s="191">
        <f>E51/'UK Pop by Age'!$G12*52</f>
        <v>9.3597830975093877E-3</v>
      </c>
      <c r="F99" s="191">
        <f>F51/'UK Pop by Age'!$G12*52</f>
        <v>9.1694761940672408E-3</v>
      </c>
      <c r="G99" s="191">
        <f>G51/'UK Pop by Age'!$G12*52</f>
        <v>8.673572727836254E-3</v>
      </c>
      <c r="H99" s="191">
        <f>H51/'UK Pop by Age'!$G12*52</f>
        <v>8.6451451406000818E-3</v>
      </c>
      <c r="I99" s="191">
        <f>I51/'UK Pop by Age'!$G12*52</f>
        <v>8.5598623788915688E-3</v>
      </c>
      <c r="J99" s="191">
        <f>J51/'UK Pop by Age'!$G12*52</f>
        <v>8.5401209988664496E-3</v>
      </c>
      <c r="K99" s="191">
        <f>K51/'UK Pop by Age'!$G12*52</f>
        <v>8.6009244493438167E-3</v>
      </c>
      <c r="L99" s="191">
        <f>L51/'UK Pop by Age'!$G12*52</f>
        <v>8.6996313494694111E-3</v>
      </c>
      <c r="M99" s="191">
        <f>M51/'UK Pop by Age'!$G12*52</f>
        <v>8.406669269896647E-3</v>
      </c>
      <c r="N99" s="191">
        <f>N51/'UK Pop by Age'!$G12*52</f>
        <v>8.7983382495950054E-3</v>
      </c>
      <c r="O99" s="191">
        <f>O51/'UK Pop by Age'!$G12*52</f>
        <v>1.2940079778864957E-2</v>
      </c>
      <c r="P99" s="191">
        <f>P51/'UK Pop by Age'!$G12*52</f>
        <v>1.4621255701804085E-2</v>
      </c>
      <c r="Q99" s="191">
        <f>Q51/'UK Pop by Age'!$G12*52</f>
        <v>1.7649583397657331E-2</v>
      </c>
      <c r="R99" s="191">
        <f>R51/'UK Pop by Age'!$G12*52</f>
        <v>1.7370045456501646E-2</v>
      </c>
      <c r="S99" s="191">
        <f>S51/'UK Pop by Age'!$G12*52</f>
        <v>1.4176679823638409E-2</v>
      </c>
      <c r="T99" s="191">
        <f>T51/'UK Pop by Age'!$G12*52</f>
        <v>9.9946658791172129E-3</v>
      </c>
      <c r="U99" s="191">
        <f>U51/'UK Pop by Age'!$G12*52</f>
        <v>1.1507645244242328E-2</v>
      </c>
      <c r="V99" s="191">
        <f>V51/'UK Pop by Age'!$G12*52</f>
        <v>9.7032831099464582E-3</v>
      </c>
      <c r="W99" s="191">
        <f>W51/'UK Pop by Age'!$G12*52</f>
        <v>7.7575726946707349E-3</v>
      </c>
      <c r="X99" s="191">
        <f>X51/'UK Pop by Age'!$G12*52</f>
        <v>8.4564175475599461E-3</v>
      </c>
      <c r="Y99" s="191">
        <f>Y51/'UK Pop by Age'!$G12*52</f>
        <v>7.8776002852234579E-3</v>
      </c>
      <c r="Z99" s="191">
        <f>Z51/'UK Pop by Age'!$G12*52</f>
        <v>7.3745899221834277E-3</v>
      </c>
      <c r="AA99" s="191">
        <f>AA51/'UK Pop by Age'!$G12*52</f>
        <v>7.0903140498217157E-3</v>
      </c>
      <c r="AB99" s="191">
        <f>AB51/'UK Pop by Age'!$G12*52</f>
        <v>7.2174485371834813E-3</v>
      </c>
      <c r="AC99" s="191">
        <f>AC51/'UK Pop by Age'!$G12*52</f>
        <v>6.8621036967313415E-3</v>
      </c>
      <c r="AD99" s="191">
        <f>AD51/'UK Pop by Age'!$G12*52</f>
        <v>6.9671278384649737E-3</v>
      </c>
      <c r="AE99" s="191">
        <f>AE51/'UK Pop by Age'!$G12*52</f>
        <v>7.0208243921332965E-3</v>
      </c>
      <c r="AF99" s="191">
        <f>AF51/'UK Pop by Age'!$G12*52</f>
        <v>7.0642554281885586E-3</v>
      </c>
      <c r="AG99" s="191">
        <f>AG51/'UK Pop by Age'!$G12*52</f>
        <v>7.0634657729875538E-3</v>
      </c>
      <c r="AH99" s="191">
        <f>AH51/'UK Pop by Age'!$G12*52</f>
        <v>7.4164416478366803E-3</v>
      </c>
      <c r="AI99" s="191">
        <f>AI51/'UK Pop by Age'!$G12*52</f>
        <v>7.6051692408768178E-3</v>
      </c>
      <c r="AJ99" s="191">
        <f>AJ51/'UK Pop by Age'!$G12*52</f>
        <v>7.1321657754749674E-3</v>
      </c>
      <c r="AK99" s="191">
        <f>AK51/'UK Pop by Age'!$G12*52</f>
        <v>6.111141600575817E-3</v>
      </c>
      <c r="AL99" s="191">
        <f>AL51/'UK Pop by Age'!$G12*52</f>
        <v>7.7473071770576734E-3</v>
      </c>
      <c r="AM99" s="191">
        <f>AM51/'UK Pop by Age'!$G12*52</f>
        <v>7.5190968239672983E-3</v>
      </c>
      <c r="AN99" s="191">
        <f>AN51/'UK Pop by Age'!$G12*52</f>
        <v>7.607538206479832E-3</v>
      </c>
      <c r="AO99" s="191">
        <f>AO51/'UK Pop by Age'!$G12*52</f>
        <v>7.853120973992312E-3</v>
      </c>
      <c r="AP99" s="191">
        <f>AP51/'UK Pop by Age'!$G12*52</f>
        <v>7.8602278708013538E-3</v>
      </c>
      <c r="AQ99" s="191">
        <f>AQ51/'UK Pop by Age'!$G12*52</f>
        <v>8.3182278873841133E-3</v>
      </c>
      <c r="AR99" s="191">
        <f>AR51/'UK Pop by Age'!$G12*52</f>
        <v>8.4801072035900881E-3</v>
      </c>
      <c r="AS99" s="191">
        <f>AS51/'UK Pop by Age'!$G12*52</f>
        <v>8.5969761733387922E-3</v>
      </c>
      <c r="AT99" s="191">
        <f>AT51/'UK Pop by Age'!$G12*52</f>
        <v>9.3274072342681928E-3</v>
      </c>
      <c r="AU99" s="191">
        <f>AU51/'UK Pop by Age'!$G12*52</f>
        <v>9.6764348331122955E-3</v>
      </c>
      <c r="AV99" s="191">
        <f>AV51/'UK Pop by Age'!$G12*52</f>
        <v>9.8983279445946336E-3</v>
      </c>
      <c r="AW99" s="191">
        <f>AW51/'UK Pop by Age'!$G12*52</f>
        <v>9.835945183715257E-3</v>
      </c>
      <c r="AX99" s="191">
        <f>AX51/'UK Pop by Age'!$G12*52</f>
        <v>9.7151279379615301E-3</v>
      </c>
      <c r="AY99" s="191">
        <f>AY51/'UK Pop by Age'!$G12*52</f>
        <v>9.7064417307504754E-3</v>
      </c>
      <c r="AZ99" s="191">
        <f>AZ51/'UK Pop by Age'!$G12*52</f>
        <v>1.0274203820272897E-2</v>
      </c>
      <c r="BA99" s="276">
        <f>BA51/'UK Pop by Age'!$G12*52</f>
        <v>9.0968279155748035E-3</v>
      </c>
      <c r="BB99" s="85">
        <f>BB51/'UK Pop by Age'!$G12</f>
        <v>9.1726955575790296E-3</v>
      </c>
      <c r="BC99" s="282">
        <f t="shared" si="419"/>
        <v>109.01920746445576</v>
      </c>
    </row>
    <row r="100" spans="1:55" s="30" customFormat="1" x14ac:dyDescent="0.25">
      <c r="A100" s="29"/>
      <c r="B100" s="43"/>
      <c r="C100" s="43"/>
      <c r="D100" s="43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5" s="30" customFormat="1" ht="18.75" x14ac:dyDescent="0.3">
      <c r="A101" s="13" t="s">
        <v>66</v>
      </c>
      <c r="B101" s="43"/>
      <c r="C101" s="43"/>
      <c r="D101" s="43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</row>
    <row r="102" spans="1:55" s="30" customFormat="1" x14ac:dyDescent="0.25">
      <c r="A102" s="33" t="s">
        <v>50</v>
      </c>
      <c r="B102" s="16">
        <v>1</v>
      </c>
      <c r="C102" s="16">
        <v>2</v>
      </c>
      <c r="D102" s="16">
        <v>3</v>
      </c>
      <c r="E102" s="16">
        <v>4</v>
      </c>
      <c r="F102" s="16">
        <v>5</v>
      </c>
      <c r="G102" s="16">
        <v>6</v>
      </c>
      <c r="H102" s="16">
        <v>7</v>
      </c>
      <c r="I102" s="16">
        <v>8</v>
      </c>
      <c r="J102" s="16">
        <v>9</v>
      </c>
      <c r="K102" s="16">
        <v>10</v>
      </c>
      <c r="L102" s="16">
        <v>11</v>
      </c>
      <c r="M102" s="16">
        <v>12</v>
      </c>
      <c r="N102" s="16">
        <v>13</v>
      </c>
      <c r="O102" s="16">
        <v>14</v>
      </c>
      <c r="P102" s="16">
        <v>15</v>
      </c>
      <c r="Q102" s="16">
        <v>16</v>
      </c>
      <c r="R102" s="16">
        <v>17</v>
      </c>
      <c r="S102" s="16">
        <v>18</v>
      </c>
      <c r="T102" s="16">
        <v>19</v>
      </c>
      <c r="U102" s="16">
        <v>20</v>
      </c>
      <c r="V102" s="16">
        <v>21</v>
      </c>
      <c r="W102" s="16">
        <v>22</v>
      </c>
      <c r="X102" s="16">
        <v>23</v>
      </c>
      <c r="Y102" s="16">
        <v>24</v>
      </c>
      <c r="Z102" s="16">
        <v>25</v>
      </c>
      <c r="AA102" s="16">
        <v>26</v>
      </c>
      <c r="AB102" s="16">
        <v>27</v>
      </c>
      <c r="AC102" s="16">
        <v>28</v>
      </c>
      <c r="AD102" s="16">
        <v>29</v>
      </c>
      <c r="AE102" s="16">
        <v>30</v>
      </c>
      <c r="AF102" s="16">
        <v>31</v>
      </c>
      <c r="AG102" s="16">
        <v>32</v>
      </c>
      <c r="AH102" s="16">
        <v>33</v>
      </c>
      <c r="AI102" s="16">
        <v>34</v>
      </c>
      <c r="AJ102" s="16">
        <v>35</v>
      </c>
      <c r="AK102" s="16">
        <v>36</v>
      </c>
      <c r="AL102" s="16">
        <v>37</v>
      </c>
      <c r="AM102" s="16">
        <v>38</v>
      </c>
      <c r="AN102" s="16">
        <v>39</v>
      </c>
      <c r="AO102" s="16">
        <v>40</v>
      </c>
      <c r="AP102" s="16">
        <v>41</v>
      </c>
      <c r="AQ102" s="16">
        <v>42</v>
      </c>
      <c r="AR102" s="16">
        <v>43</v>
      </c>
      <c r="AS102" s="16">
        <v>44</v>
      </c>
      <c r="AT102" s="16">
        <v>45</v>
      </c>
      <c r="AU102" s="16">
        <v>46</v>
      </c>
      <c r="AV102" s="16">
        <v>47</v>
      </c>
      <c r="AW102" s="16">
        <v>48</v>
      </c>
      <c r="AX102" s="16">
        <v>49</v>
      </c>
      <c r="AY102" s="16">
        <v>50</v>
      </c>
      <c r="AZ102" s="16">
        <v>51</v>
      </c>
      <c r="BA102" s="16">
        <v>52</v>
      </c>
    </row>
    <row r="103" spans="1:55" s="30" customFormat="1" x14ac:dyDescent="0.25">
      <c r="A103" s="31" t="s">
        <v>52</v>
      </c>
      <c r="B103" s="36">
        <v>43833</v>
      </c>
      <c r="C103" s="36">
        <v>43840</v>
      </c>
      <c r="D103" s="36">
        <v>43847</v>
      </c>
      <c r="E103" s="36">
        <v>43854</v>
      </c>
      <c r="F103" s="36">
        <v>43861</v>
      </c>
      <c r="G103" s="36">
        <v>43868</v>
      </c>
      <c r="H103" s="36">
        <v>43875</v>
      </c>
      <c r="I103" s="36">
        <v>43882</v>
      </c>
      <c r="J103" s="36">
        <v>43889</v>
      </c>
      <c r="K103" s="36">
        <v>43896</v>
      </c>
      <c r="L103" s="36">
        <v>43903</v>
      </c>
      <c r="M103" s="36">
        <v>43910</v>
      </c>
      <c r="N103" s="36">
        <v>43917</v>
      </c>
      <c r="O103" s="36">
        <v>43924</v>
      </c>
      <c r="P103" s="35">
        <v>43931</v>
      </c>
      <c r="Q103" s="35">
        <v>43938</v>
      </c>
      <c r="R103" s="35">
        <v>43945</v>
      </c>
      <c r="S103" s="35">
        <v>43952</v>
      </c>
      <c r="T103" s="35">
        <v>43959</v>
      </c>
      <c r="U103" s="35">
        <v>43966</v>
      </c>
      <c r="V103" s="35">
        <v>43973</v>
      </c>
      <c r="W103" s="35">
        <v>43980</v>
      </c>
      <c r="X103" s="35">
        <v>43987</v>
      </c>
      <c r="Y103" s="35">
        <v>43994</v>
      </c>
      <c r="Z103" s="35">
        <v>44001</v>
      </c>
      <c r="AA103" s="35">
        <v>44008</v>
      </c>
      <c r="AB103" s="35">
        <v>44015</v>
      </c>
      <c r="AC103" s="35">
        <v>44022</v>
      </c>
      <c r="AD103" s="35">
        <v>44029</v>
      </c>
      <c r="AE103" s="35">
        <v>44036</v>
      </c>
      <c r="AF103" s="35">
        <v>44043</v>
      </c>
      <c r="AG103" s="35">
        <v>44050</v>
      </c>
      <c r="AH103" s="35">
        <v>44057</v>
      </c>
      <c r="AI103" s="35">
        <v>44064</v>
      </c>
      <c r="AJ103" s="35">
        <v>44071</v>
      </c>
      <c r="AK103" s="35">
        <v>44078</v>
      </c>
      <c r="AL103" s="35">
        <v>44085</v>
      </c>
      <c r="AM103" s="35">
        <v>44092</v>
      </c>
      <c r="AN103" s="35">
        <v>44099</v>
      </c>
      <c r="AO103" s="35">
        <v>44106</v>
      </c>
      <c r="AP103" s="35">
        <v>44113</v>
      </c>
      <c r="AQ103" s="35">
        <v>44120</v>
      </c>
      <c r="AR103" s="35">
        <v>44127</v>
      </c>
      <c r="AS103" s="35">
        <v>44134</v>
      </c>
      <c r="AT103" s="35">
        <v>44141</v>
      </c>
      <c r="AU103" s="35">
        <v>44148</v>
      </c>
      <c r="AV103" s="35">
        <v>44155</v>
      </c>
      <c r="AW103" s="35">
        <v>44162</v>
      </c>
      <c r="AX103" s="35">
        <v>44169</v>
      </c>
      <c r="AY103" s="35">
        <v>44176</v>
      </c>
      <c r="AZ103" s="35">
        <v>44183</v>
      </c>
      <c r="BA103" s="35">
        <v>44190</v>
      </c>
    </row>
    <row r="104" spans="1:55" s="30" customFormat="1" ht="26.25" x14ac:dyDescent="0.25">
      <c r="A104" s="29" t="s">
        <v>43</v>
      </c>
      <c r="B104" s="37">
        <v>52</v>
      </c>
      <c r="C104" s="37">
        <v>73</v>
      </c>
      <c r="D104" s="37">
        <v>59</v>
      </c>
      <c r="E104" s="37">
        <v>50</v>
      </c>
      <c r="F104" s="37">
        <v>41</v>
      </c>
      <c r="G104" s="37">
        <v>45</v>
      </c>
      <c r="H104" s="37">
        <v>48</v>
      </c>
      <c r="I104" s="37">
        <v>26</v>
      </c>
      <c r="J104" s="37">
        <v>45</v>
      </c>
      <c r="K104" s="37">
        <v>47</v>
      </c>
      <c r="L104" s="37">
        <v>47</v>
      </c>
      <c r="M104" s="37">
        <v>46</v>
      </c>
      <c r="N104" s="37">
        <v>43</v>
      </c>
      <c r="O104" s="37">
        <v>46</v>
      </c>
      <c r="P104" s="37">
        <v>36</v>
      </c>
      <c r="Q104" s="37">
        <v>54</v>
      </c>
      <c r="R104" s="37">
        <v>57</v>
      </c>
      <c r="S104" s="37">
        <v>51</v>
      </c>
      <c r="T104" s="37">
        <v>48</v>
      </c>
      <c r="U104" s="32">
        <v>52</v>
      </c>
      <c r="V104" s="32">
        <v>60</v>
      </c>
      <c r="W104" s="32">
        <v>46</v>
      </c>
      <c r="X104" s="37">
        <v>46</v>
      </c>
      <c r="Y104" s="37">
        <v>60</v>
      </c>
      <c r="Z104" s="37">
        <v>55</v>
      </c>
      <c r="AA104" s="37">
        <v>43</v>
      </c>
      <c r="AB104" s="37">
        <v>50</v>
      </c>
      <c r="AC104" s="37">
        <v>48</v>
      </c>
      <c r="AD104" s="37">
        <v>45</v>
      </c>
      <c r="AE104" s="37">
        <v>59</v>
      </c>
      <c r="AF104" s="37">
        <v>62</v>
      </c>
      <c r="AG104" s="37">
        <v>59</v>
      </c>
      <c r="AH104" s="37">
        <v>64</v>
      </c>
      <c r="AI104" s="37">
        <v>44</v>
      </c>
      <c r="AJ104" s="37">
        <v>51</v>
      </c>
      <c r="AK104" s="37">
        <v>45</v>
      </c>
      <c r="AL104" s="37">
        <v>55</v>
      </c>
      <c r="AM104" s="32">
        <v>69</v>
      </c>
      <c r="AN104" s="37">
        <v>50</v>
      </c>
      <c r="AO104" s="37">
        <v>40</v>
      </c>
      <c r="AP104" s="37">
        <v>47</v>
      </c>
      <c r="AQ104" s="37">
        <v>43</v>
      </c>
      <c r="AR104" s="37">
        <v>65</v>
      </c>
      <c r="AS104" s="37">
        <v>46</v>
      </c>
      <c r="AT104" s="37">
        <v>44</v>
      </c>
      <c r="AU104" s="37">
        <v>47</v>
      </c>
      <c r="AV104" s="37">
        <v>62</v>
      </c>
      <c r="AW104" s="37">
        <v>58</v>
      </c>
      <c r="AX104" s="37">
        <v>45</v>
      </c>
      <c r="AY104" s="37">
        <v>51</v>
      </c>
      <c r="AZ104" s="37">
        <v>41</v>
      </c>
      <c r="BA104" s="37">
        <v>22</v>
      </c>
    </row>
    <row r="105" spans="1:55" s="30" customFormat="1" x14ac:dyDescent="0.25">
      <c r="A105" s="27" t="s">
        <v>44</v>
      </c>
      <c r="B105" s="37">
        <v>18</v>
      </c>
      <c r="C105" s="37">
        <v>17</v>
      </c>
      <c r="D105" s="37">
        <v>22</v>
      </c>
      <c r="E105" s="37">
        <v>25</v>
      </c>
      <c r="F105" s="37">
        <v>14</v>
      </c>
      <c r="G105" s="37">
        <v>23</v>
      </c>
      <c r="H105" s="37">
        <v>17</v>
      </c>
      <c r="I105" s="37">
        <v>13</v>
      </c>
      <c r="J105" s="37">
        <v>11</v>
      </c>
      <c r="K105" s="37">
        <v>27</v>
      </c>
      <c r="L105" s="37">
        <v>17</v>
      </c>
      <c r="M105" s="37">
        <v>15</v>
      </c>
      <c r="N105" s="37">
        <v>20</v>
      </c>
      <c r="O105" s="37">
        <v>22</v>
      </c>
      <c r="P105" s="37">
        <v>25</v>
      </c>
      <c r="Q105" s="37">
        <v>21</v>
      </c>
      <c r="R105" s="37">
        <v>12</v>
      </c>
      <c r="S105" s="37">
        <v>21</v>
      </c>
      <c r="T105" s="37">
        <v>21</v>
      </c>
      <c r="U105" s="32">
        <v>24</v>
      </c>
      <c r="V105" s="32">
        <v>13</v>
      </c>
      <c r="W105" s="32">
        <v>18</v>
      </c>
      <c r="X105" s="37">
        <v>19</v>
      </c>
      <c r="Y105" s="37">
        <v>17</v>
      </c>
      <c r="Z105" s="37">
        <v>21</v>
      </c>
      <c r="AA105" s="37">
        <v>22</v>
      </c>
      <c r="AB105" s="37">
        <v>23</v>
      </c>
      <c r="AC105" s="37">
        <v>21</v>
      </c>
      <c r="AD105" s="37">
        <v>15</v>
      </c>
      <c r="AE105" s="37">
        <v>13</v>
      </c>
      <c r="AF105" s="37">
        <v>18</v>
      </c>
      <c r="AG105" s="37">
        <v>18</v>
      </c>
      <c r="AH105" s="37">
        <v>11</v>
      </c>
      <c r="AI105" s="37">
        <v>22</v>
      </c>
      <c r="AJ105" s="37">
        <v>11</v>
      </c>
      <c r="AK105" s="37">
        <v>20</v>
      </c>
      <c r="AL105" s="37">
        <v>18</v>
      </c>
      <c r="AM105" s="32">
        <v>18</v>
      </c>
      <c r="AN105" s="37">
        <v>10</v>
      </c>
      <c r="AO105" s="37">
        <v>17</v>
      </c>
      <c r="AP105" s="37">
        <v>20</v>
      </c>
      <c r="AQ105" s="37">
        <v>18</v>
      </c>
      <c r="AR105" s="37">
        <v>24</v>
      </c>
      <c r="AS105" s="37">
        <v>24</v>
      </c>
      <c r="AT105" s="37">
        <v>12</v>
      </c>
      <c r="AU105" s="37">
        <v>29</v>
      </c>
      <c r="AV105" s="37">
        <v>22</v>
      </c>
      <c r="AW105" s="37">
        <v>20</v>
      </c>
      <c r="AX105" s="37">
        <v>15</v>
      </c>
      <c r="AY105" s="37">
        <v>13</v>
      </c>
      <c r="AZ105" s="37">
        <v>23</v>
      </c>
      <c r="BA105" s="37">
        <v>11</v>
      </c>
    </row>
    <row r="106" spans="1:55" s="30" customFormat="1" x14ac:dyDescent="0.25">
      <c r="A106" s="27" t="s">
        <v>45</v>
      </c>
      <c r="B106" s="37">
        <v>208</v>
      </c>
      <c r="C106" s="37">
        <v>302</v>
      </c>
      <c r="D106" s="37">
        <v>286</v>
      </c>
      <c r="E106" s="37">
        <v>298</v>
      </c>
      <c r="F106" s="37">
        <v>339</v>
      </c>
      <c r="G106" s="37">
        <v>293</v>
      </c>
      <c r="H106" s="37">
        <v>318</v>
      </c>
      <c r="I106" s="37">
        <v>294</v>
      </c>
      <c r="J106" s="37">
        <v>254</v>
      </c>
      <c r="K106" s="37">
        <v>287</v>
      </c>
      <c r="L106" s="37">
        <v>329</v>
      </c>
      <c r="M106" s="37">
        <v>278</v>
      </c>
      <c r="N106" s="37">
        <v>261</v>
      </c>
      <c r="O106" s="37">
        <v>260</v>
      </c>
      <c r="P106" s="37">
        <v>337</v>
      </c>
      <c r="Q106" s="37">
        <v>301</v>
      </c>
      <c r="R106" s="37">
        <v>340</v>
      </c>
      <c r="S106" s="37">
        <v>308</v>
      </c>
      <c r="T106" s="37">
        <v>247</v>
      </c>
      <c r="U106" s="32">
        <v>300</v>
      </c>
      <c r="V106" s="32">
        <v>294</v>
      </c>
      <c r="W106" s="32">
        <v>250</v>
      </c>
      <c r="X106" s="37">
        <v>298</v>
      </c>
      <c r="Y106" s="37">
        <v>286</v>
      </c>
      <c r="Z106" s="37">
        <v>308</v>
      </c>
      <c r="AA106" s="37">
        <v>306</v>
      </c>
      <c r="AB106" s="37">
        <v>286</v>
      </c>
      <c r="AC106" s="37">
        <v>304</v>
      </c>
      <c r="AD106" s="37">
        <v>304</v>
      </c>
      <c r="AE106" s="37">
        <v>291</v>
      </c>
      <c r="AF106" s="37">
        <v>286</v>
      </c>
      <c r="AG106" s="37">
        <v>328</v>
      </c>
      <c r="AH106" s="37">
        <v>253</v>
      </c>
      <c r="AI106" s="37">
        <v>250</v>
      </c>
      <c r="AJ106" s="37">
        <v>233</v>
      </c>
      <c r="AK106" s="37">
        <v>323</v>
      </c>
      <c r="AL106" s="37">
        <v>275</v>
      </c>
      <c r="AM106" s="32">
        <v>292</v>
      </c>
      <c r="AN106" s="37">
        <v>270</v>
      </c>
      <c r="AO106" s="37">
        <v>287</v>
      </c>
      <c r="AP106" s="37">
        <v>328</v>
      </c>
      <c r="AQ106" s="37">
        <v>301</v>
      </c>
      <c r="AR106" s="37">
        <v>309</v>
      </c>
      <c r="AS106" s="37">
        <v>289</v>
      </c>
      <c r="AT106" s="37">
        <v>308</v>
      </c>
      <c r="AU106" s="37">
        <v>292</v>
      </c>
      <c r="AV106" s="37">
        <v>312</v>
      </c>
      <c r="AW106" s="37">
        <v>317</v>
      </c>
      <c r="AX106" s="37">
        <v>326</v>
      </c>
      <c r="AY106" s="37">
        <v>295</v>
      </c>
      <c r="AZ106" s="37">
        <v>333</v>
      </c>
      <c r="BA106" s="37">
        <v>166</v>
      </c>
    </row>
    <row r="107" spans="1:55" s="30" customFormat="1" x14ac:dyDescent="0.25">
      <c r="A107" s="27" t="s">
        <v>46</v>
      </c>
      <c r="B107" s="37">
        <v>1290</v>
      </c>
      <c r="C107" s="37">
        <v>1561</v>
      </c>
      <c r="D107" s="37">
        <v>1507</v>
      </c>
      <c r="E107" s="37">
        <v>1459</v>
      </c>
      <c r="F107" s="37">
        <v>1404</v>
      </c>
      <c r="G107" s="37">
        <v>1347</v>
      </c>
      <c r="H107" s="37">
        <v>1377</v>
      </c>
      <c r="I107" s="37">
        <v>1378</v>
      </c>
      <c r="J107" s="37">
        <v>1229</v>
      </c>
      <c r="K107" s="37">
        <v>1362</v>
      </c>
      <c r="L107" s="37">
        <v>1316</v>
      </c>
      <c r="M107" s="37">
        <v>1349</v>
      </c>
      <c r="N107" s="37">
        <v>1065</v>
      </c>
      <c r="O107" s="37">
        <v>1229</v>
      </c>
      <c r="P107" s="37">
        <v>1382</v>
      </c>
      <c r="Q107" s="37">
        <v>1386</v>
      </c>
      <c r="R107" s="37">
        <v>1213</v>
      </c>
      <c r="S107" s="37">
        <v>1363</v>
      </c>
      <c r="T107" s="37">
        <v>1115</v>
      </c>
      <c r="U107" s="32">
        <v>1330</v>
      </c>
      <c r="V107" s="32">
        <v>1258</v>
      </c>
      <c r="W107" s="32">
        <v>998</v>
      </c>
      <c r="X107" s="37">
        <v>1195</v>
      </c>
      <c r="Y107" s="37">
        <v>1199</v>
      </c>
      <c r="Z107" s="37">
        <v>1161</v>
      </c>
      <c r="AA107" s="37">
        <v>1184</v>
      </c>
      <c r="AB107" s="37">
        <v>1150</v>
      </c>
      <c r="AC107" s="37">
        <v>1140</v>
      </c>
      <c r="AD107" s="37">
        <v>1166</v>
      </c>
      <c r="AE107" s="37">
        <v>1193</v>
      </c>
      <c r="AF107" s="37">
        <v>1155</v>
      </c>
      <c r="AG107" s="37">
        <v>1175</v>
      </c>
      <c r="AH107" s="37">
        <v>1130</v>
      </c>
      <c r="AI107" s="37">
        <v>1083</v>
      </c>
      <c r="AJ107" s="37">
        <v>1017</v>
      </c>
      <c r="AK107" s="37">
        <v>1196</v>
      </c>
      <c r="AL107" s="37">
        <v>1180</v>
      </c>
      <c r="AM107" s="32">
        <v>1171</v>
      </c>
      <c r="AN107" s="37">
        <v>1083</v>
      </c>
      <c r="AO107" s="37">
        <v>1200</v>
      </c>
      <c r="AP107" s="37">
        <v>1212</v>
      </c>
      <c r="AQ107" s="37">
        <v>1209</v>
      </c>
      <c r="AR107" s="37">
        <v>1200</v>
      </c>
      <c r="AS107" s="37">
        <v>1151</v>
      </c>
      <c r="AT107" s="37">
        <v>1157</v>
      </c>
      <c r="AU107" s="37">
        <v>1238</v>
      </c>
      <c r="AV107" s="37">
        <v>1223</v>
      </c>
      <c r="AW107" s="37">
        <v>1246</v>
      </c>
      <c r="AX107" s="37">
        <v>1218</v>
      </c>
      <c r="AY107" s="37">
        <v>1265</v>
      </c>
      <c r="AZ107" s="37">
        <v>1306</v>
      </c>
      <c r="BA107" s="37">
        <v>792</v>
      </c>
    </row>
    <row r="108" spans="1:55" s="30" customFormat="1" x14ac:dyDescent="0.25">
      <c r="A108" s="27" t="s">
        <v>47</v>
      </c>
      <c r="B108" s="37">
        <v>1976</v>
      </c>
      <c r="C108" s="37">
        <v>2321</v>
      </c>
      <c r="D108" s="37">
        <v>2191</v>
      </c>
      <c r="E108" s="37">
        <v>2157</v>
      </c>
      <c r="F108" s="37">
        <v>1988</v>
      </c>
      <c r="G108" s="37">
        <v>2032</v>
      </c>
      <c r="H108" s="37">
        <v>1953</v>
      </c>
      <c r="I108" s="37">
        <v>1896</v>
      </c>
      <c r="J108" s="37">
        <v>1728</v>
      </c>
      <c r="K108" s="37">
        <v>2019</v>
      </c>
      <c r="L108" s="37">
        <v>1989</v>
      </c>
      <c r="M108" s="37">
        <v>1917</v>
      </c>
      <c r="N108" s="37">
        <v>1586</v>
      </c>
      <c r="O108" s="37">
        <v>1764</v>
      </c>
      <c r="P108" s="37">
        <v>2053</v>
      </c>
      <c r="Q108" s="37">
        <v>1880</v>
      </c>
      <c r="R108" s="37">
        <v>1707</v>
      </c>
      <c r="S108" s="37">
        <v>1725</v>
      </c>
      <c r="T108" s="37">
        <v>1437</v>
      </c>
      <c r="U108" s="32">
        <v>1760</v>
      </c>
      <c r="V108" s="32">
        <v>1659</v>
      </c>
      <c r="W108" s="32">
        <v>1431</v>
      </c>
      <c r="X108" s="37">
        <v>1700</v>
      </c>
      <c r="Y108" s="37">
        <v>1607</v>
      </c>
      <c r="Z108" s="37">
        <v>1613</v>
      </c>
      <c r="AA108" s="37">
        <v>1652</v>
      </c>
      <c r="AB108" s="37">
        <v>1548</v>
      </c>
      <c r="AC108" s="37">
        <v>1600</v>
      </c>
      <c r="AD108" s="37">
        <v>1577</v>
      </c>
      <c r="AE108" s="37">
        <v>1566</v>
      </c>
      <c r="AF108" s="37">
        <v>1536</v>
      </c>
      <c r="AG108" s="37">
        <v>1608</v>
      </c>
      <c r="AH108" s="37">
        <v>1558</v>
      </c>
      <c r="AI108" s="37">
        <v>1601</v>
      </c>
      <c r="AJ108" s="37">
        <v>1442</v>
      </c>
      <c r="AK108" s="37">
        <v>1621</v>
      </c>
      <c r="AL108" s="37">
        <v>1600</v>
      </c>
      <c r="AM108" s="32">
        <v>1623</v>
      </c>
      <c r="AN108" s="37">
        <v>1607</v>
      </c>
      <c r="AO108" s="37">
        <v>1627</v>
      </c>
      <c r="AP108" s="37">
        <v>1607</v>
      </c>
      <c r="AQ108" s="37">
        <v>1654</v>
      </c>
      <c r="AR108" s="37">
        <v>1657</v>
      </c>
      <c r="AS108" s="37">
        <v>1569</v>
      </c>
      <c r="AT108" s="37">
        <v>1666</v>
      </c>
      <c r="AU108" s="37">
        <v>1716</v>
      </c>
      <c r="AV108" s="37">
        <v>1700</v>
      </c>
      <c r="AW108" s="37">
        <v>1658</v>
      </c>
      <c r="AX108" s="37">
        <v>1696</v>
      </c>
      <c r="AY108" s="37">
        <v>1814</v>
      </c>
      <c r="AZ108" s="37">
        <v>1867</v>
      </c>
      <c r="BA108" s="37">
        <v>1205</v>
      </c>
    </row>
    <row r="109" spans="1:55" s="30" customFormat="1" x14ac:dyDescent="0.25">
      <c r="A109" s="27" t="s">
        <v>48</v>
      </c>
      <c r="B109" s="37">
        <v>3612</v>
      </c>
      <c r="C109" s="37">
        <v>4155</v>
      </c>
      <c r="D109" s="37">
        <v>3866</v>
      </c>
      <c r="E109" s="37">
        <v>3824</v>
      </c>
      <c r="F109" s="37">
        <v>3661</v>
      </c>
      <c r="G109" s="37">
        <v>3376</v>
      </c>
      <c r="H109" s="37">
        <v>3492</v>
      </c>
      <c r="I109" s="37">
        <v>3398</v>
      </c>
      <c r="J109" s="37">
        <v>3028</v>
      </c>
      <c r="K109" s="37">
        <v>3691</v>
      </c>
      <c r="L109" s="37">
        <v>3594</v>
      </c>
      <c r="M109" s="37">
        <v>3342</v>
      </c>
      <c r="N109" s="37">
        <v>2884</v>
      </c>
      <c r="O109" s="37">
        <v>3013</v>
      </c>
      <c r="P109" s="37">
        <v>3442</v>
      </c>
      <c r="Q109" s="37">
        <v>3109</v>
      </c>
      <c r="R109" s="37">
        <v>2906</v>
      </c>
      <c r="S109" s="37">
        <v>2907</v>
      </c>
      <c r="T109" s="37">
        <v>2384</v>
      </c>
      <c r="U109" s="32">
        <v>2791</v>
      </c>
      <c r="V109" s="32">
        <v>2687</v>
      </c>
      <c r="W109" s="32">
        <v>2330</v>
      </c>
      <c r="X109" s="37">
        <v>2881</v>
      </c>
      <c r="Y109" s="37">
        <v>2670</v>
      </c>
      <c r="Z109" s="37">
        <v>2550</v>
      </c>
      <c r="AA109" s="37">
        <v>2508</v>
      </c>
      <c r="AB109" s="37">
        <v>2611</v>
      </c>
      <c r="AC109" s="37">
        <v>2633</v>
      </c>
      <c r="AD109" s="37">
        <v>2484</v>
      </c>
      <c r="AE109" s="37">
        <v>2628</v>
      </c>
      <c r="AF109" s="37">
        <v>2620</v>
      </c>
      <c r="AG109" s="37">
        <v>2563</v>
      </c>
      <c r="AH109" s="37">
        <v>2489</v>
      </c>
      <c r="AI109" s="37">
        <v>2560</v>
      </c>
      <c r="AJ109" s="37">
        <v>2150</v>
      </c>
      <c r="AK109" s="37">
        <v>2638</v>
      </c>
      <c r="AL109" s="37">
        <v>2576</v>
      </c>
      <c r="AM109" s="32">
        <v>2601</v>
      </c>
      <c r="AN109" s="37">
        <v>2629</v>
      </c>
      <c r="AO109" s="37">
        <v>2696</v>
      </c>
      <c r="AP109" s="37">
        <v>2741</v>
      </c>
      <c r="AQ109" s="37">
        <v>2769</v>
      </c>
      <c r="AR109" s="37">
        <v>2642</v>
      </c>
      <c r="AS109" s="37">
        <v>2700</v>
      </c>
      <c r="AT109" s="37">
        <v>2949</v>
      </c>
      <c r="AU109" s="37">
        <v>2819</v>
      </c>
      <c r="AV109" s="37">
        <v>2766</v>
      </c>
      <c r="AW109" s="37">
        <v>2829</v>
      </c>
      <c r="AX109" s="37">
        <v>2965</v>
      </c>
      <c r="AY109" s="37">
        <v>2962</v>
      </c>
      <c r="AZ109" s="37">
        <v>3136</v>
      </c>
      <c r="BA109" s="37">
        <v>2013</v>
      </c>
    </row>
    <row r="110" spans="1:55" s="30" customFormat="1" x14ac:dyDescent="0.25">
      <c r="A110" s="29" t="s">
        <v>49</v>
      </c>
      <c r="B110" s="37">
        <v>5565</v>
      </c>
      <c r="C110" s="37">
        <v>6621</v>
      </c>
      <c r="D110" s="37">
        <v>6325</v>
      </c>
      <c r="E110" s="37">
        <v>6122</v>
      </c>
      <c r="F110" s="37">
        <v>5838</v>
      </c>
      <c r="G110" s="37">
        <v>5374</v>
      </c>
      <c r="H110" s="37">
        <v>5041</v>
      </c>
      <c r="I110" s="37">
        <v>5137</v>
      </c>
      <c r="J110" s="37">
        <v>4559</v>
      </c>
      <c r="K110" s="37">
        <v>5564</v>
      </c>
      <c r="L110" s="37">
        <v>5496</v>
      </c>
      <c r="M110" s="37">
        <v>4966</v>
      </c>
      <c r="N110" s="37">
        <v>4082</v>
      </c>
      <c r="O110" s="37">
        <v>4460</v>
      </c>
      <c r="P110" s="37">
        <v>5026</v>
      </c>
      <c r="Q110" s="37">
        <v>4472</v>
      </c>
      <c r="R110" s="37">
        <v>4071</v>
      </c>
      <c r="S110" s="37">
        <v>3778</v>
      </c>
      <c r="T110" s="37">
        <v>3372</v>
      </c>
      <c r="U110" s="32">
        <v>3884</v>
      </c>
      <c r="V110" s="32">
        <v>3665</v>
      </c>
      <c r="W110" s="32">
        <v>3074</v>
      </c>
      <c r="X110" s="37">
        <v>3811</v>
      </c>
      <c r="Y110" s="37">
        <v>3504</v>
      </c>
      <c r="Z110" s="37">
        <v>3548</v>
      </c>
      <c r="AA110" s="37">
        <v>3497</v>
      </c>
      <c r="AB110" s="37">
        <v>3590</v>
      </c>
      <c r="AC110" s="37">
        <v>3547</v>
      </c>
      <c r="AD110" s="37">
        <v>3536</v>
      </c>
      <c r="AE110" s="37">
        <v>3391</v>
      </c>
      <c r="AF110" s="37">
        <v>3484</v>
      </c>
      <c r="AG110" s="37">
        <v>3568</v>
      </c>
      <c r="AH110" s="37">
        <v>3325</v>
      </c>
      <c r="AI110" s="37">
        <v>3418</v>
      </c>
      <c r="AJ110" s="37">
        <v>2961</v>
      </c>
      <c r="AK110" s="37">
        <v>3602</v>
      </c>
      <c r="AL110" s="37">
        <v>3487</v>
      </c>
      <c r="AM110" s="32">
        <v>3531</v>
      </c>
      <c r="AN110" s="37">
        <v>3501</v>
      </c>
      <c r="AO110" s="37">
        <v>3636</v>
      </c>
      <c r="AP110" s="37">
        <v>3694</v>
      </c>
      <c r="AQ110" s="37">
        <v>3870</v>
      </c>
      <c r="AR110" s="37">
        <v>3706</v>
      </c>
      <c r="AS110" s="37">
        <v>3750</v>
      </c>
      <c r="AT110" s="37">
        <v>4015</v>
      </c>
      <c r="AU110" s="37">
        <v>4052</v>
      </c>
      <c r="AV110" s="37">
        <v>3872</v>
      </c>
      <c r="AW110" s="37">
        <v>3905</v>
      </c>
      <c r="AX110" s="37">
        <v>4022</v>
      </c>
      <c r="AY110" s="37">
        <v>4150</v>
      </c>
      <c r="AZ110" s="37">
        <v>4410</v>
      </c>
      <c r="BA110" s="37">
        <v>2922</v>
      </c>
    </row>
    <row r="111" spans="1:55" s="30" customFormat="1" x14ac:dyDescent="0.25">
      <c r="A111" s="29" t="s">
        <v>65</v>
      </c>
      <c r="B111" s="37"/>
      <c r="C111" s="37"/>
      <c r="D111" s="37"/>
      <c r="E111" s="37">
        <f>SUM(E104:E110)</f>
        <v>13935</v>
      </c>
      <c r="F111" s="37">
        <f t="shared" ref="F111:BA111" si="420">SUM(F104:F110)</f>
        <v>13285</v>
      </c>
      <c r="G111" s="37">
        <f t="shared" si="420"/>
        <v>12490</v>
      </c>
      <c r="H111" s="37">
        <f t="shared" si="420"/>
        <v>12246</v>
      </c>
      <c r="I111" s="37">
        <f t="shared" si="420"/>
        <v>12142</v>
      </c>
      <c r="J111" s="37">
        <f t="shared" si="420"/>
        <v>10854</v>
      </c>
      <c r="K111" s="37">
        <f t="shared" si="420"/>
        <v>12997</v>
      </c>
      <c r="L111" s="37">
        <f t="shared" si="420"/>
        <v>12788</v>
      </c>
      <c r="M111" s="37">
        <f t="shared" si="420"/>
        <v>11913</v>
      </c>
      <c r="N111" s="37">
        <f t="shared" si="420"/>
        <v>9941</v>
      </c>
      <c r="O111" s="37">
        <f t="shared" si="420"/>
        <v>10794</v>
      </c>
      <c r="P111" s="37">
        <f t="shared" si="420"/>
        <v>12301</v>
      </c>
      <c r="Q111" s="37">
        <f t="shared" si="420"/>
        <v>11223</v>
      </c>
      <c r="R111" s="37">
        <f t="shared" si="420"/>
        <v>10306</v>
      </c>
      <c r="S111" s="37">
        <f t="shared" si="420"/>
        <v>10153</v>
      </c>
      <c r="T111" s="37">
        <f t="shared" si="420"/>
        <v>8624</v>
      </c>
      <c r="U111" s="37">
        <f t="shared" si="420"/>
        <v>10141</v>
      </c>
      <c r="V111" s="37">
        <f t="shared" si="420"/>
        <v>9636</v>
      </c>
      <c r="W111" s="37">
        <f t="shared" si="420"/>
        <v>8147</v>
      </c>
      <c r="X111" s="37">
        <f t="shared" si="420"/>
        <v>9950</v>
      </c>
      <c r="Y111" s="37">
        <f t="shared" si="420"/>
        <v>9343</v>
      </c>
      <c r="Z111" s="37">
        <f t="shared" si="420"/>
        <v>9256</v>
      </c>
      <c r="AA111" s="37">
        <f t="shared" si="420"/>
        <v>9212</v>
      </c>
      <c r="AB111" s="37">
        <f t="shared" si="420"/>
        <v>9258</v>
      </c>
      <c r="AC111" s="37">
        <f t="shared" si="420"/>
        <v>9293</v>
      </c>
      <c r="AD111" s="37">
        <f t="shared" si="420"/>
        <v>9127</v>
      </c>
      <c r="AE111" s="37">
        <f t="shared" si="420"/>
        <v>9141</v>
      </c>
      <c r="AF111" s="37">
        <f t="shared" si="420"/>
        <v>9161</v>
      </c>
      <c r="AG111" s="37">
        <f t="shared" si="420"/>
        <v>9319</v>
      </c>
      <c r="AH111" s="37">
        <f t="shared" si="420"/>
        <v>8830</v>
      </c>
      <c r="AI111" s="37">
        <f t="shared" si="420"/>
        <v>8978</v>
      </c>
      <c r="AJ111" s="37">
        <f t="shared" si="420"/>
        <v>7865</v>
      </c>
      <c r="AK111" s="37">
        <f t="shared" si="420"/>
        <v>9445</v>
      </c>
      <c r="AL111" s="37">
        <f t="shared" si="420"/>
        <v>9191</v>
      </c>
      <c r="AM111" s="37">
        <f t="shared" si="420"/>
        <v>9305</v>
      </c>
      <c r="AN111" s="37">
        <f t="shared" si="420"/>
        <v>9150</v>
      </c>
      <c r="AO111" s="37">
        <f t="shared" si="420"/>
        <v>9503</v>
      </c>
      <c r="AP111" s="37">
        <f t="shared" si="420"/>
        <v>9649</v>
      </c>
      <c r="AQ111" s="37">
        <f t="shared" si="420"/>
        <v>9864</v>
      </c>
      <c r="AR111" s="37">
        <f t="shared" si="420"/>
        <v>9603</v>
      </c>
      <c r="AS111" s="37">
        <f t="shared" si="420"/>
        <v>9529</v>
      </c>
      <c r="AT111" s="37">
        <f t="shared" si="420"/>
        <v>10151</v>
      </c>
      <c r="AU111" s="37">
        <f t="shared" si="420"/>
        <v>10193</v>
      </c>
      <c r="AV111" s="37">
        <f t="shared" si="420"/>
        <v>9957</v>
      </c>
      <c r="AW111" s="37">
        <f t="shared" si="420"/>
        <v>10033</v>
      </c>
      <c r="AX111" s="37">
        <f t="shared" si="420"/>
        <v>10287</v>
      </c>
      <c r="AY111" s="37">
        <f t="shared" si="420"/>
        <v>10550</v>
      </c>
      <c r="AZ111" s="37">
        <f t="shared" si="420"/>
        <v>11116</v>
      </c>
      <c r="BA111" s="37">
        <f t="shared" si="420"/>
        <v>7131</v>
      </c>
    </row>
    <row r="112" spans="1:55" s="30" customFormat="1" x14ac:dyDescent="0.25">
      <c r="A112" s="28"/>
    </row>
    <row r="113" spans="1:53" s="17" customFormat="1" ht="18.75" x14ac:dyDescent="0.3">
      <c r="A113" s="13" t="s">
        <v>62</v>
      </c>
      <c r="BA113" s="34"/>
    </row>
    <row r="114" spans="1:53" s="30" customFormat="1" x14ac:dyDescent="0.25">
      <c r="A114" s="33" t="s">
        <v>50</v>
      </c>
      <c r="B114" s="16">
        <v>1</v>
      </c>
      <c r="C114" s="16">
        <v>2</v>
      </c>
      <c r="D114" s="16">
        <v>3</v>
      </c>
      <c r="E114" s="16">
        <v>4</v>
      </c>
      <c r="F114" s="16">
        <v>5</v>
      </c>
      <c r="G114" s="16">
        <v>6</v>
      </c>
      <c r="H114" s="16">
        <v>7</v>
      </c>
      <c r="I114" s="16">
        <v>8</v>
      </c>
      <c r="J114" s="16">
        <v>9</v>
      </c>
      <c r="K114" s="16">
        <v>10</v>
      </c>
      <c r="L114" s="16">
        <v>11</v>
      </c>
      <c r="M114" s="16">
        <v>12</v>
      </c>
      <c r="N114" s="16">
        <v>13</v>
      </c>
      <c r="O114" s="16">
        <v>14</v>
      </c>
      <c r="P114" s="16">
        <v>15</v>
      </c>
      <c r="Q114" s="16">
        <v>16</v>
      </c>
      <c r="R114" s="16">
        <v>17</v>
      </c>
      <c r="S114" s="16">
        <v>18</v>
      </c>
      <c r="T114" s="16">
        <v>19</v>
      </c>
      <c r="U114" s="16">
        <v>20</v>
      </c>
      <c r="V114" s="16">
        <v>21</v>
      </c>
      <c r="W114" s="16">
        <v>22</v>
      </c>
      <c r="X114" s="16">
        <v>23</v>
      </c>
      <c r="Y114" s="16">
        <v>24</v>
      </c>
      <c r="Z114" s="16">
        <v>25</v>
      </c>
      <c r="AA114" s="16">
        <v>26</v>
      </c>
      <c r="AB114" s="16">
        <v>27</v>
      </c>
      <c r="AC114" s="16">
        <v>28</v>
      </c>
      <c r="AD114" s="16">
        <v>29</v>
      </c>
      <c r="AE114" s="16">
        <v>30</v>
      </c>
      <c r="AF114" s="16">
        <v>31</v>
      </c>
      <c r="AG114" s="16">
        <v>32</v>
      </c>
      <c r="AH114" s="16">
        <v>33</v>
      </c>
      <c r="AI114" s="16">
        <v>34</v>
      </c>
      <c r="AJ114" s="16">
        <v>35</v>
      </c>
      <c r="AK114" s="16">
        <v>36</v>
      </c>
      <c r="AL114" s="16">
        <v>37</v>
      </c>
      <c r="AM114" s="16">
        <v>38</v>
      </c>
      <c r="AN114" s="16">
        <v>39</v>
      </c>
      <c r="AO114" s="16">
        <v>40</v>
      </c>
      <c r="AP114" s="16">
        <v>41</v>
      </c>
      <c r="AQ114" s="16">
        <v>42</v>
      </c>
      <c r="AR114" s="16">
        <v>43</v>
      </c>
      <c r="AS114" s="16">
        <v>44</v>
      </c>
      <c r="AT114" s="16">
        <v>45</v>
      </c>
      <c r="AU114" s="16">
        <v>46</v>
      </c>
      <c r="AV114" s="16">
        <v>47</v>
      </c>
      <c r="AW114" s="16">
        <v>48</v>
      </c>
      <c r="AX114" s="16">
        <v>49</v>
      </c>
      <c r="AY114" s="16">
        <v>50</v>
      </c>
      <c r="AZ114" s="16">
        <v>51</v>
      </c>
      <c r="BA114" s="15">
        <v>52</v>
      </c>
    </row>
    <row r="115" spans="1:53" s="30" customFormat="1" x14ac:dyDescent="0.25">
      <c r="A115" s="31" t="s">
        <v>52</v>
      </c>
      <c r="B115" s="36">
        <v>43833</v>
      </c>
      <c r="C115" s="36">
        <v>43840</v>
      </c>
      <c r="D115" s="36">
        <v>43847</v>
      </c>
      <c r="E115" s="36">
        <v>43854</v>
      </c>
      <c r="F115" s="36">
        <v>43861</v>
      </c>
      <c r="G115" s="36">
        <v>43868</v>
      </c>
      <c r="H115" s="36">
        <v>43875</v>
      </c>
      <c r="I115" s="36">
        <v>43882</v>
      </c>
      <c r="J115" s="36">
        <v>43889</v>
      </c>
      <c r="K115" s="36">
        <v>43896</v>
      </c>
      <c r="L115" s="36">
        <v>43903</v>
      </c>
      <c r="M115" s="36">
        <v>43910</v>
      </c>
      <c r="N115" s="36">
        <v>43917</v>
      </c>
      <c r="O115" s="36">
        <v>43924</v>
      </c>
      <c r="P115" s="35">
        <v>43931</v>
      </c>
      <c r="Q115" s="35">
        <v>43938</v>
      </c>
      <c r="R115" s="35">
        <v>43945</v>
      </c>
      <c r="S115" s="35">
        <v>43952</v>
      </c>
      <c r="T115" s="35">
        <v>43959</v>
      </c>
      <c r="U115" s="35">
        <v>43966</v>
      </c>
      <c r="V115" s="35">
        <v>43973</v>
      </c>
      <c r="W115" s="35">
        <v>43980</v>
      </c>
      <c r="X115" s="35">
        <v>43987</v>
      </c>
      <c r="Y115" s="35">
        <v>43994</v>
      </c>
      <c r="Z115" s="35">
        <v>44001</v>
      </c>
      <c r="AA115" s="35">
        <v>44008</v>
      </c>
      <c r="AB115" s="35">
        <v>44015</v>
      </c>
      <c r="AC115" s="35">
        <v>44022</v>
      </c>
      <c r="AD115" s="35">
        <v>44029</v>
      </c>
      <c r="AE115" s="35">
        <v>44036</v>
      </c>
      <c r="AF115" s="35">
        <v>44043</v>
      </c>
      <c r="AG115" s="35">
        <v>44050</v>
      </c>
      <c r="AH115" s="35">
        <v>44057</v>
      </c>
      <c r="AI115" s="35">
        <v>44064</v>
      </c>
      <c r="AJ115" s="35">
        <v>44071</v>
      </c>
      <c r="AK115" s="35">
        <v>44078</v>
      </c>
      <c r="AL115" s="35">
        <v>44085</v>
      </c>
      <c r="AM115" s="35">
        <v>44092</v>
      </c>
      <c r="AN115" s="35">
        <v>44099</v>
      </c>
      <c r="AO115" s="35">
        <v>44106</v>
      </c>
      <c r="AP115" s="35">
        <v>44113</v>
      </c>
      <c r="AQ115" s="35">
        <v>44120</v>
      </c>
      <c r="AR115" s="35">
        <v>44127</v>
      </c>
      <c r="AS115" s="35">
        <v>44134</v>
      </c>
      <c r="AT115" s="35">
        <v>44141</v>
      </c>
      <c r="AU115" s="35">
        <v>44148</v>
      </c>
      <c r="AV115" s="35">
        <v>44155</v>
      </c>
      <c r="AW115" s="35">
        <v>44162</v>
      </c>
      <c r="AX115" s="35">
        <v>44169</v>
      </c>
      <c r="AY115" s="35">
        <v>44176</v>
      </c>
      <c r="AZ115" s="35">
        <v>44183</v>
      </c>
      <c r="BA115" s="14">
        <v>44190</v>
      </c>
    </row>
    <row r="116" spans="1:53" s="30" customFormat="1" x14ac:dyDescent="0.25">
      <c r="A116" s="27" t="s">
        <v>51</v>
      </c>
      <c r="B116" s="37">
        <v>52</v>
      </c>
      <c r="C116" s="37">
        <v>73</v>
      </c>
      <c r="D116" s="37">
        <v>59</v>
      </c>
      <c r="E116" s="43">
        <f t="shared" ref="E116:AJ116" si="421">E31-E104</f>
        <v>-8</v>
      </c>
      <c r="F116" s="43">
        <f t="shared" si="421"/>
        <v>16</v>
      </c>
      <c r="G116" s="43">
        <f t="shared" si="421"/>
        <v>9</v>
      </c>
      <c r="H116" s="43">
        <f t="shared" si="421"/>
        <v>1</v>
      </c>
      <c r="I116" s="43">
        <f t="shared" si="421"/>
        <v>33</v>
      </c>
      <c r="J116" s="43">
        <f t="shared" si="421"/>
        <v>7</v>
      </c>
      <c r="K116" s="43">
        <f t="shared" si="421"/>
        <v>-2</v>
      </c>
      <c r="L116" s="43">
        <f t="shared" si="421"/>
        <v>10</v>
      </c>
      <c r="M116" s="43">
        <f t="shared" si="421"/>
        <v>3</v>
      </c>
      <c r="N116" s="43">
        <f t="shared" si="421"/>
        <v>2</v>
      </c>
      <c r="O116" s="43">
        <f t="shared" si="421"/>
        <v>-5</v>
      </c>
      <c r="P116" s="43">
        <f t="shared" si="421"/>
        <v>11</v>
      </c>
      <c r="Q116" s="43">
        <f t="shared" ref="Q116:Q122" si="422">Q31-Q104</f>
        <v>-6</v>
      </c>
      <c r="R116" s="43">
        <f t="shared" si="421"/>
        <v>-23</v>
      </c>
      <c r="S116" s="43">
        <f t="shared" si="421"/>
        <v>-5</v>
      </c>
      <c r="T116" s="43">
        <f t="shared" si="421"/>
        <v>8</v>
      </c>
      <c r="U116" s="43">
        <f t="shared" si="421"/>
        <v>-8</v>
      </c>
      <c r="V116" s="43">
        <f t="shared" si="421"/>
        <v>-9</v>
      </c>
      <c r="W116" s="43">
        <f t="shared" si="421"/>
        <v>-1</v>
      </c>
      <c r="X116" s="43">
        <f t="shared" si="421"/>
        <v>2</v>
      </c>
      <c r="Y116" s="43">
        <f t="shared" si="421"/>
        <v>-14</v>
      </c>
      <c r="Z116" s="43">
        <f t="shared" si="421"/>
        <v>-9</v>
      </c>
      <c r="AA116" s="43">
        <f t="shared" si="421"/>
        <v>-4</v>
      </c>
      <c r="AB116" s="43">
        <f t="shared" si="421"/>
        <v>-17</v>
      </c>
      <c r="AC116" s="43">
        <f t="shared" si="421"/>
        <v>-4</v>
      </c>
      <c r="AD116" s="43">
        <f t="shared" si="421"/>
        <v>0</v>
      </c>
      <c r="AE116" s="43">
        <f t="shared" si="421"/>
        <v>-2</v>
      </c>
      <c r="AF116" s="43">
        <f t="shared" si="421"/>
        <v>-5</v>
      </c>
      <c r="AG116" s="43">
        <f t="shared" si="421"/>
        <v>-2</v>
      </c>
      <c r="AH116" s="43">
        <f t="shared" si="421"/>
        <v>-10</v>
      </c>
      <c r="AI116" s="43">
        <f t="shared" si="421"/>
        <v>3</v>
      </c>
      <c r="AJ116" s="43">
        <f t="shared" si="421"/>
        <v>-6</v>
      </c>
      <c r="AK116" s="43">
        <f t="shared" ref="AK116:AZ116" si="423">AK31-AK104</f>
        <v>9</v>
      </c>
      <c r="AL116" s="43">
        <f t="shared" si="423"/>
        <v>5</v>
      </c>
      <c r="AM116" s="43">
        <f t="shared" si="423"/>
        <v>-24</v>
      </c>
      <c r="AN116" s="43">
        <f t="shared" si="423"/>
        <v>5</v>
      </c>
      <c r="AO116" s="43">
        <f t="shared" si="423"/>
        <v>28</v>
      </c>
      <c r="AP116" s="43">
        <f t="shared" si="423"/>
        <v>-1</v>
      </c>
      <c r="AQ116" s="43">
        <f t="shared" si="423"/>
        <v>11</v>
      </c>
      <c r="AR116" s="43">
        <f t="shared" si="423"/>
        <v>-16</v>
      </c>
      <c r="AS116" s="43">
        <f t="shared" si="423"/>
        <v>-1</v>
      </c>
      <c r="AT116" s="43">
        <f t="shared" si="423"/>
        <v>8</v>
      </c>
      <c r="AU116" s="43">
        <f t="shared" si="423"/>
        <v>-1</v>
      </c>
      <c r="AV116" s="43">
        <f t="shared" si="423"/>
        <v>-5</v>
      </c>
      <c r="AW116" s="43">
        <f t="shared" si="423"/>
        <v>-2</v>
      </c>
      <c r="AX116" s="43">
        <f t="shared" si="423"/>
        <v>5</v>
      </c>
      <c r="AY116" s="43">
        <f t="shared" si="423"/>
        <v>1</v>
      </c>
      <c r="AZ116" s="43">
        <f t="shared" si="423"/>
        <v>12</v>
      </c>
      <c r="BA116" s="44">
        <f t="shared" ref="BA116:BA122" si="424">BA31-BA104</f>
        <v>12</v>
      </c>
    </row>
    <row r="117" spans="1:53" s="30" customFormat="1" x14ac:dyDescent="0.25">
      <c r="A117" s="27" t="s">
        <v>44</v>
      </c>
      <c r="B117" s="43">
        <f t="shared" ref="B117:D122" si="425">B32-B105</f>
        <v>-3</v>
      </c>
      <c r="C117" s="43">
        <f t="shared" si="425"/>
        <v>3</v>
      </c>
      <c r="D117" s="43">
        <f t="shared" si="425"/>
        <v>7</v>
      </c>
      <c r="E117" s="43">
        <f t="shared" ref="E117:AJ117" si="426">E32-E105</f>
        <v>-3</v>
      </c>
      <c r="F117" s="43">
        <f t="shared" si="426"/>
        <v>1</v>
      </c>
      <c r="G117" s="43">
        <f t="shared" si="426"/>
        <v>2</v>
      </c>
      <c r="H117" s="43">
        <f t="shared" si="426"/>
        <v>0</v>
      </c>
      <c r="I117" s="43">
        <f t="shared" si="426"/>
        <v>17</v>
      </c>
      <c r="J117" s="43">
        <f t="shared" si="426"/>
        <v>9</v>
      </c>
      <c r="K117" s="43">
        <f t="shared" si="426"/>
        <v>-11</v>
      </c>
      <c r="L117" s="43">
        <f t="shared" si="426"/>
        <v>7</v>
      </c>
      <c r="M117" s="43">
        <f t="shared" si="426"/>
        <v>9</v>
      </c>
      <c r="N117" s="43">
        <f t="shared" si="426"/>
        <v>-3</v>
      </c>
      <c r="O117" s="43">
        <f t="shared" si="426"/>
        <v>-9</v>
      </c>
      <c r="P117" s="43">
        <f t="shared" si="426"/>
        <v>-2</v>
      </c>
      <c r="Q117" s="43">
        <f t="shared" si="422"/>
        <v>0</v>
      </c>
      <c r="R117" s="43">
        <f t="shared" si="426"/>
        <v>6</v>
      </c>
      <c r="S117" s="43">
        <f t="shared" si="426"/>
        <v>-3</v>
      </c>
      <c r="T117" s="43">
        <f t="shared" si="426"/>
        <v>-4</v>
      </c>
      <c r="U117" s="43">
        <f t="shared" si="426"/>
        <v>-10</v>
      </c>
      <c r="V117" s="43">
        <f t="shared" si="426"/>
        <v>8</v>
      </c>
      <c r="W117" s="43">
        <f t="shared" si="426"/>
        <v>-2</v>
      </c>
      <c r="X117" s="43">
        <f t="shared" si="426"/>
        <v>-1</v>
      </c>
      <c r="Y117" s="43">
        <f t="shared" si="426"/>
        <v>1</v>
      </c>
      <c r="Z117" s="43">
        <f t="shared" si="426"/>
        <v>-1</v>
      </c>
      <c r="AA117" s="43">
        <f t="shared" si="426"/>
        <v>-1</v>
      </c>
      <c r="AB117" s="43">
        <f t="shared" si="426"/>
        <v>3</v>
      </c>
      <c r="AC117" s="43">
        <f t="shared" si="426"/>
        <v>-5</v>
      </c>
      <c r="AD117" s="43">
        <f t="shared" si="426"/>
        <v>-1</v>
      </c>
      <c r="AE117" s="43">
        <f t="shared" si="426"/>
        <v>1</v>
      </c>
      <c r="AF117" s="43">
        <f t="shared" si="426"/>
        <v>-7</v>
      </c>
      <c r="AG117" s="43">
        <f t="shared" si="426"/>
        <v>-6</v>
      </c>
      <c r="AH117" s="43">
        <f t="shared" si="426"/>
        <v>13</v>
      </c>
      <c r="AI117" s="43">
        <f t="shared" si="426"/>
        <v>-14</v>
      </c>
      <c r="AJ117" s="43">
        <f t="shared" si="426"/>
        <v>5</v>
      </c>
      <c r="AK117" s="43">
        <f t="shared" ref="AK117:AZ117" si="427">AK32-AK105</f>
        <v>-1</v>
      </c>
      <c r="AL117" s="43">
        <f t="shared" si="427"/>
        <v>-6</v>
      </c>
      <c r="AM117" s="43">
        <f t="shared" si="427"/>
        <v>0</v>
      </c>
      <c r="AN117" s="43">
        <f t="shared" si="427"/>
        <v>4</v>
      </c>
      <c r="AO117" s="43">
        <f t="shared" si="427"/>
        <v>-2</v>
      </c>
      <c r="AP117" s="43">
        <f t="shared" si="427"/>
        <v>-4</v>
      </c>
      <c r="AQ117" s="43">
        <f t="shared" si="427"/>
        <v>-4</v>
      </c>
      <c r="AR117" s="43">
        <f t="shared" si="427"/>
        <v>-10</v>
      </c>
      <c r="AS117" s="43">
        <f t="shared" si="427"/>
        <v>-5</v>
      </c>
      <c r="AT117" s="43">
        <f t="shared" si="427"/>
        <v>-5</v>
      </c>
      <c r="AU117" s="43">
        <f t="shared" si="427"/>
        <v>-10</v>
      </c>
      <c r="AV117" s="43">
        <f t="shared" si="427"/>
        <v>-3</v>
      </c>
      <c r="AW117" s="43">
        <f t="shared" si="427"/>
        <v>-6</v>
      </c>
      <c r="AX117" s="43">
        <f t="shared" si="427"/>
        <v>2</v>
      </c>
      <c r="AY117" s="43">
        <f t="shared" si="427"/>
        <v>19</v>
      </c>
      <c r="AZ117" s="43">
        <f t="shared" si="427"/>
        <v>-4</v>
      </c>
      <c r="BA117" s="44">
        <f t="shared" si="424"/>
        <v>2</v>
      </c>
    </row>
    <row r="118" spans="1:53" s="30" customFormat="1" x14ac:dyDescent="0.25">
      <c r="A118" s="27" t="s">
        <v>45</v>
      </c>
      <c r="B118" s="43">
        <f t="shared" si="425"/>
        <v>7</v>
      </c>
      <c r="C118" s="43">
        <f t="shared" si="425"/>
        <v>-22</v>
      </c>
      <c r="D118" s="43">
        <f t="shared" si="425"/>
        <v>33</v>
      </c>
      <c r="E118" s="43">
        <f t="shared" ref="E118:AJ118" si="428">E33-E106</f>
        <v>41</v>
      </c>
      <c r="F118" s="43">
        <f t="shared" si="428"/>
        <v>-32</v>
      </c>
      <c r="G118" s="43">
        <f t="shared" si="428"/>
        <v>-26</v>
      </c>
      <c r="H118" s="43">
        <f t="shared" si="428"/>
        <v>-13</v>
      </c>
      <c r="I118" s="43">
        <f t="shared" si="428"/>
        <v>-18</v>
      </c>
      <c r="J118" s="43">
        <f t="shared" si="428"/>
        <v>34</v>
      </c>
      <c r="K118" s="43">
        <f t="shared" si="428"/>
        <v>16</v>
      </c>
      <c r="L118" s="43">
        <f t="shared" si="428"/>
        <v>-30</v>
      </c>
      <c r="M118" s="43">
        <f t="shared" si="428"/>
        <v>15</v>
      </c>
      <c r="N118" s="43">
        <f t="shared" si="428"/>
        <v>28</v>
      </c>
      <c r="O118" s="43">
        <f t="shared" si="428"/>
        <v>36</v>
      </c>
      <c r="P118" s="43">
        <f t="shared" si="428"/>
        <v>-49</v>
      </c>
      <c r="Q118" s="43">
        <f t="shared" si="422"/>
        <v>-50</v>
      </c>
      <c r="R118" s="43">
        <f t="shared" si="428"/>
        <v>-67</v>
      </c>
      <c r="S118" s="43">
        <f t="shared" si="428"/>
        <v>-11</v>
      </c>
      <c r="T118" s="43">
        <f t="shared" si="428"/>
        <v>15</v>
      </c>
      <c r="U118" s="43">
        <f t="shared" si="428"/>
        <v>4</v>
      </c>
      <c r="V118" s="43">
        <f t="shared" si="428"/>
        <v>15</v>
      </c>
      <c r="W118" s="43">
        <f t="shared" si="428"/>
        <v>-11</v>
      </c>
      <c r="X118" s="43">
        <f t="shared" si="428"/>
        <v>8</v>
      </c>
      <c r="Y118" s="43">
        <f t="shared" si="428"/>
        <v>12</v>
      </c>
      <c r="Z118" s="43">
        <f t="shared" si="428"/>
        <v>-29</v>
      </c>
      <c r="AA118" s="43">
        <f t="shared" si="428"/>
        <v>-33</v>
      </c>
      <c r="AB118" s="43">
        <f t="shared" si="428"/>
        <v>-31</v>
      </c>
      <c r="AC118" s="43">
        <f t="shared" si="428"/>
        <v>-45</v>
      </c>
      <c r="AD118" s="43">
        <f t="shared" si="428"/>
        <v>-25</v>
      </c>
      <c r="AE118" s="43">
        <f t="shared" si="428"/>
        <v>-24</v>
      </c>
      <c r="AF118" s="43">
        <f t="shared" si="428"/>
        <v>-21</v>
      </c>
      <c r="AG118" s="43">
        <f t="shared" si="428"/>
        <v>-83</v>
      </c>
      <c r="AH118" s="43">
        <f t="shared" si="428"/>
        <v>24</v>
      </c>
      <c r="AI118" s="43">
        <f t="shared" si="428"/>
        <v>14</v>
      </c>
      <c r="AJ118" s="43">
        <f t="shared" si="428"/>
        <v>-9</v>
      </c>
      <c r="AK118" s="43">
        <f t="shared" ref="AK118:AZ118" si="429">AK33-AK106</f>
        <v>-55</v>
      </c>
      <c r="AL118" s="43">
        <f t="shared" si="429"/>
        <v>22</v>
      </c>
      <c r="AM118" s="43">
        <f t="shared" si="429"/>
        <v>-28</v>
      </c>
      <c r="AN118" s="43">
        <f t="shared" si="429"/>
        <v>-1</v>
      </c>
      <c r="AO118" s="43">
        <f t="shared" si="429"/>
        <v>38</v>
      </c>
      <c r="AP118" s="43">
        <f t="shared" si="429"/>
        <v>-26</v>
      </c>
      <c r="AQ118" s="43">
        <f t="shared" si="429"/>
        <v>2</v>
      </c>
      <c r="AR118" s="43">
        <f t="shared" si="429"/>
        <v>-28</v>
      </c>
      <c r="AS118" s="43">
        <f t="shared" si="429"/>
        <v>0</v>
      </c>
      <c r="AT118" s="43">
        <f t="shared" si="429"/>
        <v>6</v>
      </c>
      <c r="AU118" s="43">
        <f t="shared" si="429"/>
        <v>-21</v>
      </c>
      <c r="AV118" s="43">
        <f t="shared" si="429"/>
        <v>-29</v>
      </c>
      <c r="AW118" s="43">
        <f t="shared" si="429"/>
        <v>-5</v>
      </c>
      <c r="AX118" s="43">
        <f t="shared" si="429"/>
        <v>-11</v>
      </c>
      <c r="AY118" s="43">
        <f t="shared" si="429"/>
        <v>20</v>
      </c>
      <c r="AZ118" s="43">
        <f t="shared" si="429"/>
        <v>35</v>
      </c>
      <c r="BA118" s="44">
        <f t="shared" si="424"/>
        <v>-18</v>
      </c>
    </row>
    <row r="119" spans="1:53" s="30" customFormat="1" x14ac:dyDescent="0.25">
      <c r="A119" s="27" t="s">
        <v>46</v>
      </c>
      <c r="B119" s="43">
        <f t="shared" si="425"/>
        <v>-91</v>
      </c>
      <c r="C119" s="43">
        <f t="shared" si="425"/>
        <v>-142</v>
      </c>
      <c r="D119" s="43">
        <f t="shared" si="425"/>
        <v>-134</v>
      </c>
      <c r="E119" s="43">
        <f t="shared" ref="E119:AJ119" si="430">E34-E107</f>
        <v>-21</v>
      </c>
      <c r="F119" s="43">
        <f t="shared" si="430"/>
        <v>-37</v>
      </c>
      <c r="G119" s="43">
        <f t="shared" si="430"/>
        <v>40</v>
      </c>
      <c r="H119" s="43">
        <f t="shared" si="430"/>
        <v>-5</v>
      </c>
      <c r="I119" s="43">
        <f t="shared" si="430"/>
        <v>17</v>
      </c>
      <c r="J119" s="43">
        <f t="shared" si="430"/>
        <v>35</v>
      </c>
      <c r="K119" s="43">
        <f t="shared" si="430"/>
        <v>-20</v>
      </c>
      <c r="L119" s="43">
        <f t="shared" si="430"/>
        <v>-5</v>
      </c>
      <c r="M119" s="43">
        <f t="shared" si="430"/>
        <v>-100</v>
      </c>
      <c r="N119" s="43">
        <f t="shared" si="430"/>
        <v>157</v>
      </c>
      <c r="O119" s="43">
        <f t="shared" si="430"/>
        <v>3</v>
      </c>
      <c r="P119" s="43">
        <f t="shared" si="430"/>
        <v>-117</v>
      </c>
      <c r="Q119" s="43">
        <f t="shared" si="422"/>
        <v>-286</v>
      </c>
      <c r="R119" s="43">
        <f t="shared" si="430"/>
        <v>-6</v>
      </c>
      <c r="S119" s="43">
        <f t="shared" si="430"/>
        <v>-29</v>
      </c>
      <c r="T119" s="43">
        <f t="shared" si="430"/>
        <v>-21</v>
      </c>
      <c r="U119" s="43">
        <f t="shared" si="430"/>
        <v>-56</v>
      </c>
      <c r="V119" s="43">
        <f t="shared" si="430"/>
        <v>4</v>
      </c>
      <c r="W119" s="43">
        <f t="shared" si="430"/>
        <v>-7</v>
      </c>
      <c r="X119" s="43">
        <f t="shared" si="430"/>
        <v>28</v>
      </c>
      <c r="Y119" s="43">
        <f t="shared" si="430"/>
        <v>-50</v>
      </c>
      <c r="Z119" s="43">
        <f t="shared" si="430"/>
        <v>-11</v>
      </c>
      <c r="AA119" s="43">
        <f t="shared" si="430"/>
        <v>30</v>
      </c>
      <c r="AB119" s="43">
        <f t="shared" si="430"/>
        <v>-38</v>
      </c>
      <c r="AC119" s="43">
        <f t="shared" si="430"/>
        <v>0</v>
      </c>
      <c r="AD119" s="43">
        <f t="shared" si="430"/>
        <v>-30</v>
      </c>
      <c r="AE119" s="43">
        <f t="shared" si="430"/>
        <v>-76</v>
      </c>
      <c r="AF119" s="43">
        <f t="shared" si="430"/>
        <v>-32</v>
      </c>
      <c r="AG119" s="43">
        <f t="shared" si="430"/>
        <v>-80</v>
      </c>
      <c r="AH119" s="43">
        <f t="shared" si="430"/>
        <v>114</v>
      </c>
      <c r="AI119" s="43">
        <f t="shared" si="430"/>
        <v>44</v>
      </c>
      <c r="AJ119" s="43">
        <f t="shared" si="430"/>
        <v>9</v>
      </c>
      <c r="AK119" s="43">
        <f t="shared" ref="AK119:AZ119" si="431">AK34-AK107</f>
        <v>3</v>
      </c>
      <c r="AL119" s="43">
        <f t="shared" si="431"/>
        <v>-11</v>
      </c>
      <c r="AM119" s="43">
        <f t="shared" si="431"/>
        <v>3</v>
      </c>
      <c r="AN119" s="43">
        <f t="shared" si="431"/>
        <v>114</v>
      </c>
      <c r="AO119" s="43">
        <f t="shared" si="431"/>
        <v>-11</v>
      </c>
      <c r="AP119" s="43">
        <f t="shared" si="431"/>
        <v>-75</v>
      </c>
      <c r="AQ119" s="43">
        <f t="shared" si="431"/>
        <v>-55</v>
      </c>
      <c r="AR119" s="43">
        <f t="shared" si="431"/>
        <v>-2</v>
      </c>
      <c r="AS119" s="43">
        <f t="shared" si="431"/>
        <v>45</v>
      </c>
      <c r="AT119" s="43">
        <f t="shared" si="431"/>
        <v>79</v>
      </c>
      <c r="AU119" s="43">
        <f t="shared" si="431"/>
        <v>16</v>
      </c>
      <c r="AV119" s="43">
        <f t="shared" si="431"/>
        <v>2</v>
      </c>
      <c r="AW119" s="43">
        <f t="shared" si="431"/>
        <v>-9</v>
      </c>
      <c r="AX119" s="43">
        <f t="shared" si="431"/>
        <v>57</v>
      </c>
      <c r="AY119" s="43">
        <f t="shared" si="431"/>
        <v>48</v>
      </c>
      <c r="AZ119" s="43">
        <f t="shared" si="431"/>
        <v>10</v>
      </c>
      <c r="BA119" s="44">
        <f t="shared" si="424"/>
        <v>-19</v>
      </c>
    </row>
    <row r="120" spans="1:53" s="30" customFormat="1" x14ac:dyDescent="0.25">
      <c r="A120" s="27" t="s">
        <v>47</v>
      </c>
      <c r="B120" s="43">
        <f t="shared" si="425"/>
        <v>-210</v>
      </c>
      <c r="C120" s="43">
        <f t="shared" si="425"/>
        <v>-142</v>
      </c>
      <c r="D120" s="43">
        <f t="shared" si="425"/>
        <v>-187</v>
      </c>
      <c r="E120" s="43">
        <f t="shared" ref="E120:AJ120" si="432">E35-E108</f>
        <v>-221</v>
      </c>
      <c r="F120" s="43">
        <f t="shared" si="432"/>
        <v>-136</v>
      </c>
      <c r="G120" s="43">
        <f t="shared" si="432"/>
        <v>-77</v>
      </c>
      <c r="H120" s="43">
        <f t="shared" si="432"/>
        <v>-42</v>
      </c>
      <c r="I120" s="43">
        <f t="shared" si="432"/>
        <v>-72</v>
      </c>
      <c r="J120" s="43">
        <f t="shared" si="432"/>
        <v>98</v>
      </c>
      <c r="K120" s="43">
        <f t="shared" si="432"/>
        <v>-162</v>
      </c>
      <c r="L120" s="43">
        <f t="shared" si="432"/>
        <v>-271</v>
      </c>
      <c r="M120" s="43">
        <f t="shared" si="432"/>
        <v>-204</v>
      </c>
      <c r="N120" s="43">
        <f t="shared" si="432"/>
        <v>57</v>
      </c>
      <c r="O120" s="43">
        <f t="shared" si="432"/>
        <v>-150</v>
      </c>
      <c r="P120" s="43">
        <f t="shared" si="432"/>
        <v>-341</v>
      </c>
      <c r="Q120" s="43">
        <f t="shared" si="422"/>
        <v>-434</v>
      </c>
      <c r="R120" s="43">
        <f t="shared" si="432"/>
        <v>23</v>
      </c>
      <c r="S120" s="43">
        <f t="shared" si="432"/>
        <v>144</v>
      </c>
      <c r="T120" s="43">
        <f t="shared" si="432"/>
        <v>76</v>
      </c>
      <c r="U120" s="43">
        <f t="shared" si="432"/>
        <v>-110</v>
      </c>
      <c r="V120" s="43">
        <f t="shared" si="432"/>
        <v>106</v>
      </c>
      <c r="W120" s="43">
        <f t="shared" si="432"/>
        <v>-49</v>
      </c>
      <c r="X120" s="43">
        <f t="shared" si="432"/>
        <v>41</v>
      </c>
      <c r="Y120" s="43">
        <f t="shared" si="432"/>
        <v>51</v>
      </c>
      <c r="Z120" s="43">
        <f t="shared" si="432"/>
        <v>12</v>
      </c>
      <c r="AA120" s="43">
        <f t="shared" si="432"/>
        <v>-47</v>
      </c>
      <c r="AB120" s="43">
        <f t="shared" si="432"/>
        <v>13</v>
      </c>
      <c r="AC120" s="43">
        <f t="shared" si="432"/>
        <v>-36</v>
      </c>
      <c r="AD120" s="43">
        <f t="shared" si="432"/>
        <v>-77</v>
      </c>
      <c r="AE120" s="43">
        <f t="shared" si="432"/>
        <v>32</v>
      </c>
      <c r="AF120" s="43">
        <f t="shared" si="432"/>
        <v>61</v>
      </c>
      <c r="AG120" s="43">
        <f t="shared" si="432"/>
        <v>-30</v>
      </c>
      <c r="AH120" s="43">
        <f t="shared" si="432"/>
        <v>15</v>
      </c>
      <c r="AI120" s="43">
        <f t="shared" si="432"/>
        <v>-19</v>
      </c>
      <c r="AJ120" s="43">
        <f t="shared" si="432"/>
        <v>-23</v>
      </c>
      <c r="AK120" s="43">
        <f t="shared" ref="AK120:AZ120" si="433">AK35-AK108</f>
        <v>22</v>
      </c>
      <c r="AL120" s="43">
        <f t="shared" si="433"/>
        <v>17</v>
      </c>
      <c r="AM120" s="43">
        <f t="shared" si="433"/>
        <v>-31</v>
      </c>
      <c r="AN120" s="43">
        <f t="shared" si="433"/>
        <v>-60</v>
      </c>
      <c r="AO120" s="43">
        <f t="shared" si="433"/>
        <v>38</v>
      </c>
      <c r="AP120" s="43">
        <f t="shared" si="433"/>
        <v>-12</v>
      </c>
      <c r="AQ120" s="43">
        <f t="shared" si="433"/>
        <v>-26</v>
      </c>
      <c r="AR120" s="43">
        <f t="shared" si="433"/>
        <v>6</v>
      </c>
      <c r="AS120" s="43">
        <f t="shared" si="433"/>
        <v>94</v>
      </c>
      <c r="AT120" s="43">
        <f t="shared" si="433"/>
        <v>10</v>
      </c>
      <c r="AU120" s="43">
        <f t="shared" si="433"/>
        <v>-43</v>
      </c>
      <c r="AV120" s="43">
        <f t="shared" si="433"/>
        <v>43</v>
      </c>
      <c r="AW120" s="43">
        <f t="shared" si="433"/>
        <v>93</v>
      </c>
      <c r="AX120" s="43">
        <f t="shared" si="433"/>
        <v>-7</v>
      </c>
      <c r="AY120" s="43">
        <f t="shared" si="433"/>
        <v>-21</v>
      </c>
      <c r="AZ120" s="43">
        <f t="shared" si="433"/>
        <v>36</v>
      </c>
      <c r="BA120" s="44">
        <f t="shared" si="424"/>
        <v>-20</v>
      </c>
    </row>
    <row r="121" spans="1:53" s="30" customFormat="1" x14ac:dyDescent="0.25">
      <c r="A121" s="27" t="s">
        <v>48</v>
      </c>
      <c r="B121" s="43">
        <f t="shared" si="425"/>
        <v>-534</v>
      </c>
      <c r="C121" s="43">
        <f t="shared" si="425"/>
        <v>-565</v>
      </c>
      <c r="D121" s="43">
        <f t="shared" si="425"/>
        <v>-452</v>
      </c>
      <c r="E121" s="43">
        <f t="shared" ref="E121:AJ121" si="434">E36-E109</f>
        <v>-558</v>
      </c>
      <c r="F121" s="43">
        <f t="shared" si="434"/>
        <v>-535</v>
      </c>
      <c r="G121" s="43">
        <f t="shared" si="434"/>
        <v>-125</v>
      </c>
      <c r="H121" s="43">
        <f t="shared" si="434"/>
        <v>-100</v>
      </c>
      <c r="I121" s="43">
        <f t="shared" si="434"/>
        <v>-229</v>
      </c>
      <c r="J121" s="43">
        <f t="shared" si="434"/>
        <v>89</v>
      </c>
      <c r="K121" s="43">
        <f t="shared" si="434"/>
        <v>-649</v>
      </c>
      <c r="L121" s="43">
        <f t="shared" si="434"/>
        <v>-661</v>
      </c>
      <c r="M121" s="43">
        <f t="shared" si="434"/>
        <v>-394</v>
      </c>
      <c r="N121" s="43">
        <f t="shared" si="434"/>
        <v>-90</v>
      </c>
      <c r="O121" s="43">
        <f t="shared" si="434"/>
        <v>-76</v>
      </c>
      <c r="P121" s="43">
        <f t="shared" si="434"/>
        <v>-535</v>
      </c>
      <c r="Q121" s="43">
        <f t="shared" si="422"/>
        <v>-562</v>
      </c>
      <c r="R121" s="43">
        <f t="shared" si="434"/>
        <v>-95</v>
      </c>
      <c r="S121" s="43">
        <f t="shared" si="434"/>
        <v>300</v>
      </c>
      <c r="T121" s="43">
        <f t="shared" si="434"/>
        <v>195</v>
      </c>
      <c r="U121" s="43">
        <f t="shared" si="434"/>
        <v>73</v>
      </c>
      <c r="V121" s="43">
        <f t="shared" si="434"/>
        <v>259</v>
      </c>
      <c r="W121" s="43">
        <f t="shared" si="434"/>
        <v>73</v>
      </c>
      <c r="X121" s="43">
        <f t="shared" si="434"/>
        <v>-35</v>
      </c>
      <c r="Y121" s="43">
        <f t="shared" si="434"/>
        <v>2</v>
      </c>
      <c r="Z121" s="43">
        <f t="shared" si="434"/>
        <v>161</v>
      </c>
      <c r="AA121" s="43">
        <f t="shared" si="434"/>
        <v>184</v>
      </c>
      <c r="AB121" s="43">
        <f t="shared" si="434"/>
        <v>39</v>
      </c>
      <c r="AC121" s="43">
        <f t="shared" si="434"/>
        <v>-17</v>
      </c>
      <c r="AD121" s="43">
        <f t="shared" si="434"/>
        <v>126</v>
      </c>
      <c r="AE121" s="43">
        <f t="shared" si="434"/>
        <v>-48</v>
      </c>
      <c r="AF121" s="43">
        <f t="shared" si="434"/>
        <v>44</v>
      </c>
      <c r="AG121" s="43">
        <f t="shared" si="434"/>
        <v>12</v>
      </c>
      <c r="AH121" s="43">
        <f t="shared" si="434"/>
        <v>41</v>
      </c>
      <c r="AI121" s="43">
        <f t="shared" si="434"/>
        <v>-81</v>
      </c>
      <c r="AJ121" s="43">
        <f t="shared" si="434"/>
        <v>169</v>
      </c>
      <c r="AK121" s="43">
        <f t="shared" ref="AK121:AZ121" si="435">AK36-AK109</f>
        <v>137</v>
      </c>
      <c r="AL121" s="43">
        <f t="shared" si="435"/>
        <v>78</v>
      </c>
      <c r="AM121" s="43">
        <f t="shared" si="435"/>
        <v>94</v>
      </c>
      <c r="AN121" s="43">
        <f t="shared" si="435"/>
        <v>131</v>
      </c>
      <c r="AO121" s="43">
        <f t="shared" si="435"/>
        <v>84</v>
      </c>
      <c r="AP121" s="43">
        <f t="shared" si="435"/>
        <v>128</v>
      </c>
      <c r="AQ121" s="43">
        <f t="shared" si="435"/>
        <v>151</v>
      </c>
      <c r="AR121" s="43">
        <f t="shared" si="435"/>
        <v>157</v>
      </c>
      <c r="AS121" s="43">
        <f t="shared" si="435"/>
        <v>238</v>
      </c>
      <c r="AT121" s="43">
        <f t="shared" si="435"/>
        <v>49</v>
      </c>
      <c r="AU121" s="43">
        <f t="shared" si="435"/>
        <v>251</v>
      </c>
      <c r="AV121" s="43">
        <f t="shared" si="435"/>
        <v>397</v>
      </c>
      <c r="AW121" s="43">
        <f t="shared" si="435"/>
        <v>313</v>
      </c>
      <c r="AX121" s="43">
        <f t="shared" si="435"/>
        <v>113</v>
      </c>
      <c r="AY121" s="43">
        <f t="shared" si="435"/>
        <v>253</v>
      </c>
      <c r="AZ121" s="43">
        <f t="shared" si="435"/>
        <v>163</v>
      </c>
      <c r="BA121" s="44">
        <f t="shared" si="424"/>
        <v>218</v>
      </c>
    </row>
    <row r="122" spans="1:53" s="51" customFormat="1" x14ac:dyDescent="0.25">
      <c r="A122" s="45" t="s">
        <v>49</v>
      </c>
      <c r="B122" s="46">
        <f t="shared" si="425"/>
        <v>-926</v>
      </c>
      <c r="C122" s="46">
        <f t="shared" si="425"/>
        <v>-1550</v>
      </c>
      <c r="D122" s="46">
        <f t="shared" si="425"/>
        <v>-1663</v>
      </c>
      <c r="E122" s="46">
        <f t="shared" ref="E122:AJ122" si="436">E37-E110</f>
        <v>-1425</v>
      </c>
      <c r="F122" s="46">
        <f t="shared" si="436"/>
        <v>-1265</v>
      </c>
      <c r="G122" s="46">
        <f t="shared" si="436"/>
        <v>-653</v>
      </c>
      <c r="H122" s="46">
        <f t="shared" si="436"/>
        <v>-263</v>
      </c>
      <c r="I122" s="46">
        <f t="shared" si="436"/>
        <v>-595</v>
      </c>
      <c r="J122" s="46">
        <f t="shared" si="436"/>
        <v>-82</v>
      </c>
      <c r="K122" s="46">
        <f t="shared" si="436"/>
        <v>-1271</v>
      </c>
      <c r="L122" s="46">
        <f t="shared" si="436"/>
        <v>-1271</v>
      </c>
      <c r="M122" s="46">
        <f t="shared" si="436"/>
        <v>-840</v>
      </c>
      <c r="N122" s="46">
        <f t="shared" si="436"/>
        <v>-225</v>
      </c>
      <c r="O122" s="46">
        <f t="shared" si="436"/>
        <v>-467</v>
      </c>
      <c r="P122" s="46">
        <f t="shared" si="436"/>
        <v>-977</v>
      </c>
      <c r="Q122" s="46">
        <f t="shared" si="422"/>
        <v>-860</v>
      </c>
      <c r="R122" s="46">
        <f t="shared" si="436"/>
        <v>-85</v>
      </c>
      <c r="S122" s="46">
        <f t="shared" si="436"/>
        <v>658</v>
      </c>
      <c r="T122" s="46">
        <f t="shared" si="436"/>
        <v>162</v>
      </c>
      <c r="U122" s="46">
        <f t="shared" si="436"/>
        <v>238</v>
      </c>
      <c r="V122" s="46">
        <f t="shared" si="436"/>
        <v>265</v>
      </c>
      <c r="W122" s="46">
        <f t="shared" si="436"/>
        <v>110</v>
      </c>
      <c r="X122" s="46">
        <f t="shared" si="436"/>
        <v>147</v>
      </c>
      <c r="Y122" s="46">
        <f t="shared" si="436"/>
        <v>100</v>
      </c>
      <c r="Z122" s="46">
        <f t="shared" si="436"/>
        <v>79</v>
      </c>
      <c r="AA122" s="46">
        <f t="shared" si="436"/>
        <v>170</v>
      </c>
      <c r="AB122" s="46">
        <f t="shared" si="436"/>
        <v>-165</v>
      </c>
      <c r="AC122" s="46">
        <f t="shared" si="436"/>
        <v>-7</v>
      </c>
      <c r="AD122" s="46">
        <f t="shared" si="436"/>
        <v>-40</v>
      </c>
      <c r="AE122" s="46">
        <f t="shared" si="436"/>
        <v>88</v>
      </c>
      <c r="AF122" s="46">
        <f t="shared" si="436"/>
        <v>70</v>
      </c>
      <c r="AG122" s="46">
        <f t="shared" si="436"/>
        <v>-8</v>
      </c>
      <c r="AH122" s="46">
        <f t="shared" si="436"/>
        <v>66</v>
      </c>
      <c r="AI122" s="46">
        <f t="shared" si="436"/>
        <v>69</v>
      </c>
      <c r="AJ122" s="46">
        <f t="shared" si="436"/>
        <v>232</v>
      </c>
      <c r="AK122" s="46">
        <f t="shared" ref="AK122:AZ122" si="437">AK37-AK110</f>
        <v>135</v>
      </c>
      <c r="AL122" s="46">
        <f t="shared" si="437"/>
        <v>217</v>
      </c>
      <c r="AM122" s="46">
        <f t="shared" si="437"/>
        <v>121</v>
      </c>
      <c r="AN122" s="46">
        <f t="shared" si="437"/>
        <v>174</v>
      </c>
      <c r="AO122" s="46">
        <f t="shared" si="437"/>
        <v>121</v>
      </c>
      <c r="AP122" s="46">
        <f t="shared" si="437"/>
        <v>314</v>
      </c>
      <c r="AQ122" s="46">
        <f t="shared" si="437"/>
        <v>213</v>
      </c>
      <c r="AR122" s="46">
        <f t="shared" si="437"/>
        <v>311</v>
      </c>
      <c r="AS122" s="46">
        <f t="shared" si="437"/>
        <v>264</v>
      </c>
      <c r="AT122" s="46">
        <f t="shared" si="437"/>
        <v>399</v>
      </c>
      <c r="AU122" s="46">
        <f t="shared" si="437"/>
        <v>265</v>
      </c>
      <c r="AV122" s="46">
        <f t="shared" si="437"/>
        <v>520</v>
      </c>
      <c r="AW122" s="46">
        <f t="shared" si="437"/>
        <v>541</v>
      </c>
      <c r="AX122" s="46">
        <f t="shared" si="437"/>
        <v>370</v>
      </c>
      <c r="AY122" s="46">
        <f t="shared" si="437"/>
        <v>318</v>
      </c>
      <c r="AZ122" s="46">
        <f t="shared" si="437"/>
        <v>558</v>
      </c>
      <c r="BA122" s="47">
        <f t="shared" si="424"/>
        <v>227</v>
      </c>
    </row>
    <row r="123" spans="1:53" s="30" customFormat="1" x14ac:dyDescent="0.25">
      <c r="A123" s="74" t="s">
        <v>65</v>
      </c>
      <c r="B123" s="76"/>
      <c r="C123" s="76"/>
      <c r="D123" s="76"/>
      <c r="E123" s="76">
        <f>SUM(E116:E122)</f>
        <v>-2195</v>
      </c>
      <c r="F123" s="76">
        <f t="shared" ref="F123:BA123" si="438">SUM(F116:F122)</f>
        <v>-1988</v>
      </c>
      <c r="G123" s="76">
        <f t="shared" si="438"/>
        <v>-830</v>
      </c>
      <c r="H123" s="76">
        <f t="shared" si="438"/>
        <v>-422</v>
      </c>
      <c r="I123" s="76">
        <f t="shared" si="438"/>
        <v>-847</v>
      </c>
      <c r="J123" s="76">
        <f t="shared" si="438"/>
        <v>190</v>
      </c>
      <c r="K123" s="76">
        <f t="shared" si="438"/>
        <v>-2099</v>
      </c>
      <c r="L123" s="76">
        <f t="shared" si="438"/>
        <v>-2221</v>
      </c>
      <c r="M123" s="76">
        <f t="shared" si="438"/>
        <v>-1511</v>
      </c>
      <c r="N123" s="76">
        <f t="shared" si="438"/>
        <v>-74</v>
      </c>
      <c r="O123" s="76">
        <f t="shared" si="438"/>
        <v>-668</v>
      </c>
      <c r="P123" s="76">
        <f t="shared" si="438"/>
        <v>-2010</v>
      </c>
      <c r="Q123" s="76">
        <f t="shared" si="438"/>
        <v>-2198</v>
      </c>
      <c r="R123" s="76">
        <f t="shared" si="438"/>
        <v>-247</v>
      </c>
      <c r="S123" s="76">
        <f t="shared" si="438"/>
        <v>1054</v>
      </c>
      <c r="T123" s="76">
        <f t="shared" si="438"/>
        <v>431</v>
      </c>
      <c r="U123" s="76">
        <f t="shared" si="438"/>
        <v>131</v>
      </c>
      <c r="V123" s="76">
        <f t="shared" si="438"/>
        <v>648</v>
      </c>
      <c r="W123" s="76">
        <f t="shared" si="438"/>
        <v>113</v>
      </c>
      <c r="X123" s="76">
        <f t="shared" si="438"/>
        <v>190</v>
      </c>
      <c r="Y123" s="76">
        <f t="shared" si="438"/>
        <v>102</v>
      </c>
      <c r="Z123" s="76">
        <f t="shared" si="438"/>
        <v>202</v>
      </c>
      <c r="AA123" s="76">
        <f t="shared" si="438"/>
        <v>299</v>
      </c>
      <c r="AB123" s="76">
        <f t="shared" si="438"/>
        <v>-196</v>
      </c>
      <c r="AC123" s="76">
        <f t="shared" si="438"/>
        <v>-114</v>
      </c>
      <c r="AD123" s="76">
        <f t="shared" si="438"/>
        <v>-47</v>
      </c>
      <c r="AE123" s="76">
        <f t="shared" si="438"/>
        <v>-29</v>
      </c>
      <c r="AF123" s="76">
        <f t="shared" si="438"/>
        <v>110</v>
      </c>
      <c r="AG123" s="76">
        <f t="shared" si="438"/>
        <v>-197</v>
      </c>
      <c r="AH123" s="76">
        <f t="shared" si="438"/>
        <v>263</v>
      </c>
      <c r="AI123" s="76">
        <f t="shared" si="438"/>
        <v>16</v>
      </c>
      <c r="AJ123" s="76">
        <f t="shared" si="438"/>
        <v>377</v>
      </c>
      <c r="AK123" s="76">
        <f t="shared" si="438"/>
        <v>250</v>
      </c>
      <c r="AL123" s="76">
        <f t="shared" si="438"/>
        <v>322</v>
      </c>
      <c r="AM123" s="76">
        <f t="shared" si="438"/>
        <v>135</v>
      </c>
      <c r="AN123" s="76">
        <f t="shared" si="438"/>
        <v>367</v>
      </c>
      <c r="AO123" s="76">
        <f t="shared" si="438"/>
        <v>296</v>
      </c>
      <c r="AP123" s="76">
        <f t="shared" si="438"/>
        <v>324</v>
      </c>
      <c r="AQ123" s="76">
        <f t="shared" si="438"/>
        <v>292</v>
      </c>
      <c r="AR123" s="76">
        <f t="shared" si="438"/>
        <v>418</v>
      </c>
      <c r="AS123" s="76">
        <f t="shared" si="438"/>
        <v>635</v>
      </c>
      <c r="AT123" s="76">
        <f t="shared" si="438"/>
        <v>546</v>
      </c>
      <c r="AU123" s="76">
        <f t="shared" si="438"/>
        <v>457</v>
      </c>
      <c r="AV123" s="76">
        <f t="shared" si="438"/>
        <v>925</v>
      </c>
      <c r="AW123" s="76">
        <f t="shared" si="438"/>
        <v>925</v>
      </c>
      <c r="AX123" s="76">
        <f t="shared" si="438"/>
        <v>529</v>
      </c>
      <c r="AY123" s="76">
        <f t="shared" si="438"/>
        <v>638</v>
      </c>
      <c r="AZ123" s="76">
        <f t="shared" si="438"/>
        <v>810</v>
      </c>
      <c r="BA123" s="77">
        <f t="shared" si="438"/>
        <v>402</v>
      </c>
    </row>
    <row r="124" spans="1:53" s="30" customFormat="1" x14ac:dyDescent="0.25">
      <c r="A124" s="29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</row>
    <row r="125" spans="1:53" s="30" customFormat="1" ht="18.75" x14ac:dyDescent="0.3">
      <c r="A125" s="13" t="s">
        <v>97</v>
      </c>
      <c r="B125" s="79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34"/>
    </row>
    <row r="126" spans="1:53" s="30" customFormat="1" x14ac:dyDescent="0.25">
      <c r="A126" s="33" t="s">
        <v>50</v>
      </c>
      <c r="B126" s="16">
        <v>1</v>
      </c>
      <c r="C126" s="16">
        <v>2</v>
      </c>
      <c r="D126" s="16">
        <v>3</v>
      </c>
      <c r="E126" s="16">
        <v>4</v>
      </c>
      <c r="F126" s="16">
        <v>5</v>
      </c>
      <c r="G126" s="16">
        <v>6</v>
      </c>
      <c r="H126" s="16">
        <v>7</v>
      </c>
      <c r="I126" s="16">
        <v>8</v>
      </c>
      <c r="J126" s="16">
        <v>9</v>
      </c>
      <c r="K126" s="16">
        <v>10</v>
      </c>
      <c r="L126" s="16">
        <v>11</v>
      </c>
      <c r="M126" s="16">
        <v>12</v>
      </c>
      <c r="N126" s="16">
        <v>13</v>
      </c>
      <c r="O126" s="16">
        <v>14</v>
      </c>
      <c r="P126" s="16">
        <v>15</v>
      </c>
      <c r="Q126" s="16">
        <v>16</v>
      </c>
      <c r="R126" s="16">
        <v>17</v>
      </c>
      <c r="S126" s="16">
        <v>18</v>
      </c>
      <c r="T126" s="16">
        <v>19</v>
      </c>
      <c r="U126" s="16">
        <v>20</v>
      </c>
      <c r="V126" s="16">
        <v>21</v>
      </c>
      <c r="W126" s="16">
        <v>22</v>
      </c>
      <c r="X126" s="16">
        <v>23</v>
      </c>
      <c r="Y126" s="16">
        <v>24</v>
      </c>
      <c r="Z126" s="16">
        <v>25</v>
      </c>
      <c r="AA126" s="16">
        <v>26</v>
      </c>
      <c r="AB126" s="16">
        <v>27</v>
      </c>
      <c r="AC126" s="16">
        <v>28</v>
      </c>
      <c r="AD126" s="16">
        <v>29</v>
      </c>
      <c r="AE126" s="16">
        <v>30</v>
      </c>
      <c r="AF126" s="16">
        <v>31</v>
      </c>
      <c r="AG126" s="16">
        <v>32</v>
      </c>
      <c r="AH126" s="16">
        <v>33</v>
      </c>
      <c r="AI126" s="16">
        <v>34</v>
      </c>
      <c r="AJ126" s="16">
        <v>35</v>
      </c>
      <c r="AK126" s="16">
        <v>36</v>
      </c>
      <c r="AL126" s="16">
        <v>37</v>
      </c>
      <c r="AM126" s="16">
        <v>38</v>
      </c>
      <c r="AN126" s="16">
        <v>39</v>
      </c>
      <c r="AO126" s="16">
        <v>40</v>
      </c>
      <c r="AP126" s="16">
        <v>41</v>
      </c>
      <c r="AQ126" s="16">
        <v>42</v>
      </c>
      <c r="AR126" s="16">
        <v>43</v>
      </c>
      <c r="AS126" s="16">
        <v>44</v>
      </c>
      <c r="AT126" s="16">
        <v>45</v>
      </c>
      <c r="AU126" s="16">
        <v>46</v>
      </c>
      <c r="AV126" s="16">
        <v>47</v>
      </c>
      <c r="AW126" s="16">
        <v>48</v>
      </c>
      <c r="AX126" s="16">
        <v>49</v>
      </c>
      <c r="AY126" s="16">
        <v>50</v>
      </c>
      <c r="AZ126" s="16">
        <v>51</v>
      </c>
      <c r="BA126" s="15">
        <v>52</v>
      </c>
    </row>
    <row r="127" spans="1:53" s="30" customFormat="1" x14ac:dyDescent="0.25">
      <c r="A127" s="31" t="s">
        <v>52</v>
      </c>
      <c r="B127" s="36">
        <v>43833</v>
      </c>
      <c r="C127" s="36">
        <v>43840</v>
      </c>
      <c r="D127" s="36">
        <v>43847</v>
      </c>
      <c r="E127" s="36">
        <v>43854</v>
      </c>
      <c r="F127" s="36">
        <v>43861</v>
      </c>
      <c r="G127" s="36">
        <v>43868</v>
      </c>
      <c r="H127" s="36">
        <v>43875</v>
      </c>
      <c r="I127" s="36">
        <v>43882</v>
      </c>
      <c r="J127" s="36">
        <v>43889</v>
      </c>
      <c r="K127" s="36">
        <v>43896</v>
      </c>
      <c r="L127" s="36">
        <v>43903</v>
      </c>
      <c r="M127" s="36">
        <v>43910</v>
      </c>
      <c r="N127" s="36">
        <v>43917</v>
      </c>
      <c r="O127" s="36">
        <v>43924</v>
      </c>
      <c r="P127" s="35">
        <v>43931</v>
      </c>
      <c r="Q127" s="35">
        <v>43938</v>
      </c>
      <c r="R127" s="35">
        <v>43945</v>
      </c>
      <c r="S127" s="35">
        <v>43952</v>
      </c>
      <c r="T127" s="35">
        <v>43959</v>
      </c>
      <c r="U127" s="35">
        <v>43966</v>
      </c>
      <c r="V127" s="35">
        <v>43973</v>
      </c>
      <c r="W127" s="35">
        <v>43980</v>
      </c>
      <c r="X127" s="35">
        <v>43987</v>
      </c>
      <c r="Y127" s="35">
        <v>43994</v>
      </c>
      <c r="Z127" s="35">
        <v>44001</v>
      </c>
      <c r="AA127" s="35">
        <v>44008</v>
      </c>
      <c r="AB127" s="35">
        <v>44015</v>
      </c>
      <c r="AC127" s="35">
        <v>44022</v>
      </c>
      <c r="AD127" s="35">
        <v>44029</v>
      </c>
      <c r="AE127" s="35">
        <v>44036</v>
      </c>
      <c r="AF127" s="35">
        <v>44043</v>
      </c>
      <c r="AG127" s="35">
        <v>44050</v>
      </c>
      <c r="AH127" s="35">
        <v>44057</v>
      </c>
      <c r="AI127" s="35">
        <v>44064</v>
      </c>
      <c r="AJ127" s="35">
        <v>44071</v>
      </c>
      <c r="AK127" s="35">
        <v>44078</v>
      </c>
      <c r="AL127" s="35">
        <v>44085</v>
      </c>
      <c r="AM127" s="35">
        <v>44092</v>
      </c>
      <c r="AN127" s="35">
        <v>44099</v>
      </c>
      <c r="AO127" s="35">
        <v>44106</v>
      </c>
      <c r="AP127" s="35">
        <v>44113</v>
      </c>
      <c r="AQ127" s="35">
        <v>44120</v>
      </c>
      <c r="AR127" s="35">
        <v>44127</v>
      </c>
      <c r="AS127" s="35">
        <v>44134</v>
      </c>
      <c r="AT127" s="35">
        <v>44141</v>
      </c>
      <c r="AU127" s="35">
        <v>44148</v>
      </c>
      <c r="AV127" s="35">
        <v>44155</v>
      </c>
      <c r="AW127" s="35">
        <v>44162</v>
      </c>
      <c r="AX127" s="35">
        <v>44169</v>
      </c>
      <c r="AY127" s="35">
        <v>44176</v>
      </c>
      <c r="AZ127" s="35">
        <v>44183</v>
      </c>
      <c r="BA127" s="14">
        <v>44190</v>
      </c>
    </row>
    <row r="128" spans="1:53" s="30" customFormat="1" x14ac:dyDescent="0.25">
      <c r="A128" s="67" t="s">
        <v>51</v>
      </c>
      <c r="B128" s="68">
        <f t="shared" ref="B128:AG128" si="439">B116/((B104+B31)/2)</f>
        <v>1.0947368421052632</v>
      </c>
      <c r="C128" s="68">
        <f t="shared" si="439"/>
        <v>1.1869918699186992</v>
      </c>
      <c r="D128" s="68">
        <f t="shared" si="439"/>
        <v>1</v>
      </c>
      <c r="E128" s="68">
        <f t="shared" si="439"/>
        <v>-0.17391304347826086</v>
      </c>
      <c r="F128" s="68">
        <f t="shared" si="439"/>
        <v>0.32653061224489793</v>
      </c>
      <c r="G128" s="68">
        <f t="shared" si="439"/>
        <v>0.18181818181818182</v>
      </c>
      <c r="H128" s="68">
        <f t="shared" si="439"/>
        <v>2.0618556701030927E-2</v>
      </c>
      <c r="I128" s="68">
        <f t="shared" si="439"/>
        <v>0.77647058823529413</v>
      </c>
      <c r="J128" s="68">
        <f t="shared" si="439"/>
        <v>0.14432989690721648</v>
      </c>
      <c r="K128" s="68">
        <f t="shared" si="439"/>
        <v>-4.3478260869565216E-2</v>
      </c>
      <c r="L128" s="68">
        <f t="shared" si="439"/>
        <v>0.19230769230769232</v>
      </c>
      <c r="M128" s="68">
        <f t="shared" si="439"/>
        <v>6.3157894736842107E-2</v>
      </c>
      <c r="N128" s="68">
        <f t="shared" si="439"/>
        <v>4.5454545454545456E-2</v>
      </c>
      <c r="O128" s="68">
        <f t="shared" si="439"/>
        <v>-0.11494252873563218</v>
      </c>
      <c r="P128" s="68">
        <f t="shared" si="439"/>
        <v>0.26506024096385544</v>
      </c>
      <c r="Q128" s="68">
        <f t="shared" ref="Q128:Q135" si="440">Q116/((Q104+Q31)/2)</f>
        <v>-0.11764705882352941</v>
      </c>
      <c r="R128" s="68">
        <f t="shared" si="439"/>
        <v>-0.50549450549450547</v>
      </c>
      <c r="S128" s="68">
        <f t="shared" si="439"/>
        <v>-0.10309278350515463</v>
      </c>
      <c r="T128" s="68">
        <f t="shared" si="439"/>
        <v>0.15384615384615385</v>
      </c>
      <c r="U128" s="68">
        <f t="shared" si="439"/>
        <v>-0.16666666666666666</v>
      </c>
      <c r="V128" s="68">
        <f t="shared" si="439"/>
        <v>-0.16216216216216217</v>
      </c>
      <c r="W128" s="68">
        <f t="shared" si="439"/>
        <v>-2.197802197802198E-2</v>
      </c>
      <c r="X128" s="68">
        <f t="shared" si="439"/>
        <v>4.2553191489361701E-2</v>
      </c>
      <c r="Y128" s="68">
        <f t="shared" si="439"/>
        <v>-0.26415094339622641</v>
      </c>
      <c r="Z128" s="68">
        <f t="shared" si="439"/>
        <v>-0.17821782178217821</v>
      </c>
      <c r="AA128" s="68">
        <f t="shared" si="439"/>
        <v>-9.7560975609756101E-2</v>
      </c>
      <c r="AB128" s="68">
        <f t="shared" si="439"/>
        <v>-0.40963855421686746</v>
      </c>
      <c r="AC128" s="68">
        <f t="shared" si="439"/>
        <v>-8.6956521739130432E-2</v>
      </c>
      <c r="AD128" s="68">
        <f t="shared" si="439"/>
        <v>0</v>
      </c>
      <c r="AE128" s="68">
        <f t="shared" si="439"/>
        <v>-3.4482758620689655E-2</v>
      </c>
      <c r="AF128" s="68">
        <f t="shared" si="439"/>
        <v>-8.4033613445378158E-2</v>
      </c>
      <c r="AG128" s="68">
        <f t="shared" si="439"/>
        <v>-3.4482758620689655E-2</v>
      </c>
      <c r="AH128" s="68">
        <f t="shared" ref="AH128:AZ128" si="441">AH116/((AH104+AH31)/2)</f>
        <v>-0.16949152542372881</v>
      </c>
      <c r="AI128" s="68">
        <f t="shared" si="441"/>
        <v>6.5934065934065936E-2</v>
      </c>
      <c r="AJ128" s="68">
        <f t="shared" si="441"/>
        <v>-0.125</v>
      </c>
      <c r="AK128" s="68">
        <f t="shared" si="441"/>
        <v>0.18181818181818182</v>
      </c>
      <c r="AL128" s="68">
        <f t="shared" si="441"/>
        <v>8.6956521739130432E-2</v>
      </c>
      <c r="AM128" s="68">
        <f t="shared" si="441"/>
        <v>-0.42105263157894735</v>
      </c>
      <c r="AN128" s="68">
        <f t="shared" si="441"/>
        <v>9.5238095238095233E-2</v>
      </c>
      <c r="AO128" s="68">
        <f t="shared" si="441"/>
        <v>0.51851851851851849</v>
      </c>
      <c r="AP128" s="68">
        <f t="shared" si="441"/>
        <v>-2.1505376344086023E-2</v>
      </c>
      <c r="AQ128" s="68">
        <f t="shared" si="441"/>
        <v>0.22680412371134021</v>
      </c>
      <c r="AR128" s="68">
        <f t="shared" si="441"/>
        <v>-0.2807017543859649</v>
      </c>
      <c r="AS128" s="68">
        <f t="shared" si="441"/>
        <v>-2.197802197802198E-2</v>
      </c>
      <c r="AT128" s="68">
        <f t="shared" si="441"/>
        <v>0.16666666666666666</v>
      </c>
      <c r="AU128" s="68">
        <f t="shared" si="441"/>
        <v>-2.1505376344086023E-2</v>
      </c>
      <c r="AV128" s="68">
        <f t="shared" si="441"/>
        <v>-8.4033613445378158E-2</v>
      </c>
      <c r="AW128" s="68">
        <f t="shared" si="441"/>
        <v>-3.5087719298245612E-2</v>
      </c>
      <c r="AX128" s="68">
        <f t="shared" si="441"/>
        <v>0.10526315789473684</v>
      </c>
      <c r="AY128" s="68">
        <f t="shared" si="441"/>
        <v>1.9417475728155338E-2</v>
      </c>
      <c r="AZ128" s="68">
        <f t="shared" si="441"/>
        <v>0.25531914893617019</v>
      </c>
      <c r="BA128" s="69">
        <f t="shared" ref="BA128:BA135" si="442">BA116/((BA104+BA31)/2)</f>
        <v>0.42857142857142855</v>
      </c>
    </row>
    <row r="129" spans="1:53" s="30" customFormat="1" x14ac:dyDescent="0.25">
      <c r="A129" s="27" t="s">
        <v>44</v>
      </c>
      <c r="B129" s="49">
        <f t="shared" ref="B129:AG129" si="443">B117/((B105+B32)/2)</f>
        <v>-0.18181818181818182</v>
      </c>
      <c r="C129" s="49">
        <f t="shared" si="443"/>
        <v>0.16216216216216217</v>
      </c>
      <c r="D129" s="49">
        <f t="shared" si="443"/>
        <v>0.27450980392156865</v>
      </c>
      <c r="E129" s="49">
        <f t="shared" si="443"/>
        <v>-0.1276595744680851</v>
      </c>
      <c r="F129" s="49">
        <f t="shared" si="443"/>
        <v>6.8965517241379309E-2</v>
      </c>
      <c r="G129" s="49">
        <f t="shared" si="443"/>
        <v>8.3333333333333329E-2</v>
      </c>
      <c r="H129" s="49">
        <f t="shared" si="443"/>
        <v>0</v>
      </c>
      <c r="I129" s="49">
        <f t="shared" si="443"/>
        <v>0.79069767441860461</v>
      </c>
      <c r="J129" s="49">
        <f t="shared" si="443"/>
        <v>0.58064516129032262</v>
      </c>
      <c r="K129" s="49">
        <f t="shared" si="443"/>
        <v>-0.51162790697674421</v>
      </c>
      <c r="L129" s="49">
        <f t="shared" si="443"/>
        <v>0.34146341463414637</v>
      </c>
      <c r="M129" s="49">
        <f t="shared" si="443"/>
        <v>0.46153846153846156</v>
      </c>
      <c r="N129" s="49">
        <f t="shared" si="443"/>
        <v>-0.16216216216216217</v>
      </c>
      <c r="O129" s="49">
        <f t="shared" si="443"/>
        <v>-0.51428571428571423</v>
      </c>
      <c r="P129" s="49">
        <f t="shared" si="443"/>
        <v>-8.3333333333333329E-2</v>
      </c>
      <c r="Q129" s="49">
        <f t="shared" si="440"/>
        <v>0</v>
      </c>
      <c r="R129" s="49">
        <f t="shared" si="443"/>
        <v>0.4</v>
      </c>
      <c r="S129" s="49">
        <f t="shared" si="443"/>
        <v>-0.15384615384615385</v>
      </c>
      <c r="T129" s="49">
        <f t="shared" si="443"/>
        <v>-0.21052631578947367</v>
      </c>
      <c r="U129" s="49">
        <f t="shared" si="443"/>
        <v>-0.52631578947368418</v>
      </c>
      <c r="V129" s="49">
        <f t="shared" si="443"/>
        <v>0.47058823529411764</v>
      </c>
      <c r="W129" s="49">
        <f t="shared" si="443"/>
        <v>-0.11764705882352941</v>
      </c>
      <c r="X129" s="49">
        <f t="shared" si="443"/>
        <v>-5.4054054054054057E-2</v>
      </c>
      <c r="Y129" s="49">
        <f t="shared" si="443"/>
        <v>5.7142857142857141E-2</v>
      </c>
      <c r="Z129" s="49">
        <f t="shared" si="443"/>
        <v>-4.878048780487805E-2</v>
      </c>
      <c r="AA129" s="49">
        <f t="shared" si="443"/>
        <v>-4.6511627906976744E-2</v>
      </c>
      <c r="AB129" s="49">
        <f t="shared" si="443"/>
        <v>0.12244897959183673</v>
      </c>
      <c r="AC129" s="49">
        <f t="shared" si="443"/>
        <v>-0.27027027027027029</v>
      </c>
      <c r="AD129" s="49">
        <f t="shared" si="443"/>
        <v>-6.8965517241379309E-2</v>
      </c>
      <c r="AE129" s="49">
        <f t="shared" si="443"/>
        <v>7.407407407407407E-2</v>
      </c>
      <c r="AF129" s="49">
        <f t="shared" si="443"/>
        <v>-0.48275862068965519</v>
      </c>
      <c r="AG129" s="49">
        <f t="shared" si="443"/>
        <v>-0.4</v>
      </c>
      <c r="AH129" s="49">
        <f t="shared" ref="AH129:AZ129" si="444">AH117/((AH105+AH32)/2)</f>
        <v>0.74285714285714288</v>
      </c>
      <c r="AI129" s="49">
        <f t="shared" si="444"/>
        <v>-0.93333333333333335</v>
      </c>
      <c r="AJ129" s="49">
        <f t="shared" si="444"/>
        <v>0.37037037037037035</v>
      </c>
      <c r="AK129" s="49">
        <f t="shared" si="444"/>
        <v>-5.128205128205128E-2</v>
      </c>
      <c r="AL129" s="49">
        <f t="shared" si="444"/>
        <v>-0.4</v>
      </c>
      <c r="AM129" s="49">
        <f t="shared" si="444"/>
        <v>0</v>
      </c>
      <c r="AN129" s="49">
        <f t="shared" si="444"/>
        <v>0.33333333333333331</v>
      </c>
      <c r="AO129" s="49">
        <f t="shared" si="444"/>
        <v>-0.125</v>
      </c>
      <c r="AP129" s="49">
        <f t="shared" si="444"/>
        <v>-0.22222222222222221</v>
      </c>
      <c r="AQ129" s="49">
        <f t="shared" si="444"/>
        <v>-0.25</v>
      </c>
      <c r="AR129" s="49">
        <f t="shared" si="444"/>
        <v>-0.52631578947368418</v>
      </c>
      <c r="AS129" s="49">
        <f t="shared" si="444"/>
        <v>-0.23255813953488372</v>
      </c>
      <c r="AT129" s="49">
        <f t="shared" si="444"/>
        <v>-0.52631578947368418</v>
      </c>
      <c r="AU129" s="49">
        <f t="shared" si="444"/>
        <v>-0.41666666666666669</v>
      </c>
      <c r="AV129" s="49">
        <f t="shared" si="444"/>
        <v>-0.14634146341463414</v>
      </c>
      <c r="AW129" s="49">
        <f t="shared" si="444"/>
        <v>-0.35294117647058826</v>
      </c>
      <c r="AX129" s="49">
        <f t="shared" si="444"/>
        <v>0.125</v>
      </c>
      <c r="AY129" s="49">
        <f t="shared" si="444"/>
        <v>0.84444444444444444</v>
      </c>
      <c r="AZ129" s="49">
        <f t="shared" si="444"/>
        <v>-0.19047619047619047</v>
      </c>
      <c r="BA129" s="70">
        <f t="shared" si="442"/>
        <v>0.16666666666666666</v>
      </c>
    </row>
    <row r="130" spans="1:53" s="30" customFormat="1" x14ac:dyDescent="0.25">
      <c r="A130" s="27" t="s">
        <v>45</v>
      </c>
      <c r="B130" s="49">
        <f t="shared" ref="B130:AG130" si="445">B118/((B106+B33)/2)</f>
        <v>3.309692671394799E-2</v>
      </c>
      <c r="C130" s="49">
        <f t="shared" si="445"/>
        <v>-7.560137457044673E-2</v>
      </c>
      <c r="D130" s="49">
        <f t="shared" si="445"/>
        <v>0.10909090909090909</v>
      </c>
      <c r="E130" s="49">
        <f t="shared" si="445"/>
        <v>0.12872841444270017</v>
      </c>
      <c r="F130" s="49">
        <f t="shared" si="445"/>
        <v>-9.9071207430340563E-2</v>
      </c>
      <c r="G130" s="49">
        <f t="shared" si="445"/>
        <v>-9.285714285714286E-2</v>
      </c>
      <c r="H130" s="49">
        <f t="shared" si="445"/>
        <v>-4.1733547351524881E-2</v>
      </c>
      <c r="I130" s="49">
        <f t="shared" si="445"/>
        <v>-6.3157894736842107E-2</v>
      </c>
      <c r="J130" s="49">
        <f t="shared" si="445"/>
        <v>0.12546125461254612</v>
      </c>
      <c r="K130" s="49">
        <f t="shared" si="445"/>
        <v>5.4237288135593219E-2</v>
      </c>
      <c r="L130" s="49">
        <f t="shared" si="445"/>
        <v>-9.5541401273885357E-2</v>
      </c>
      <c r="M130" s="49">
        <f t="shared" si="445"/>
        <v>5.2539404553415062E-2</v>
      </c>
      <c r="N130" s="49">
        <f t="shared" si="445"/>
        <v>0.10181818181818182</v>
      </c>
      <c r="O130" s="49">
        <f t="shared" si="445"/>
        <v>0.12949640287769784</v>
      </c>
      <c r="P130" s="49">
        <f t="shared" si="445"/>
        <v>-0.15679999999999999</v>
      </c>
      <c r="Q130" s="49">
        <f t="shared" si="440"/>
        <v>-0.18115942028985507</v>
      </c>
      <c r="R130" s="49">
        <f t="shared" si="445"/>
        <v>-0.21859706362153344</v>
      </c>
      <c r="S130" s="49">
        <f t="shared" si="445"/>
        <v>-3.6363636363636362E-2</v>
      </c>
      <c r="T130" s="49">
        <f t="shared" si="445"/>
        <v>5.8939096267190572E-2</v>
      </c>
      <c r="U130" s="49">
        <f t="shared" si="445"/>
        <v>1.3245033112582781E-2</v>
      </c>
      <c r="V130" s="49">
        <f t="shared" si="445"/>
        <v>4.975124378109453E-2</v>
      </c>
      <c r="W130" s="49">
        <f t="shared" si="445"/>
        <v>-4.4989775051124746E-2</v>
      </c>
      <c r="X130" s="49">
        <f t="shared" si="445"/>
        <v>2.6490066225165563E-2</v>
      </c>
      <c r="Y130" s="49">
        <f t="shared" si="445"/>
        <v>4.1095890410958902E-2</v>
      </c>
      <c r="Z130" s="49">
        <f t="shared" si="445"/>
        <v>-9.8807495741056212E-2</v>
      </c>
      <c r="AA130" s="49">
        <f t="shared" si="445"/>
        <v>-0.11398963730569948</v>
      </c>
      <c r="AB130" s="49">
        <f t="shared" si="445"/>
        <v>-0.11460258780036968</v>
      </c>
      <c r="AC130" s="49">
        <f t="shared" si="445"/>
        <v>-0.15985790408525755</v>
      </c>
      <c r="AD130" s="49">
        <f t="shared" si="445"/>
        <v>-8.5763293310463118E-2</v>
      </c>
      <c r="AE130" s="49">
        <f t="shared" si="445"/>
        <v>-8.6021505376344093E-2</v>
      </c>
      <c r="AF130" s="49">
        <f t="shared" si="445"/>
        <v>-7.6225045372050812E-2</v>
      </c>
      <c r="AG130" s="49">
        <f t="shared" si="445"/>
        <v>-0.28970331588132636</v>
      </c>
      <c r="AH130" s="49">
        <f t="shared" ref="AH130:AZ130" si="446">AH118/((AH106+AH33)/2)</f>
        <v>9.056603773584905E-2</v>
      </c>
      <c r="AI130" s="49">
        <f t="shared" si="446"/>
        <v>5.4474708171206226E-2</v>
      </c>
      <c r="AJ130" s="49">
        <f t="shared" si="446"/>
        <v>-3.9387308533916851E-2</v>
      </c>
      <c r="AK130" s="49">
        <f t="shared" si="446"/>
        <v>-0.18612521150592218</v>
      </c>
      <c r="AL130" s="49">
        <f t="shared" si="446"/>
        <v>7.6923076923076927E-2</v>
      </c>
      <c r="AM130" s="49">
        <f t="shared" si="446"/>
        <v>-0.10071942446043165</v>
      </c>
      <c r="AN130" s="49">
        <f t="shared" si="446"/>
        <v>-3.7105751391465678E-3</v>
      </c>
      <c r="AO130" s="49">
        <f t="shared" si="446"/>
        <v>0.12418300653594772</v>
      </c>
      <c r="AP130" s="49">
        <f t="shared" si="446"/>
        <v>-8.2539682539682538E-2</v>
      </c>
      <c r="AQ130" s="49">
        <f t="shared" si="446"/>
        <v>6.6225165562913907E-3</v>
      </c>
      <c r="AR130" s="49">
        <f t="shared" si="446"/>
        <v>-9.4915254237288138E-2</v>
      </c>
      <c r="AS130" s="49">
        <f t="shared" si="446"/>
        <v>0</v>
      </c>
      <c r="AT130" s="49">
        <f t="shared" si="446"/>
        <v>1.9292604501607719E-2</v>
      </c>
      <c r="AU130" s="49">
        <f t="shared" si="446"/>
        <v>-7.460035523978685E-2</v>
      </c>
      <c r="AV130" s="49">
        <f t="shared" si="446"/>
        <v>-9.7478991596638656E-2</v>
      </c>
      <c r="AW130" s="49">
        <f t="shared" si="446"/>
        <v>-1.5898251192368838E-2</v>
      </c>
      <c r="AX130" s="49">
        <f t="shared" si="446"/>
        <v>-3.4321372854914198E-2</v>
      </c>
      <c r="AY130" s="49">
        <f t="shared" si="446"/>
        <v>6.5573770491803282E-2</v>
      </c>
      <c r="AZ130" s="49">
        <f t="shared" si="446"/>
        <v>9.9857346647646214E-2</v>
      </c>
      <c r="BA130" s="70">
        <f t="shared" si="442"/>
        <v>-0.11464968152866242</v>
      </c>
    </row>
    <row r="131" spans="1:53" s="30" customFormat="1" x14ac:dyDescent="0.25">
      <c r="A131" s="27" t="s">
        <v>46</v>
      </c>
      <c r="B131" s="49">
        <f t="shared" ref="B131:AG131" si="447">B119/((B107+B34)/2)</f>
        <v>-7.3121735636801924E-2</v>
      </c>
      <c r="C131" s="49">
        <f t="shared" si="447"/>
        <v>-9.5302013422818799E-2</v>
      </c>
      <c r="D131" s="49">
        <f t="shared" si="447"/>
        <v>-9.3055555555555558E-2</v>
      </c>
      <c r="E131" s="49">
        <f t="shared" si="447"/>
        <v>-1.4497756299620296E-2</v>
      </c>
      <c r="F131" s="49">
        <f t="shared" si="447"/>
        <v>-2.67051605918441E-2</v>
      </c>
      <c r="G131" s="49">
        <f t="shared" si="447"/>
        <v>2.9261155815654718E-2</v>
      </c>
      <c r="H131" s="49">
        <f t="shared" si="447"/>
        <v>-3.6376864314296106E-3</v>
      </c>
      <c r="I131" s="49">
        <f t="shared" si="447"/>
        <v>1.2261089073205915E-2</v>
      </c>
      <c r="J131" s="49">
        <f t="shared" si="447"/>
        <v>2.807862013638187E-2</v>
      </c>
      <c r="K131" s="49">
        <f t="shared" si="447"/>
        <v>-1.4792899408284023E-2</v>
      </c>
      <c r="L131" s="49">
        <f t="shared" si="447"/>
        <v>-3.806623524933384E-3</v>
      </c>
      <c r="M131" s="49">
        <f t="shared" si="447"/>
        <v>-7.6982294072363358E-2</v>
      </c>
      <c r="N131" s="49">
        <f t="shared" si="447"/>
        <v>0.13729777000437254</v>
      </c>
      <c r="O131" s="49">
        <f t="shared" si="447"/>
        <v>2.4380333197887038E-3</v>
      </c>
      <c r="P131" s="49">
        <f t="shared" si="447"/>
        <v>-8.8401964488099741E-2</v>
      </c>
      <c r="Q131" s="49">
        <f t="shared" si="440"/>
        <v>-0.23008849557522124</v>
      </c>
      <c r="R131" s="49">
        <f t="shared" si="447"/>
        <v>-4.9586776859504135E-3</v>
      </c>
      <c r="S131" s="49">
        <f t="shared" si="447"/>
        <v>-2.1505376344086023E-2</v>
      </c>
      <c r="T131" s="49">
        <f t="shared" si="447"/>
        <v>-1.9013128112267994E-2</v>
      </c>
      <c r="U131" s="49">
        <f t="shared" si="447"/>
        <v>-4.3010752688172046E-2</v>
      </c>
      <c r="V131" s="49">
        <f t="shared" si="447"/>
        <v>3.1746031746031746E-3</v>
      </c>
      <c r="W131" s="49">
        <f t="shared" si="447"/>
        <v>-7.0387129210658624E-3</v>
      </c>
      <c r="X131" s="49">
        <f t="shared" si="447"/>
        <v>2.3159636062861869E-2</v>
      </c>
      <c r="Y131" s="49">
        <f t="shared" si="447"/>
        <v>-4.2589437819420782E-2</v>
      </c>
      <c r="Z131" s="49">
        <f t="shared" si="447"/>
        <v>-9.5196884465599315E-3</v>
      </c>
      <c r="AA131" s="49">
        <f t="shared" si="447"/>
        <v>2.5020850708924104E-2</v>
      </c>
      <c r="AB131" s="49">
        <f t="shared" si="447"/>
        <v>-3.3598585322723251E-2</v>
      </c>
      <c r="AC131" s="49">
        <f t="shared" si="447"/>
        <v>0</v>
      </c>
      <c r="AD131" s="49">
        <f t="shared" si="447"/>
        <v>-2.6064291920069503E-2</v>
      </c>
      <c r="AE131" s="49">
        <f t="shared" si="447"/>
        <v>-6.5800865800865804E-2</v>
      </c>
      <c r="AF131" s="49">
        <f t="shared" si="447"/>
        <v>-2.8094820017559263E-2</v>
      </c>
      <c r="AG131" s="49">
        <f t="shared" si="447"/>
        <v>-7.0484581497797363E-2</v>
      </c>
      <c r="AH131" s="49">
        <f t="shared" ref="AH131:AZ131" si="448">AH119/((AH107+AH34)/2)</f>
        <v>9.6040438079191243E-2</v>
      </c>
      <c r="AI131" s="49">
        <f t="shared" si="448"/>
        <v>3.9819004524886875E-2</v>
      </c>
      <c r="AJ131" s="49">
        <f t="shared" si="448"/>
        <v>8.8105726872246704E-3</v>
      </c>
      <c r="AK131" s="49">
        <f t="shared" si="448"/>
        <v>2.5052192066805845E-3</v>
      </c>
      <c r="AL131" s="49">
        <f t="shared" si="448"/>
        <v>-9.3656875266070663E-3</v>
      </c>
      <c r="AM131" s="49">
        <f t="shared" si="448"/>
        <v>2.5586353944562902E-3</v>
      </c>
      <c r="AN131" s="49">
        <f t="shared" si="448"/>
        <v>0.1</v>
      </c>
      <c r="AO131" s="49">
        <f t="shared" si="448"/>
        <v>-9.2088740058601931E-3</v>
      </c>
      <c r="AP131" s="49">
        <f t="shared" si="448"/>
        <v>-6.3856960408684549E-2</v>
      </c>
      <c r="AQ131" s="49">
        <f t="shared" si="448"/>
        <v>-4.6550994498518829E-2</v>
      </c>
      <c r="AR131" s="49">
        <f t="shared" si="448"/>
        <v>-1.6680567139282735E-3</v>
      </c>
      <c r="AS131" s="49">
        <f t="shared" si="448"/>
        <v>3.8346825734980827E-2</v>
      </c>
      <c r="AT131" s="49">
        <f t="shared" si="448"/>
        <v>6.6025908900961133E-2</v>
      </c>
      <c r="AU131" s="49">
        <f t="shared" si="448"/>
        <v>1.2841091492776886E-2</v>
      </c>
      <c r="AV131" s="49">
        <f t="shared" si="448"/>
        <v>1.6339869281045752E-3</v>
      </c>
      <c r="AW131" s="49">
        <f t="shared" si="448"/>
        <v>-7.2492952074103903E-3</v>
      </c>
      <c r="AX131" s="49">
        <f t="shared" si="448"/>
        <v>4.5728038507821901E-2</v>
      </c>
      <c r="AY131" s="49">
        <f t="shared" si="448"/>
        <v>3.7238169123351435E-2</v>
      </c>
      <c r="AZ131" s="49">
        <f t="shared" si="448"/>
        <v>7.6277650648360028E-3</v>
      </c>
      <c r="BA131" s="70">
        <f t="shared" si="442"/>
        <v>-2.428115015974441E-2</v>
      </c>
    </row>
    <row r="132" spans="1:53" s="30" customFormat="1" x14ac:dyDescent="0.25">
      <c r="A132" s="27" t="s">
        <v>47</v>
      </c>
      <c r="B132" s="49">
        <f t="shared" ref="B132:AG132" si="449">B120/((B108+B35)/2)</f>
        <v>-0.1122394441475147</v>
      </c>
      <c r="C132" s="49">
        <f t="shared" si="449"/>
        <v>-6.3111111111111118E-2</v>
      </c>
      <c r="D132" s="49">
        <f t="shared" si="449"/>
        <v>-8.9153754469606675E-2</v>
      </c>
      <c r="E132" s="49">
        <f t="shared" si="449"/>
        <v>-0.1079892499389201</v>
      </c>
      <c r="F132" s="49">
        <f t="shared" si="449"/>
        <v>-7.0833333333333331E-2</v>
      </c>
      <c r="G132" s="49">
        <f t="shared" si="449"/>
        <v>-3.8625532982192123E-2</v>
      </c>
      <c r="H132" s="49">
        <f t="shared" si="449"/>
        <v>-2.1739130434782608E-2</v>
      </c>
      <c r="I132" s="49">
        <f t="shared" si="449"/>
        <v>-3.870967741935484E-2</v>
      </c>
      <c r="J132" s="49">
        <f t="shared" si="449"/>
        <v>5.5149127743387732E-2</v>
      </c>
      <c r="K132" s="49">
        <f t="shared" si="449"/>
        <v>-8.3591331269349839E-2</v>
      </c>
      <c r="L132" s="49">
        <f t="shared" si="449"/>
        <v>-0.14620987321284057</v>
      </c>
      <c r="M132" s="49">
        <f t="shared" si="449"/>
        <v>-0.11239669421487604</v>
      </c>
      <c r="N132" s="49">
        <f t="shared" si="449"/>
        <v>3.5305048002477545E-2</v>
      </c>
      <c r="O132" s="49">
        <f t="shared" si="449"/>
        <v>-8.8809946714031973E-2</v>
      </c>
      <c r="P132" s="49">
        <f t="shared" si="449"/>
        <v>-0.18114209827357239</v>
      </c>
      <c r="Q132" s="49">
        <f t="shared" si="440"/>
        <v>-0.26097414311485267</v>
      </c>
      <c r="R132" s="49">
        <f t="shared" si="449"/>
        <v>1.338376491125982E-2</v>
      </c>
      <c r="S132" s="49">
        <f t="shared" si="449"/>
        <v>8.0133555926544239E-2</v>
      </c>
      <c r="T132" s="49">
        <f t="shared" si="449"/>
        <v>5.1525423728813559E-2</v>
      </c>
      <c r="U132" s="49">
        <f t="shared" si="449"/>
        <v>-6.4516129032258063E-2</v>
      </c>
      <c r="V132" s="49">
        <f t="shared" si="449"/>
        <v>6.191588785046729E-2</v>
      </c>
      <c r="W132" s="49">
        <f t="shared" si="449"/>
        <v>-3.4838250977603978E-2</v>
      </c>
      <c r="X132" s="49">
        <f t="shared" si="449"/>
        <v>2.3830281894798022E-2</v>
      </c>
      <c r="Y132" s="49">
        <f t="shared" si="449"/>
        <v>3.124042879019908E-2</v>
      </c>
      <c r="Z132" s="49">
        <f t="shared" si="449"/>
        <v>7.4119827053736875E-3</v>
      </c>
      <c r="AA132" s="49">
        <f t="shared" si="449"/>
        <v>-2.8860914952410194E-2</v>
      </c>
      <c r="AB132" s="49">
        <f t="shared" si="449"/>
        <v>8.362817626246381E-3</v>
      </c>
      <c r="AC132" s="49">
        <f t="shared" si="449"/>
        <v>-2.2756005056890013E-2</v>
      </c>
      <c r="AD132" s="49">
        <f t="shared" si="449"/>
        <v>-5.0048748781280468E-2</v>
      </c>
      <c r="AE132" s="49">
        <f t="shared" si="449"/>
        <v>2.0227560050568902E-2</v>
      </c>
      <c r="AF132" s="49">
        <f t="shared" si="449"/>
        <v>3.8940312799233961E-2</v>
      </c>
      <c r="AG132" s="49">
        <f t="shared" si="449"/>
        <v>-1.8832391713747645E-2</v>
      </c>
      <c r="AH132" s="49">
        <f t="shared" ref="AH132:AZ132" si="450">AH120/((AH108+AH35)/2)</f>
        <v>9.5816033216224849E-3</v>
      </c>
      <c r="AI132" s="49">
        <f t="shared" si="450"/>
        <v>-1.1938422871504869E-2</v>
      </c>
      <c r="AJ132" s="49">
        <f t="shared" si="450"/>
        <v>-1.6078294302691365E-2</v>
      </c>
      <c r="AK132" s="49">
        <f t="shared" si="450"/>
        <v>1.3480392156862746E-2</v>
      </c>
      <c r="AL132" s="49">
        <f t="shared" si="450"/>
        <v>1.0568852968604289E-2</v>
      </c>
      <c r="AM132" s="49">
        <f t="shared" si="450"/>
        <v>-1.9284603421461897E-2</v>
      </c>
      <c r="AN132" s="49">
        <f t="shared" si="450"/>
        <v>-3.8046924540266328E-2</v>
      </c>
      <c r="AO132" s="49">
        <f t="shared" si="450"/>
        <v>2.3086269744835967E-2</v>
      </c>
      <c r="AP132" s="49">
        <f t="shared" si="450"/>
        <v>-7.4953154278575894E-3</v>
      </c>
      <c r="AQ132" s="49">
        <f t="shared" si="450"/>
        <v>-1.5843997562461912E-2</v>
      </c>
      <c r="AR132" s="49">
        <f t="shared" si="450"/>
        <v>3.6144578313253013E-3</v>
      </c>
      <c r="AS132" s="49">
        <f t="shared" si="450"/>
        <v>5.8168316831683171E-2</v>
      </c>
      <c r="AT132" s="49">
        <f t="shared" si="450"/>
        <v>5.9844404548174742E-3</v>
      </c>
      <c r="AU132" s="49">
        <f t="shared" si="450"/>
        <v>-2.5376217173207437E-2</v>
      </c>
      <c r="AV132" s="49">
        <f t="shared" si="450"/>
        <v>2.4978216671507406E-2</v>
      </c>
      <c r="AW132" s="49">
        <f t="shared" si="450"/>
        <v>5.4561454972132592E-2</v>
      </c>
      <c r="AX132" s="49">
        <f t="shared" si="450"/>
        <v>-4.13589364844904E-3</v>
      </c>
      <c r="AY132" s="49">
        <f t="shared" si="450"/>
        <v>-1.1644025505960632E-2</v>
      </c>
      <c r="AZ132" s="49">
        <f t="shared" si="450"/>
        <v>1.9098143236074269E-2</v>
      </c>
      <c r="BA132" s="70">
        <f t="shared" si="442"/>
        <v>-1.6736401673640166E-2</v>
      </c>
    </row>
    <row r="133" spans="1:53" s="30" customFormat="1" x14ac:dyDescent="0.25">
      <c r="A133" s="27" t="s">
        <v>48</v>
      </c>
      <c r="B133" s="49">
        <f t="shared" ref="B133:AG133" si="451">B121/((B109+B36)/2)</f>
        <v>-0.15964125560538117</v>
      </c>
      <c r="C133" s="49">
        <f t="shared" si="451"/>
        <v>-0.14590058102001291</v>
      </c>
      <c r="D133" s="49">
        <f t="shared" si="451"/>
        <v>-0.12417582417582418</v>
      </c>
      <c r="E133" s="49">
        <f t="shared" si="451"/>
        <v>-0.15740479548660086</v>
      </c>
      <c r="F133" s="49">
        <f t="shared" si="451"/>
        <v>-0.15765433917784</v>
      </c>
      <c r="G133" s="49">
        <f t="shared" si="451"/>
        <v>-3.7724460540214277E-2</v>
      </c>
      <c r="H133" s="49">
        <f t="shared" si="451"/>
        <v>-2.9052876234747241E-2</v>
      </c>
      <c r="I133" s="49">
        <f t="shared" si="451"/>
        <v>-6.9742652657225526E-2</v>
      </c>
      <c r="J133" s="49">
        <f t="shared" si="451"/>
        <v>2.8966639544344995E-2</v>
      </c>
      <c r="K133" s="49">
        <f t="shared" si="451"/>
        <v>-0.1927818208822219</v>
      </c>
      <c r="L133" s="49">
        <f t="shared" si="451"/>
        <v>-0.20254328175271946</v>
      </c>
      <c r="M133" s="49">
        <f t="shared" si="451"/>
        <v>-0.12527821939586645</v>
      </c>
      <c r="N133" s="49">
        <f t="shared" si="451"/>
        <v>-3.170130327580134E-2</v>
      </c>
      <c r="O133" s="49">
        <f t="shared" si="451"/>
        <v>-2.5546218487394957E-2</v>
      </c>
      <c r="P133" s="49">
        <f t="shared" si="451"/>
        <v>-0.16853047724051032</v>
      </c>
      <c r="Q133" s="49">
        <f t="shared" si="440"/>
        <v>-0.19872701555869873</v>
      </c>
      <c r="R133" s="49">
        <f t="shared" si="451"/>
        <v>-3.3234213748469479E-2</v>
      </c>
      <c r="S133" s="49">
        <f t="shared" si="451"/>
        <v>9.8135426889106966E-2</v>
      </c>
      <c r="T133" s="49">
        <f t="shared" si="451"/>
        <v>7.8581503123111018E-2</v>
      </c>
      <c r="U133" s="49">
        <f t="shared" si="451"/>
        <v>2.581786030061892E-2</v>
      </c>
      <c r="V133" s="49">
        <f t="shared" si="451"/>
        <v>9.1958104029824253E-2</v>
      </c>
      <c r="W133" s="49">
        <f t="shared" si="451"/>
        <v>3.0847242763574898E-2</v>
      </c>
      <c r="X133" s="49">
        <f t="shared" si="451"/>
        <v>-1.2222804260520342E-2</v>
      </c>
      <c r="Y133" s="49">
        <f t="shared" si="451"/>
        <v>7.4878322725570952E-4</v>
      </c>
      <c r="Z133" s="49">
        <f t="shared" si="451"/>
        <v>6.1205094088576315E-2</v>
      </c>
      <c r="AA133" s="49">
        <f t="shared" si="451"/>
        <v>7.0769230769230765E-2</v>
      </c>
      <c r="AB133" s="49">
        <f t="shared" si="451"/>
        <v>1.4826078692263827E-2</v>
      </c>
      <c r="AC133" s="49">
        <f t="shared" si="451"/>
        <v>-6.4774242712897692E-3</v>
      </c>
      <c r="AD133" s="49">
        <f t="shared" si="451"/>
        <v>4.9469964664310952E-2</v>
      </c>
      <c r="AE133" s="49">
        <f t="shared" si="451"/>
        <v>-1.8433179723502304E-2</v>
      </c>
      <c r="AF133" s="49">
        <f t="shared" si="451"/>
        <v>1.6654049962149888E-2</v>
      </c>
      <c r="AG133" s="49">
        <f t="shared" si="451"/>
        <v>4.6710782405605293E-3</v>
      </c>
      <c r="AH133" s="49">
        <f t="shared" ref="AH133:AZ133" si="452">AH121/((AH109+AH36)/2)</f>
        <v>1.6337915919505879E-2</v>
      </c>
      <c r="AI133" s="49">
        <f t="shared" si="452"/>
        <v>-3.2149235959515778E-2</v>
      </c>
      <c r="AJ133" s="49">
        <f t="shared" si="452"/>
        <v>7.5632132468113678E-2</v>
      </c>
      <c r="AK133" s="49">
        <f t="shared" si="452"/>
        <v>5.0618880472935522E-2</v>
      </c>
      <c r="AL133" s="49">
        <f t="shared" si="452"/>
        <v>2.9827915869980879E-2</v>
      </c>
      <c r="AM133" s="49">
        <f t="shared" si="452"/>
        <v>3.5498489425981876E-2</v>
      </c>
      <c r="AN133" s="49">
        <f t="shared" si="452"/>
        <v>4.8617554277231398E-2</v>
      </c>
      <c r="AO133" s="49">
        <f t="shared" si="452"/>
        <v>3.0679327976625273E-2</v>
      </c>
      <c r="AP133" s="49">
        <f t="shared" si="452"/>
        <v>4.5632798573975043E-2</v>
      </c>
      <c r="AQ133" s="49">
        <f t="shared" si="452"/>
        <v>5.3084900685533488E-2</v>
      </c>
      <c r="AR133" s="49">
        <f t="shared" si="452"/>
        <v>5.7709979783128099E-2</v>
      </c>
      <c r="AS133" s="49">
        <f t="shared" si="452"/>
        <v>8.442710180915218E-2</v>
      </c>
      <c r="AT133" s="49">
        <f t="shared" si="452"/>
        <v>1.6478896922818228E-2</v>
      </c>
      <c r="AU133" s="49">
        <f t="shared" si="452"/>
        <v>8.5243674647648163E-2</v>
      </c>
      <c r="AV133" s="49">
        <f t="shared" si="452"/>
        <v>0.13391803002192612</v>
      </c>
      <c r="AW133" s="49">
        <f t="shared" si="452"/>
        <v>0.10484006029140848</v>
      </c>
      <c r="AX133" s="49">
        <f t="shared" si="452"/>
        <v>3.7398643058083735E-2</v>
      </c>
      <c r="AY133" s="49">
        <f t="shared" si="452"/>
        <v>8.1916788084830827E-2</v>
      </c>
      <c r="AZ133" s="49">
        <f t="shared" si="452"/>
        <v>5.0660450660450662E-2</v>
      </c>
      <c r="BA133" s="70">
        <f t="shared" si="442"/>
        <v>0.10273327049952875</v>
      </c>
    </row>
    <row r="134" spans="1:53" s="51" customFormat="1" x14ac:dyDescent="0.25">
      <c r="A134" s="45" t="s">
        <v>49</v>
      </c>
      <c r="B134" s="50">
        <f t="shared" ref="B134:AG134" si="453">B122/((B110+B37)/2)</f>
        <v>-0.18149745197961584</v>
      </c>
      <c r="C134" s="50">
        <f t="shared" si="453"/>
        <v>-0.26513855627779681</v>
      </c>
      <c r="D134" s="50">
        <f t="shared" si="453"/>
        <v>-0.30272139801583692</v>
      </c>
      <c r="E134" s="50">
        <f t="shared" si="453"/>
        <v>-0.26342545521767263</v>
      </c>
      <c r="F134" s="50">
        <f t="shared" si="453"/>
        <v>-0.24301219863605802</v>
      </c>
      <c r="G134" s="50">
        <f t="shared" si="453"/>
        <v>-0.1293709757305597</v>
      </c>
      <c r="H134" s="50">
        <f t="shared" si="453"/>
        <v>-5.3569609939912416E-2</v>
      </c>
      <c r="I134" s="50">
        <f t="shared" si="453"/>
        <v>-0.1229465853910528</v>
      </c>
      <c r="J134" s="50">
        <f t="shared" si="453"/>
        <v>-1.814962372731297E-2</v>
      </c>
      <c r="K134" s="50">
        <f t="shared" si="453"/>
        <v>-0.25788779547529672</v>
      </c>
      <c r="L134" s="50">
        <f t="shared" si="453"/>
        <v>-0.26149573089188355</v>
      </c>
      <c r="M134" s="50">
        <f t="shared" si="453"/>
        <v>-0.1847778266608007</v>
      </c>
      <c r="N134" s="50">
        <f t="shared" si="453"/>
        <v>-5.6682201788638364E-2</v>
      </c>
      <c r="O134" s="50">
        <f t="shared" si="453"/>
        <v>-0.11049331598249142</v>
      </c>
      <c r="P134" s="50">
        <f t="shared" si="453"/>
        <v>-0.2153168044077135</v>
      </c>
      <c r="Q134" s="50">
        <f t="shared" si="440"/>
        <v>-0.21276595744680851</v>
      </c>
      <c r="R134" s="50">
        <f t="shared" si="453"/>
        <v>-2.1099664887675312E-2</v>
      </c>
      <c r="S134" s="50">
        <f t="shared" si="453"/>
        <v>0.16021426832237642</v>
      </c>
      <c r="T134" s="50">
        <f t="shared" si="453"/>
        <v>4.6915725456125108E-2</v>
      </c>
      <c r="U134" s="50">
        <f t="shared" si="453"/>
        <v>5.945540844366725E-2</v>
      </c>
      <c r="V134" s="50">
        <f t="shared" si="453"/>
        <v>6.9782751810401583E-2</v>
      </c>
      <c r="W134" s="50">
        <f t="shared" si="453"/>
        <v>3.5155001597954622E-2</v>
      </c>
      <c r="X134" s="50">
        <f t="shared" si="453"/>
        <v>3.7842708199253443E-2</v>
      </c>
      <c r="Y134" s="50">
        <f t="shared" si="453"/>
        <v>2.8137310073157007E-2</v>
      </c>
      <c r="Z134" s="50">
        <f t="shared" si="453"/>
        <v>2.2020905923344949E-2</v>
      </c>
      <c r="AA134" s="50">
        <f t="shared" si="453"/>
        <v>4.7459519821328865E-2</v>
      </c>
      <c r="AB134" s="50">
        <f t="shared" si="453"/>
        <v>-4.7042052744119746E-2</v>
      </c>
      <c r="AC134" s="50">
        <f t="shared" si="453"/>
        <v>-1.9754480033864824E-3</v>
      </c>
      <c r="AD134" s="50">
        <f t="shared" si="453"/>
        <v>-1.1376564277588168E-2</v>
      </c>
      <c r="AE134" s="50">
        <f t="shared" si="453"/>
        <v>2.5618631732168849E-2</v>
      </c>
      <c r="AF134" s="50">
        <f t="shared" si="453"/>
        <v>1.9892014776925263E-2</v>
      </c>
      <c r="AG134" s="50">
        <f t="shared" si="453"/>
        <v>-2.2446689113355782E-3</v>
      </c>
      <c r="AH134" s="50">
        <f t="shared" ref="AH134:AZ134" si="454">AH122/((AH110+AH37)/2)</f>
        <v>1.9654556283502083E-2</v>
      </c>
      <c r="AI134" s="50">
        <f t="shared" si="454"/>
        <v>1.998551774076756E-2</v>
      </c>
      <c r="AJ134" s="50">
        <f t="shared" si="454"/>
        <v>7.539811504712382E-2</v>
      </c>
      <c r="AK134" s="50">
        <f t="shared" si="454"/>
        <v>3.6789753372394061E-2</v>
      </c>
      <c r="AL134" s="50">
        <f t="shared" si="454"/>
        <v>6.035321930190516E-2</v>
      </c>
      <c r="AM134" s="50">
        <f t="shared" si="454"/>
        <v>3.3690658499234305E-2</v>
      </c>
      <c r="AN134" s="50">
        <f t="shared" si="454"/>
        <v>4.8494983277591976E-2</v>
      </c>
      <c r="AO134" s="50">
        <f t="shared" si="454"/>
        <v>3.2733666982280536E-2</v>
      </c>
      <c r="AP134" s="50">
        <f t="shared" si="454"/>
        <v>8.1537263048558822E-2</v>
      </c>
      <c r="AQ134" s="50">
        <f t="shared" si="454"/>
        <v>5.356469256884195E-2</v>
      </c>
      <c r="AR134" s="50">
        <f t="shared" si="454"/>
        <v>8.0538650783374341E-2</v>
      </c>
      <c r="AS134" s="50">
        <f t="shared" si="454"/>
        <v>6.8006182380216385E-2</v>
      </c>
      <c r="AT134" s="50">
        <f t="shared" si="454"/>
        <v>9.4673152212599365E-2</v>
      </c>
      <c r="AU134" s="50">
        <f t="shared" si="454"/>
        <v>6.3328952085075871E-2</v>
      </c>
      <c r="AV134" s="50">
        <f t="shared" si="454"/>
        <v>0.12584704743465633</v>
      </c>
      <c r="AW134" s="50">
        <f t="shared" si="454"/>
        <v>0.12956532151838104</v>
      </c>
      <c r="AX134" s="50">
        <f t="shared" si="454"/>
        <v>8.7948657000237698E-2</v>
      </c>
      <c r="AY134" s="50">
        <f t="shared" si="454"/>
        <v>7.3799025295892315E-2</v>
      </c>
      <c r="AZ134" s="50">
        <f t="shared" si="454"/>
        <v>0.11900191938579655</v>
      </c>
      <c r="BA134" s="71">
        <f t="shared" si="442"/>
        <v>7.4781749299950587E-2</v>
      </c>
    </row>
    <row r="135" spans="1:53" x14ac:dyDescent="0.25">
      <c r="A135" s="73" t="s">
        <v>65</v>
      </c>
      <c r="B135" s="51"/>
      <c r="C135" s="51"/>
      <c r="D135" s="51"/>
      <c r="E135" s="50">
        <f t="shared" ref="E135:AJ135" si="455">E123/((E111+E38)/2)</f>
        <v>-0.17098344693281403</v>
      </c>
      <c r="F135" s="50">
        <f t="shared" si="455"/>
        <v>-0.16174436579611098</v>
      </c>
      <c r="G135" s="50">
        <f t="shared" si="455"/>
        <v>-6.8737060041407866E-2</v>
      </c>
      <c r="H135" s="50">
        <f t="shared" si="455"/>
        <v>-3.5064395513086828E-2</v>
      </c>
      <c r="I135" s="50">
        <f t="shared" si="455"/>
        <v>-7.2278875282672697E-2</v>
      </c>
      <c r="J135" s="50">
        <f t="shared" si="455"/>
        <v>1.7353182939081193E-2</v>
      </c>
      <c r="K135" s="50">
        <f t="shared" si="455"/>
        <v>-0.17568528980958359</v>
      </c>
      <c r="L135" s="50">
        <f t="shared" si="455"/>
        <v>-0.1901948190965532</v>
      </c>
      <c r="M135" s="50">
        <f t="shared" si="455"/>
        <v>-0.13542460228545822</v>
      </c>
      <c r="N135" s="50">
        <f t="shared" si="455"/>
        <v>-7.4717285945072702E-3</v>
      </c>
      <c r="O135" s="50">
        <f t="shared" si="455"/>
        <v>-6.3862332695984708E-2</v>
      </c>
      <c r="P135" s="50">
        <f t="shared" si="455"/>
        <v>-0.17793909348441928</v>
      </c>
      <c r="Q135" s="50">
        <f t="shared" si="440"/>
        <v>-0.21710786250493877</v>
      </c>
      <c r="R135" s="50">
        <f t="shared" si="455"/>
        <v>-2.4257304198379574E-2</v>
      </c>
      <c r="S135" s="50">
        <f t="shared" si="455"/>
        <v>9.8689138576779023E-2</v>
      </c>
      <c r="T135" s="50">
        <f t="shared" si="455"/>
        <v>4.8758413937439897E-2</v>
      </c>
      <c r="U135" s="50">
        <f t="shared" si="455"/>
        <v>1.2834958114926763E-2</v>
      </c>
      <c r="V135" s="50">
        <f t="shared" si="455"/>
        <v>6.5060240963855417E-2</v>
      </c>
      <c r="W135" s="50">
        <f t="shared" si="455"/>
        <v>1.3774608398854148E-2</v>
      </c>
      <c r="X135" s="50">
        <f t="shared" si="455"/>
        <v>1.8914883026381283E-2</v>
      </c>
      <c r="Y135" s="50">
        <f t="shared" si="455"/>
        <v>1.0857994464551842E-2</v>
      </c>
      <c r="Z135" s="50">
        <f t="shared" si="455"/>
        <v>2.1588115849096933E-2</v>
      </c>
      <c r="AA135" s="50">
        <f t="shared" si="455"/>
        <v>3.1939325962719652E-2</v>
      </c>
      <c r="AB135" s="50">
        <f t="shared" si="455"/>
        <v>-2.1397379912663755E-2</v>
      </c>
      <c r="AC135" s="50">
        <f t="shared" si="455"/>
        <v>-1.2343005630142919E-2</v>
      </c>
      <c r="AD135" s="50">
        <f t="shared" si="455"/>
        <v>-5.1628494535068932E-3</v>
      </c>
      <c r="AE135" s="50">
        <f t="shared" si="455"/>
        <v>-3.1775598531748207E-3</v>
      </c>
      <c r="AF135" s="50">
        <f t="shared" si="455"/>
        <v>1.1935763888888888E-2</v>
      </c>
      <c r="AG135" s="50">
        <f t="shared" si="455"/>
        <v>-2.136543571389838E-2</v>
      </c>
      <c r="AH135" s="50">
        <f t="shared" si="455"/>
        <v>2.9347765441053397E-2</v>
      </c>
      <c r="AI135" s="50">
        <f t="shared" si="455"/>
        <v>1.7805475183618963E-3</v>
      </c>
      <c r="AJ135" s="50">
        <f t="shared" si="455"/>
        <v>4.6811945117029866E-2</v>
      </c>
      <c r="AK135" s="50">
        <f t="shared" ref="AK135:AZ135" si="456">AK123/((AK111+AK38)/2)</f>
        <v>2.612330198537095E-2</v>
      </c>
      <c r="AL135" s="50">
        <f t="shared" si="456"/>
        <v>3.4431137724550899E-2</v>
      </c>
      <c r="AM135" s="50">
        <f t="shared" si="456"/>
        <v>1.440384102427314E-2</v>
      </c>
      <c r="AN135" s="50">
        <f t="shared" si="456"/>
        <v>3.9320726415599722E-2</v>
      </c>
      <c r="AO135" s="50">
        <f t="shared" si="456"/>
        <v>3.0670396850067349E-2</v>
      </c>
      <c r="AP135" s="50">
        <f t="shared" si="456"/>
        <v>3.3024156558964429E-2</v>
      </c>
      <c r="AQ135" s="50">
        <f t="shared" si="456"/>
        <v>2.9170829170829173E-2</v>
      </c>
      <c r="AR135" s="50">
        <f t="shared" si="456"/>
        <v>4.2600896860986545E-2</v>
      </c>
      <c r="AS135" s="50">
        <f t="shared" si="456"/>
        <v>6.4489920276240287E-2</v>
      </c>
      <c r="AT135" s="50">
        <f t="shared" si="456"/>
        <v>5.2379125095932462E-2</v>
      </c>
      <c r="AU135" s="50">
        <f t="shared" si="456"/>
        <v>4.3851652833085446E-2</v>
      </c>
      <c r="AV135" s="50">
        <f t="shared" si="456"/>
        <v>8.8775852967992702E-2</v>
      </c>
      <c r="AW135" s="50">
        <f t="shared" si="456"/>
        <v>8.8133009384974509E-2</v>
      </c>
      <c r="AX135" s="50">
        <f t="shared" si="456"/>
        <v>5.0135051888357103E-2</v>
      </c>
      <c r="AY135" s="50">
        <f t="shared" si="456"/>
        <v>5.8699052350722238E-2</v>
      </c>
      <c r="AZ135" s="50">
        <f t="shared" si="456"/>
        <v>7.0306397014148078E-2</v>
      </c>
      <c r="BA135" s="71">
        <f t="shared" si="442"/>
        <v>5.4828150572831427E-2</v>
      </c>
    </row>
    <row r="137" spans="1:53" ht="18.75" x14ac:dyDescent="0.3">
      <c r="A137" s="13" t="s">
        <v>59</v>
      </c>
      <c r="B137" s="17"/>
      <c r="C137" s="17"/>
      <c r="D137" s="17"/>
      <c r="E137" s="17"/>
      <c r="F137" s="17"/>
      <c r="I137" s="17" t="s">
        <v>64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34"/>
    </row>
    <row r="138" spans="1:53" x14ac:dyDescent="0.25">
      <c r="A138" s="33" t="s">
        <v>50</v>
      </c>
      <c r="B138" s="16">
        <v>1</v>
      </c>
      <c r="C138" s="16">
        <v>2</v>
      </c>
      <c r="D138" s="16">
        <v>3</v>
      </c>
      <c r="E138" s="16">
        <v>4</v>
      </c>
      <c r="F138" s="16">
        <v>5</v>
      </c>
      <c r="G138" s="16">
        <v>6</v>
      </c>
      <c r="H138" s="16">
        <v>7</v>
      </c>
      <c r="I138" s="16">
        <v>8</v>
      </c>
      <c r="J138" s="16">
        <v>9</v>
      </c>
      <c r="K138" s="16">
        <v>10</v>
      </c>
      <c r="L138" s="16">
        <v>11</v>
      </c>
      <c r="M138" s="16">
        <v>12</v>
      </c>
      <c r="N138" s="16">
        <v>13</v>
      </c>
      <c r="O138" s="16">
        <v>14</v>
      </c>
      <c r="P138" s="16">
        <v>15</v>
      </c>
      <c r="Q138" s="16">
        <v>16</v>
      </c>
      <c r="R138" s="16">
        <v>17</v>
      </c>
      <c r="S138" s="16">
        <v>18</v>
      </c>
      <c r="T138" s="16">
        <v>19</v>
      </c>
      <c r="U138" s="16">
        <v>20</v>
      </c>
      <c r="V138" s="16">
        <v>21</v>
      </c>
      <c r="W138" s="16">
        <v>22</v>
      </c>
      <c r="X138" s="16">
        <v>23</v>
      </c>
      <c r="Y138" s="16">
        <v>24</v>
      </c>
      <c r="Z138" s="16">
        <v>25</v>
      </c>
      <c r="AA138" s="16">
        <v>26</v>
      </c>
      <c r="AB138" s="16">
        <v>27</v>
      </c>
      <c r="AC138" s="16">
        <v>28</v>
      </c>
      <c r="AD138" s="16">
        <v>29</v>
      </c>
      <c r="AE138" s="16">
        <v>30</v>
      </c>
      <c r="AF138" s="16">
        <v>31</v>
      </c>
      <c r="AG138" s="16">
        <v>32</v>
      </c>
      <c r="AH138" s="16">
        <v>33</v>
      </c>
      <c r="AI138" s="16">
        <v>34</v>
      </c>
      <c r="AJ138" s="16">
        <v>35</v>
      </c>
      <c r="AK138" s="16">
        <v>36</v>
      </c>
      <c r="AL138" s="16">
        <v>37</v>
      </c>
      <c r="AM138" s="16">
        <v>38</v>
      </c>
      <c r="AN138" s="16">
        <v>39</v>
      </c>
      <c r="AO138" s="16">
        <v>40</v>
      </c>
      <c r="AP138" s="16">
        <v>41</v>
      </c>
      <c r="AQ138" s="16">
        <v>42</v>
      </c>
      <c r="AR138" s="16">
        <v>43</v>
      </c>
      <c r="AS138" s="16">
        <v>44</v>
      </c>
      <c r="AT138" s="16">
        <v>45</v>
      </c>
      <c r="AU138" s="16">
        <v>46</v>
      </c>
      <c r="AV138" s="16">
        <v>47</v>
      </c>
      <c r="AW138" s="16">
        <v>48</v>
      </c>
      <c r="AX138" s="16">
        <v>49</v>
      </c>
      <c r="AY138" s="16">
        <v>50</v>
      </c>
      <c r="AZ138" s="16">
        <v>51</v>
      </c>
      <c r="BA138" s="15">
        <v>52</v>
      </c>
    </row>
    <row r="139" spans="1:53" x14ac:dyDescent="0.25">
      <c r="A139" s="31" t="s">
        <v>52</v>
      </c>
      <c r="B139" s="36">
        <v>43833</v>
      </c>
      <c r="C139" s="36">
        <v>43840</v>
      </c>
      <c r="D139" s="36">
        <v>43847</v>
      </c>
      <c r="E139" s="36">
        <v>43854</v>
      </c>
      <c r="F139" s="36">
        <v>43861</v>
      </c>
      <c r="G139" s="36">
        <v>43868</v>
      </c>
      <c r="H139" s="36">
        <v>43875</v>
      </c>
      <c r="I139" s="36">
        <v>43882</v>
      </c>
      <c r="J139" s="36">
        <v>43889</v>
      </c>
      <c r="K139" s="36">
        <v>43896</v>
      </c>
      <c r="L139" s="36">
        <v>43903</v>
      </c>
      <c r="M139" s="36">
        <v>43910</v>
      </c>
      <c r="N139" s="36">
        <v>43917</v>
      </c>
      <c r="O139" s="36">
        <v>43924</v>
      </c>
      <c r="P139" s="35">
        <v>43931</v>
      </c>
      <c r="Q139" s="35">
        <v>43938</v>
      </c>
      <c r="R139" s="35">
        <v>43945</v>
      </c>
      <c r="S139" s="35">
        <v>43952</v>
      </c>
      <c r="T139" s="35">
        <v>43959</v>
      </c>
      <c r="U139" s="35">
        <v>43966</v>
      </c>
      <c r="V139" s="35">
        <v>43973</v>
      </c>
      <c r="W139" s="35">
        <v>43980</v>
      </c>
      <c r="X139" s="35">
        <v>43987</v>
      </c>
      <c r="Y139" s="35">
        <v>43994</v>
      </c>
      <c r="Z139" s="35">
        <v>44001</v>
      </c>
      <c r="AA139" s="35">
        <v>44008</v>
      </c>
      <c r="AB139" s="35">
        <v>44015</v>
      </c>
      <c r="AC139" s="35">
        <v>44022</v>
      </c>
      <c r="AD139" s="35">
        <v>44029</v>
      </c>
      <c r="AE139" s="35">
        <v>44036</v>
      </c>
      <c r="AF139" s="35">
        <v>44043</v>
      </c>
      <c r="AG139" s="35">
        <v>44050</v>
      </c>
      <c r="AH139" s="35">
        <v>44057</v>
      </c>
      <c r="AI139" s="35">
        <v>44064</v>
      </c>
      <c r="AJ139" s="35">
        <v>44071</v>
      </c>
      <c r="AK139" s="35">
        <v>44078</v>
      </c>
      <c r="AL139" s="35">
        <v>44085</v>
      </c>
      <c r="AM139" s="35">
        <v>44092</v>
      </c>
      <c r="AN139" s="35">
        <v>44099</v>
      </c>
      <c r="AO139" s="35">
        <v>44106</v>
      </c>
      <c r="AP139" s="35">
        <v>44113</v>
      </c>
      <c r="AQ139" s="35">
        <v>44120</v>
      </c>
      <c r="AR139" s="35">
        <v>44127</v>
      </c>
      <c r="AS139" s="35">
        <v>44134</v>
      </c>
      <c r="AT139" s="35">
        <v>44141</v>
      </c>
      <c r="AU139" s="35">
        <v>44148</v>
      </c>
      <c r="AV139" s="35">
        <v>44155</v>
      </c>
      <c r="AW139" s="35">
        <v>44162</v>
      </c>
      <c r="AX139" s="35">
        <v>44169</v>
      </c>
      <c r="AY139" s="35">
        <v>44176</v>
      </c>
      <c r="AZ139" s="35">
        <v>44183</v>
      </c>
      <c r="BA139" s="14">
        <v>44190</v>
      </c>
    </row>
    <row r="140" spans="1:53" x14ac:dyDescent="0.25">
      <c r="A140" s="27" t="s">
        <v>51</v>
      </c>
      <c r="B140" s="64">
        <f>(B116/'UK Pop by Age'!$G5)*52</f>
        <v>3.628249356267519E-3</v>
      </c>
      <c r="C140" s="64">
        <f>(C116/'UK Pop by Age'!$G5)*52</f>
        <v>5.0935039039909404E-3</v>
      </c>
      <c r="D140" s="64">
        <f>(D116/'UK Pop by Age'!$G5)*52</f>
        <v>4.1166675388419928E-3</v>
      </c>
      <c r="E140" s="64">
        <f>(E116/'UK Pop by Age'!$G5)*52</f>
        <v>-5.5819220865654137E-4</v>
      </c>
      <c r="F140" s="64">
        <f>(F116/'UK Pop by Age'!$G5)*52</f>
        <v>1.1163844173130827E-3</v>
      </c>
      <c r="G140" s="64">
        <f>(G116/'UK Pop by Age'!$G5)*52</f>
        <v>6.2796623473860907E-4</v>
      </c>
      <c r="H140" s="64">
        <f>(H116/'UK Pop by Age'!$G5)*52</f>
        <v>6.9774026082067671E-5</v>
      </c>
      <c r="I140" s="64">
        <f>(I116/'UK Pop by Age'!$G5)*52</f>
        <v>2.3025428607082329E-3</v>
      </c>
      <c r="J140" s="64">
        <f>(J116/'UK Pop by Age'!$G5)*52</f>
        <v>4.8841818257447367E-4</v>
      </c>
      <c r="K140" s="64">
        <f>(K116/'UK Pop by Age'!$G5)*52</f>
        <v>-1.3954805216413534E-4</v>
      </c>
      <c r="L140" s="64">
        <f>(L116/'UK Pop by Age'!$G5)*52</f>
        <v>6.9774026082067677E-4</v>
      </c>
      <c r="M140" s="64">
        <f>(M116/'UK Pop by Age'!$G5)*52</f>
        <v>2.0932207824620301E-4</v>
      </c>
      <c r="N140" s="64">
        <f>(N116/'UK Pop by Age'!$G5)*52</f>
        <v>1.3954805216413534E-4</v>
      </c>
      <c r="O140" s="64">
        <f>(O116/'UK Pop by Age'!$G5)*52</f>
        <v>-3.4887013041033838E-4</v>
      </c>
      <c r="P140" s="64">
        <f>(P116/'UK Pop by Age'!$G5)*52</f>
        <v>7.6751428690274436E-4</v>
      </c>
      <c r="Q140" s="64">
        <f>(Q116/'UK Pop by Age'!$G5)*52</f>
        <v>-4.1864415649240603E-4</v>
      </c>
      <c r="R140" s="64">
        <f>(R116/'UK Pop by Age'!$G5)*52</f>
        <v>-1.6048025998875563E-3</v>
      </c>
      <c r="S140" s="64">
        <f>(S116/'UK Pop by Age'!$G5)*52</f>
        <v>-3.4887013041033838E-4</v>
      </c>
      <c r="T140" s="64">
        <f>(T116/'UK Pop by Age'!$G5)*52</f>
        <v>5.5819220865654137E-4</v>
      </c>
      <c r="U140" s="64">
        <f>(U116/'UK Pop by Age'!$G5)*52</f>
        <v>-5.5819220865654137E-4</v>
      </c>
      <c r="V140" s="64">
        <f>(V116/'UK Pop by Age'!$G5)*52</f>
        <v>-6.2796623473860907E-4</v>
      </c>
      <c r="W140" s="64">
        <f>(W116/'UK Pop by Age'!$G5)*52</f>
        <v>-6.9774026082067671E-5</v>
      </c>
      <c r="X140" s="64">
        <f>(X116/'UK Pop by Age'!$G5)*52</f>
        <v>1.3954805216413534E-4</v>
      </c>
      <c r="Y140" s="64">
        <f>(Y116/'UK Pop by Age'!$G5)*52</f>
        <v>-9.7683636514894734E-4</v>
      </c>
      <c r="Z140" s="64">
        <f>(Z116/'UK Pop by Age'!$G5)*52</f>
        <v>-6.2796623473860907E-4</v>
      </c>
      <c r="AA140" s="64">
        <f>(AA116/'UK Pop by Age'!$G5)*52</f>
        <v>-2.7909610432827069E-4</v>
      </c>
      <c r="AB140" s="64">
        <f>(AB116/'UK Pop by Age'!$G5)*52</f>
        <v>-1.1861584433951503E-3</v>
      </c>
      <c r="AC140" s="64">
        <f>(AC116/'UK Pop by Age'!$G5)*52</f>
        <v>-2.7909610432827069E-4</v>
      </c>
      <c r="AD140" s="64">
        <f>(AD116/'UK Pop by Age'!$G5)*52</f>
        <v>0</v>
      </c>
      <c r="AE140" s="64">
        <f>(AE116/'UK Pop by Age'!$G5)*52</f>
        <v>-1.3954805216413534E-4</v>
      </c>
      <c r="AF140" s="64">
        <f>(AF116/'UK Pop by Age'!$G5)*52</f>
        <v>-3.4887013041033838E-4</v>
      </c>
      <c r="AG140" s="64">
        <f>(AG116/'UK Pop by Age'!$G5)*52</f>
        <v>-1.3954805216413534E-4</v>
      </c>
      <c r="AH140" s="64">
        <f>(AH116/'UK Pop by Age'!$G5)*52</f>
        <v>-6.9774026082067677E-4</v>
      </c>
      <c r="AI140" s="64">
        <f>(AI116/'UK Pop by Age'!$G5)*52</f>
        <v>2.0932207824620301E-4</v>
      </c>
      <c r="AJ140" s="64">
        <f>(AJ116/'UK Pop by Age'!$G5)*52</f>
        <v>-4.1864415649240603E-4</v>
      </c>
      <c r="AK140" s="64">
        <f>(AK116/'UK Pop by Age'!$G5)*52</f>
        <v>6.2796623473860907E-4</v>
      </c>
      <c r="AL140" s="64">
        <f>(AL116/'UK Pop by Age'!$G5)*52</f>
        <v>3.4887013041033838E-4</v>
      </c>
      <c r="AM140" s="64">
        <f>(AM116/'UK Pop by Age'!$G5)*52</f>
        <v>-1.6745766259696241E-3</v>
      </c>
      <c r="AN140" s="64">
        <f>(AN116/'UK Pop by Age'!$G5)*52</f>
        <v>3.4887013041033838E-4</v>
      </c>
      <c r="AO140" s="64">
        <f>(AO116/'UK Pop by Age'!$G5)*52</f>
        <v>1.9536727302978947E-3</v>
      </c>
      <c r="AP140" s="64">
        <f>(AP116/'UK Pop by Age'!$G5)*52</f>
        <v>-6.9774026082067671E-5</v>
      </c>
      <c r="AQ140" s="64">
        <f>(AQ116/'UK Pop by Age'!$G5)*52</f>
        <v>7.6751428690274436E-4</v>
      </c>
      <c r="AR140" s="64">
        <f>(AR116/'UK Pop by Age'!$G5)*52</f>
        <v>-1.1163844173130827E-3</v>
      </c>
      <c r="AS140" s="64">
        <f>(AS116/'UK Pop by Age'!$G5)*52</f>
        <v>-6.9774026082067671E-5</v>
      </c>
      <c r="AT140" s="64">
        <f>(AT116/'UK Pop by Age'!$G5)*52</f>
        <v>5.5819220865654137E-4</v>
      </c>
      <c r="AU140" s="64">
        <f>(AU116/'UK Pop by Age'!$G5)*52</f>
        <v>-6.9774026082067671E-5</v>
      </c>
      <c r="AV140" s="64">
        <f>(AV116/'UK Pop by Age'!$G5)*52</f>
        <v>-3.4887013041033838E-4</v>
      </c>
      <c r="AW140" s="64">
        <f>(AW116/'UK Pop by Age'!$G5)*52</f>
        <v>-1.3954805216413534E-4</v>
      </c>
      <c r="AX140" s="64">
        <f>(AX116/'UK Pop by Age'!$G5)*52</f>
        <v>3.4887013041033838E-4</v>
      </c>
      <c r="AY140" s="64">
        <f>(AY116/'UK Pop by Age'!$G5)*52</f>
        <v>6.9774026082067671E-5</v>
      </c>
      <c r="AZ140" s="64">
        <f>(AZ116/'UK Pop by Age'!$G5)*52</f>
        <v>8.3728831298481206E-4</v>
      </c>
      <c r="BA140" s="80">
        <f>(BA116/'UK Pop by Age'!$G5)*52</f>
        <v>8.3728831298481206E-4</v>
      </c>
    </row>
    <row r="141" spans="1:53" x14ac:dyDescent="0.25">
      <c r="A141" s="27" t="s">
        <v>44</v>
      </c>
      <c r="B141" s="64">
        <f>(B117/'UK Pop by Age'!$G6)*52</f>
        <v>-1.3970754375062634E-5</v>
      </c>
      <c r="C141" s="64">
        <f>(C117/'UK Pop by Age'!$G6)*52</f>
        <v>1.3970754375062634E-5</v>
      </c>
      <c r="D141" s="64">
        <f>(D117/'UK Pop by Age'!$G6)*52</f>
        <v>3.2598426875146141E-5</v>
      </c>
      <c r="E141" s="64">
        <f>(E117/'UK Pop by Age'!$G6)*52</f>
        <v>-1.3970754375062634E-5</v>
      </c>
      <c r="F141" s="64">
        <f>(F117/'UK Pop by Age'!$G6)*52</f>
        <v>4.6569181250208783E-6</v>
      </c>
      <c r="G141" s="64">
        <f>(G117/'UK Pop by Age'!$G6)*52</f>
        <v>9.3138362500417567E-6</v>
      </c>
      <c r="H141" s="64">
        <f>(H117/'UK Pop by Age'!$G6)*52</f>
        <v>0</v>
      </c>
      <c r="I141" s="64">
        <f>(I117/'UK Pop by Age'!$G6)*52</f>
        <v>7.9167608125354919E-5</v>
      </c>
      <c r="J141" s="64">
        <f>(J117/'UK Pop by Age'!$G6)*52</f>
        <v>4.1912263125187899E-5</v>
      </c>
      <c r="K141" s="64">
        <f>(K117/'UK Pop by Age'!$G6)*52</f>
        <v>-5.1226099375229658E-5</v>
      </c>
      <c r="L141" s="64">
        <f>(L117/'UK Pop by Age'!$G6)*52</f>
        <v>3.2598426875146141E-5</v>
      </c>
      <c r="M141" s="64">
        <f>(M117/'UK Pop by Age'!$G6)*52</f>
        <v>4.1912263125187899E-5</v>
      </c>
      <c r="N141" s="64">
        <f>(N117/'UK Pop by Age'!$G6)*52</f>
        <v>-1.3970754375062634E-5</v>
      </c>
      <c r="O141" s="64">
        <f>(O117/'UK Pop by Age'!$G6)*52</f>
        <v>-4.1912263125187899E-5</v>
      </c>
      <c r="P141" s="64">
        <f>(P117/'UK Pop by Age'!$G6)*52</f>
        <v>-9.3138362500417567E-6</v>
      </c>
      <c r="Q141" s="64">
        <f>(Q117/'UK Pop by Age'!$G6)*52</f>
        <v>0</v>
      </c>
      <c r="R141" s="64">
        <f>(R117/'UK Pop by Age'!$G6)*52</f>
        <v>2.7941508750125268E-5</v>
      </c>
      <c r="S141" s="64">
        <f>(S117/'UK Pop by Age'!$G6)*52</f>
        <v>-1.3970754375062634E-5</v>
      </c>
      <c r="T141" s="64">
        <f>(T117/'UK Pop by Age'!$G6)*52</f>
        <v>-1.8627672500083513E-5</v>
      </c>
      <c r="U141" s="64">
        <f>(U117/'UK Pop by Age'!$G6)*52</f>
        <v>-4.6569181250208778E-5</v>
      </c>
      <c r="V141" s="64">
        <f>(V117/'UK Pop by Age'!$G6)*52</f>
        <v>3.7255345000167027E-5</v>
      </c>
      <c r="W141" s="64">
        <f>(W117/'UK Pop by Age'!$G6)*52</f>
        <v>-9.3138362500417567E-6</v>
      </c>
      <c r="X141" s="64">
        <f>(X117/'UK Pop by Age'!$G6)*52</f>
        <v>-4.6569181250208783E-6</v>
      </c>
      <c r="Y141" s="64">
        <f>(Y117/'UK Pop by Age'!$G6)*52</f>
        <v>4.6569181250208783E-6</v>
      </c>
      <c r="Z141" s="64">
        <f>(Z117/'UK Pop by Age'!$G6)*52</f>
        <v>-4.6569181250208783E-6</v>
      </c>
      <c r="AA141" s="64">
        <f>(AA117/'UK Pop by Age'!$G6)*52</f>
        <v>-4.6569181250208783E-6</v>
      </c>
      <c r="AB141" s="64">
        <f>(AB117/'UK Pop by Age'!$G6)*52</f>
        <v>1.3970754375062634E-5</v>
      </c>
      <c r="AC141" s="64">
        <f>(AC117/'UK Pop by Age'!$G6)*52</f>
        <v>-2.3284590625104389E-5</v>
      </c>
      <c r="AD141" s="64">
        <f>(AD117/'UK Pop by Age'!$G6)*52</f>
        <v>-4.6569181250208783E-6</v>
      </c>
      <c r="AE141" s="64">
        <f>(AE117/'UK Pop by Age'!$G6)*52</f>
        <v>4.6569181250208783E-6</v>
      </c>
      <c r="AF141" s="64">
        <f>(AF117/'UK Pop by Age'!$G6)*52</f>
        <v>-3.2598426875146141E-5</v>
      </c>
      <c r="AG141" s="64">
        <f>(AG117/'UK Pop by Age'!$G6)*52</f>
        <v>-2.7941508750125268E-5</v>
      </c>
      <c r="AH141" s="64">
        <f>(AH117/'UK Pop by Age'!$G6)*52</f>
        <v>6.0539935625271409E-5</v>
      </c>
      <c r="AI141" s="64">
        <f>(AI117/'UK Pop by Age'!$G6)*52</f>
        <v>-6.5196853750292282E-5</v>
      </c>
      <c r="AJ141" s="64">
        <f>(AJ117/'UK Pop by Age'!$G6)*52</f>
        <v>2.3284590625104389E-5</v>
      </c>
      <c r="AK141" s="64">
        <f>(AK117/'UK Pop by Age'!$G6)*52</f>
        <v>-4.6569181250208783E-6</v>
      </c>
      <c r="AL141" s="64">
        <f>(AL117/'UK Pop by Age'!$G6)*52</f>
        <v>-2.7941508750125268E-5</v>
      </c>
      <c r="AM141" s="64">
        <f>(AM117/'UK Pop by Age'!$G6)*52</f>
        <v>0</v>
      </c>
      <c r="AN141" s="64">
        <f>(AN117/'UK Pop by Age'!$G6)*52</f>
        <v>1.8627672500083513E-5</v>
      </c>
      <c r="AO141" s="64">
        <f>(AO117/'UK Pop by Age'!$G6)*52</f>
        <v>-9.3138362500417567E-6</v>
      </c>
      <c r="AP141" s="64">
        <f>(AP117/'UK Pop by Age'!$G6)*52</f>
        <v>-1.8627672500083513E-5</v>
      </c>
      <c r="AQ141" s="64">
        <f>(AQ117/'UK Pop by Age'!$G6)*52</f>
        <v>-1.8627672500083513E-5</v>
      </c>
      <c r="AR141" s="64">
        <f>(AR117/'UK Pop by Age'!$G6)*52</f>
        <v>-4.6569181250208778E-5</v>
      </c>
      <c r="AS141" s="64">
        <f>(AS117/'UK Pop by Age'!$G6)*52</f>
        <v>-2.3284590625104389E-5</v>
      </c>
      <c r="AT141" s="64">
        <f>(AT117/'UK Pop by Age'!$G6)*52</f>
        <v>-2.3284590625104389E-5</v>
      </c>
      <c r="AU141" s="64">
        <f>(AU117/'UK Pop by Age'!$G6)*52</f>
        <v>-4.6569181250208778E-5</v>
      </c>
      <c r="AV141" s="64">
        <f>(AV117/'UK Pop by Age'!$G6)*52</f>
        <v>-1.3970754375062634E-5</v>
      </c>
      <c r="AW141" s="64">
        <f>(AW117/'UK Pop by Age'!$G6)*52</f>
        <v>-2.7941508750125268E-5</v>
      </c>
      <c r="AX141" s="64">
        <f>(AX117/'UK Pop by Age'!$G6)*52</f>
        <v>9.3138362500417567E-6</v>
      </c>
      <c r="AY141" s="64">
        <f>(AY117/'UK Pop by Age'!$G6)*52</f>
        <v>8.8481444375396678E-5</v>
      </c>
      <c r="AZ141" s="64">
        <f>(AZ117/'UK Pop by Age'!$G6)*52</f>
        <v>-1.8627672500083513E-5</v>
      </c>
      <c r="BA141" s="80">
        <f>(BA117/'UK Pop by Age'!$G6)*52</f>
        <v>9.3138362500417567E-6</v>
      </c>
    </row>
    <row r="142" spans="1:53" x14ac:dyDescent="0.25">
      <c r="A142" s="27" t="s">
        <v>45</v>
      </c>
      <c r="B142" s="64">
        <f>(B118/'UK Pop by Age'!$G7)*52</f>
        <v>1.4438724532261684E-5</v>
      </c>
      <c r="C142" s="64">
        <f>(C118/'UK Pop by Age'!$G7)*52</f>
        <v>-4.5378848529965291E-5</v>
      </c>
      <c r="D142" s="64">
        <f>(D118/'UK Pop by Age'!$G7)*52</f>
        <v>6.8068272794947939E-5</v>
      </c>
      <c r="E142" s="64">
        <f>(E118/'UK Pop by Age'!$G7)*52</f>
        <v>8.4569672260389862E-5</v>
      </c>
      <c r="F142" s="64">
        <f>(F118/'UK Pop by Age'!$G7)*52</f>
        <v>-6.6005597861767691E-5</v>
      </c>
      <c r="G142" s="64">
        <f>(G118/'UK Pop by Age'!$G7)*52</f>
        <v>-5.3629548262686252E-5</v>
      </c>
      <c r="H142" s="64">
        <f>(H118/'UK Pop by Age'!$G7)*52</f>
        <v>-2.6814774131343126E-5</v>
      </c>
      <c r="I142" s="64">
        <f>(I118/'UK Pop by Age'!$G7)*52</f>
        <v>-3.7128148797244329E-5</v>
      </c>
      <c r="J142" s="64">
        <f>(J118/'UK Pop by Age'!$G7)*52</f>
        <v>7.0130947728128188E-5</v>
      </c>
      <c r="K142" s="64">
        <f>(K118/'UK Pop by Age'!$G7)*52</f>
        <v>3.3002798930883845E-5</v>
      </c>
      <c r="L142" s="64">
        <f>(L118/'UK Pop by Age'!$G7)*52</f>
        <v>-6.188024799540722E-5</v>
      </c>
      <c r="M142" s="64">
        <f>(M118/'UK Pop by Age'!$G7)*52</f>
        <v>3.094012399770361E-5</v>
      </c>
      <c r="N142" s="64">
        <f>(N118/'UK Pop by Age'!$G7)*52</f>
        <v>5.7754898129046736E-5</v>
      </c>
      <c r="O142" s="64">
        <f>(O118/'UK Pop by Age'!$G7)*52</f>
        <v>7.4256297594488659E-5</v>
      </c>
      <c r="P142" s="64">
        <f>(P118/'UK Pop by Age'!$G7)*52</f>
        <v>-1.010710717258318E-4</v>
      </c>
      <c r="Q142" s="64">
        <f>(Q118/'UK Pop by Age'!$G7)*52</f>
        <v>-1.0313374665901203E-4</v>
      </c>
      <c r="R142" s="64">
        <f>(R118/'UK Pop by Age'!$G7)*52</f>
        <v>-1.381992205230761E-4</v>
      </c>
      <c r="S142" s="64">
        <f>(S118/'UK Pop by Age'!$G7)*52</f>
        <v>-2.2689424264982645E-5</v>
      </c>
      <c r="T142" s="64">
        <f>(T118/'UK Pop by Age'!$G7)*52</f>
        <v>3.094012399770361E-5</v>
      </c>
      <c r="U142" s="64">
        <f>(U118/'UK Pop by Age'!$G7)*52</f>
        <v>8.2506997327209613E-6</v>
      </c>
      <c r="V142" s="64">
        <f>(V118/'UK Pop by Age'!$G7)*52</f>
        <v>3.094012399770361E-5</v>
      </c>
      <c r="W142" s="64">
        <f>(W118/'UK Pop by Age'!$G7)*52</f>
        <v>-2.2689424264982645E-5</v>
      </c>
      <c r="X142" s="64">
        <f>(X118/'UK Pop by Age'!$G7)*52</f>
        <v>1.6501399465441923E-5</v>
      </c>
      <c r="Y142" s="64">
        <f>(Y118/'UK Pop by Age'!$G7)*52</f>
        <v>2.4752099198162884E-5</v>
      </c>
      <c r="Z142" s="64">
        <f>(Z118/'UK Pop by Age'!$G7)*52</f>
        <v>-5.9817573062226971E-5</v>
      </c>
      <c r="AA142" s="64">
        <f>(AA118/'UK Pop by Age'!$G7)*52</f>
        <v>-6.8068272794947939E-5</v>
      </c>
      <c r="AB142" s="64">
        <f>(AB118/'UK Pop by Age'!$G7)*52</f>
        <v>-6.3942922928587455E-5</v>
      </c>
      <c r="AC142" s="64">
        <f>(AC118/'UK Pop by Age'!$G7)*52</f>
        <v>-9.282037199311083E-5</v>
      </c>
      <c r="AD142" s="64">
        <f>(AD118/'UK Pop by Age'!$G7)*52</f>
        <v>-5.1566873329506017E-5</v>
      </c>
      <c r="AE142" s="64">
        <f>(AE118/'UK Pop by Age'!$G7)*52</f>
        <v>-4.9504198396325768E-5</v>
      </c>
      <c r="AF142" s="64">
        <f>(AF118/'UK Pop by Age'!$G7)*52</f>
        <v>-4.3316173596785055E-5</v>
      </c>
      <c r="AG142" s="64">
        <f>(AG118/'UK Pop by Age'!$G7)*52</f>
        <v>-1.7120201945395995E-4</v>
      </c>
      <c r="AH142" s="64">
        <f>(AH118/'UK Pop by Age'!$G7)*52</f>
        <v>4.9504198396325768E-5</v>
      </c>
      <c r="AI142" s="64">
        <f>(AI118/'UK Pop by Age'!$G7)*52</f>
        <v>2.8877449064523368E-5</v>
      </c>
      <c r="AJ142" s="64">
        <f>(AJ118/'UK Pop by Age'!$G7)*52</f>
        <v>-1.8564074398622165E-5</v>
      </c>
      <c r="AK142" s="64">
        <f>(AK118/'UK Pop by Age'!$G7)*52</f>
        <v>-1.1344712132491322E-4</v>
      </c>
      <c r="AL142" s="64">
        <f>(AL118/'UK Pop by Age'!$G7)*52</f>
        <v>4.5378848529965291E-5</v>
      </c>
      <c r="AM142" s="64">
        <f>(AM118/'UK Pop by Age'!$G7)*52</f>
        <v>-5.7754898129046736E-5</v>
      </c>
      <c r="AN142" s="64">
        <f>(AN118/'UK Pop by Age'!$G7)*52</f>
        <v>-2.0626749331802403E-6</v>
      </c>
      <c r="AO142" s="64">
        <f>(AO118/'UK Pop by Age'!$G7)*52</f>
        <v>7.8381647460849143E-5</v>
      </c>
      <c r="AP142" s="64">
        <f>(AP118/'UK Pop by Age'!$G7)*52</f>
        <v>-5.3629548262686252E-5</v>
      </c>
      <c r="AQ142" s="64">
        <f>(AQ118/'UK Pop by Age'!$G7)*52</f>
        <v>4.1253498663604807E-6</v>
      </c>
      <c r="AR142" s="64">
        <f>(AR118/'UK Pop by Age'!$G7)*52</f>
        <v>-5.7754898129046736E-5</v>
      </c>
      <c r="AS142" s="64">
        <f>(AS118/'UK Pop by Age'!$G7)*52</f>
        <v>0</v>
      </c>
      <c r="AT142" s="64">
        <f>(AT118/'UK Pop by Age'!$G7)*52</f>
        <v>1.2376049599081442E-5</v>
      </c>
      <c r="AU142" s="64">
        <f>(AU118/'UK Pop by Age'!$G7)*52</f>
        <v>-4.3316173596785055E-5</v>
      </c>
      <c r="AV142" s="64">
        <f>(AV118/'UK Pop by Age'!$G7)*52</f>
        <v>-5.9817573062226971E-5</v>
      </c>
      <c r="AW142" s="64">
        <f>(AW118/'UK Pop by Age'!$G7)*52</f>
        <v>-1.0313374665901202E-5</v>
      </c>
      <c r="AX142" s="64">
        <f>(AX118/'UK Pop by Age'!$G7)*52</f>
        <v>-2.2689424264982645E-5</v>
      </c>
      <c r="AY142" s="64">
        <f>(AY118/'UK Pop by Age'!$G7)*52</f>
        <v>4.1253498663604807E-5</v>
      </c>
      <c r="AZ142" s="64">
        <f>(AZ118/'UK Pop by Age'!$G7)*52</f>
        <v>7.219362266130841E-5</v>
      </c>
      <c r="BA142" s="80">
        <f>(BA118/'UK Pop by Age'!$G7)*52</f>
        <v>-3.7128148797244329E-5</v>
      </c>
    </row>
    <row r="143" spans="1:53" x14ac:dyDescent="0.25">
      <c r="A143" s="27" t="s">
        <v>46</v>
      </c>
      <c r="B143" s="64">
        <f>(B119/'UK Pop by Age'!$G8)*52</f>
        <v>-2.759414724171657E-4</v>
      </c>
      <c r="C143" s="64">
        <f>(C119/'UK Pop by Age'!$G8)*52</f>
        <v>-4.305899899256871E-4</v>
      </c>
      <c r="D143" s="64">
        <f>(D119/'UK Pop by Age'!$G8)*52</f>
        <v>-4.0633139894395817E-4</v>
      </c>
      <c r="E143" s="64">
        <f>(E119/'UK Pop by Age'!$G8)*52</f>
        <v>-6.3678801327038222E-5</v>
      </c>
      <c r="F143" s="64">
        <f>(F119/'UK Pop by Age'!$G8)*52</f>
        <v>-1.1219598329049593E-4</v>
      </c>
      <c r="G143" s="64">
        <f>(G119/'UK Pop by Age'!$G8)*52</f>
        <v>1.2129295490864425E-4</v>
      </c>
      <c r="H143" s="64">
        <f>(H119/'UK Pop by Age'!$G8)*52</f>
        <v>-1.5161619363580532E-5</v>
      </c>
      <c r="I143" s="64">
        <f>(I119/'UK Pop by Age'!$G8)*52</f>
        <v>5.1549505836173801E-5</v>
      </c>
      <c r="J143" s="64">
        <f>(J119/'UK Pop by Age'!$G8)*52</f>
        <v>1.061313355450637E-4</v>
      </c>
      <c r="K143" s="64">
        <f>(K119/'UK Pop by Age'!$G8)*52</f>
        <v>-6.0646477454322127E-5</v>
      </c>
      <c r="L143" s="64">
        <f>(L119/'UK Pop by Age'!$G8)*52</f>
        <v>-1.5161619363580532E-5</v>
      </c>
      <c r="M143" s="64">
        <f>(M119/'UK Pop by Age'!$G8)*52</f>
        <v>-3.0323238727161057E-4</v>
      </c>
      <c r="N143" s="64">
        <f>(N119/'UK Pop by Age'!$G8)*52</f>
        <v>4.7607484801642861E-4</v>
      </c>
      <c r="O143" s="64">
        <f>(O119/'UK Pop by Age'!$G8)*52</f>
        <v>9.0969716181483193E-6</v>
      </c>
      <c r="P143" s="64">
        <f>(P119/'UK Pop by Age'!$G8)*52</f>
        <v>-3.5478189310778443E-4</v>
      </c>
      <c r="Q143" s="64">
        <f>(Q119/'UK Pop by Age'!$G8)*52</f>
        <v>-8.6724462759680643E-4</v>
      </c>
      <c r="R143" s="64">
        <f>(R119/'UK Pop by Age'!$G8)*52</f>
        <v>-1.8193943236296639E-5</v>
      </c>
      <c r="S143" s="64">
        <f>(S119/'UK Pop by Age'!$G8)*52</f>
        <v>-8.7937392308767078E-5</v>
      </c>
      <c r="T143" s="64">
        <f>(T119/'UK Pop by Age'!$G8)*52</f>
        <v>-6.3678801327038222E-5</v>
      </c>
      <c r="U143" s="64">
        <f>(U119/'UK Pop by Age'!$G8)*52</f>
        <v>-1.6981013687210195E-4</v>
      </c>
      <c r="V143" s="64">
        <f>(V119/'UK Pop by Age'!$G8)*52</f>
        <v>1.2129295490864425E-5</v>
      </c>
      <c r="W143" s="64">
        <f>(W119/'UK Pop by Age'!$G8)*52</f>
        <v>-2.1226267109012744E-5</v>
      </c>
      <c r="X143" s="64">
        <f>(X119/'UK Pop by Age'!$G8)*52</f>
        <v>8.4905068436050976E-5</v>
      </c>
      <c r="Y143" s="64">
        <f>(Y119/'UK Pop by Age'!$G8)*52</f>
        <v>-1.5161619363580529E-4</v>
      </c>
      <c r="Z143" s="64">
        <f>(Z119/'UK Pop by Age'!$G8)*52</f>
        <v>-3.3355562599877169E-5</v>
      </c>
      <c r="AA143" s="64">
        <f>(AA119/'UK Pop by Age'!$G8)*52</f>
        <v>9.096971618148318E-5</v>
      </c>
      <c r="AB143" s="64">
        <f>(AB119/'UK Pop by Age'!$G8)*52</f>
        <v>-1.1522830716321204E-4</v>
      </c>
      <c r="AC143" s="64">
        <f>(AC119/'UK Pop by Age'!$G8)*52</f>
        <v>0</v>
      </c>
      <c r="AD143" s="64">
        <f>(AD119/'UK Pop by Age'!$G8)*52</f>
        <v>-9.096971618148318E-5</v>
      </c>
      <c r="AE143" s="64">
        <f>(AE119/'UK Pop by Age'!$G8)*52</f>
        <v>-2.3045661432642407E-4</v>
      </c>
      <c r="AF143" s="64">
        <f>(AF119/'UK Pop by Age'!$G8)*52</f>
        <v>-9.7034363926915397E-5</v>
      </c>
      <c r="AG143" s="64">
        <f>(AG119/'UK Pop by Age'!$G8)*52</f>
        <v>-2.4258590981728851E-4</v>
      </c>
      <c r="AH143" s="64">
        <f>(AH119/'UK Pop by Age'!$G8)*52</f>
        <v>3.4568492148963608E-4</v>
      </c>
      <c r="AI143" s="64">
        <f>(AI119/'UK Pop by Age'!$G8)*52</f>
        <v>1.3342225039950867E-4</v>
      </c>
      <c r="AJ143" s="64">
        <f>(AJ119/'UK Pop by Age'!$G8)*52</f>
        <v>2.7290914854444958E-5</v>
      </c>
      <c r="AK143" s="64">
        <f>(AK119/'UK Pop by Age'!$G8)*52</f>
        <v>9.0969716181483193E-6</v>
      </c>
      <c r="AL143" s="64">
        <f>(AL119/'UK Pop by Age'!$G8)*52</f>
        <v>-3.3355562599877169E-5</v>
      </c>
      <c r="AM143" s="64">
        <f>(AM119/'UK Pop by Age'!$G8)*52</f>
        <v>9.0969716181483193E-6</v>
      </c>
      <c r="AN143" s="64">
        <f>(AN119/'UK Pop by Age'!$G8)*52</f>
        <v>3.4568492148963608E-4</v>
      </c>
      <c r="AO143" s="64">
        <f>(AO119/'UK Pop by Age'!$G8)*52</f>
        <v>-3.3355562599877169E-5</v>
      </c>
      <c r="AP143" s="64">
        <f>(AP119/'UK Pop by Age'!$G8)*52</f>
        <v>-2.2742429045370798E-4</v>
      </c>
      <c r="AQ143" s="64">
        <f>(AQ119/'UK Pop by Age'!$G8)*52</f>
        <v>-1.6677781299938584E-4</v>
      </c>
      <c r="AR143" s="64">
        <f>(AR119/'UK Pop by Age'!$G8)*52</f>
        <v>-6.0646477454322123E-6</v>
      </c>
      <c r="AS143" s="64">
        <f>(AS119/'UK Pop by Age'!$G8)*52</f>
        <v>1.3645457427222476E-4</v>
      </c>
      <c r="AT143" s="64">
        <f>(AT119/'UK Pop by Age'!$G8)*52</f>
        <v>2.3955358594457239E-4</v>
      </c>
      <c r="AU143" s="64">
        <f>(AU119/'UK Pop by Age'!$G8)*52</f>
        <v>4.8517181963457699E-5</v>
      </c>
      <c r="AV143" s="64">
        <f>(AV119/'UK Pop by Age'!$G8)*52</f>
        <v>6.0646477454322123E-6</v>
      </c>
      <c r="AW143" s="64">
        <f>(AW119/'UK Pop by Age'!$G8)*52</f>
        <v>-2.7290914854444958E-5</v>
      </c>
      <c r="AX143" s="64">
        <f>(AX119/'UK Pop by Age'!$G8)*52</f>
        <v>1.7284246074481804E-4</v>
      </c>
      <c r="AY143" s="64">
        <f>(AY119/'UK Pop by Age'!$G8)*52</f>
        <v>1.4555154589037311E-4</v>
      </c>
      <c r="AZ143" s="64">
        <f>(AZ119/'UK Pop by Age'!$G8)*52</f>
        <v>3.0323238727161063E-5</v>
      </c>
      <c r="BA143" s="80">
        <f>(BA119/'UK Pop by Age'!$G8)*52</f>
        <v>-5.7614153581606018E-5</v>
      </c>
    </row>
    <row r="144" spans="1:53" x14ac:dyDescent="0.25">
      <c r="A144" s="27" t="s">
        <v>47</v>
      </c>
      <c r="B144" s="64">
        <f>(B120/'UK Pop by Age'!$G9)*52</f>
        <v>-1.6425916184807199E-3</v>
      </c>
      <c r="C144" s="64">
        <f>(C120/'UK Pop by Age'!$G9)*52</f>
        <v>-1.110704808686963E-3</v>
      </c>
      <c r="D144" s="64">
        <f>(D120/'UK Pop by Age'!$G9)*52</f>
        <v>-1.4626887269328318E-3</v>
      </c>
      <c r="E144" s="64">
        <f>(E120/'UK Pop by Age'!$G9)*52</f>
        <v>-1.7286321318297103E-3</v>
      </c>
      <c r="F144" s="64">
        <f>(F120/'UK Pop by Age'!$G9)*52</f>
        <v>-1.063773619587514E-3</v>
      </c>
      <c r="G144" s="64">
        <f>(G120/'UK Pop by Age'!$G9)*52</f>
        <v>-6.0228359344293065E-4</v>
      </c>
      <c r="H144" s="64">
        <f>(H120/'UK Pop by Age'!$G9)*52</f>
        <v>-3.2851832369614403E-4</v>
      </c>
      <c r="I144" s="64">
        <f>(I120/'UK Pop by Age'!$G9)*52</f>
        <v>-5.6317426919338975E-4</v>
      </c>
      <c r="J144" s="64">
        <f>(J120/'UK Pop by Age'!$G9)*52</f>
        <v>7.6654275529100275E-4</v>
      </c>
      <c r="K144" s="64">
        <f>(K120/'UK Pop by Age'!$G9)*52</f>
        <v>-1.2671421056851268E-3</v>
      </c>
      <c r="L144" s="64">
        <f>(L120/'UK Pop by Age'!$G9)*52</f>
        <v>-2.1197253743251198E-3</v>
      </c>
      <c r="M144" s="64">
        <f>(M120/'UK Pop by Age'!$G9)*52</f>
        <v>-1.5956604293812708E-3</v>
      </c>
      <c r="N144" s="64">
        <f>(N120/'UK Pop by Age'!$G9)*52</f>
        <v>4.4584629644476686E-4</v>
      </c>
      <c r="O144" s="64">
        <f>(O120/'UK Pop by Age'!$G9)*52</f>
        <v>-1.1732797274862288E-3</v>
      </c>
      <c r="P144" s="64">
        <f>(P120/'UK Pop by Age'!$G9)*52</f>
        <v>-2.6672559138186929E-3</v>
      </c>
      <c r="Q144" s="64">
        <f>(Q120/'UK Pop by Age'!$G9)*52</f>
        <v>-3.3946893448601545E-3</v>
      </c>
      <c r="R144" s="64">
        <f>(R120/'UK Pop by Age'!$G9)*52</f>
        <v>1.799028915478884E-4</v>
      </c>
      <c r="S144" s="64">
        <f>(S120/'UK Pop by Age'!$G9)*52</f>
        <v>1.1263485383867795E-3</v>
      </c>
      <c r="T144" s="64">
        <f>(T120/'UK Pop by Age'!$G9)*52</f>
        <v>5.9446172859302252E-4</v>
      </c>
      <c r="U144" s="64">
        <f>(U120/'UK Pop by Age'!$G9)*52</f>
        <v>-8.6040513348990106E-4</v>
      </c>
      <c r="V144" s="64">
        <f>(V120/'UK Pop by Age'!$G9)*52</f>
        <v>8.2911767409026829E-4</v>
      </c>
      <c r="W144" s="64">
        <f>(W120/'UK Pop by Age'!$G9)*52</f>
        <v>-3.8327137764550137E-4</v>
      </c>
      <c r="X144" s="64">
        <f>(X120/'UK Pop by Age'!$G9)*52</f>
        <v>3.2069645884623584E-4</v>
      </c>
      <c r="Y144" s="64">
        <f>(Y120/'UK Pop by Age'!$G9)*52</f>
        <v>3.9891510734531771E-4</v>
      </c>
      <c r="Z144" s="64">
        <f>(Z120/'UK Pop by Age'!$G9)*52</f>
        <v>9.3862378198898282E-5</v>
      </c>
      <c r="AA144" s="64">
        <f>(AA120/'UK Pop by Age'!$G9)*52</f>
        <v>-3.6762764794568499E-4</v>
      </c>
      <c r="AB144" s="64">
        <f>(AB120/'UK Pop by Age'!$G9)*52</f>
        <v>1.0168424304880647E-4</v>
      </c>
      <c r="AC144" s="64">
        <f>(AC120/'UK Pop by Age'!$G9)*52</f>
        <v>-2.8158713459669487E-4</v>
      </c>
      <c r="AD144" s="64">
        <f>(AD120/'UK Pop by Age'!$G9)*52</f>
        <v>-6.0228359344293065E-4</v>
      </c>
      <c r="AE144" s="64">
        <f>(AE120/'UK Pop by Age'!$G9)*52</f>
        <v>2.502996751970621E-4</v>
      </c>
      <c r="AF144" s="64">
        <f>(AF120/'UK Pop by Age'!$G9)*52</f>
        <v>4.7713375584439958E-4</v>
      </c>
      <c r="AG144" s="64">
        <f>(AG120/'UK Pop by Age'!$G9)*52</f>
        <v>-2.3465594549724572E-4</v>
      </c>
      <c r="AH144" s="64">
        <f>(AH120/'UK Pop by Age'!$G9)*52</f>
        <v>1.1732797274862286E-4</v>
      </c>
      <c r="AI144" s="64">
        <f>(AI120/'UK Pop by Age'!$G9)*52</f>
        <v>-1.4861543214825563E-4</v>
      </c>
      <c r="AJ144" s="64">
        <f>(AJ120/'UK Pop by Age'!$G9)*52</f>
        <v>-1.799028915478884E-4</v>
      </c>
      <c r="AK144" s="64">
        <f>(AK120/'UK Pop by Age'!$G9)*52</f>
        <v>1.7208102669798021E-4</v>
      </c>
      <c r="AL144" s="64">
        <f>(AL120/'UK Pop by Age'!$G9)*52</f>
        <v>1.3297170244843924E-4</v>
      </c>
      <c r="AM144" s="64">
        <f>(AM120/'UK Pop by Age'!$G9)*52</f>
        <v>-2.4247781034715391E-4</v>
      </c>
      <c r="AN144" s="64">
        <f>(AN120/'UK Pop by Age'!$G9)*52</f>
        <v>-4.6931189099449144E-4</v>
      </c>
      <c r="AO144" s="64">
        <f>(AO120/'UK Pop by Age'!$G9)*52</f>
        <v>2.9723086429651126E-4</v>
      </c>
      <c r="AP144" s="64">
        <f>(AP120/'UK Pop by Age'!$G9)*52</f>
        <v>-9.3862378198898282E-5</v>
      </c>
      <c r="AQ144" s="64">
        <f>(AQ120/'UK Pop by Age'!$G9)*52</f>
        <v>-2.0336848609761295E-4</v>
      </c>
      <c r="AR144" s="64">
        <f>(AR120/'UK Pop by Age'!$G9)*52</f>
        <v>4.6931189099449141E-5</v>
      </c>
      <c r="AS144" s="64">
        <f>(AS120/'UK Pop by Age'!$G9)*52</f>
        <v>7.3525529589136998E-4</v>
      </c>
      <c r="AT144" s="64">
        <f>(AT120/'UK Pop by Age'!$G9)*52</f>
        <v>7.8218648499081911E-5</v>
      </c>
      <c r="AU144" s="64">
        <f>(AU120/'UK Pop by Age'!$G9)*52</f>
        <v>-3.3634018854605217E-4</v>
      </c>
      <c r="AV144" s="64">
        <f>(AV120/'UK Pop by Age'!$G9)*52</f>
        <v>3.3634018854605217E-4</v>
      </c>
      <c r="AW144" s="64">
        <f>(AW120/'UK Pop by Age'!$G9)*52</f>
        <v>7.2743343104146184E-4</v>
      </c>
      <c r="AX144" s="64">
        <f>(AX120/'UK Pop by Age'!$G9)*52</f>
        <v>-5.4753053949357333E-5</v>
      </c>
      <c r="AY144" s="64">
        <f>(AY120/'UK Pop by Age'!$G9)*52</f>
        <v>-1.6425916184807201E-4</v>
      </c>
      <c r="AZ144" s="64">
        <f>(AZ120/'UK Pop by Age'!$G9)*52</f>
        <v>2.8158713459669487E-4</v>
      </c>
      <c r="BA144" s="80">
        <f>(BA120/'UK Pop by Age'!$G9)*52</f>
        <v>-1.5643729699816382E-4</v>
      </c>
    </row>
    <row r="145" spans="1:55" x14ac:dyDescent="0.25">
      <c r="A145" s="27" t="s">
        <v>48</v>
      </c>
      <c r="B145" s="64">
        <f>(B121/'UK Pop by Age'!$G10)*52</f>
        <v>-7.1035452748684199E-3</v>
      </c>
      <c r="C145" s="64">
        <f>(C121/'UK Pop by Age'!$G10)*52</f>
        <v>-7.5159233713495465E-3</v>
      </c>
      <c r="D145" s="64">
        <f>(D121/'UK Pop by Age'!$G10)*52</f>
        <v>-6.0127386970796363E-3</v>
      </c>
      <c r="E145" s="64">
        <f>(E121/'UK Pop by Age'!$G10)*52</f>
        <v>-7.422805736660259E-3</v>
      </c>
      <c r="F145" s="64">
        <f>(F121/'UK Pop by Age'!$G10)*52</f>
        <v>-7.1168477941097475E-3</v>
      </c>
      <c r="G145" s="64">
        <f>(G121/'UK Pop by Age'!$G10)*52</f>
        <v>-1.6628149051658284E-3</v>
      </c>
      <c r="H145" s="64">
        <f>(H121/'UK Pop by Age'!$G10)*52</f>
        <v>-1.3302519241326629E-3</v>
      </c>
      <c r="I145" s="64">
        <f>(I121/'UK Pop by Age'!$G10)*52</f>
        <v>-3.0462769062637981E-3</v>
      </c>
      <c r="J145" s="64">
        <f>(J121/'UK Pop by Age'!$G10)*52</f>
        <v>1.1839242124780699E-3</v>
      </c>
      <c r="K145" s="64">
        <f>(K121/'UK Pop by Age'!$G10)*52</f>
        <v>-8.6333349876209827E-3</v>
      </c>
      <c r="L145" s="64">
        <f>(L121/'UK Pop by Age'!$G10)*52</f>
        <v>-8.7929652185169023E-3</v>
      </c>
      <c r="M145" s="64">
        <f>(M121/'UK Pop by Age'!$G10)*52</f>
        <v>-5.2411925810826919E-3</v>
      </c>
      <c r="N145" s="64">
        <f>(N121/'UK Pop by Age'!$G10)*52</f>
        <v>-1.1972267317193967E-3</v>
      </c>
      <c r="O145" s="64">
        <f>(O121/'UK Pop by Age'!$G10)*52</f>
        <v>-1.0109914623408238E-3</v>
      </c>
      <c r="P145" s="64">
        <f>(P121/'UK Pop by Age'!$G10)*52</f>
        <v>-7.1168477941097475E-3</v>
      </c>
      <c r="Q145" s="64">
        <f>(Q121/'UK Pop by Age'!$G10)*52</f>
        <v>-7.4760158136255661E-3</v>
      </c>
      <c r="R145" s="64">
        <f>(R121/'UK Pop by Age'!$G10)*52</f>
        <v>-1.2637393279260297E-3</v>
      </c>
      <c r="S145" s="64">
        <f>(S121/'UK Pop by Age'!$G10)*52</f>
        <v>3.9907557723979888E-3</v>
      </c>
      <c r="T145" s="64">
        <f>(T121/'UK Pop by Age'!$G10)*52</f>
        <v>2.5939912520586928E-3</v>
      </c>
      <c r="U145" s="64">
        <f>(U121/'UK Pop by Age'!$G10)*52</f>
        <v>9.7108390461684386E-4</v>
      </c>
      <c r="V145" s="64">
        <f>(V121/'UK Pop by Age'!$G10)*52</f>
        <v>3.445352483503597E-3</v>
      </c>
      <c r="W145" s="64">
        <f>(W121/'UK Pop by Age'!$G10)*52</f>
        <v>9.7108390461684386E-4</v>
      </c>
      <c r="X145" s="64">
        <f>(X121/'UK Pop by Age'!$G10)*52</f>
        <v>-4.6558817344643198E-4</v>
      </c>
      <c r="Y145" s="64">
        <f>(Y121/'UK Pop by Age'!$G10)*52</f>
        <v>2.6605038482653255E-5</v>
      </c>
      <c r="Z145" s="64">
        <f>(Z121/'UK Pop by Age'!$G10)*52</f>
        <v>2.1417055978535872E-3</v>
      </c>
      <c r="AA145" s="64">
        <f>(AA121/'UK Pop by Age'!$G10)*52</f>
        <v>2.4476635404040996E-3</v>
      </c>
      <c r="AB145" s="64">
        <f>(AB121/'UK Pop by Age'!$G10)*52</f>
        <v>5.1879825041173855E-4</v>
      </c>
      <c r="AC145" s="64">
        <f>(AC121/'UK Pop by Age'!$G10)*52</f>
        <v>-2.2614282710255271E-4</v>
      </c>
      <c r="AD145" s="64">
        <f>(AD121/'UK Pop by Age'!$G10)*52</f>
        <v>1.6761174244071552E-3</v>
      </c>
      <c r="AE145" s="64">
        <f>(AE121/'UK Pop by Age'!$G10)*52</f>
        <v>-6.3852092358367824E-4</v>
      </c>
      <c r="AF145" s="64">
        <f>(AF121/'UK Pop by Age'!$G10)*52</f>
        <v>5.8531084661837167E-4</v>
      </c>
      <c r="AG145" s="64">
        <f>(AG121/'UK Pop by Age'!$G10)*52</f>
        <v>1.5963023089591956E-4</v>
      </c>
      <c r="AH145" s="64">
        <f>(AH121/'UK Pop by Age'!$G10)*52</f>
        <v>5.4540328889439178E-4</v>
      </c>
      <c r="AI145" s="64">
        <f>(AI121/'UK Pop by Age'!$G10)*52</f>
        <v>-1.077504058547457E-3</v>
      </c>
      <c r="AJ145" s="64">
        <f>(AJ121/'UK Pop by Age'!$G10)*52</f>
        <v>2.2481257517842001E-3</v>
      </c>
      <c r="AK145" s="64">
        <f>(AK121/'UK Pop by Age'!$G10)*52</f>
        <v>1.822445136061748E-3</v>
      </c>
      <c r="AL145" s="64">
        <f>(AL121/'UK Pop by Age'!$G10)*52</f>
        <v>1.0375965008234771E-3</v>
      </c>
      <c r="AM145" s="64">
        <f>(AM121/'UK Pop by Age'!$G10)*52</f>
        <v>1.2504368086847031E-3</v>
      </c>
      <c r="AN145" s="64">
        <f>(AN121/'UK Pop by Age'!$G10)*52</f>
        <v>1.7426300206137882E-3</v>
      </c>
      <c r="AO145" s="64">
        <f>(AO121/'UK Pop by Age'!$G10)*52</f>
        <v>1.1174116162714369E-3</v>
      </c>
      <c r="AP145" s="64">
        <f>(AP121/'UK Pop by Age'!$G10)*52</f>
        <v>1.7027224628898083E-3</v>
      </c>
      <c r="AQ145" s="64">
        <f>(AQ121/'UK Pop by Age'!$G10)*52</f>
        <v>2.0086804054403212E-3</v>
      </c>
      <c r="AR145" s="64">
        <f>(AR121/'UK Pop by Age'!$G10)*52</f>
        <v>2.0884955208882805E-3</v>
      </c>
      <c r="AS145" s="64">
        <f>(AS121/'UK Pop by Age'!$G10)*52</f>
        <v>3.1659995794357377E-3</v>
      </c>
      <c r="AT145" s="64">
        <f>(AT121/'UK Pop by Age'!$G10)*52</f>
        <v>6.518234428250048E-4</v>
      </c>
      <c r="AU145" s="64">
        <f>(AU121/'UK Pop by Age'!$G10)*52</f>
        <v>3.3389323295729841E-3</v>
      </c>
      <c r="AV145" s="64">
        <f>(AV121/'UK Pop by Age'!$G10)*52</f>
        <v>5.2811001388066723E-3</v>
      </c>
      <c r="AW145" s="64">
        <f>(AW121/'UK Pop by Age'!$G10)*52</f>
        <v>4.1636885225352352E-3</v>
      </c>
      <c r="AX145" s="64">
        <f>(AX121/'UK Pop by Age'!$G10)*52</f>
        <v>1.5031846742699091E-3</v>
      </c>
      <c r="AY145" s="64">
        <f>(AY121/'UK Pop by Age'!$G10)*52</f>
        <v>3.3655373680556372E-3</v>
      </c>
      <c r="AZ145" s="64">
        <f>(AZ121/'UK Pop by Age'!$G10)*52</f>
        <v>2.1683106363362403E-3</v>
      </c>
      <c r="BA145" s="80">
        <f>(BA121/'UK Pop by Age'!$G10)*52</f>
        <v>2.8999491946092052E-3</v>
      </c>
    </row>
    <row r="146" spans="1:55" x14ac:dyDescent="0.25">
      <c r="A146" s="45" t="s">
        <v>49</v>
      </c>
      <c r="B146" s="72">
        <f>(B122/'UK Pop by Age'!$G11)*52</f>
        <v>-4.7001956137234159E-2</v>
      </c>
      <c r="C146" s="72">
        <f>(C122/'UK Pop by Age'!$G11)*52</f>
        <v>-7.8674980575283951E-2</v>
      </c>
      <c r="D146" s="72">
        <f>(D122/'UK Pop by Age'!$G11)*52</f>
        <v>-8.4410640449482072E-2</v>
      </c>
      <c r="E146" s="72">
        <f>(E122/'UK Pop by Age'!$G11)*52</f>
        <v>-7.2330224077277183E-2</v>
      </c>
      <c r="F146" s="72">
        <f>(F122/'UK Pop by Age'!$G11)*52</f>
        <v>-6.4208935759828514E-2</v>
      </c>
      <c r="G146" s="72">
        <f>(G122/'UK Pop by Age'!$G11)*52</f>
        <v>-3.3145007945587369E-2</v>
      </c>
      <c r="H146" s="72">
        <f>(H122/'UK Pop by Age'!$G11)*52</f>
        <v>-1.3349367671806243E-2</v>
      </c>
      <c r="I146" s="72">
        <f>(I122/'UK Pop by Age'!$G11)*52</f>
        <v>-3.0201040930512228E-2</v>
      </c>
      <c r="J146" s="72">
        <f>(J122/'UK Pop by Age'!$G11)*52</f>
        <v>-4.1621602626924414E-3</v>
      </c>
      <c r="K146" s="72">
        <f>(K122/'UK Pop by Age'!$G11)*52</f>
        <v>-6.4513484071732838E-2</v>
      </c>
      <c r="L146" s="72">
        <f>(L122/'UK Pop by Age'!$G11)*52</f>
        <v>-6.4513484071732838E-2</v>
      </c>
      <c r="M146" s="72">
        <f>(M122/'UK Pop by Age'!$G11)*52</f>
        <v>-4.2636763666605501E-2</v>
      </c>
      <c r="N146" s="72">
        <f>(N122/'UK Pop by Age'!$G11)*52</f>
        <v>-1.1420561696412186E-2</v>
      </c>
      <c r="O146" s="72">
        <f>(O122/'UK Pop by Age'!$G11)*52</f>
        <v>-2.3704010276553292E-2</v>
      </c>
      <c r="P146" s="72">
        <f>(P122/'UK Pop by Age'!$G11)*52</f>
        <v>-4.9590616788420916E-2</v>
      </c>
      <c r="Q146" s="72">
        <f>(Q122/'UK Pop by Age'!$G11)*52</f>
        <v>-4.365192470628658E-2</v>
      </c>
      <c r="R146" s="72">
        <f>(R122/'UK Pop by Age'!$G11)*52</f>
        <v>-4.314434418644604E-3</v>
      </c>
      <c r="S146" s="72">
        <f>(S122/'UK Pop by Age'!$G11)*52</f>
        <v>3.3398798205507639E-2</v>
      </c>
      <c r="T146" s="72">
        <f>(T122/'UK Pop by Age'!$G11)*52</f>
        <v>8.222804421416775E-3</v>
      </c>
      <c r="U146" s="72">
        <f>(U122/'UK Pop by Age'!$G11)*52</f>
        <v>1.2080416372204892E-2</v>
      </c>
      <c r="V146" s="72">
        <f>(V122/'UK Pop by Age'!$G11)*52</f>
        <v>1.3450883775774353E-2</v>
      </c>
      <c r="W146" s="72">
        <f>(W122/'UK Pop by Age'!$G11)*52</f>
        <v>5.5833857182459581E-3</v>
      </c>
      <c r="X146" s="72">
        <f>(X122/'UK Pop by Age'!$G11)*52</f>
        <v>7.4614336416559618E-3</v>
      </c>
      <c r="Y146" s="72">
        <f>(Y122/'UK Pop by Age'!$G11)*52</f>
        <v>5.0758051984054163E-3</v>
      </c>
      <c r="Z146" s="72">
        <f>(Z122/'UK Pop by Age'!$G11)*52</f>
        <v>4.0098861067402788E-3</v>
      </c>
      <c r="AA146" s="72">
        <f>(AA122/'UK Pop by Age'!$G11)*52</f>
        <v>8.6288688372892081E-3</v>
      </c>
      <c r="AB146" s="72">
        <f>(AB122/'UK Pop by Age'!$G11)*52</f>
        <v>-8.3750785773689367E-3</v>
      </c>
      <c r="AC146" s="72">
        <f>(AC122/'UK Pop by Age'!$G11)*52</f>
        <v>-3.5530636388837918E-4</v>
      </c>
      <c r="AD146" s="72">
        <f>(AD122/'UK Pop by Age'!$G11)*52</f>
        <v>-2.0303220793621663E-3</v>
      </c>
      <c r="AE146" s="72">
        <f>(AE122/'UK Pop by Age'!$G11)*52</f>
        <v>4.4667085745967658E-3</v>
      </c>
      <c r="AF146" s="72">
        <f>(AF122/'UK Pop by Age'!$G11)*52</f>
        <v>3.5530636388837913E-3</v>
      </c>
      <c r="AG146" s="72">
        <f>(AG122/'UK Pop by Age'!$G11)*52</f>
        <v>-4.0606441587243331E-4</v>
      </c>
      <c r="AH146" s="72">
        <f>(AH122/'UK Pop by Age'!$G11)*52</f>
        <v>3.3500314309475748E-3</v>
      </c>
      <c r="AI146" s="72">
        <f>(AI122/'UK Pop by Age'!$G11)*52</f>
        <v>3.502305586899737E-3</v>
      </c>
      <c r="AJ146" s="72">
        <f>(AJ122/'UK Pop by Age'!$G11)*52</f>
        <v>1.1775868060300567E-2</v>
      </c>
      <c r="AK146" s="72">
        <f>(AK122/'UK Pop by Age'!$G11)*52</f>
        <v>6.8523370178473122E-3</v>
      </c>
      <c r="AL146" s="72">
        <f>(AL122/'UK Pop by Age'!$G11)*52</f>
        <v>1.1014497280539754E-2</v>
      </c>
      <c r="AM146" s="72">
        <f>(AM122/'UK Pop by Age'!$G11)*52</f>
        <v>6.1417242900705538E-3</v>
      </c>
      <c r="AN146" s="72">
        <f>(AN122/'UK Pop by Age'!$G11)*52</f>
        <v>8.8319010452254237E-3</v>
      </c>
      <c r="AO146" s="72">
        <f>(AO122/'UK Pop by Age'!$G11)*52</f>
        <v>6.1417242900705538E-3</v>
      </c>
      <c r="AP146" s="72">
        <f>(AP122/'UK Pop by Age'!$G11)*52</f>
        <v>1.5938028322993007E-2</v>
      </c>
      <c r="AQ146" s="72">
        <f>(AQ122/'UK Pop by Age'!$G11)*52</f>
        <v>1.0811465072603537E-2</v>
      </c>
      <c r="AR146" s="72">
        <f>(AR122/'UK Pop by Age'!$G11)*52</f>
        <v>1.5785754167040845E-2</v>
      </c>
      <c r="AS146" s="72">
        <f>(AS122/'UK Pop by Age'!$G11)*52</f>
        <v>1.3400125723790299E-2</v>
      </c>
      <c r="AT146" s="72">
        <f>(AT122/'UK Pop by Age'!$G11)*52</f>
        <v>2.0252462741637611E-2</v>
      </c>
      <c r="AU146" s="72">
        <f>(AU122/'UK Pop by Age'!$G11)*52</f>
        <v>1.3450883775774353E-2</v>
      </c>
      <c r="AV146" s="72">
        <f>(AV122/'UK Pop by Age'!$G11)*52</f>
        <v>2.6394187031708163E-2</v>
      </c>
      <c r="AW146" s="72">
        <f>(AW122/'UK Pop by Age'!$G11)*52</f>
        <v>2.7460106123373303E-2</v>
      </c>
      <c r="AX146" s="72">
        <f>(AX122/'UK Pop by Age'!$G11)*52</f>
        <v>1.8780479234100041E-2</v>
      </c>
      <c r="AY146" s="72">
        <f>(AY122/'UK Pop by Age'!$G11)*52</f>
        <v>1.6141060530929223E-2</v>
      </c>
      <c r="AZ146" s="72">
        <f>(AZ122/'UK Pop by Age'!$G11)*52</f>
        <v>2.8322993007102223E-2</v>
      </c>
      <c r="BA146" s="81">
        <f>(BA122/'UK Pop by Age'!$G11)*52</f>
        <v>1.1522077800380295E-2</v>
      </c>
    </row>
    <row r="147" spans="1:55" x14ac:dyDescent="0.25">
      <c r="A147" s="82" t="s">
        <v>65</v>
      </c>
      <c r="B147" s="83"/>
      <c r="C147" s="83"/>
      <c r="D147" s="83"/>
      <c r="E147" s="78">
        <f>(E123/'UK Pop by Age'!$G12)*52</f>
        <v>-1.7332931662054421E-3</v>
      </c>
      <c r="F147" s="78">
        <f>(F123/'UK Pop by Age'!$G12)*52</f>
        <v>-1.5698345395974574E-3</v>
      </c>
      <c r="G147" s="78">
        <f>(G123/'UK Pop by Age'!$G12)*52</f>
        <v>-6.5541381683394855E-4</v>
      </c>
      <c r="H147" s="78">
        <f>(H123/'UK Pop by Age'!$G12)*52</f>
        <v>-3.3323449482400758E-4</v>
      </c>
      <c r="I147" s="78">
        <f>(I123/'UK Pop by Age'!$G12)*52</f>
        <v>-6.6883795525102935E-4</v>
      </c>
      <c r="J147" s="78">
        <f>(J123/'UK Pop by Age'!$G12)*52</f>
        <v>1.5003448819090389E-4</v>
      </c>
      <c r="K147" s="78">
        <f>(K123/'UK Pop by Age'!$G12)*52</f>
        <v>-1.6574862669089855E-3</v>
      </c>
      <c r="L147" s="78">
        <f>(L123/'UK Pop by Age'!$G12)*52</f>
        <v>-1.7538242014315661E-3</v>
      </c>
      <c r="M147" s="78">
        <f>(M123/'UK Pop by Age'!$G12)*52</f>
        <v>-1.1931690087181883E-3</v>
      </c>
      <c r="N147" s="78">
        <f>(N123/'UK Pop by Age'!$G12)*52</f>
        <v>-5.843448487435203E-5</v>
      </c>
      <c r="O147" s="78">
        <f>(O123/'UK Pop by Age'!$G12)*52</f>
        <v>-5.2748967427117786E-4</v>
      </c>
      <c r="P147" s="78">
        <f>(P123/'UK Pop by Age'!$G12)*52</f>
        <v>-1.5872069540195622E-3</v>
      </c>
      <c r="Q147" s="78">
        <f>(Q123/'UK Pop by Age'!$G12)*52</f>
        <v>-1.7356621318084563E-3</v>
      </c>
      <c r="R147" s="78">
        <f>(R123/'UK Pop by Age'!$G12)*52</f>
        <v>-1.9504483464817505E-4</v>
      </c>
      <c r="S147" s="78">
        <f>(S123/'UK Pop by Age'!$G12)*52</f>
        <v>8.3229658185901415E-4</v>
      </c>
      <c r="T147" s="78">
        <f>(T123/'UK Pop by Age'!$G12)*52</f>
        <v>3.403413916330504E-4</v>
      </c>
      <c r="U147" s="78">
        <f>(U123/'UK Pop by Age'!$G12)*52</f>
        <v>1.034448313316232E-4</v>
      </c>
      <c r="V147" s="78">
        <f>(V123/'UK Pop by Age'!$G12)*52</f>
        <v>5.1169657025108264E-4</v>
      </c>
      <c r="W147" s="78">
        <f>(W123/'UK Pop by Age'!$G12)*52</f>
        <v>8.9231037713537574E-5</v>
      </c>
      <c r="X147" s="78">
        <f>(X123/'UK Pop by Age'!$G12)*52</f>
        <v>1.5003448819090389E-4</v>
      </c>
      <c r="Y147" s="78">
        <f>(Y123/'UK Pop by Age'!$G12)*52</f>
        <v>8.0544830502485244E-5</v>
      </c>
      <c r="Z147" s="78">
        <f>(Z123/'UK Pop by Age'!$G12)*52</f>
        <v>1.5951035060296097E-4</v>
      </c>
      <c r="AA147" s="78">
        <f>(AA123/'UK Pop by Age'!$G12)*52</f>
        <v>2.3610690510042243E-4</v>
      </c>
      <c r="AB147" s="78">
        <f>(AB123/'UK Pop by Age'!$G12)*52</f>
        <v>-1.5477241939693243E-4</v>
      </c>
      <c r="AC147" s="78">
        <f>(AC123/'UK Pop by Age'!$G12)*52</f>
        <v>-9.0020692914542322E-5</v>
      </c>
      <c r="AD147" s="78">
        <f>(AD123/'UK Pop by Age'!$G12)*52</f>
        <v>-3.7113794447223591E-5</v>
      </c>
      <c r="AE147" s="78">
        <f>(AE123/'UK Pop by Age'!$G12)*52</f>
        <v>-2.2900000829137961E-5</v>
      </c>
      <c r="AF147" s="78">
        <f>(AF123/'UK Pop by Age'!$G12)*52</f>
        <v>8.6862072110523291E-5</v>
      </c>
      <c r="AG147" s="78">
        <f>(AG123/'UK Pop by Age'!$G12)*52</f>
        <v>-1.5556207459793719E-4</v>
      </c>
      <c r="AH147" s="78">
        <f>(AH123/'UK Pop by Age'!$G12)*52</f>
        <v>2.0767931786425114E-4</v>
      </c>
      <c r="AI147" s="78">
        <f>(AI123/'UK Pop by Age'!$G12)*52</f>
        <v>1.2634483216076117E-5</v>
      </c>
      <c r="AJ147" s="78">
        <f>(AJ123/'UK Pop by Age'!$G12)*52</f>
        <v>2.9770001077879347E-4</v>
      </c>
      <c r="AK147" s="78">
        <f>(AK123/'UK Pop by Age'!$G12)*52</f>
        <v>1.9741380025118933E-4</v>
      </c>
      <c r="AL147" s="78">
        <f>(AL123/'UK Pop by Age'!$G12)*52</f>
        <v>2.5426897472353185E-4</v>
      </c>
      <c r="AM147" s="78">
        <f>(AM123/'UK Pop by Age'!$G12)*52</f>
        <v>1.0660345213564224E-4</v>
      </c>
      <c r="AN147" s="78">
        <f>(AN123/'UK Pop by Age'!$G12)*52</f>
        <v>2.8980345876874591E-4</v>
      </c>
      <c r="AO147" s="78">
        <f>(AO123/'UK Pop by Age'!$G12)*52</f>
        <v>2.3373793949740812E-4</v>
      </c>
      <c r="AP147" s="78">
        <f>(AP123/'UK Pop by Age'!$G12)*52</f>
        <v>2.5584828512554132E-4</v>
      </c>
      <c r="AQ147" s="78">
        <f>(AQ123/'UK Pop by Age'!$G12)*52</f>
        <v>2.3057931869338913E-4</v>
      </c>
      <c r="AR147" s="78">
        <f>(AR123/'UK Pop by Age'!$G12)*52</f>
        <v>3.3007587401998853E-4</v>
      </c>
      <c r="AS147" s="78">
        <f>(AS123/'UK Pop by Age'!$G12)*52</f>
        <v>5.0143105263802089E-4</v>
      </c>
      <c r="AT147" s="78">
        <f>(AT123/'UK Pop by Age'!$G12)*52</f>
        <v>4.3115173974859751E-4</v>
      </c>
      <c r="AU147" s="78">
        <f>(AU123/'UK Pop by Age'!$G12)*52</f>
        <v>3.6087242685917408E-4</v>
      </c>
      <c r="AV147" s="78">
        <f>(AV123/'UK Pop by Age'!$G12)*52</f>
        <v>7.3043106092940044E-4</v>
      </c>
      <c r="AW147" s="78">
        <f>(AW123/'UK Pop by Age'!$G12)*52</f>
        <v>7.3043106092940044E-4</v>
      </c>
      <c r="AX147" s="78">
        <f>(AX123/'UK Pop by Age'!$G12)*52</f>
        <v>4.177276013315166E-4</v>
      </c>
      <c r="AY147" s="78">
        <f>(AY123/'UK Pop by Age'!$G12)*52</f>
        <v>5.038000182410352E-4</v>
      </c>
      <c r="AZ147" s="78">
        <f>(AZ123/'UK Pop by Age'!$G12)*52</f>
        <v>6.3962071281385344E-4</v>
      </c>
      <c r="BA147" s="84">
        <f>(BA123/'UK Pop by Age'!$G12)*52</f>
        <v>3.1744139080391246E-4</v>
      </c>
    </row>
    <row r="149" spans="1:55" ht="18.75" x14ac:dyDescent="0.3">
      <c r="A149" s="13" t="s">
        <v>74</v>
      </c>
      <c r="B149" s="17"/>
      <c r="C149" s="17"/>
      <c r="D149" s="17"/>
      <c r="E149" s="17"/>
      <c r="F149" s="17"/>
      <c r="G149" s="17"/>
      <c r="H149" s="17"/>
      <c r="I149" s="17" t="s">
        <v>69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34"/>
    </row>
    <row r="150" spans="1:55" x14ac:dyDescent="0.25">
      <c r="A150" s="126" t="s">
        <v>50</v>
      </c>
      <c r="B150" s="16">
        <v>1</v>
      </c>
      <c r="C150" s="16">
        <v>2</v>
      </c>
      <c r="D150" s="16">
        <v>3</v>
      </c>
      <c r="E150" s="16">
        <v>4</v>
      </c>
      <c r="F150" s="16">
        <v>5</v>
      </c>
      <c r="G150" s="16">
        <v>6</v>
      </c>
      <c r="H150" s="16">
        <v>7</v>
      </c>
      <c r="I150" s="16">
        <v>8</v>
      </c>
      <c r="J150" s="16">
        <v>9</v>
      </c>
      <c r="K150" s="16">
        <v>10</v>
      </c>
      <c r="L150" s="16">
        <v>11</v>
      </c>
      <c r="M150" s="16">
        <v>12</v>
      </c>
      <c r="N150" s="16">
        <v>13</v>
      </c>
      <c r="O150" s="16">
        <v>14</v>
      </c>
      <c r="P150" s="16">
        <v>15</v>
      </c>
      <c r="Q150" s="114">
        <v>16</v>
      </c>
      <c r="R150" s="16">
        <v>17</v>
      </c>
      <c r="S150" s="16">
        <v>18</v>
      </c>
      <c r="T150" s="16">
        <v>19</v>
      </c>
      <c r="U150" s="16">
        <v>20</v>
      </c>
      <c r="V150" s="16">
        <v>21</v>
      </c>
      <c r="W150" s="16">
        <v>22</v>
      </c>
      <c r="X150" s="16">
        <v>23</v>
      </c>
      <c r="Y150" s="16">
        <v>24</v>
      </c>
      <c r="Z150" s="16">
        <v>25</v>
      </c>
      <c r="AA150" s="16">
        <v>26</v>
      </c>
      <c r="AB150" s="16">
        <v>27</v>
      </c>
      <c r="AC150" s="16">
        <v>28</v>
      </c>
      <c r="AD150" s="16">
        <v>29</v>
      </c>
      <c r="AE150" s="16">
        <v>30</v>
      </c>
      <c r="AF150" s="16">
        <v>31</v>
      </c>
      <c r="AG150" s="16">
        <v>32</v>
      </c>
      <c r="AH150" s="16">
        <v>33</v>
      </c>
      <c r="AI150" s="16">
        <v>34</v>
      </c>
      <c r="AJ150" s="16">
        <v>35</v>
      </c>
      <c r="AK150" s="16">
        <v>36</v>
      </c>
      <c r="AL150" s="16">
        <v>37</v>
      </c>
      <c r="AM150" s="16">
        <v>38</v>
      </c>
      <c r="AN150" s="16">
        <v>39</v>
      </c>
      <c r="AO150" s="16">
        <v>40</v>
      </c>
      <c r="AP150" s="16">
        <v>41</v>
      </c>
      <c r="AQ150" s="16">
        <v>42</v>
      </c>
      <c r="AR150" s="16">
        <v>43</v>
      </c>
      <c r="AS150" s="16">
        <v>44</v>
      </c>
      <c r="AT150" s="16">
        <v>45</v>
      </c>
      <c r="AU150" s="16">
        <v>46</v>
      </c>
      <c r="AV150" s="16">
        <v>47</v>
      </c>
      <c r="AW150" s="16">
        <v>48</v>
      </c>
      <c r="AX150" s="16">
        <v>49</v>
      </c>
      <c r="AY150" s="16">
        <v>50</v>
      </c>
      <c r="AZ150" s="16">
        <v>51</v>
      </c>
      <c r="BA150" s="15">
        <v>52</v>
      </c>
    </row>
    <row r="151" spans="1:55" x14ac:dyDescent="0.25">
      <c r="A151" s="126" t="s">
        <v>52</v>
      </c>
      <c r="B151" s="36">
        <v>43833</v>
      </c>
      <c r="C151" s="36">
        <v>43840</v>
      </c>
      <c r="D151" s="36">
        <v>43847</v>
      </c>
      <c r="E151" s="36">
        <v>43854</v>
      </c>
      <c r="F151" s="36">
        <v>43861</v>
      </c>
      <c r="G151" s="36">
        <v>43868</v>
      </c>
      <c r="H151" s="36">
        <v>43875</v>
      </c>
      <c r="I151" s="36">
        <v>43882</v>
      </c>
      <c r="J151" s="36">
        <v>43889</v>
      </c>
      <c r="K151" s="36">
        <v>43896</v>
      </c>
      <c r="L151" s="36">
        <v>43903</v>
      </c>
      <c r="M151" s="36">
        <v>43910</v>
      </c>
      <c r="N151" s="36">
        <v>43917</v>
      </c>
      <c r="O151" s="36">
        <v>43924</v>
      </c>
      <c r="P151" s="36">
        <v>43931</v>
      </c>
      <c r="Q151" s="36">
        <v>43938</v>
      </c>
      <c r="R151" s="35">
        <v>43945</v>
      </c>
      <c r="S151" s="35">
        <v>43952</v>
      </c>
      <c r="T151" s="35">
        <v>43959</v>
      </c>
      <c r="U151" s="35">
        <v>43966</v>
      </c>
      <c r="V151" s="35">
        <v>43973</v>
      </c>
      <c r="W151" s="35">
        <v>43980</v>
      </c>
      <c r="X151" s="35">
        <v>43987</v>
      </c>
      <c r="Y151" s="35">
        <v>43994</v>
      </c>
      <c r="Z151" s="35">
        <v>44001</v>
      </c>
      <c r="AA151" s="35">
        <v>44008</v>
      </c>
      <c r="AB151" s="35">
        <v>44015</v>
      </c>
      <c r="AC151" s="35">
        <v>44022</v>
      </c>
      <c r="AD151" s="35">
        <v>44029</v>
      </c>
      <c r="AE151" s="35">
        <v>44036</v>
      </c>
      <c r="AF151" s="35">
        <v>44043</v>
      </c>
      <c r="AG151" s="35">
        <v>44050</v>
      </c>
      <c r="AH151" s="35">
        <v>44057</v>
      </c>
      <c r="AI151" s="35">
        <v>44064</v>
      </c>
      <c r="AJ151" s="35">
        <v>44071</v>
      </c>
      <c r="AK151" s="35">
        <v>44078</v>
      </c>
      <c r="AL151" s="35">
        <v>44085</v>
      </c>
      <c r="AM151" s="35">
        <v>44092</v>
      </c>
      <c r="AN151" s="35">
        <v>44099</v>
      </c>
      <c r="AO151" s="35">
        <v>44106</v>
      </c>
      <c r="AP151" s="35">
        <v>44113</v>
      </c>
      <c r="AQ151" s="35">
        <v>44120</v>
      </c>
      <c r="AR151" s="35">
        <v>44127</v>
      </c>
      <c r="AS151" s="35">
        <v>44134</v>
      </c>
      <c r="AT151" s="35">
        <v>44141</v>
      </c>
      <c r="AU151" s="35">
        <v>44148</v>
      </c>
      <c r="AV151" s="35">
        <v>44155</v>
      </c>
      <c r="AW151" s="35">
        <v>44162</v>
      </c>
      <c r="AX151" s="35">
        <v>44169</v>
      </c>
      <c r="AY151" s="35">
        <v>44176</v>
      </c>
      <c r="AZ151" s="35">
        <v>44183</v>
      </c>
      <c r="BA151" s="14">
        <v>44190</v>
      </c>
      <c r="BB151" t="s">
        <v>137</v>
      </c>
      <c r="BC151" t="s">
        <v>138</v>
      </c>
    </row>
    <row r="152" spans="1:55" x14ac:dyDescent="0.25">
      <c r="A152" s="117" t="s">
        <v>51</v>
      </c>
      <c r="B152" s="85">
        <f>B31/'UK Pop by Age'!$G5*52</f>
        <v>3.0002831215289101E-3</v>
      </c>
      <c r="C152" s="85">
        <f>C31/'UK Pop by Age'!$G5*52</f>
        <v>3.4887013041033834E-3</v>
      </c>
      <c r="D152" s="85">
        <f>D31/'UK Pop by Age'!$G5*52</f>
        <v>4.1166675388419928E-3</v>
      </c>
      <c r="E152" s="85">
        <f>E31/'UK Pop by Age'!$G5*52</f>
        <v>2.9305090954468422E-3</v>
      </c>
      <c r="F152" s="85">
        <f>F31/'UK Pop by Age'!$G5*52</f>
        <v>3.9771194866778572E-3</v>
      </c>
      <c r="G152" s="85">
        <f>G31/'UK Pop by Age'!$G5*52</f>
        <v>3.7677974084316546E-3</v>
      </c>
      <c r="H152" s="85">
        <f>H31/'UK Pop by Age'!$G5*52</f>
        <v>3.418927278021316E-3</v>
      </c>
      <c r="I152" s="85">
        <f>I31/'UK Pop by Age'!$G5*52</f>
        <v>4.1166675388419928E-3</v>
      </c>
      <c r="J152" s="85">
        <f>J31/'UK Pop by Age'!$G5*52</f>
        <v>3.628249356267519E-3</v>
      </c>
      <c r="K152" s="85">
        <f>K31/'UK Pop by Age'!$G5*52</f>
        <v>3.1398311736930452E-3</v>
      </c>
      <c r="L152" s="85">
        <f>L31/'UK Pop by Age'!$G5*52</f>
        <v>3.9771194866778572E-3</v>
      </c>
      <c r="M152" s="85">
        <f>M31/'UK Pop by Age'!$G5*52</f>
        <v>3.418927278021316E-3</v>
      </c>
      <c r="N152" s="85">
        <f>N31/'UK Pop by Age'!$G5*52</f>
        <v>3.1398311736930452E-3</v>
      </c>
      <c r="O152" s="85">
        <f>O31/'UK Pop by Age'!$G5*52</f>
        <v>2.8607350693647744E-3</v>
      </c>
      <c r="P152" s="85">
        <f>P31/'UK Pop by Age'!$G5*52</f>
        <v>3.2793792258571804E-3</v>
      </c>
      <c r="Q152" s="85">
        <f>Q31/'UK Pop by Age'!$G5*52</f>
        <v>3.3491532519392482E-3</v>
      </c>
      <c r="R152" s="85">
        <f>R31/'UK Pop by Age'!$G5*52</f>
        <v>2.3723168867903007E-3</v>
      </c>
      <c r="S152" s="85">
        <f>S31/'UK Pop by Age'!$G5*52</f>
        <v>3.2096051997751126E-3</v>
      </c>
      <c r="T152" s="85">
        <f>T31/'UK Pop by Age'!$G5*52</f>
        <v>3.9073454605957894E-3</v>
      </c>
      <c r="U152" s="85">
        <f>U31/'UK Pop by Age'!$G5*52</f>
        <v>3.0700571476109774E-3</v>
      </c>
      <c r="V152" s="85">
        <f>V31/'UK Pop by Age'!$G5*52</f>
        <v>3.5584753301854512E-3</v>
      </c>
      <c r="W152" s="85">
        <f>W31/'UK Pop by Age'!$G5*52</f>
        <v>3.1398311736930452E-3</v>
      </c>
      <c r="X152" s="85">
        <f>X31/'UK Pop by Age'!$G5*52</f>
        <v>3.3491532519392482E-3</v>
      </c>
      <c r="Y152" s="85">
        <f>Y31/'UK Pop by Age'!$G5*52</f>
        <v>3.2096051997751126E-3</v>
      </c>
      <c r="Z152" s="85">
        <f>Z31/'UK Pop by Age'!$G5*52</f>
        <v>3.2096051997751126E-3</v>
      </c>
      <c r="AA152" s="85">
        <f>AA31/'UK Pop by Age'!$G5*52</f>
        <v>2.7211870172006393E-3</v>
      </c>
      <c r="AB152" s="85">
        <f>AB31/'UK Pop by Age'!$G5*52</f>
        <v>2.3025428607082329E-3</v>
      </c>
      <c r="AC152" s="85">
        <f>AC31/'UK Pop by Age'!$G5*52</f>
        <v>3.0700571476109774E-3</v>
      </c>
      <c r="AD152" s="85">
        <f>AD31/'UK Pop by Age'!$G5*52</f>
        <v>3.1398311736930452E-3</v>
      </c>
      <c r="AE152" s="85">
        <f>AE31/'UK Pop by Age'!$G5*52</f>
        <v>3.9771194866778572E-3</v>
      </c>
      <c r="AF152" s="85">
        <f>AF31/'UK Pop by Age'!$G5*52</f>
        <v>3.9771194866778572E-3</v>
      </c>
      <c r="AG152" s="85">
        <f>AG31/'UK Pop by Age'!$G5*52</f>
        <v>3.9771194866778572E-3</v>
      </c>
      <c r="AH152" s="85">
        <f>AH31/'UK Pop by Age'!$G5*52</f>
        <v>3.7677974084316546E-3</v>
      </c>
      <c r="AI152" s="85">
        <f>AI31/'UK Pop by Age'!$G5*52</f>
        <v>3.2793792258571804E-3</v>
      </c>
      <c r="AJ152" s="85">
        <f>AJ31/'UK Pop by Age'!$G5*52</f>
        <v>3.1398311736930452E-3</v>
      </c>
      <c r="AK152" s="85">
        <f>AK31/'UK Pop by Age'!$G5*52</f>
        <v>3.7677974084316546E-3</v>
      </c>
      <c r="AL152" s="85">
        <f>AL31/'UK Pop by Age'!$G5*52</f>
        <v>4.1864415649240606E-3</v>
      </c>
      <c r="AM152" s="85">
        <f>AM31/'UK Pop by Age'!$G5*52</f>
        <v>3.1398311736930452E-3</v>
      </c>
      <c r="AN152" s="85">
        <f>AN31/'UK Pop by Age'!$G5*52</f>
        <v>3.8375714345137224E-3</v>
      </c>
      <c r="AO152" s="85">
        <f>AO31/'UK Pop by Age'!$G5*52</f>
        <v>4.7446337735806013E-3</v>
      </c>
      <c r="AP152" s="85">
        <f>AP31/'UK Pop by Age'!$G5*52</f>
        <v>3.2096051997751126E-3</v>
      </c>
      <c r="AQ152" s="85">
        <f>AQ31/'UK Pop by Age'!$G5*52</f>
        <v>3.7677974084316546E-3</v>
      </c>
      <c r="AR152" s="85">
        <f>AR31/'UK Pop by Age'!$G5*52</f>
        <v>3.418927278021316E-3</v>
      </c>
      <c r="AS152" s="85">
        <f>AS31/'UK Pop by Age'!$G5*52</f>
        <v>3.1398311736930452E-3</v>
      </c>
      <c r="AT152" s="85">
        <f>AT31/'UK Pop by Age'!$G5*52</f>
        <v>3.628249356267519E-3</v>
      </c>
      <c r="AU152" s="85">
        <f>AU31/'UK Pop by Age'!$G5*52</f>
        <v>3.2096051997751126E-3</v>
      </c>
      <c r="AV152" s="85">
        <f>AV31/'UK Pop by Age'!$G5*52</f>
        <v>3.9771194866778572E-3</v>
      </c>
      <c r="AW152" s="85">
        <f>AW31/'UK Pop by Age'!$G5*52</f>
        <v>3.9073454605957894E-3</v>
      </c>
      <c r="AX152" s="85">
        <f>AX31/'UK Pop by Age'!$G5*52</f>
        <v>3.4887013041033834E-3</v>
      </c>
      <c r="AY152" s="85">
        <f>AY31/'UK Pop by Age'!$G5*52</f>
        <v>3.628249356267519E-3</v>
      </c>
      <c r="AZ152" s="85">
        <f>AZ31/'UK Pop by Age'!$G5*52</f>
        <v>3.6980233823495868E-3</v>
      </c>
      <c r="BA152" s="85">
        <f>BA31/'UK Pop by Age'!$G5*52</f>
        <v>2.3723168867903007E-3</v>
      </c>
      <c r="BB152" s="85">
        <f>BB31/'UK Pop by Age'!$G5</f>
        <v>3.4444216337051483E-3</v>
      </c>
      <c r="BC152" s="85">
        <f>DE31/'UK Pop by Age'!$G5</f>
        <v>3.4444216337051483E-3</v>
      </c>
    </row>
    <row r="153" spans="1:55" x14ac:dyDescent="0.25">
      <c r="A153" s="117" t="s">
        <v>44</v>
      </c>
      <c r="B153" s="85">
        <f>B32/'UK Pop by Age'!$G6*52</f>
        <v>6.9853771875313161E-5</v>
      </c>
      <c r="C153" s="85">
        <f>C32/'UK Pop by Age'!$G6*52</f>
        <v>9.3138362500417557E-5</v>
      </c>
      <c r="D153" s="85">
        <f>D32/'UK Pop by Age'!$G6*52</f>
        <v>1.3505062562560547E-4</v>
      </c>
      <c r="E153" s="85">
        <f>E32/'UK Pop by Age'!$G6*52</f>
        <v>1.0245219875045932E-4</v>
      </c>
      <c r="F153" s="85">
        <f>F32/'UK Pop by Age'!$G6*52</f>
        <v>6.9853771875313161E-5</v>
      </c>
      <c r="G153" s="85">
        <f>G32/'UK Pop by Age'!$G6*52</f>
        <v>1.1642295312552195E-4</v>
      </c>
      <c r="H153" s="85">
        <f>H32/'UK Pop by Age'!$G6*52</f>
        <v>7.9167608125354919E-5</v>
      </c>
      <c r="I153" s="85">
        <f>I32/'UK Pop by Age'!$G6*52</f>
        <v>1.3970754375062632E-4</v>
      </c>
      <c r="J153" s="85">
        <f>J32/'UK Pop by Age'!$G6*52</f>
        <v>9.3138362500417557E-5</v>
      </c>
      <c r="K153" s="85">
        <f>K32/'UK Pop by Age'!$G6*52</f>
        <v>7.4510690000334054E-5</v>
      </c>
      <c r="L153" s="85">
        <f>L32/'UK Pop by Age'!$G6*52</f>
        <v>1.1176603500050107E-4</v>
      </c>
      <c r="M153" s="85">
        <f>M32/'UK Pop by Age'!$G6*52</f>
        <v>1.1176603500050107E-4</v>
      </c>
      <c r="N153" s="85">
        <f>N32/'UK Pop by Age'!$G6*52</f>
        <v>7.9167608125354919E-5</v>
      </c>
      <c r="O153" s="85">
        <f>O32/'UK Pop by Age'!$G6*52</f>
        <v>6.0539935625271409E-5</v>
      </c>
      <c r="P153" s="85">
        <f>P32/'UK Pop by Age'!$G6*52</f>
        <v>1.0710911687548018E-4</v>
      </c>
      <c r="Q153" s="85">
        <f>Q32/'UK Pop by Age'!$G6*52</f>
        <v>9.7795280625438436E-5</v>
      </c>
      <c r="R153" s="85">
        <f>R32/'UK Pop by Age'!$G6*52</f>
        <v>8.3824526250375798E-5</v>
      </c>
      <c r="S153" s="85">
        <f>S32/'UK Pop by Age'!$G6*52</f>
        <v>8.3824526250375798E-5</v>
      </c>
      <c r="T153" s="85">
        <f>T32/'UK Pop by Age'!$G6*52</f>
        <v>7.9167608125354919E-5</v>
      </c>
      <c r="U153" s="85">
        <f>U32/'UK Pop by Age'!$G6*52</f>
        <v>6.5196853750292282E-5</v>
      </c>
      <c r="V153" s="85">
        <f>V32/'UK Pop by Age'!$G6*52</f>
        <v>9.7795280625438436E-5</v>
      </c>
      <c r="W153" s="85">
        <f>W32/'UK Pop by Age'!$G6*52</f>
        <v>7.4510690000334054E-5</v>
      </c>
      <c r="X153" s="85">
        <f>X32/'UK Pop by Age'!$G6*52</f>
        <v>8.3824526250375798E-5</v>
      </c>
      <c r="Y153" s="85">
        <f>Y32/'UK Pop by Age'!$G6*52</f>
        <v>8.3824526250375798E-5</v>
      </c>
      <c r="Z153" s="85">
        <f>Z32/'UK Pop by Age'!$G6*52</f>
        <v>9.3138362500417557E-5</v>
      </c>
      <c r="AA153" s="85">
        <f>AA32/'UK Pop by Age'!$G6*52</f>
        <v>9.7795280625438436E-5</v>
      </c>
      <c r="AB153" s="85">
        <f>AB32/'UK Pop by Age'!$G6*52</f>
        <v>1.2107987125054282E-4</v>
      </c>
      <c r="AC153" s="85">
        <f>AC32/'UK Pop by Age'!$G6*52</f>
        <v>7.4510690000334054E-5</v>
      </c>
      <c r="AD153" s="85">
        <f>AD32/'UK Pop by Age'!$G6*52</f>
        <v>6.5196853750292282E-5</v>
      </c>
      <c r="AE153" s="85">
        <f>AE32/'UK Pop by Age'!$G6*52</f>
        <v>6.5196853750292282E-5</v>
      </c>
      <c r="AF153" s="85">
        <f>AF32/'UK Pop by Age'!$G6*52</f>
        <v>5.1226099375229658E-5</v>
      </c>
      <c r="AG153" s="85">
        <f>AG32/'UK Pop by Age'!$G6*52</f>
        <v>5.5883017500250537E-5</v>
      </c>
      <c r="AH153" s="85">
        <f>AH32/'UK Pop by Age'!$G6*52</f>
        <v>1.1176603500050107E-4</v>
      </c>
      <c r="AI153" s="85">
        <f>AI32/'UK Pop by Age'!$G6*52</f>
        <v>3.7255345000167027E-5</v>
      </c>
      <c r="AJ153" s="85">
        <f>AJ32/'UK Pop by Age'!$G6*52</f>
        <v>7.4510690000334054E-5</v>
      </c>
      <c r="AK153" s="85">
        <f>AK32/'UK Pop by Age'!$G6*52</f>
        <v>8.8481444375396678E-5</v>
      </c>
      <c r="AL153" s="85">
        <f>AL32/'UK Pop by Age'!$G6*52</f>
        <v>5.5883017500250537E-5</v>
      </c>
      <c r="AM153" s="85">
        <f>AM32/'UK Pop by Age'!$G6*52</f>
        <v>8.3824526250375798E-5</v>
      </c>
      <c r="AN153" s="85">
        <f>AN32/'UK Pop by Age'!$G6*52</f>
        <v>6.5196853750292282E-5</v>
      </c>
      <c r="AO153" s="85">
        <f>AO32/'UK Pop by Age'!$G6*52</f>
        <v>6.9853771875313161E-5</v>
      </c>
      <c r="AP153" s="85">
        <f>AP32/'UK Pop by Age'!$G6*52</f>
        <v>7.4510690000334054E-5</v>
      </c>
      <c r="AQ153" s="85">
        <f>AQ32/'UK Pop by Age'!$G6*52</f>
        <v>6.5196853750292282E-5</v>
      </c>
      <c r="AR153" s="85">
        <f>AR32/'UK Pop by Age'!$G6*52</f>
        <v>6.5196853750292282E-5</v>
      </c>
      <c r="AS153" s="85">
        <f>AS32/'UK Pop by Age'!$G6*52</f>
        <v>8.8481444375396678E-5</v>
      </c>
      <c r="AT153" s="85">
        <f>AT32/'UK Pop by Age'!$G6*52</f>
        <v>3.2598426875146141E-5</v>
      </c>
      <c r="AU153" s="85">
        <f>AU32/'UK Pop by Age'!$G6*52</f>
        <v>8.8481444375396678E-5</v>
      </c>
      <c r="AV153" s="85">
        <f>AV32/'UK Pop by Age'!$G6*52</f>
        <v>8.8481444375396678E-5</v>
      </c>
      <c r="AW153" s="85">
        <f>AW32/'UK Pop by Age'!$G6*52</f>
        <v>6.5196853750292282E-5</v>
      </c>
      <c r="AX153" s="85">
        <f>AX32/'UK Pop by Age'!$G6*52</f>
        <v>7.9167608125354919E-5</v>
      </c>
      <c r="AY153" s="85">
        <f>AY32/'UK Pop by Age'!$G6*52</f>
        <v>1.4902138000066811E-4</v>
      </c>
      <c r="AZ153" s="85">
        <f>AZ32/'UK Pop by Age'!$G6*52</f>
        <v>8.8481444375396678E-5</v>
      </c>
      <c r="BA153" s="85">
        <f>BA32/'UK Pop by Age'!$G6*52</f>
        <v>6.0539935625271409E-5</v>
      </c>
      <c r="BB153" s="85">
        <f>BB32/'UK Pop by Age'!$G6</f>
        <v>8.3645414014798074E-5</v>
      </c>
      <c r="BC153" s="85">
        <f>DE32/'UK Pop by Age'!$G6</f>
        <v>8.3645414014798074E-5</v>
      </c>
    </row>
    <row r="154" spans="1:55" x14ac:dyDescent="0.25">
      <c r="A154" s="117" t="s">
        <v>45</v>
      </c>
      <c r="B154" s="85">
        <f>B33/'UK Pop by Age'!$G7*52</f>
        <v>4.434751106337517E-4</v>
      </c>
      <c r="C154" s="85">
        <f>C33/'UK Pop by Age'!$G7*52</f>
        <v>5.7754898129046728E-4</v>
      </c>
      <c r="D154" s="85">
        <f>D33/'UK Pop by Age'!$G7*52</f>
        <v>6.5799330368449677E-4</v>
      </c>
      <c r="E154" s="85">
        <f>E33/'UK Pop by Age'!$G7*52</f>
        <v>6.9924680234810153E-4</v>
      </c>
      <c r="F154" s="85">
        <f>F33/'UK Pop by Age'!$G7*52</f>
        <v>6.3324120448633389E-4</v>
      </c>
      <c r="G154" s="85">
        <f>G33/'UK Pop by Age'!$G7*52</f>
        <v>5.5073420715912415E-4</v>
      </c>
      <c r="H154" s="85">
        <f>H33/'UK Pop by Age'!$G7*52</f>
        <v>6.2911585461997339E-4</v>
      </c>
      <c r="I154" s="85">
        <f>I33/'UK Pop by Age'!$G7*52</f>
        <v>5.6929828155774639E-4</v>
      </c>
      <c r="J154" s="85">
        <f>J33/'UK Pop by Age'!$G7*52</f>
        <v>5.9405038075590927E-4</v>
      </c>
      <c r="K154" s="85">
        <f>K33/'UK Pop by Age'!$G7*52</f>
        <v>6.2499050475361289E-4</v>
      </c>
      <c r="L154" s="85">
        <f>L33/'UK Pop by Age'!$G7*52</f>
        <v>6.167398050208919E-4</v>
      </c>
      <c r="M154" s="85">
        <f>M33/'UK Pop by Age'!$G7*52</f>
        <v>6.0436375542181051E-4</v>
      </c>
      <c r="N154" s="85">
        <f>N33/'UK Pop by Age'!$G7*52</f>
        <v>5.9611305568908952E-4</v>
      </c>
      <c r="O154" s="85">
        <f>O33/'UK Pop by Age'!$G7*52</f>
        <v>6.1055178022135115E-4</v>
      </c>
      <c r="P154" s="85">
        <f>P33/'UK Pop by Age'!$G7*52</f>
        <v>5.9405038075590927E-4</v>
      </c>
      <c r="Q154" s="85">
        <f>Q33/'UK Pop by Age'!$G7*52</f>
        <v>5.1773140822824039E-4</v>
      </c>
      <c r="R154" s="85">
        <f>R33/'UK Pop by Age'!$G7*52</f>
        <v>5.6311025675820565E-4</v>
      </c>
      <c r="S154" s="85">
        <f>S33/'UK Pop by Age'!$G7*52</f>
        <v>6.126144551545314E-4</v>
      </c>
      <c r="T154" s="85">
        <f>T33/'UK Pop by Age'!$G7*52</f>
        <v>5.4042083249322302E-4</v>
      </c>
      <c r="U154" s="85">
        <f>U33/'UK Pop by Age'!$G7*52</f>
        <v>6.2705317968679314E-4</v>
      </c>
      <c r="V154" s="85">
        <f>V33/'UK Pop by Age'!$G7*52</f>
        <v>6.3736655435269428E-4</v>
      </c>
      <c r="W154" s="85">
        <f>W33/'UK Pop by Age'!$G7*52</f>
        <v>4.9297930903007751E-4</v>
      </c>
      <c r="X154" s="85">
        <f>X33/'UK Pop by Age'!$G7*52</f>
        <v>6.3117852955315364E-4</v>
      </c>
      <c r="Y154" s="85">
        <f>Y33/'UK Pop by Age'!$G7*52</f>
        <v>6.1467713008771165E-4</v>
      </c>
      <c r="Z154" s="85">
        <f>Z33/'UK Pop by Age'!$G7*52</f>
        <v>5.7548630635728703E-4</v>
      </c>
      <c r="AA154" s="85">
        <f>AA33/'UK Pop by Age'!$G7*52</f>
        <v>5.6311025675820565E-4</v>
      </c>
      <c r="AB154" s="85">
        <f>AB33/'UK Pop by Age'!$G7*52</f>
        <v>5.2598210796096128E-4</v>
      </c>
      <c r="AC154" s="85">
        <f>AC33/'UK Pop by Age'!$G7*52</f>
        <v>5.3423280769368227E-4</v>
      </c>
      <c r="AD154" s="85">
        <f>AD33/'UK Pop by Age'!$G7*52</f>
        <v>5.7548630635728703E-4</v>
      </c>
      <c r="AE154" s="85">
        <f>AE33/'UK Pop by Age'!$G7*52</f>
        <v>5.5073420715912415E-4</v>
      </c>
      <c r="AF154" s="85">
        <f>AF33/'UK Pop by Age'!$G7*52</f>
        <v>5.4660885729276376E-4</v>
      </c>
      <c r="AG154" s="85">
        <f>AG33/'UK Pop by Age'!$G7*52</f>
        <v>5.053553586291589E-4</v>
      </c>
      <c r="AH154" s="85">
        <f>AH33/'UK Pop by Age'!$G7*52</f>
        <v>5.7136095649092664E-4</v>
      </c>
      <c r="AI154" s="85">
        <f>AI33/'UK Pop by Age'!$G7*52</f>
        <v>5.4454618235958352E-4</v>
      </c>
      <c r="AJ154" s="85">
        <f>AJ33/'UK Pop by Age'!$G7*52</f>
        <v>4.6203918503237389E-4</v>
      </c>
      <c r="AK154" s="85">
        <f>AK33/'UK Pop by Age'!$G7*52</f>
        <v>5.527968820923044E-4</v>
      </c>
      <c r="AL154" s="85">
        <f>AL33/'UK Pop by Age'!$G7*52</f>
        <v>6.126144551545314E-4</v>
      </c>
      <c r="AM154" s="85">
        <f>AM33/'UK Pop by Age'!$G7*52</f>
        <v>5.4454618235958352E-4</v>
      </c>
      <c r="AN154" s="85">
        <f>AN33/'UK Pop by Age'!$G7*52</f>
        <v>5.5485955702548465E-4</v>
      </c>
      <c r="AO154" s="85">
        <f>AO33/'UK Pop by Age'!$G7*52</f>
        <v>6.7036935328357826E-4</v>
      </c>
      <c r="AP154" s="85">
        <f>AP33/'UK Pop by Age'!$G7*52</f>
        <v>6.2292782982043265E-4</v>
      </c>
      <c r="AQ154" s="85">
        <f>AQ33/'UK Pop by Age'!$G7*52</f>
        <v>6.2499050475361289E-4</v>
      </c>
      <c r="AR154" s="85">
        <f>AR33/'UK Pop by Age'!$G7*52</f>
        <v>5.7961165622364764E-4</v>
      </c>
      <c r="AS154" s="85">
        <f>AS33/'UK Pop by Age'!$G7*52</f>
        <v>5.9611305568908952E-4</v>
      </c>
      <c r="AT154" s="85">
        <f>AT33/'UK Pop by Age'!$G7*52</f>
        <v>6.4767992901859552E-4</v>
      </c>
      <c r="AU154" s="85">
        <f>AU33/'UK Pop by Age'!$G7*52</f>
        <v>5.5898490689184526E-4</v>
      </c>
      <c r="AV154" s="85">
        <f>AV33/'UK Pop by Age'!$G7*52</f>
        <v>5.8373700609000813E-4</v>
      </c>
      <c r="AW154" s="85">
        <f>AW33/'UK Pop by Age'!$G7*52</f>
        <v>6.4355457915223502E-4</v>
      </c>
      <c r="AX154" s="85">
        <f>AX33/'UK Pop by Age'!$G7*52</f>
        <v>6.4974260395177577E-4</v>
      </c>
      <c r="AY154" s="85">
        <f>AY33/'UK Pop by Age'!$G7*52</f>
        <v>6.4974260395177577E-4</v>
      </c>
      <c r="AZ154" s="85">
        <f>AZ33/'UK Pop by Age'!$G7*52</f>
        <v>7.5906437541032852E-4</v>
      </c>
      <c r="BA154" s="85">
        <f>BA33/'UK Pop by Age'!$G7*52</f>
        <v>3.0527589011067558E-4</v>
      </c>
      <c r="BB154" s="85">
        <f>BB33/'UK Pop by Age'!$G7</f>
        <v>5.8365767243873188E-4</v>
      </c>
      <c r="BC154" s="85">
        <f>DE33/'UK Pop by Age'!$G7</f>
        <v>5.8365767243873188E-4</v>
      </c>
    </row>
    <row r="155" spans="1:55" x14ac:dyDescent="0.25">
      <c r="A155" s="117" t="s">
        <v>46</v>
      </c>
      <c r="B155" s="85">
        <f>B34/'UK Pop by Age'!$G8*52</f>
        <v>3.6357563233866113E-3</v>
      </c>
      <c r="C155" s="85">
        <f>C34/'UK Pop by Age'!$G8*52</f>
        <v>4.3028675753841545E-3</v>
      </c>
      <c r="D155" s="85">
        <f>D34/'UK Pop by Age'!$G8*52</f>
        <v>4.1633806772392139E-3</v>
      </c>
      <c r="E155" s="85">
        <f>E34/'UK Pop by Age'!$G8*52</f>
        <v>4.3604817289657604E-3</v>
      </c>
      <c r="F155" s="85">
        <f>F34/'UK Pop by Age'!$G8*52</f>
        <v>4.145186734002917E-3</v>
      </c>
      <c r="G155" s="85">
        <f>G34/'UK Pop by Age'!$G8*52</f>
        <v>4.2058332114572388E-3</v>
      </c>
      <c r="H155" s="85">
        <f>H34/'UK Pop by Age'!$G8*52</f>
        <v>4.1603483533664979E-3</v>
      </c>
      <c r="I155" s="85">
        <f>I34/'UK Pop by Age'!$G8*52</f>
        <v>4.2300918024389678E-3</v>
      </c>
      <c r="J155" s="85">
        <f>J34/'UK Pop by Age'!$G8*52</f>
        <v>3.8328573751131583E-3</v>
      </c>
      <c r="K155" s="85">
        <f>K34/'UK Pop by Age'!$G8*52</f>
        <v>4.0693786371850142E-3</v>
      </c>
      <c r="L155" s="85">
        <f>L34/'UK Pop by Age'!$G8*52</f>
        <v>3.9753765971308145E-3</v>
      </c>
      <c r="M155" s="85">
        <f>M34/'UK Pop by Age'!$G8*52</f>
        <v>3.7873725170224164E-3</v>
      </c>
      <c r="N155" s="85">
        <f>N34/'UK Pop by Age'!$G8*52</f>
        <v>3.7054997724590821E-3</v>
      </c>
      <c r="O155" s="85">
        <f>O34/'UK Pop by Age'!$G8*52</f>
        <v>3.735823011186243E-3</v>
      </c>
      <c r="P155" s="85">
        <f>P34/'UK Pop by Age'!$G8*52</f>
        <v>3.8358896989858747E-3</v>
      </c>
      <c r="Q155" s="85">
        <f>Q34/'UK Pop by Age'!$G8*52</f>
        <v>3.3355562599877166E-3</v>
      </c>
      <c r="R155" s="85">
        <f>R34/'UK Pop by Age'!$G8*52</f>
        <v>3.6600149143683402E-3</v>
      </c>
      <c r="S155" s="85">
        <f>S34/'UK Pop by Age'!$G8*52</f>
        <v>4.0451200462032853E-3</v>
      </c>
      <c r="T155" s="85">
        <f>T34/'UK Pop by Age'!$G8*52</f>
        <v>3.3173623167514201E-3</v>
      </c>
      <c r="U155" s="85">
        <f>U34/'UK Pop by Age'!$G8*52</f>
        <v>3.8631806138403192E-3</v>
      </c>
      <c r="V155" s="85">
        <f>V34/'UK Pop by Age'!$G8*52</f>
        <v>3.8267927273677258E-3</v>
      </c>
      <c r="W155" s="85">
        <f>W34/'UK Pop by Age'!$G8*52</f>
        <v>3.005032957861661E-3</v>
      </c>
      <c r="X155" s="85">
        <f>X34/'UK Pop by Age'!$G8*52</f>
        <v>3.7085320963317976E-3</v>
      </c>
      <c r="Y155" s="85">
        <f>Y34/'UK Pop by Age'!$G8*52</f>
        <v>3.4841401297508062E-3</v>
      </c>
      <c r="Z155" s="85">
        <f>Z34/'UK Pop by Age'!$G8*52</f>
        <v>3.4871724536235217E-3</v>
      </c>
      <c r="AA155" s="85">
        <f>AA34/'UK Pop by Age'!$G8*52</f>
        <v>3.6812411814773527E-3</v>
      </c>
      <c r="AB155" s="85">
        <f>AB34/'UK Pop by Age'!$G8*52</f>
        <v>3.3719441464603104E-3</v>
      </c>
      <c r="AC155" s="85">
        <f>AC34/'UK Pop by Age'!$G8*52</f>
        <v>3.4568492148963608E-3</v>
      </c>
      <c r="AD155" s="85">
        <f>AD34/'UK Pop by Age'!$G8*52</f>
        <v>3.4447199194054968E-3</v>
      </c>
      <c r="AE155" s="85">
        <f>AE34/'UK Pop by Age'!$G8*52</f>
        <v>3.3871057658238909E-3</v>
      </c>
      <c r="AF155" s="85">
        <f>AF34/'UK Pop by Age'!$G8*52</f>
        <v>3.405299709060187E-3</v>
      </c>
      <c r="AG155" s="85">
        <f>AG34/'UK Pop by Age'!$G8*52</f>
        <v>3.3203946406241362E-3</v>
      </c>
      <c r="AH155" s="85">
        <f>AH34/'UK Pop by Age'!$G8*52</f>
        <v>3.772210897658836E-3</v>
      </c>
      <c r="AI155" s="85">
        <f>AI34/'UK Pop by Age'!$G8*52</f>
        <v>3.4174290045510518E-3</v>
      </c>
      <c r="AJ155" s="85">
        <f>AJ34/'UK Pop by Age'!$G8*52</f>
        <v>3.1111642934067252E-3</v>
      </c>
      <c r="AK155" s="85">
        <f>AK34/'UK Pop by Age'!$G8*52</f>
        <v>3.6357563233866113E-3</v>
      </c>
      <c r="AL155" s="85">
        <f>AL34/'UK Pop by Age'!$G8*52</f>
        <v>3.544786607205128E-3</v>
      </c>
      <c r="AM155" s="85">
        <f>AM34/'UK Pop by Age'!$G8*52</f>
        <v>3.5599482265687085E-3</v>
      </c>
      <c r="AN155" s="85">
        <f>AN34/'UK Pop by Age'!$G8*52</f>
        <v>3.6296916756411793E-3</v>
      </c>
      <c r="AO155" s="85">
        <f>AO34/'UK Pop by Age'!$G8*52</f>
        <v>3.6054330846594504E-3</v>
      </c>
      <c r="AP155" s="85">
        <f>AP34/'UK Pop by Age'!$G8*52</f>
        <v>3.4477522432782128E-3</v>
      </c>
      <c r="AQ155" s="85">
        <f>AQ34/'UK Pop by Age'!$G8*52</f>
        <v>3.4993017491143866E-3</v>
      </c>
      <c r="AR155" s="85">
        <f>AR34/'UK Pop by Age'!$G8*52</f>
        <v>3.6327239995138949E-3</v>
      </c>
      <c r="AS155" s="85">
        <f>AS34/'UK Pop by Age'!$G8*52</f>
        <v>3.6266593517684628E-3</v>
      </c>
      <c r="AT155" s="85">
        <f>AT34/'UK Pop by Age'!$G8*52</f>
        <v>3.747952306677107E-3</v>
      </c>
      <c r="AU155" s="85">
        <f>AU34/'UK Pop by Age'!$G8*52</f>
        <v>3.8025341363859969E-3</v>
      </c>
      <c r="AV155" s="85">
        <f>AV34/'UK Pop by Age'!$G8*52</f>
        <v>3.7145967440772301E-3</v>
      </c>
      <c r="AW155" s="85">
        <f>AW34/'UK Pop by Age'!$G8*52</f>
        <v>3.7509846305498235E-3</v>
      </c>
      <c r="AX155" s="85">
        <f>AX34/'UK Pop by Age'!$G8*52</f>
        <v>3.8662129377130356E-3</v>
      </c>
      <c r="AY155" s="85">
        <f>AY34/'UK Pop by Age'!$G8*52</f>
        <v>3.9814412448762474E-3</v>
      </c>
      <c r="AZ155" s="85">
        <f>AZ34/'UK Pop by Age'!$G8*52</f>
        <v>3.9905382164943954E-3</v>
      </c>
      <c r="BA155" s="85">
        <f>BA34/'UK Pop by Age'!$G8*52</f>
        <v>2.3439863536095502E-3</v>
      </c>
      <c r="BB155" s="85">
        <f>BB34/'UK Pop by Age'!$G8</f>
        <v>3.6851482141595062E-3</v>
      </c>
      <c r="BC155" s="85">
        <f>DE34/'UK Pop by Age'!$G8</f>
        <v>3.6851482141595062E-3</v>
      </c>
    </row>
    <row r="156" spans="1:55" x14ac:dyDescent="0.25">
      <c r="A156" s="117" t="s">
        <v>47</v>
      </c>
      <c r="B156" s="85">
        <f>B35/'UK Pop by Age'!$G9*52</f>
        <v>1.3813413324937865E-2</v>
      </c>
      <c r="C156" s="85">
        <f>C35/'UK Pop by Age'!$G9*52</f>
        <v>1.7043843507949949E-2</v>
      </c>
      <c r="D156" s="85">
        <f>D35/'UK Pop by Age'!$G9*52</f>
        <v>1.5675017159216015E-2</v>
      </c>
      <c r="E156" s="85">
        <f>E35/'UK Pop by Age'!$G9*52</f>
        <v>1.5143130349422256E-2</v>
      </c>
      <c r="F156" s="85">
        <f>F35/'UK Pop by Age'!$G9*52</f>
        <v>1.4486093702029971E-2</v>
      </c>
      <c r="G156" s="85">
        <f>G35/'UK Pop by Age'!$G9*52</f>
        <v>1.5291745781570514E-2</v>
      </c>
      <c r="H156" s="85">
        <f>H35/'UK Pop by Age'!$G9*52</f>
        <v>1.4947583728174554E-2</v>
      </c>
      <c r="I156" s="85">
        <f>I35/'UK Pop by Age'!$G9*52</f>
        <v>1.426708148623254E-2</v>
      </c>
      <c r="J156" s="85">
        <f>J35/'UK Pop by Age'!$G9*52</f>
        <v>1.4282725215932357E-2</v>
      </c>
      <c r="K156" s="85">
        <f>K35/'UK Pop by Age'!$G9*52</f>
        <v>1.4525203026279512E-2</v>
      </c>
      <c r="L156" s="85">
        <f>L35/'UK Pop by Age'!$G9*52</f>
        <v>1.3437963812142271E-2</v>
      </c>
      <c r="M156" s="85">
        <f>M35/'UK Pop by Age'!$G9*52</f>
        <v>1.3398854487892731E-2</v>
      </c>
      <c r="N156" s="85">
        <f>N35/'UK Pop by Age'!$G9*52</f>
        <v>1.2851323948399159E-2</v>
      </c>
      <c r="O156" s="85">
        <f>O35/'UK Pop by Age'!$G9*52</f>
        <v>1.2624489867751819E-2</v>
      </c>
      <c r="P156" s="85">
        <f>P35/'UK Pop by Age'!$G9*52</f>
        <v>1.3391032623042823E-2</v>
      </c>
      <c r="Q156" s="85">
        <f>Q35/'UK Pop by Age'!$G9*52</f>
        <v>1.1310416572967243E-2</v>
      </c>
      <c r="R156" s="85">
        <f>R35/'UK Pop by Age'!$G9*52</f>
        <v>1.353182619034117E-2</v>
      </c>
      <c r="S156" s="85">
        <f>S35/'UK Pop by Age'!$G9*52</f>
        <v>1.461906540447841E-2</v>
      </c>
      <c r="T156" s="85">
        <f>T35/'UK Pop by Age'!$G9*52</f>
        <v>1.1834481517911093E-2</v>
      </c>
      <c r="U156" s="85">
        <f>U35/'UK Pop by Age'!$G9*52</f>
        <v>1.2906077002348516E-2</v>
      </c>
      <c r="V156" s="85">
        <f>V35/'UK Pop by Age'!$G9*52</f>
        <v>1.3805591460087956E-2</v>
      </c>
      <c r="W156" s="85">
        <f>W35/'UK Pop by Age'!$G9*52</f>
        <v>1.0809817222573121E-2</v>
      </c>
      <c r="X156" s="85">
        <f>X35/'UK Pop by Age'!$G9*52</f>
        <v>1.3617866703690161E-2</v>
      </c>
      <c r="Y156" s="85">
        <f>Y35/'UK Pop by Age'!$G9*52</f>
        <v>1.2968651921147781E-2</v>
      </c>
      <c r="Z156" s="85">
        <f>Z35/'UK Pop by Age'!$G9*52</f>
        <v>1.2710530381100808E-2</v>
      </c>
      <c r="AA156" s="85">
        <f>AA35/'UK Pop by Age'!$G9*52</f>
        <v>1.2554093084102647E-2</v>
      </c>
      <c r="AB156" s="85">
        <f>AB35/'UK Pop by Age'!$G9*52</f>
        <v>1.2209931030706686E-2</v>
      </c>
      <c r="AC156" s="85">
        <f>AC35/'UK Pop by Age'!$G9*52</f>
        <v>1.223339662525641E-2</v>
      </c>
      <c r="AD156" s="85">
        <f>AD35/'UK Pop by Age'!$G9*52</f>
        <v>1.1732797274862285E-2</v>
      </c>
      <c r="AE156" s="85">
        <f>AE35/'UK Pop by Age'!$G9*52</f>
        <v>1.2499340030153289E-2</v>
      </c>
      <c r="AF156" s="85">
        <f>AF35/'UK Pop by Age'!$G9*52</f>
        <v>1.2491518165303382E-2</v>
      </c>
      <c r="AG156" s="85">
        <f>AG35/'UK Pop by Age'!$G9*52</f>
        <v>1.2342902733155124E-2</v>
      </c>
      <c r="AH156" s="85">
        <f>AH35/'UK Pop by Age'!$G9*52</f>
        <v>1.2303793408905585E-2</v>
      </c>
      <c r="AI156" s="85">
        <f>AI35/'UK Pop by Age'!$G9*52</f>
        <v>1.2374190192554757E-2</v>
      </c>
      <c r="AJ156" s="85">
        <f>AJ35/'UK Pop by Age'!$G9*52</f>
        <v>1.1099226222019722E-2</v>
      </c>
      <c r="AK156" s="85">
        <f>AK35/'UK Pop by Age'!$G9*52</f>
        <v>1.2851323948399159E-2</v>
      </c>
      <c r="AL156" s="85">
        <f>AL35/'UK Pop by Age'!$G9*52</f>
        <v>1.2647955462301543E-2</v>
      </c>
      <c r="AM156" s="85">
        <f>AM35/'UK Pop by Age'!$G9*52</f>
        <v>1.2452408841053839E-2</v>
      </c>
      <c r="AN156" s="85">
        <f>AN35/'UK Pop by Age'!$G9*52</f>
        <v>1.2100424922807971E-2</v>
      </c>
      <c r="AO156" s="85">
        <f>AO35/'UK Pop by Age'!$G9*52</f>
        <v>1.3023404975097137E-2</v>
      </c>
      <c r="AP156" s="85">
        <f>AP35/'UK Pop by Age'!$G9*52</f>
        <v>1.2475874435603565E-2</v>
      </c>
      <c r="AQ156" s="85">
        <f>AQ35/'UK Pop by Age'!$G9*52</f>
        <v>1.2733995975650534E-2</v>
      </c>
      <c r="AR156" s="85">
        <f>AR35/'UK Pop by Age'!$G9*52</f>
        <v>1.3007761245397322E-2</v>
      </c>
      <c r="AS156" s="85">
        <f>AS35/'UK Pop by Age'!$G9*52</f>
        <v>1.3007761245397322E-2</v>
      </c>
      <c r="AT156" s="85">
        <f>AT35/'UK Pop by Age'!$G9*52</f>
        <v>1.3109445488446126E-2</v>
      </c>
      <c r="AU156" s="85">
        <f>AU35/'UK Pop by Age'!$G9*52</f>
        <v>1.3085979893896402E-2</v>
      </c>
      <c r="AV156" s="85">
        <f>AV35/'UK Pop by Age'!$G9*52</f>
        <v>1.3633510433389978E-2</v>
      </c>
      <c r="AW156" s="85">
        <f>AW35/'UK Pop by Age'!$G9*52</f>
        <v>1.3696085352189243E-2</v>
      </c>
      <c r="AX156" s="85">
        <f>AX35/'UK Pop by Age'!$G9*52</f>
        <v>1.3211129731494936E-2</v>
      </c>
      <c r="AY156" s="85">
        <f>AY35/'UK Pop by Age'!$G9*52</f>
        <v>1.4024603675885384E-2</v>
      </c>
      <c r="AZ156" s="85">
        <f>AZ35/'UK Pop by Age'!$G9*52</f>
        <v>1.4885008809375289E-2</v>
      </c>
      <c r="BA156" s="85">
        <f>BA35/'UK Pop by Age'!$G9*52</f>
        <v>9.2689098471412067E-3</v>
      </c>
      <c r="BB156" s="85">
        <f>BB35/'UK Pop by Age'!$G9</f>
        <v>1.3160588450926297E-2</v>
      </c>
      <c r="BC156" s="85">
        <f>DE35/'UK Pop by Age'!$G9</f>
        <v>1.3160588450926297E-2</v>
      </c>
    </row>
    <row r="157" spans="1:55" x14ac:dyDescent="0.25">
      <c r="A157" s="117" t="s">
        <v>48</v>
      </c>
      <c r="B157" s="85">
        <f>B36/'UK Pop by Age'!$G10*52</f>
        <v>4.0945154224803368E-2</v>
      </c>
      <c r="C157" s="85">
        <f>C36/'UK Pop by Age'!$G10*52</f>
        <v>4.7756044076362601E-2</v>
      </c>
      <c r="D157" s="85">
        <f>D36/'UK Pop by Age'!$G10*52</f>
        <v>4.5414800689889109E-2</v>
      </c>
      <c r="E157" s="85">
        <f>E36/'UK Pop by Age'!$G10*52</f>
        <v>4.3446027842172774E-2</v>
      </c>
      <c r="F157" s="85">
        <f>F36/'UK Pop by Age'!$G10*52</f>
        <v>4.1583675148387046E-2</v>
      </c>
      <c r="G157" s="85">
        <f>G36/'UK Pop by Age'!$G10*52</f>
        <v>4.3246490053552876E-2</v>
      </c>
      <c r="H157" s="85">
        <f>H36/'UK Pop by Age'!$G10*52</f>
        <v>4.5122145266579927E-2</v>
      </c>
      <c r="I157" s="85">
        <f>I36/'UK Pop by Age'!$G10*52</f>
        <v>4.2155683475764087E-2</v>
      </c>
      <c r="J157" s="85">
        <f>J36/'UK Pop by Age'!$G10*52</f>
        <v>4.1463952475215109E-2</v>
      </c>
      <c r="K157" s="85">
        <f>K36/'UK Pop by Age'!$G10*52</f>
        <v>4.0466263532115611E-2</v>
      </c>
      <c r="L157" s="85">
        <f>L36/'UK Pop by Age'!$G10*52</f>
        <v>3.9016288934811003E-2</v>
      </c>
      <c r="M157" s="85">
        <f>M36/'UK Pop by Age'!$G10*52</f>
        <v>3.9215826723430908E-2</v>
      </c>
      <c r="N157" s="85">
        <f>N36/'UK Pop by Age'!$G10*52</f>
        <v>3.7167238760266598E-2</v>
      </c>
      <c r="O157" s="85">
        <f>O36/'UK Pop by Age'!$G10*52</f>
        <v>3.906949901177631E-2</v>
      </c>
      <c r="P157" s="85">
        <f>P36/'UK Pop by Age'!$G10*52</f>
        <v>3.8670423434536513E-2</v>
      </c>
      <c r="Q157" s="85">
        <f>Q36/'UK Pop by Age'!$G10*52</f>
        <v>3.3881516507658929E-2</v>
      </c>
      <c r="R157" s="85">
        <f>R36/'UK Pop by Age'!$G10*52</f>
        <v>3.7393381587369157E-2</v>
      </c>
      <c r="S157" s="85">
        <f>S36/'UK Pop by Age'!$G10*52</f>
        <v>4.2661179206934498E-2</v>
      </c>
      <c r="T157" s="85">
        <f>T36/'UK Pop by Age'!$G10*52</f>
        <v>3.4307197123381379E-2</v>
      </c>
      <c r="U157" s="85">
        <f>U36/'UK Pop by Age'!$G10*52</f>
        <v>3.8098415107159465E-2</v>
      </c>
      <c r="V157" s="85">
        <f>V36/'UK Pop by Age'!$G10*52</f>
        <v>3.9189221684948254E-2</v>
      </c>
      <c r="W157" s="85">
        <f>W36/'UK Pop by Age'!$G10*52</f>
        <v>3.1965953736907894E-2</v>
      </c>
      <c r="X157" s="85">
        <f>X36/'UK Pop by Age'!$G10*52</f>
        <v>3.785896976081559E-2</v>
      </c>
      <c r="Y157" s="85">
        <f>Y36/'UK Pop by Age'!$G10*52</f>
        <v>3.5544331412824752E-2</v>
      </c>
      <c r="Z157" s="85">
        <f>Z36/'UK Pop by Age'!$G10*52</f>
        <v>3.6063129663236493E-2</v>
      </c>
      <c r="AA157" s="85">
        <f>AA36/'UK Pop by Age'!$G10*52</f>
        <v>3.5810381797651288E-2</v>
      </c>
      <c r="AB157" s="85">
        <f>AB36/'UK Pop by Age'!$G10*52</f>
        <v>3.5251675989515563E-2</v>
      </c>
      <c r="AC157" s="85">
        <f>AC36/'UK Pop by Age'!$G10*52</f>
        <v>3.4799390335310466E-2</v>
      </c>
      <c r="AD157" s="85">
        <f>AD36/'UK Pop by Age'!$G10*52</f>
        <v>3.4719575219862506E-2</v>
      </c>
      <c r="AE157" s="85">
        <f>AE36/'UK Pop by Age'!$G10*52</f>
        <v>3.4320499642622702E-2</v>
      </c>
      <c r="AF157" s="85">
        <f>AF36/'UK Pop by Age'!$G10*52</f>
        <v>3.5437911258894145E-2</v>
      </c>
      <c r="AG157" s="85">
        <f>AG36/'UK Pop by Age'!$G10*52</f>
        <v>3.4253987046416065E-2</v>
      </c>
      <c r="AH157" s="85">
        <f>AH36/'UK Pop by Age'!$G10*52</f>
        <v>3.3655373680556371E-2</v>
      </c>
      <c r="AI157" s="85">
        <f>AI36/'UK Pop by Age'!$G10*52</f>
        <v>3.2976945199248708E-2</v>
      </c>
      <c r="AJ157" s="85">
        <f>AJ36/'UK Pop by Age'!$G10*52</f>
        <v>3.0848542120636455E-2</v>
      </c>
      <c r="AK157" s="85">
        <f>AK36/'UK Pop by Age'!$G10*52</f>
        <v>3.69144908946814E-2</v>
      </c>
      <c r="AL157" s="85">
        <f>AL36/'UK Pop by Age'!$G10*52</f>
        <v>3.5304886066480877E-2</v>
      </c>
      <c r="AM157" s="85">
        <f>AM36/'UK Pop by Age'!$G10*52</f>
        <v>3.5850289355375264E-2</v>
      </c>
      <c r="AN157" s="85">
        <f>AN36/'UK Pop by Age'!$G10*52</f>
        <v>3.6714953106061501E-2</v>
      </c>
      <c r="AO157" s="85">
        <f>AO36/'UK Pop by Age'!$G10*52</f>
        <v>3.698100349088803E-2</v>
      </c>
      <c r="AP157" s="85">
        <f>AP36/'UK Pop by Age'!$G10*52</f>
        <v>3.8164927703366096E-2</v>
      </c>
      <c r="AQ157" s="85">
        <f>AQ36/'UK Pop by Age'!$G10*52</f>
        <v>3.8843356184673758E-2</v>
      </c>
      <c r="AR157" s="85">
        <f>AR36/'UK Pop by Age'!$G10*52</f>
        <v>3.7233751356473235E-2</v>
      </c>
      <c r="AS157" s="85">
        <f>AS36/'UK Pop by Age'!$G10*52</f>
        <v>3.9082801531017633E-2</v>
      </c>
      <c r="AT157" s="85">
        <f>AT36/'UK Pop by Age'!$G10*52</f>
        <v>3.9880952685497233E-2</v>
      </c>
      <c r="AU157" s="85">
        <f>AU36/'UK Pop by Age'!$G10*52</f>
        <v>4.0838734070872754E-2</v>
      </c>
      <c r="AV157" s="85">
        <f>AV36/'UK Pop by Age'!$G10*52</f>
        <v>4.2075868360316127E-2</v>
      </c>
      <c r="AW157" s="85">
        <f>AW36/'UK Pop by Age'!$G10*52</f>
        <v>4.1796515456248268E-2</v>
      </c>
      <c r="AX157" s="85">
        <f>AX36/'UK Pop by Age'!$G10*52</f>
        <v>4.0945154224803368E-2</v>
      </c>
      <c r="AY157" s="85">
        <f>AY36/'UK Pop by Age'!$G10*52</f>
        <v>4.2767599360865112E-2</v>
      </c>
      <c r="AZ157" s="85">
        <f>AZ36/'UK Pop by Age'!$G10*52</f>
        <v>4.3885010977136554E-2</v>
      </c>
      <c r="BA157" s="85">
        <f>BA36/'UK Pop by Age'!$G10*52</f>
        <v>2.9677920427399709E-2</v>
      </c>
      <c r="BB157" s="85">
        <f>BB36/'UK Pop by Age'!$G10</f>
        <v>3.8283371288149452E-2</v>
      </c>
      <c r="BC157" s="85">
        <f>DE36/'UK Pop by Age'!$G10</f>
        <v>3.8283371288149452E-2</v>
      </c>
    </row>
    <row r="158" spans="1:55" x14ac:dyDescent="0.25">
      <c r="A158" s="127" t="s">
        <v>49</v>
      </c>
      <c r="B158" s="85">
        <f>B37/'UK Pop by Age'!$G11*52</f>
        <v>0.23546660315402729</v>
      </c>
      <c r="C158" s="85">
        <f>C37/'UK Pop by Age'!$G11*52</f>
        <v>0.25739408161113864</v>
      </c>
      <c r="D158" s="85">
        <f>D37/'UK Pop by Age'!$G11*52</f>
        <v>0.23663403834966051</v>
      </c>
      <c r="E158" s="86">
        <f>E37/'UK Pop by Age'!$G11*52</f>
        <v>0.23841057016910241</v>
      </c>
      <c r="F158" s="86">
        <f>F37/'UK Pop by Age'!$G11*52</f>
        <v>0.2321165717230797</v>
      </c>
      <c r="G158" s="86">
        <f>G37/'UK Pop by Age'!$G11*52</f>
        <v>0.23962876341671971</v>
      </c>
      <c r="H158" s="86">
        <f>H37/'UK Pop by Age'!$G11*52</f>
        <v>0.2425219723798108</v>
      </c>
      <c r="I158" s="86">
        <f>I37/'UK Pop by Age'!$G11*52</f>
        <v>0.23054307211157404</v>
      </c>
      <c r="J158" s="86">
        <f>J37/'UK Pop by Age'!$G11*52</f>
        <v>0.22724379873261047</v>
      </c>
      <c r="K158" s="86">
        <f>K37/'UK Pop by Age'!$G11*52</f>
        <v>0.21790431716754452</v>
      </c>
      <c r="L158" s="86">
        <f>L37/'UK Pop by Age'!$G11*52</f>
        <v>0.21445276963262885</v>
      </c>
      <c r="M158" s="86">
        <f>M37/'UK Pop by Age'!$G11*52</f>
        <v>0.20942772248620747</v>
      </c>
      <c r="N158" s="86">
        <f>N37/'UK Pop by Age'!$G11*52</f>
        <v>0.19577380650249693</v>
      </c>
      <c r="O158" s="86">
        <f>O37/'UK Pop by Age'!$G11*52</f>
        <v>0.20267690157232826</v>
      </c>
      <c r="P158" s="86">
        <f>P37/'UK Pop by Age'!$G11*52</f>
        <v>0.20551935248343528</v>
      </c>
      <c r="Q158" s="85">
        <f>Q37/'UK Pop by Age'!$G11*52</f>
        <v>0.18333808376640362</v>
      </c>
      <c r="R158" s="85">
        <f>R37/'UK Pop by Age'!$G11*52</f>
        <v>0.2023215952084399</v>
      </c>
      <c r="S158" s="85">
        <f>S37/'UK Pop by Age'!$G11*52</f>
        <v>0.22516271860126427</v>
      </c>
      <c r="T158" s="85">
        <f>T37/'UK Pop by Age'!$G11*52</f>
        <v>0.17937895571164741</v>
      </c>
      <c r="U158" s="85">
        <f>U37/'UK Pop by Age'!$G11*52</f>
        <v>0.20922469027827126</v>
      </c>
      <c r="V158" s="85">
        <f>V37/'UK Pop by Age'!$G11*52</f>
        <v>0.19947914429733285</v>
      </c>
      <c r="W158" s="85">
        <f>W37/'UK Pop by Age'!$G11*52</f>
        <v>0.16161363751722846</v>
      </c>
      <c r="X158" s="85">
        <f>X37/'UK Pop by Age'!$G11*52</f>
        <v>0.20090036975288639</v>
      </c>
      <c r="Y158" s="85">
        <f>Y37/'UK Pop by Age'!$G11*52</f>
        <v>0.18293201935053119</v>
      </c>
      <c r="Z158" s="85">
        <f>Z37/'UK Pop by Age'!$G11*52</f>
        <v>0.18409945454616444</v>
      </c>
      <c r="AA158" s="85">
        <f>AA37/'UK Pop by Age'!$G11*52</f>
        <v>0.18612977662552663</v>
      </c>
      <c r="AB158" s="85">
        <f>AB37/'UK Pop by Age'!$G11*52</f>
        <v>0.1738463280453855</v>
      </c>
      <c r="AC158" s="85">
        <f>AC37/'UK Pop by Age'!$G11*52</f>
        <v>0.17968350402355174</v>
      </c>
      <c r="AD158" s="85">
        <f>AD37/'UK Pop by Age'!$G11*52</f>
        <v>0.17745014973625334</v>
      </c>
      <c r="AE158" s="85">
        <f>AE37/'UK Pop by Age'!$G11*52</f>
        <v>0.17658726285252443</v>
      </c>
      <c r="AF158" s="85">
        <f>AF37/'UK Pop by Age'!$G11*52</f>
        <v>0.18039411675132849</v>
      </c>
      <c r="AG158" s="85">
        <f>AG37/'UK Pop by Age'!$G11*52</f>
        <v>0.18069866506323282</v>
      </c>
      <c r="AH158" s="85">
        <f>AH37/'UK Pop by Age'!$G11*52</f>
        <v>0.17212055427792766</v>
      </c>
      <c r="AI158" s="85">
        <f>AI37/'UK Pop by Age'!$G11*52</f>
        <v>0.17699332726839687</v>
      </c>
      <c r="AJ158" s="85">
        <f>AJ37/'UK Pop by Age'!$G11*52</f>
        <v>0.16207045998508493</v>
      </c>
      <c r="AK158" s="85">
        <f>AK37/'UK Pop by Age'!$G11*52</f>
        <v>0.1896828402644104</v>
      </c>
      <c r="AL158" s="85">
        <f>AL37/'UK Pop by Age'!$G11*52</f>
        <v>0.18800782454893664</v>
      </c>
      <c r="AM158" s="85">
        <f>AM37/'UK Pop by Age'!$G11*52</f>
        <v>0.1853684058457658</v>
      </c>
      <c r="AN158" s="85">
        <f>AN37/'UK Pop by Age'!$G11*52</f>
        <v>0.18653584104139906</v>
      </c>
      <c r="AO158" s="85">
        <f>AO37/'UK Pop by Age'!$G11*52</f>
        <v>0.19069800130409148</v>
      </c>
      <c r="AP158" s="85">
        <f>AP37/'UK Pop by Age'!$G11*52</f>
        <v>0.20343827235208908</v>
      </c>
      <c r="AQ158" s="85">
        <f>AQ37/'UK Pop by Age'!$G11*52</f>
        <v>0.20724512625089317</v>
      </c>
      <c r="AR158" s="85">
        <f>AR37/'UK Pop by Age'!$G11*52</f>
        <v>0.20389509481994558</v>
      </c>
      <c r="AS158" s="85">
        <f>AS37/'UK Pop by Age'!$G11*52</f>
        <v>0.20374282066399341</v>
      </c>
      <c r="AT158" s="85">
        <f>AT37/'UK Pop by Age'!$G11*52</f>
        <v>0.22404604145761509</v>
      </c>
      <c r="AU158" s="85">
        <f>AU37/'UK Pop by Age'!$G11*52</f>
        <v>0.21912251041516184</v>
      </c>
      <c r="AV158" s="85">
        <f>AV37/'UK Pop by Age'!$G11*52</f>
        <v>0.22292936431396587</v>
      </c>
      <c r="AW158" s="85">
        <f>AW37/'UK Pop by Age'!$G11*52</f>
        <v>0.22567029912110481</v>
      </c>
      <c r="AX158" s="85">
        <f>AX37/'UK Pop by Age'!$G11*52</f>
        <v>0.22292936431396587</v>
      </c>
      <c r="AY158" s="85">
        <f>AY37/'UK Pop by Age'!$G11*52</f>
        <v>0.22678697626475403</v>
      </c>
      <c r="AZ158" s="85">
        <f>AZ37/'UK Pop by Age'!$G11*52</f>
        <v>0.2521660022567811</v>
      </c>
      <c r="BA158" s="85">
        <f>BA37/'UK Pop by Age'!$G11*52</f>
        <v>0.15983710569778656</v>
      </c>
      <c r="BB158" s="85">
        <f>BB37/'UK Pop by Age'!$G11</f>
        <v>0.20369694319393089</v>
      </c>
      <c r="BC158" s="85">
        <f>DE37/'UK Pop by Age'!$G11</f>
        <v>0.20369694319393089</v>
      </c>
    </row>
    <row r="159" spans="1:55" x14ac:dyDescent="0.25">
      <c r="A159" s="128" t="s">
        <v>65</v>
      </c>
      <c r="B159" s="76"/>
      <c r="C159" s="76"/>
      <c r="D159" s="76"/>
      <c r="E159" s="78">
        <f>E38/'UK Pop by Age'!$G12*52</f>
        <v>9.2705520597958502E-3</v>
      </c>
      <c r="F159" s="78">
        <f>F38/'UK Pop by Age'!$G12*52</f>
        <v>8.9207348057507418E-3</v>
      </c>
      <c r="G159" s="78">
        <f>G38/'UK Pop by Age'!$G12*52</f>
        <v>9.2073796437154697E-3</v>
      </c>
      <c r="H159" s="78">
        <f>H38/'UK Pop by Age'!$G12*52</f>
        <v>9.3368830966802513E-3</v>
      </c>
      <c r="I159" s="78">
        <f>I38/'UK Pop by Age'!$G12*52</f>
        <v>8.9191554953487323E-3</v>
      </c>
      <c r="J159" s="78">
        <f>J38/'UK Pop by Age'!$G12*52</f>
        <v>8.7209520398965398E-3</v>
      </c>
      <c r="K159" s="78">
        <f>K38/'UK Pop by Age'!$G12*52</f>
        <v>8.6056623805498451E-3</v>
      </c>
      <c r="L159" s="78">
        <f>L38/'UK Pop by Age'!$G12*52</f>
        <v>8.3442865090172704E-3</v>
      </c>
      <c r="M159" s="78">
        <f>M38/'UK Pop by Age'!$G12*52</f>
        <v>8.213993400851485E-3</v>
      </c>
      <c r="N159" s="78">
        <f>N38/'UK Pop by Age'!$G12*52</f>
        <v>7.7915278683139411E-3</v>
      </c>
      <c r="O159" s="78">
        <f>O38/'UK Pop by Age'!$G12*52</f>
        <v>7.9960485653741715E-3</v>
      </c>
      <c r="P159" s="78">
        <f>P38/'UK Pop by Age'!$G12*52</f>
        <v>8.1263416735399569E-3</v>
      </c>
      <c r="Q159" s="78">
        <f>Q38/'UK Pop by Age'!$G12*52</f>
        <v>7.1266381890679343E-3</v>
      </c>
      <c r="R159" s="78">
        <f>R38/'UK Pop by Age'!$G12*52</f>
        <v>7.9431416669068534E-3</v>
      </c>
      <c r="S159" s="78">
        <f>S38/'UK Pop by Age'!$G12*52</f>
        <v>8.8496658376603157E-3</v>
      </c>
      <c r="T159" s="78">
        <f>T38/'UK Pop by Age'!$G12*52</f>
        <v>7.150327845098078E-3</v>
      </c>
      <c r="U159" s="78">
        <f>U38/'UK Pop by Age'!$G12*52</f>
        <v>8.1113382247208661E-3</v>
      </c>
      <c r="V159" s="78">
        <f>V38/'UK Pop by Age'!$G12*52</f>
        <v>8.1208140871329229E-3</v>
      </c>
      <c r="W159" s="78">
        <f>W38/'UK Pop by Age'!$G12*52</f>
        <v>6.5225519602992955E-3</v>
      </c>
      <c r="X159" s="78">
        <f>X38/'UK Pop by Age'!$G12*52</f>
        <v>8.0071037381882378E-3</v>
      </c>
      <c r="Y159" s="78">
        <f>Y38/'UK Pop by Age'!$G12*52</f>
        <v>7.4582933734899321E-3</v>
      </c>
      <c r="Z159" s="78">
        <f>Z38/'UK Pop by Age'!$G12*52</f>
        <v>7.4685588911029936E-3</v>
      </c>
      <c r="AA159" s="78">
        <f>AA38/'UK Pop by Age'!$G12*52</f>
        <v>7.5104106167562463E-3</v>
      </c>
      <c r="AB159" s="78">
        <f>AB38/'UK Pop by Age'!$G12*52</f>
        <v>7.1558554315051103E-3</v>
      </c>
      <c r="AC159" s="78">
        <f>AC38/'UK Pop by Age'!$G12*52</f>
        <v>7.2482450900226668E-3</v>
      </c>
      <c r="AD159" s="78">
        <f>AD38/'UK Pop by Age'!$G12*52</f>
        <v>7.1700692251231955E-3</v>
      </c>
      <c r="AE159" s="78">
        <f>AE38/'UK Pop by Age'!$G12*52</f>
        <v>7.1953381915553479E-3</v>
      </c>
      <c r="AF159" s="78">
        <f>AF38/'UK Pop by Age'!$G12*52</f>
        <v>7.3208933685151058E-3</v>
      </c>
      <c r="AG159" s="78">
        <f>AG38/'UK Pop by Age'!$G12*52</f>
        <v>7.2032347435653961E-3</v>
      </c>
      <c r="AH159" s="78">
        <f>AH38/'UK Pop by Age'!$G12*52</f>
        <v>7.1803347427362579E-3</v>
      </c>
      <c r="AI159" s="78">
        <f>AI38/'UK Pop by Age'!$G12*52</f>
        <v>7.1021588778367867E-3</v>
      </c>
      <c r="AJ159" s="78">
        <f>AJ38/'UK Pop by Age'!$G12*52</f>
        <v>6.5083381666812103E-3</v>
      </c>
      <c r="AK159" s="78">
        <f>AK38/'UK Pop by Age'!$G12*52</f>
        <v>7.6557071737411216E-3</v>
      </c>
      <c r="AL159" s="78">
        <f>AL38/'UK Pop by Age'!$G12*52</f>
        <v>7.5119899271582557E-3</v>
      </c>
      <c r="AM159" s="78">
        <f>AM38/'UK Pop by Age'!$G12*52</f>
        <v>7.4543450974849084E-3</v>
      </c>
      <c r="AN159" s="78">
        <f>AN38/'UK Pop by Age'!$G12*52</f>
        <v>7.5151485479622755E-3</v>
      </c>
      <c r="AO159" s="78">
        <f>AO38/'UK Pop by Age'!$G12*52</f>
        <v>7.7378313146456174E-3</v>
      </c>
      <c r="AP159" s="78">
        <f>AP38/'UK Pop by Age'!$G12*52</f>
        <v>7.8752313196204446E-3</v>
      </c>
      <c r="AQ159" s="78">
        <f>AQ38/'UK Pop by Age'!$G12*52</f>
        <v>8.0197382214043152E-3</v>
      </c>
      <c r="AR159" s="78">
        <f>AR38/'UK Pop by Age'!$G12*52</f>
        <v>7.9131347692686718E-3</v>
      </c>
      <c r="AS159" s="78">
        <f>AS38/'UK Pop by Age'!$G12*52</f>
        <v>8.0260554630123531E-3</v>
      </c>
      <c r="AT159" s="78">
        <f>AT38/'UK Pop by Age'!$G12*52</f>
        <v>8.4469416851478893E-3</v>
      </c>
      <c r="AU159" s="78">
        <f>AU38/'UK Pop by Age'!$G12*52</f>
        <v>8.4098278907006642E-3</v>
      </c>
      <c r="AV159" s="78">
        <f>AV38/'UK Pop by Age'!$G12*52</f>
        <v>8.5930278973337677E-3</v>
      </c>
      <c r="AW159" s="78">
        <f>AW38/'UK Pop by Age'!$G12*52</f>
        <v>8.6530416926101309E-3</v>
      </c>
      <c r="AX159" s="78">
        <f>AX38/'UK Pop by Age'!$G12*52</f>
        <v>8.5409106540674535E-3</v>
      </c>
      <c r="AY159" s="78">
        <f>AY38/'UK Pop by Age'!$G12*52</f>
        <v>8.8346623888412249E-3</v>
      </c>
      <c r="AZ159" s="78">
        <f>AZ38/'UK Pop by Age'!$G12*52</f>
        <v>9.4174279271827342E-3</v>
      </c>
      <c r="BA159" s="84">
        <f>BA38/'UK Pop by Age'!$G12*52</f>
        <v>5.9484726291688366E-3</v>
      </c>
      <c r="BB159" s="85">
        <f>BB38/'UK Pop by Age'!$G12</f>
        <v>8.0064051970488888E-3</v>
      </c>
      <c r="BC159" s="85">
        <f>DE38/'UK Pop by Age'!$G12</f>
        <v>8.0064051970488888E-3</v>
      </c>
    </row>
  </sheetData>
  <conditionalFormatting sqref="B80:BA8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:BA122">
    <cfRule type="colorScale" priority="95">
      <colorScale>
        <cfvo type="min"/>
        <cfvo type="percentile" val="0"/>
        <cfvo type="max"/>
        <color rgb="FF63BE7B"/>
        <color rgb="FFFFEB84"/>
        <color rgb="FFF8696B"/>
      </colorScale>
    </cfRule>
  </conditionalFormatting>
  <conditionalFormatting sqref="B128:BA13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:BA14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BA9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BA62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68:BA74">
    <cfRule type="colorScale" priority="81">
      <colorScale>
        <cfvo type="num" val="-0.5"/>
        <cfvo type="percentile" val="50"/>
        <cfvo type="num" val="1"/>
        <color rgb="FF63BE7B"/>
        <color rgb="FFFFEB84"/>
        <color rgb="FFF8696B"/>
      </colorScale>
    </cfRule>
  </conditionalFormatting>
  <conditionalFormatting sqref="B6:BA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A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BA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1:DD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1" r:id="rId1" xr:uid="{098020FB-C69C-44BD-BF6B-E2CA7259A49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B136-C44D-4C23-909B-E0EBAE794D44}">
  <sheetPr codeName="Sheet8"/>
  <dimension ref="A2:BB144"/>
  <sheetViews>
    <sheetView showGridLines="0" topLeftCell="I60" workbookViewId="0">
      <selection activeCell="AB52" sqref="AB52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9" spans="1:53" ht="18.75" x14ac:dyDescent="0.3">
      <c r="A39" s="18" t="s">
        <v>68</v>
      </c>
    </row>
    <row r="40" spans="1:53" x14ac:dyDescent="0.25">
      <c r="A40" s="109" t="s">
        <v>50</v>
      </c>
      <c r="B40" s="108">
        <v>1</v>
      </c>
      <c r="C40" s="108">
        <v>2</v>
      </c>
      <c r="D40" s="108">
        <v>3</v>
      </c>
      <c r="E40" s="108">
        <v>4</v>
      </c>
      <c r="F40" s="108">
        <v>5</v>
      </c>
      <c r="G40" s="108">
        <v>6</v>
      </c>
      <c r="H40" s="108">
        <v>7</v>
      </c>
      <c r="I40" s="108">
        <v>8</v>
      </c>
      <c r="J40" s="108">
        <v>9</v>
      </c>
      <c r="K40" s="108">
        <v>10</v>
      </c>
      <c r="L40" s="108">
        <v>11</v>
      </c>
      <c r="M40" s="108">
        <v>12</v>
      </c>
      <c r="N40" s="108">
        <v>13</v>
      </c>
      <c r="O40" s="108">
        <v>14</v>
      </c>
      <c r="P40" s="108">
        <v>15</v>
      </c>
      <c r="Q40" s="108">
        <v>16</v>
      </c>
      <c r="R40" s="108">
        <v>17</v>
      </c>
      <c r="S40" s="108">
        <v>18</v>
      </c>
      <c r="T40" s="108">
        <v>19</v>
      </c>
      <c r="U40" s="108">
        <v>20</v>
      </c>
      <c r="V40" s="108">
        <v>21</v>
      </c>
      <c r="W40" s="108">
        <v>22</v>
      </c>
      <c r="X40" s="108">
        <v>23</v>
      </c>
      <c r="Y40" s="108">
        <v>24</v>
      </c>
      <c r="Z40" s="108">
        <v>25</v>
      </c>
      <c r="AA40" s="108">
        <v>26</v>
      </c>
      <c r="AB40" s="108">
        <v>27</v>
      </c>
      <c r="AC40" s="108">
        <v>28</v>
      </c>
      <c r="AD40" s="108">
        <v>29</v>
      </c>
      <c r="AE40" s="108">
        <v>30</v>
      </c>
      <c r="AF40" s="108">
        <v>31</v>
      </c>
      <c r="AG40" s="108">
        <v>32</v>
      </c>
      <c r="AH40" s="108">
        <v>33</v>
      </c>
      <c r="AI40" s="108">
        <v>34</v>
      </c>
      <c r="AJ40" s="108">
        <v>35</v>
      </c>
      <c r="AK40" s="108">
        <v>36</v>
      </c>
      <c r="AL40" s="108">
        <v>37</v>
      </c>
      <c r="AM40" s="108">
        <v>38</v>
      </c>
      <c r="AN40" s="108">
        <v>39</v>
      </c>
      <c r="AO40" s="108">
        <v>40</v>
      </c>
      <c r="AP40" s="108">
        <v>41</v>
      </c>
      <c r="AQ40" s="108">
        <v>42</v>
      </c>
      <c r="AR40" s="108">
        <v>43</v>
      </c>
      <c r="AS40" s="108">
        <v>44</v>
      </c>
      <c r="AT40" s="108">
        <v>45</v>
      </c>
      <c r="AU40" s="108">
        <v>46</v>
      </c>
      <c r="AV40" s="108">
        <v>47</v>
      </c>
      <c r="AW40" s="108">
        <v>48</v>
      </c>
      <c r="AX40" s="108">
        <v>49</v>
      </c>
      <c r="AY40" s="108">
        <v>50</v>
      </c>
      <c r="AZ40" s="108">
        <v>51</v>
      </c>
      <c r="BA40" s="108">
        <v>52</v>
      </c>
    </row>
    <row r="41" spans="1:53" x14ac:dyDescent="0.25">
      <c r="A41" s="110" t="s">
        <v>51</v>
      </c>
      <c r="B41">
        <f>B5</f>
        <v>48</v>
      </c>
      <c r="C41">
        <f t="shared" ref="C41:O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 s="19">
        <f>'ONS Weekly (2020)'!P44</f>
        <v>38</v>
      </c>
      <c r="Q41" s="19">
        <f>'ONS Weekly (2020)'!Q44</f>
        <v>51</v>
      </c>
      <c r="R41" s="19">
        <f>'ONS Weekly (2020)'!R44</f>
        <v>54</v>
      </c>
      <c r="S41" s="19">
        <f>'ONS Weekly (2020)'!S44</f>
        <v>48</v>
      </c>
      <c r="T41" s="19">
        <f>'ONS Weekly (2020)'!T44</f>
        <v>28</v>
      </c>
      <c r="U41" s="19">
        <f>'ONS Weekly (2020)'!U44</f>
        <v>56</v>
      </c>
      <c r="V41" s="19">
        <f>'ONS Weekly (2020)'!V44</f>
        <v>51</v>
      </c>
      <c r="W41" s="19">
        <f>'ONS Weekly (2020)'!W44</f>
        <v>40</v>
      </c>
      <c r="X41" s="19">
        <f>'ONS Weekly (2020)'!X44</f>
        <v>44</v>
      </c>
      <c r="Y41" s="19">
        <f>'ONS Weekly (2020)'!Y44</f>
        <v>44</v>
      </c>
      <c r="Z41" s="19">
        <f>'ONS Weekly (2020)'!Z44</f>
        <v>48</v>
      </c>
      <c r="AA41" s="19">
        <f>'ONS Weekly (2020)'!AA44</f>
        <v>47</v>
      </c>
      <c r="AB41" s="19">
        <f>'ONS Weekly (2020)'!AB44</f>
        <v>47</v>
      </c>
      <c r="AC41" s="19">
        <f>'ONS Weekly (2020)'!AC44</f>
        <v>58</v>
      </c>
      <c r="AD41" s="19">
        <f>'ONS Weekly (2020)'!AD44</f>
        <v>35</v>
      </c>
      <c r="AE41" s="19">
        <f>'ONS Weekly (2020)'!AE44</f>
        <v>49</v>
      </c>
      <c r="AF41" s="19">
        <f>'ONS Weekly (2020)'!AF44</f>
        <v>45</v>
      </c>
      <c r="AG41" s="19">
        <f>'ONS Weekly (2020)'!AG44</f>
        <v>44</v>
      </c>
      <c r="AH41" s="19">
        <f>'ONS Weekly (2020)'!AH44</f>
        <v>50</v>
      </c>
      <c r="AI41" s="19">
        <f>'ONS Weekly (2020)'!AI44</f>
        <v>49</v>
      </c>
      <c r="AJ41" s="19">
        <f>'ONS Weekly (2020)'!AJ44</f>
        <v>38</v>
      </c>
      <c r="AK41" s="19">
        <f>'ONS Weekly (2020)'!AK44</f>
        <v>29</v>
      </c>
      <c r="AL41" s="19">
        <f>'ONS Weekly (2020)'!AL44</f>
        <v>39</v>
      </c>
      <c r="AM41" s="19">
        <f>'ONS Weekly (2020)'!AM44</f>
        <v>36</v>
      </c>
      <c r="AN41" s="19">
        <f>'ONS Weekly (2020)'!AN44</f>
        <v>45</v>
      </c>
      <c r="AO41" s="19">
        <f>'ONS Weekly (2020)'!AO44</f>
        <v>47</v>
      </c>
      <c r="AP41" s="19">
        <f>'ONS Weekly (2020)'!AP44</f>
        <v>45</v>
      </c>
      <c r="AQ41" s="19">
        <f>'ONS Weekly (2020)'!AQ44</f>
        <v>41</v>
      </c>
      <c r="AR41" s="19">
        <f>'ONS Weekly (2020)'!AR44</f>
        <v>34</v>
      </c>
      <c r="AS41" s="19">
        <f>'ONS Weekly (2020)'!AS44</f>
        <v>31</v>
      </c>
      <c r="AT41" s="19">
        <f>'ONS Weekly (2020)'!AT44</f>
        <v>43</v>
      </c>
      <c r="AU41" s="19">
        <f>'ONS Weekly (2020)'!AU44</f>
        <v>45</v>
      </c>
      <c r="AV41" s="19">
        <f>'ONS Weekly (2020)'!AV44</f>
        <v>54</v>
      </c>
      <c r="AW41" s="19">
        <f>'ONS Weekly (2020)'!AW44</f>
        <v>44</v>
      </c>
      <c r="AX41" s="19">
        <f>'ONS Weekly (2020)'!AX44</f>
        <v>50</v>
      </c>
      <c r="AY41" s="19">
        <f>'ONS Weekly (2020)'!AY44</f>
        <v>45</v>
      </c>
      <c r="AZ41" s="19">
        <f>'ONS Weekly (2020)'!AZ44</f>
        <v>46</v>
      </c>
      <c r="BA41" s="19">
        <f>'ONS Weekly (2020)'!BA44</f>
        <v>33</v>
      </c>
    </row>
    <row r="42" spans="1:53" x14ac:dyDescent="0.25">
      <c r="A42" s="110" t="s">
        <v>44</v>
      </c>
      <c r="B42">
        <f t="shared" ref="B42:O42" si="2">SUM(B6:B8)</f>
        <v>16</v>
      </c>
      <c r="C42">
        <f t="shared" si="2"/>
        <v>26</v>
      </c>
      <c r="D42">
        <f t="shared" si="2"/>
        <v>16</v>
      </c>
      <c r="E42">
        <f t="shared" si="2"/>
        <v>21</v>
      </c>
      <c r="F42">
        <f t="shared" si="2"/>
        <v>15</v>
      </c>
      <c r="G42">
        <f t="shared" si="2"/>
        <v>16</v>
      </c>
      <c r="H42">
        <f t="shared" si="2"/>
        <v>12</v>
      </c>
      <c r="I42">
        <f t="shared" si="2"/>
        <v>18</v>
      </c>
      <c r="J42">
        <f t="shared" si="2"/>
        <v>20</v>
      </c>
      <c r="K42">
        <f t="shared" si="2"/>
        <v>20</v>
      </c>
      <c r="L42">
        <f t="shared" si="2"/>
        <v>22</v>
      </c>
      <c r="M42">
        <f t="shared" si="2"/>
        <v>12</v>
      </c>
      <c r="N42">
        <f t="shared" si="2"/>
        <v>13</v>
      </c>
      <c r="O42">
        <f t="shared" si="2"/>
        <v>21</v>
      </c>
      <c r="P42" s="19">
        <f>'ONS Weekly (2020)'!P45</f>
        <v>14</v>
      </c>
      <c r="Q42" s="19">
        <f>'ONS Weekly (2020)'!Q45</f>
        <v>15</v>
      </c>
      <c r="R42" s="19">
        <f>'ONS Weekly (2020)'!R45</f>
        <v>12</v>
      </c>
      <c r="S42" s="19">
        <f>'ONS Weekly (2020)'!S45</f>
        <v>11</v>
      </c>
      <c r="T42" s="19">
        <f>'ONS Weekly (2020)'!T45</f>
        <v>20</v>
      </c>
      <c r="U42" s="19">
        <f>'ONS Weekly (2020)'!U45</f>
        <v>19</v>
      </c>
      <c r="V42" s="19">
        <f>'ONS Weekly (2020)'!V45</f>
        <v>16</v>
      </c>
      <c r="W42" s="19">
        <f>'ONS Weekly (2020)'!W45</f>
        <v>14</v>
      </c>
      <c r="X42" s="19">
        <f>'ONS Weekly (2020)'!X45</f>
        <v>16</v>
      </c>
      <c r="Y42" s="19">
        <f>'ONS Weekly (2020)'!Y45</f>
        <v>11</v>
      </c>
      <c r="Z42" s="19">
        <f>'ONS Weekly (2020)'!Z45</f>
        <v>19</v>
      </c>
      <c r="AA42" s="19">
        <f>'ONS Weekly (2020)'!AA45</f>
        <v>11</v>
      </c>
      <c r="AB42" s="19">
        <f>'ONS Weekly (2020)'!AB45</f>
        <v>13</v>
      </c>
      <c r="AC42" s="19">
        <f>'ONS Weekly (2020)'!AC45</f>
        <v>10</v>
      </c>
      <c r="AD42" s="19">
        <f>'ONS Weekly (2020)'!AD45</f>
        <v>10</v>
      </c>
      <c r="AE42" s="19">
        <f>'ONS Weekly (2020)'!AE45</f>
        <v>12</v>
      </c>
      <c r="AF42" s="19">
        <f>'ONS Weekly (2020)'!AF45</f>
        <v>19</v>
      </c>
      <c r="AG42" s="19">
        <f>'ONS Weekly (2020)'!AG45</f>
        <v>15</v>
      </c>
      <c r="AH42" s="19">
        <f>'ONS Weekly (2020)'!AH45</f>
        <v>15</v>
      </c>
      <c r="AI42" s="19">
        <f>'ONS Weekly (2020)'!AI45</f>
        <v>16</v>
      </c>
      <c r="AJ42" s="19">
        <f>'ONS Weekly (2020)'!AJ45</f>
        <v>18</v>
      </c>
      <c r="AK42" s="19">
        <f>'ONS Weekly (2020)'!AK45</f>
        <v>10</v>
      </c>
      <c r="AL42" s="19">
        <f>'ONS Weekly (2020)'!AL45</f>
        <v>14</v>
      </c>
      <c r="AM42" s="19">
        <f>'ONS Weekly (2020)'!AM45</f>
        <v>15</v>
      </c>
      <c r="AN42" s="19">
        <f>'ONS Weekly (2020)'!AN45</f>
        <v>17</v>
      </c>
      <c r="AO42" s="19">
        <f>'ONS Weekly (2020)'!AO45</f>
        <v>16</v>
      </c>
      <c r="AP42" s="19">
        <f>'ONS Weekly (2020)'!AP45</f>
        <v>17</v>
      </c>
      <c r="AQ42" s="19">
        <f>'ONS Weekly (2020)'!AQ45</f>
        <v>13</v>
      </c>
      <c r="AR42" s="19">
        <f>'ONS Weekly (2020)'!AR45</f>
        <v>14</v>
      </c>
      <c r="AS42" s="19">
        <f>'ONS Weekly (2020)'!AS45</f>
        <v>13</v>
      </c>
      <c r="AT42" s="19">
        <f>'ONS Weekly (2020)'!AT45</f>
        <v>12</v>
      </c>
      <c r="AU42" s="19">
        <f>'ONS Weekly (2020)'!AU45</f>
        <v>18</v>
      </c>
      <c r="AV42" s="19">
        <f>'ONS Weekly (2020)'!AV45</f>
        <v>21</v>
      </c>
      <c r="AW42" s="19">
        <f>'ONS Weekly (2020)'!AW45</f>
        <v>17</v>
      </c>
      <c r="AX42" s="19">
        <f>'ONS Weekly (2020)'!AX45</f>
        <v>15</v>
      </c>
      <c r="AY42" s="19">
        <f>'ONS Weekly (2020)'!AY45</f>
        <v>20</v>
      </c>
      <c r="AZ42" s="19">
        <f>'ONS Weekly (2020)'!AZ45</f>
        <v>14</v>
      </c>
      <c r="BA42" s="19">
        <f>'ONS Weekly (2020)'!BA45</f>
        <v>18</v>
      </c>
    </row>
    <row r="43" spans="1:53" x14ac:dyDescent="0.25">
      <c r="A43" s="110" t="s">
        <v>45</v>
      </c>
      <c r="B43" s="19">
        <f t="shared" ref="B43:O43" si="3">SUM(B9:B14)</f>
        <v>189</v>
      </c>
      <c r="C43" s="19">
        <f t="shared" si="3"/>
        <v>275</v>
      </c>
      <c r="D43" s="19">
        <f t="shared" si="3"/>
        <v>314</v>
      </c>
      <c r="E43" s="19">
        <f t="shared" si="3"/>
        <v>314</v>
      </c>
      <c r="F43" s="19">
        <f t="shared" si="3"/>
        <v>308</v>
      </c>
      <c r="G43" s="19">
        <f t="shared" si="3"/>
        <v>271</v>
      </c>
      <c r="H43" s="19">
        <f t="shared" si="3"/>
        <v>286</v>
      </c>
      <c r="I43" s="19">
        <f t="shared" si="3"/>
        <v>321</v>
      </c>
      <c r="J43" s="19">
        <f t="shared" si="3"/>
        <v>315</v>
      </c>
      <c r="K43" s="19">
        <f t="shared" si="3"/>
        <v>312</v>
      </c>
      <c r="L43" s="19">
        <f t="shared" si="3"/>
        <v>311</v>
      </c>
      <c r="M43" s="19">
        <f t="shared" si="3"/>
        <v>275</v>
      </c>
      <c r="N43" s="19">
        <f t="shared" si="3"/>
        <v>283</v>
      </c>
      <c r="O43" s="19">
        <f t="shared" si="3"/>
        <v>288</v>
      </c>
      <c r="P43" s="19">
        <f>'ONS Weekly (2020)'!P46</f>
        <v>332</v>
      </c>
      <c r="Q43" s="19">
        <f>'ONS Weekly (2020)'!Q46</f>
        <v>353</v>
      </c>
      <c r="R43" s="19">
        <f>'ONS Weekly (2020)'!R46</f>
        <v>404</v>
      </c>
      <c r="S43" s="19">
        <f>'ONS Weekly (2020)'!S46</f>
        <v>345</v>
      </c>
      <c r="T43" s="19">
        <f>'ONS Weekly (2020)'!T46</f>
        <v>233</v>
      </c>
      <c r="U43" s="19">
        <f>'ONS Weekly (2020)'!U46</f>
        <v>287</v>
      </c>
      <c r="V43" s="19">
        <f>'ONS Weekly (2020)'!V46</f>
        <v>339</v>
      </c>
      <c r="W43" s="19">
        <f>'ONS Weekly (2020)'!W46</f>
        <v>232</v>
      </c>
      <c r="X43" s="19">
        <f>'ONS Weekly (2020)'!X46</f>
        <v>267</v>
      </c>
      <c r="Y43" s="19">
        <f>'ONS Weekly (2020)'!Y46</f>
        <v>287</v>
      </c>
      <c r="Z43" s="19">
        <f>'ONS Weekly (2020)'!Z46</f>
        <v>263</v>
      </c>
      <c r="AA43" s="19">
        <f>'ONS Weekly (2020)'!AA46</f>
        <v>219</v>
      </c>
      <c r="AB43" s="19">
        <f>'ONS Weekly (2020)'!AB46</f>
        <v>272</v>
      </c>
      <c r="AC43" s="19">
        <f>'ONS Weekly (2020)'!AC46</f>
        <v>264</v>
      </c>
      <c r="AD43" s="19">
        <f>'ONS Weekly (2020)'!AD46</f>
        <v>277</v>
      </c>
      <c r="AE43" s="19">
        <f>'ONS Weekly (2020)'!AE46</f>
        <v>275</v>
      </c>
      <c r="AF43" s="19">
        <f>'ONS Weekly (2020)'!AF46</f>
        <v>288</v>
      </c>
      <c r="AG43" s="19">
        <f>'ONS Weekly (2020)'!AG46</f>
        <v>329</v>
      </c>
      <c r="AH43" s="19">
        <f>'ONS Weekly (2020)'!AH46</f>
        <v>289</v>
      </c>
      <c r="AI43" s="19">
        <f>'ONS Weekly (2020)'!AI46</f>
        <v>295</v>
      </c>
      <c r="AJ43" s="19">
        <f>'ONS Weekly (2020)'!AJ46</f>
        <v>271</v>
      </c>
      <c r="AK43" s="19">
        <f>'ONS Weekly (2020)'!AK46</f>
        <v>242</v>
      </c>
      <c r="AL43" s="19">
        <f>'ONS Weekly (2020)'!AL46</f>
        <v>303</v>
      </c>
      <c r="AM43" s="19">
        <f>'ONS Weekly (2020)'!AM46</f>
        <v>317</v>
      </c>
      <c r="AN43" s="19">
        <f>'ONS Weekly (2020)'!AN46</f>
        <v>314</v>
      </c>
      <c r="AO43" s="19">
        <f>'ONS Weekly (2020)'!AO46</f>
        <v>279</v>
      </c>
      <c r="AP43" s="19">
        <f>'ONS Weekly (2020)'!AP46</f>
        <v>292</v>
      </c>
      <c r="AQ43" s="19">
        <f>'ONS Weekly (2020)'!AQ46</f>
        <v>296</v>
      </c>
      <c r="AR43" s="19">
        <f>'ONS Weekly (2020)'!AR46</f>
        <v>327</v>
      </c>
      <c r="AS43" s="19">
        <f>'ONS Weekly (2020)'!AS46</f>
        <v>323</v>
      </c>
      <c r="AT43" s="19">
        <f>'ONS Weekly (2020)'!AT46</f>
        <v>326</v>
      </c>
      <c r="AU43" s="19">
        <f>'ONS Weekly (2020)'!AU46</f>
        <v>319</v>
      </c>
      <c r="AV43" s="19">
        <f>'ONS Weekly (2020)'!AV46</f>
        <v>324</v>
      </c>
      <c r="AW43" s="19">
        <f>'ONS Weekly (2020)'!AW46</f>
        <v>350</v>
      </c>
      <c r="AX43" s="19">
        <f>'ONS Weekly (2020)'!AX46</f>
        <v>339</v>
      </c>
      <c r="AY43" s="19">
        <f>'ONS Weekly (2020)'!AY46</f>
        <v>310</v>
      </c>
      <c r="AZ43" s="19">
        <f>'ONS Weekly (2020)'!AZ46</f>
        <v>318</v>
      </c>
      <c r="BA43" s="19">
        <f>'ONS Weekly (2020)'!BA46</f>
        <v>281</v>
      </c>
    </row>
    <row r="44" spans="1:53" x14ac:dyDescent="0.25">
      <c r="A44" s="110" t="s">
        <v>46</v>
      </c>
      <c r="B44" s="19">
        <f t="shared" ref="B44:O44" si="4">SUM(B15:B18)</f>
        <v>1201</v>
      </c>
      <c r="C44" s="19">
        <f t="shared" si="4"/>
        <v>1500</v>
      </c>
      <c r="D44" s="19">
        <f t="shared" si="4"/>
        <v>1518</v>
      </c>
      <c r="E44" s="19">
        <f t="shared" si="4"/>
        <v>1356</v>
      </c>
      <c r="F44" s="19">
        <f t="shared" si="4"/>
        <v>1348</v>
      </c>
      <c r="G44" s="19">
        <f t="shared" si="4"/>
        <v>1329</v>
      </c>
      <c r="H44" s="19">
        <f t="shared" si="4"/>
        <v>1288</v>
      </c>
      <c r="I44" s="19">
        <f t="shared" si="4"/>
        <v>1271</v>
      </c>
      <c r="J44" s="19">
        <f t="shared" si="4"/>
        <v>1257</v>
      </c>
      <c r="K44" s="19">
        <f t="shared" si="4"/>
        <v>1252</v>
      </c>
      <c r="L44" s="19">
        <f t="shared" si="4"/>
        <v>1340</v>
      </c>
      <c r="M44" s="19">
        <f t="shared" si="4"/>
        <v>1264</v>
      </c>
      <c r="N44" s="19">
        <f t="shared" si="4"/>
        <v>1301</v>
      </c>
      <c r="O44" s="19">
        <f t="shared" si="4"/>
        <v>1860</v>
      </c>
      <c r="P44" s="19">
        <f>'ONS Weekly (2020)'!P47</f>
        <v>2111</v>
      </c>
      <c r="Q44" s="19">
        <f>'ONS Weekly (2020)'!Q47</f>
        <v>2294</v>
      </c>
      <c r="R44" s="19">
        <f>'ONS Weekly (2020)'!R47</f>
        <v>2283</v>
      </c>
      <c r="S44" s="19">
        <f>'ONS Weekly (2020)'!S47</f>
        <v>1897</v>
      </c>
      <c r="T44" s="19">
        <f>'ONS Weekly (2020)'!T47</f>
        <v>1370</v>
      </c>
      <c r="U44" s="19">
        <f>'ONS Weekly (2020)'!U47</f>
        <v>1643</v>
      </c>
      <c r="V44" s="19">
        <f>'ONS Weekly (2020)'!V47</f>
        <v>1481</v>
      </c>
      <c r="W44" s="19">
        <f>'ONS Weekly (2020)'!W47</f>
        <v>1123</v>
      </c>
      <c r="X44" s="19">
        <f>'ONS Weekly (2020)'!X47</f>
        <v>1308</v>
      </c>
      <c r="Y44" s="19">
        <f>'ONS Weekly (2020)'!Y47</f>
        <v>1270</v>
      </c>
      <c r="Z44" s="19">
        <f>'ONS Weekly (2020)'!Z47</f>
        <v>1206</v>
      </c>
      <c r="AA44" s="19">
        <f>'ONS Weekly (2020)'!AA47</f>
        <v>1150</v>
      </c>
      <c r="AB44" s="19">
        <f>'ONS Weekly (2020)'!AB47</f>
        <v>1181</v>
      </c>
      <c r="AC44" s="19">
        <f>'ONS Weekly (2020)'!AC47</f>
        <v>1108</v>
      </c>
      <c r="AD44" s="19">
        <f>'ONS Weekly (2020)'!AD47</f>
        <v>1198</v>
      </c>
      <c r="AE44" s="19">
        <f>'ONS Weekly (2020)'!AE47</f>
        <v>1208</v>
      </c>
      <c r="AF44" s="19">
        <f>'ONS Weekly (2020)'!AF47</f>
        <v>1209</v>
      </c>
      <c r="AG44" s="19">
        <f>'ONS Weekly (2020)'!AG47</f>
        <v>1179</v>
      </c>
      <c r="AH44" s="19">
        <f>'ONS Weekly (2020)'!AH47</f>
        <v>1150</v>
      </c>
      <c r="AI44" s="19">
        <f>'ONS Weekly (2020)'!AI47</f>
        <v>1251</v>
      </c>
      <c r="AJ44" s="19">
        <f>'ONS Weekly (2020)'!AJ47</f>
        <v>1236</v>
      </c>
      <c r="AK44" s="19">
        <f>'ONS Weekly (2020)'!AK47</f>
        <v>1021</v>
      </c>
      <c r="AL44" s="19">
        <f>'ONS Weekly (2020)'!AL47</f>
        <v>1209</v>
      </c>
      <c r="AM44" s="19">
        <f>'ONS Weekly (2020)'!AM47</f>
        <v>1231</v>
      </c>
      <c r="AN44" s="19">
        <f>'ONS Weekly (2020)'!AN47</f>
        <v>1253</v>
      </c>
      <c r="AO44" s="19">
        <f>'ONS Weekly (2020)'!AO47</f>
        <v>1257</v>
      </c>
      <c r="AP44" s="19">
        <f>'ONS Weekly (2020)'!AP47</f>
        <v>1231</v>
      </c>
      <c r="AQ44" s="19">
        <f>'ONS Weekly (2020)'!AQ47</f>
        <v>1331</v>
      </c>
      <c r="AR44" s="19">
        <f>'ONS Weekly (2020)'!AR47</f>
        <v>1330</v>
      </c>
      <c r="AS44" s="19">
        <f>'ONS Weekly (2020)'!AS47</f>
        <v>1355</v>
      </c>
      <c r="AT44" s="19">
        <f>'ONS Weekly (2020)'!AT47</f>
        <v>1384</v>
      </c>
      <c r="AU44" s="19">
        <f>'ONS Weekly (2020)'!AU47</f>
        <v>1490</v>
      </c>
      <c r="AV44" s="19">
        <f>'ONS Weekly (2020)'!AV47</f>
        <v>1500</v>
      </c>
      <c r="AW44" s="19">
        <f>'ONS Weekly (2020)'!AW47</f>
        <v>1553</v>
      </c>
      <c r="AX44" s="19">
        <f>'ONS Weekly (2020)'!AX47</f>
        <v>1529</v>
      </c>
      <c r="AY44" s="19">
        <f>'ONS Weekly (2020)'!AY47</f>
        <v>1525</v>
      </c>
      <c r="AZ44" s="19">
        <f>'ONS Weekly (2020)'!AZ47</f>
        <v>1524</v>
      </c>
      <c r="BA44" s="19">
        <f>'ONS Weekly (2020)'!BA47</f>
        <v>1315</v>
      </c>
    </row>
    <row r="45" spans="1:53" x14ac:dyDescent="0.25">
      <c r="A45" s="110" t="s">
        <v>47</v>
      </c>
      <c r="B45" s="19">
        <f t="shared" ref="B45:O45" si="5">SUM(B19:B20)</f>
        <v>1860</v>
      </c>
      <c r="C45" s="19">
        <f t="shared" si="5"/>
        <v>2198</v>
      </c>
      <c r="D45" s="19">
        <f t="shared" si="5"/>
        <v>2013</v>
      </c>
      <c r="E45" s="19">
        <f t="shared" si="5"/>
        <v>1958</v>
      </c>
      <c r="F45" s="19">
        <f t="shared" si="5"/>
        <v>1928</v>
      </c>
      <c r="G45" s="19">
        <f t="shared" si="5"/>
        <v>1809</v>
      </c>
      <c r="H45" s="19">
        <f t="shared" si="5"/>
        <v>1754</v>
      </c>
      <c r="I45" s="19">
        <f t="shared" si="5"/>
        <v>1743</v>
      </c>
      <c r="J45" s="19">
        <f t="shared" si="5"/>
        <v>1793</v>
      </c>
      <c r="K45" s="19">
        <f t="shared" si="5"/>
        <v>1769</v>
      </c>
      <c r="L45" s="19">
        <f t="shared" si="5"/>
        <v>1753</v>
      </c>
      <c r="M45" s="19">
        <f t="shared" si="5"/>
        <v>1780</v>
      </c>
      <c r="N45" s="19">
        <f t="shared" si="5"/>
        <v>1805</v>
      </c>
      <c r="O45" s="19">
        <f t="shared" si="5"/>
        <v>2734</v>
      </c>
      <c r="P45" s="19">
        <f>'ONS Weekly (2020)'!P48</f>
        <v>2946</v>
      </c>
      <c r="Q45" s="19">
        <f>'ONS Weekly (2020)'!Q48</f>
        <v>3380</v>
      </c>
      <c r="R45" s="19">
        <f>'ONS Weekly (2020)'!R48</f>
        <v>3238</v>
      </c>
      <c r="S45" s="19">
        <f>'ONS Weekly (2020)'!S48</f>
        <v>2601</v>
      </c>
      <c r="T45" s="19">
        <f>'ONS Weekly (2020)'!T48</f>
        <v>1935</v>
      </c>
      <c r="U45" s="19">
        <f>'ONS Weekly (2020)'!U48</f>
        <v>2188</v>
      </c>
      <c r="V45" s="19">
        <f>'ONS Weekly (2020)'!V48</f>
        <v>1883</v>
      </c>
      <c r="W45" s="19">
        <f>'ONS Weekly (2020)'!W48</f>
        <v>1567</v>
      </c>
      <c r="X45" s="19">
        <f>'ONS Weekly (2020)'!X48</f>
        <v>1791</v>
      </c>
      <c r="Y45" s="19">
        <f>'ONS Weekly (2020)'!Y48</f>
        <v>1719</v>
      </c>
      <c r="Z45" s="19">
        <f>'ONS Weekly (2020)'!Z48</f>
        <v>1615</v>
      </c>
      <c r="AA45" s="19">
        <f>'ONS Weekly (2020)'!AA48</f>
        <v>1568</v>
      </c>
      <c r="AB45" s="19">
        <f>'ONS Weekly (2020)'!AB48</f>
        <v>1601</v>
      </c>
      <c r="AC45" s="19">
        <f>'ONS Weekly (2020)'!AC48</f>
        <v>1543</v>
      </c>
      <c r="AD45" s="19">
        <f>'ONS Weekly (2020)'!AD48</f>
        <v>1546</v>
      </c>
      <c r="AE45" s="19">
        <f>'ONS Weekly (2020)'!AE48</f>
        <v>1517</v>
      </c>
      <c r="AF45" s="19">
        <f>'ONS Weekly (2020)'!AF48</f>
        <v>1578</v>
      </c>
      <c r="AG45" s="19">
        <f>'ONS Weekly (2020)'!AG48</f>
        <v>1481</v>
      </c>
      <c r="AH45" s="19">
        <f>'ONS Weekly (2020)'!AH48</f>
        <v>1601</v>
      </c>
      <c r="AI45" s="19">
        <f>'ONS Weekly (2020)'!AI48</f>
        <v>1570</v>
      </c>
      <c r="AJ45" s="19">
        <f>'ONS Weekly (2020)'!AJ48</f>
        <v>1574</v>
      </c>
      <c r="AK45" s="19">
        <f>'ONS Weekly (2020)'!AK48</f>
        <v>1377</v>
      </c>
      <c r="AL45" s="19">
        <f>'ONS Weekly (2020)'!AL48</f>
        <v>1725</v>
      </c>
      <c r="AM45" s="19">
        <f>'ONS Weekly (2020)'!AM48</f>
        <v>1610</v>
      </c>
      <c r="AN45" s="19">
        <f>'ONS Weekly (2020)'!AN48</f>
        <v>1622</v>
      </c>
      <c r="AO45" s="19">
        <f>'ONS Weekly (2020)'!AO48</f>
        <v>1705</v>
      </c>
      <c r="AP45" s="19">
        <f>'ONS Weekly (2020)'!AP48</f>
        <v>1664</v>
      </c>
      <c r="AQ45" s="19">
        <f>'ONS Weekly (2020)'!AQ48</f>
        <v>1722</v>
      </c>
      <c r="AR45" s="19">
        <f>'ONS Weekly (2020)'!AR48</f>
        <v>1836</v>
      </c>
      <c r="AS45" s="19">
        <f>'ONS Weekly (2020)'!AS48</f>
        <v>1845</v>
      </c>
      <c r="AT45" s="19">
        <f>'ONS Weekly (2020)'!AT48</f>
        <v>1971</v>
      </c>
      <c r="AU45" s="19">
        <f>'ONS Weekly (2020)'!AU48</f>
        <v>2016</v>
      </c>
      <c r="AV45" s="19">
        <f>'ONS Weekly (2020)'!AV48</f>
        <v>2023</v>
      </c>
      <c r="AW45" s="19">
        <f>'ONS Weekly (2020)'!AW48</f>
        <v>1999</v>
      </c>
      <c r="AX45" s="19">
        <f>'ONS Weekly (2020)'!AX48</f>
        <v>2028</v>
      </c>
      <c r="AY45" s="19">
        <f>'ONS Weekly (2020)'!AY48</f>
        <v>1995</v>
      </c>
      <c r="AZ45" s="19">
        <f>'ONS Weekly (2020)'!AZ48</f>
        <v>2051</v>
      </c>
      <c r="BA45" s="19">
        <f>'ONS Weekly (2020)'!BA48</f>
        <v>1883</v>
      </c>
    </row>
    <row r="46" spans="1:53" x14ac:dyDescent="0.25">
      <c r="A46" s="110" t="s">
        <v>48</v>
      </c>
      <c r="B46" s="19">
        <f t="shared" ref="B46:O46" si="6">SUM(B21:B22)</f>
        <v>3584</v>
      </c>
      <c r="C46" s="19">
        <f t="shared" si="6"/>
        <v>4014</v>
      </c>
      <c r="D46" s="19">
        <f t="shared" si="6"/>
        <v>3715</v>
      </c>
      <c r="E46" s="19">
        <f t="shared" si="6"/>
        <v>3337</v>
      </c>
      <c r="F46" s="19">
        <f t="shared" si="6"/>
        <v>3256</v>
      </c>
      <c r="G46" s="19">
        <f t="shared" si="6"/>
        <v>3056</v>
      </c>
      <c r="H46" s="19">
        <f t="shared" si="6"/>
        <v>3009</v>
      </c>
      <c r="I46" s="19">
        <f t="shared" si="6"/>
        <v>3034</v>
      </c>
      <c r="J46" s="19">
        <f t="shared" si="6"/>
        <v>2968</v>
      </c>
      <c r="K46" s="19">
        <f t="shared" si="6"/>
        <v>3123</v>
      </c>
      <c r="L46" s="19">
        <f t="shared" si="6"/>
        <v>3104</v>
      </c>
      <c r="M46" s="19">
        <f t="shared" si="6"/>
        <v>3067</v>
      </c>
      <c r="N46" s="19">
        <f t="shared" si="6"/>
        <v>3247</v>
      </c>
      <c r="O46" s="19">
        <f t="shared" si="6"/>
        <v>5005</v>
      </c>
      <c r="P46" s="19">
        <f>'ONS Weekly (2020)'!P49</f>
        <v>5613</v>
      </c>
      <c r="Q46" s="19">
        <f>'ONS Weekly (2020)'!Q49</f>
        <v>6657</v>
      </c>
      <c r="R46" s="19">
        <f>'ONS Weekly (2020)'!R49</f>
        <v>6513</v>
      </c>
      <c r="S46" s="19">
        <f>'ONS Weekly (2020)'!S49</f>
        <v>5142</v>
      </c>
      <c r="T46" s="19">
        <f>'ONS Weekly (2020)'!T49</f>
        <v>3627</v>
      </c>
      <c r="U46" s="19">
        <f>'ONS Weekly (2020)'!U49</f>
        <v>4167</v>
      </c>
      <c r="V46" s="19">
        <f>'ONS Weekly (2020)'!V49</f>
        <v>3455</v>
      </c>
      <c r="W46" s="19">
        <f>'ONS Weekly (2020)'!W49</f>
        <v>2880</v>
      </c>
      <c r="X46" s="19">
        <f>'ONS Weekly (2020)'!X49</f>
        <v>3142</v>
      </c>
      <c r="Y46" s="19">
        <f>'ONS Weekly (2020)'!Y49</f>
        <v>2866</v>
      </c>
      <c r="Z46" s="19">
        <f>'ONS Weekly (2020)'!Z49</f>
        <v>2680</v>
      </c>
      <c r="AA46" s="19">
        <f>'ONS Weekly (2020)'!AA49</f>
        <v>2607</v>
      </c>
      <c r="AB46" s="19">
        <f>'ONS Weekly (2020)'!AB49</f>
        <v>2630</v>
      </c>
      <c r="AC46" s="19">
        <f>'ONS Weekly (2020)'!AC49</f>
        <v>2529</v>
      </c>
      <c r="AD46" s="19">
        <f>'ONS Weekly (2020)'!AD49</f>
        <v>2547</v>
      </c>
      <c r="AE46" s="19">
        <f>'ONS Weekly (2020)'!AE49</f>
        <v>2506</v>
      </c>
      <c r="AF46" s="19">
        <f>'ONS Weekly (2020)'!AF49</f>
        <v>2559</v>
      </c>
      <c r="AG46" s="19">
        <f>'ONS Weekly (2020)'!AG49</f>
        <v>2550</v>
      </c>
      <c r="AH46" s="19">
        <f>'ONS Weekly (2020)'!AH49</f>
        <v>2714</v>
      </c>
      <c r="AI46" s="19">
        <f>'ONS Weekly (2020)'!AI49</f>
        <v>2823</v>
      </c>
      <c r="AJ46" s="19">
        <f>'ONS Weekly (2020)'!AJ49</f>
        <v>2596</v>
      </c>
      <c r="AK46" s="19">
        <f>'ONS Weekly (2020)'!AK49</f>
        <v>2233</v>
      </c>
      <c r="AL46" s="19">
        <f>'ONS Weekly (2020)'!AL49</f>
        <v>2789</v>
      </c>
      <c r="AM46" s="19">
        <f>'ONS Weekly (2020)'!AM49</f>
        <v>2744</v>
      </c>
      <c r="AN46" s="19">
        <f>'ONS Weekly (2020)'!AN49</f>
        <v>2775</v>
      </c>
      <c r="AO46" s="19">
        <f>'ONS Weekly (2020)'!AO49</f>
        <v>2922</v>
      </c>
      <c r="AP46" s="19">
        <f>'ONS Weekly (2020)'!AP49</f>
        <v>2834</v>
      </c>
      <c r="AQ46" s="19">
        <f>'ONS Weekly (2020)'!AQ49</f>
        <v>3022</v>
      </c>
      <c r="AR46" s="19">
        <f>'ONS Weekly (2020)'!AR49</f>
        <v>3122</v>
      </c>
      <c r="AS46" s="19">
        <f>'ONS Weekly (2020)'!AS49</f>
        <v>3162</v>
      </c>
      <c r="AT46" s="19">
        <f>'ONS Weekly (2020)'!AT49</f>
        <v>3502</v>
      </c>
      <c r="AU46" s="19">
        <f>'ONS Weekly (2020)'!AU49</f>
        <v>3652</v>
      </c>
      <c r="AV46" s="19">
        <f>'ONS Weekly (2020)'!AV49</f>
        <v>3785</v>
      </c>
      <c r="AW46" s="19">
        <f>'ONS Weekly (2020)'!AW49</f>
        <v>3561</v>
      </c>
      <c r="AX46" s="19">
        <f>'ONS Weekly (2020)'!AX49</f>
        <v>3503</v>
      </c>
      <c r="AY46" s="19">
        <f>'ONS Weekly (2020)'!AY49</f>
        <v>3608</v>
      </c>
      <c r="AZ46" s="19">
        <f>'ONS Weekly (2020)'!AZ49</f>
        <v>3738</v>
      </c>
      <c r="BA46" s="19">
        <f>'ONS Weekly (2020)'!BA49</f>
        <v>3328</v>
      </c>
    </row>
    <row r="47" spans="1:53" x14ac:dyDescent="0.25">
      <c r="A47" s="103" t="s">
        <v>49</v>
      </c>
      <c r="B47" s="19">
        <f t="shared" ref="B47:O47" si="7">SUM(B23:B24)</f>
        <v>5355</v>
      </c>
      <c r="C47" s="19">
        <f t="shared" si="7"/>
        <v>5994</v>
      </c>
      <c r="D47" s="19">
        <f t="shared" si="7"/>
        <v>5345</v>
      </c>
      <c r="E47" s="19">
        <f t="shared" si="7"/>
        <v>4814</v>
      </c>
      <c r="F47" s="19">
        <f t="shared" si="7"/>
        <v>4707</v>
      </c>
      <c r="G47" s="19">
        <f t="shared" si="7"/>
        <v>4473</v>
      </c>
      <c r="H47" s="19">
        <f t="shared" si="7"/>
        <v>4556</v>
      </c>
      <c r="I47" s="19">
        <f t="shared" si="7"/>
        <v>4402</v>
      </c>
      <c r="J47" s="19">
        <f t="shared" si="7"/>
        <v>4413</v>
      </c>
      <c r="K47" s="19">
        <f t="shared" si="7"/>
        <v>4360</v>
      </c>
      <c r="L47" s="19">
        <f t="shared" si="7"/>
        <v>4434</v>
      </c>
      <c r="M47" s="19">
        <f t="shared" si="7"/>
        <v>4204</v>
      </c>
      <c r="N47" s="19">
        <f t="shared" si="7"/>
        <v>4444</v>
      </c>
      <c r="O47" s="19">
        <f t="shared" si="7"/>
        <v>6428</v>
      </c>
      <c r="P47" s="19">
        <f>'ONS Weekly (2020)'!P50</f>
        <v>7462</v>
      </c>
      <c r="Q47" s="19">
        <f>'ONS Weekly (2020)'!Q50</f>
        <v>9601</v>
      </c>
      <c r="R47" s="19">
        <f>'ONS Weekly (2020)'!R50</f>
        <v>9493</v>
      </c>
      <c r="S47" s="19">
        <f>'ONS Weekly (2020)'!S50</f>
        <v>7909</v>
      </c>
      <c r="T47" s="19">
        <f>'ONS Weekly (2020)'!T50</f>
        <v>5444</v>
      </c>
      <c r="U47" s="19">
        <f>'ONS Weekly (2020)'!U50</f>
        <v>6213</v>
      </c>
      <c r="V47" s="19">
        <f>'ONS Weekly (2020)'!V50</f>
        <v>5063</v>
      </c>
      <c r="W47" s="19">
        <f>'ONS Weekly (2020)'!W50</f>
        <v>3968</v>
      </c>
      <c r="X47" s="19">
        <f>'ONS Weekly (2020)'!X50</f>
        <v>4141</v>
      </c>
      <c r="Y47" s="19">
        <f>'ONS Weekly (2020)'!Y50</f>
        <v>3779</v>
      </c>
      <c r="Z47" s="19">
        <f>'ONS Weekly (2020)'!Z50</f>
        <v>3508</v>
      </c>
      <c r="AA47" s="19">
        <f>'ONS Weekly (2020)'!AA50</f>
        <v>3377</v>
      </c>
      <c r="AB47" s="19">
        <f>'ONS Weekly (2020)'!AB50</f>
        <v>3396</v>
      </c>
      <c r="AC47" s="19">
        <f>'ONS Weekly (2020)'!AC50</f>
        <v>3178</v>
      </c>
      <c r="AD47" s="19">
        <f>'ONS Weekly (2020)'!AD50</f>
        <v>3210</v>
      </c>
      <c r="AE47" s="19">
        <f>'ONS Weekly (2020)'!AE50</f>
        <v>3324</v>
      </c>
      <c r="AF47" s="19">
        <f>'ONS Weekly (2020)'!AF50</f>
        <v>3248</v>
      </c>
      <c r="AG47" s="19">
        <f>'ONS Weekly (2020)'!AG50</f>
        <v>3347</v>
      </c>
      <c r="AH47" s="19">
        <f>'ONS Weekly (2020)'!AH50</f>
        <v>3573</v>
      </c>
      <c r="AI47" s="19">
        <f>'ONS Weekly (2020)'!AI50</f>
        <v>3627</v>
      </c>
      <c r="AJ47" s="19">
        <f>'ONS Weekly (2020)'!AJ50</f>
        <v>3299</v>
      </c>
      <c r="AK47" s="19">
        <f>'ONS Weekly (2020)'!AK50</f>
        <v>2827</v>
      </c>
      <c r="AL47" s="19">
        <f>'ONS Weekly (2020)'!AL50</f>
        <v>3732</v>
      </c>
      <c r="AM47" s="19">
        <f>'ONS Weekly (2020)'!AM50</f>
        <v>3569</v>
      </c>
      <c r="AN47" s="19">
        <f>'ONS Weekly (2020)'!AN50</f>
        <v>3608</v>
      </c>
      <c r="AO47" s="19">
        <f>'ONS Weekly (2020)'!AO50</f>
        <v>3719</v>
      </c>
      <c r="AP47" s="19">
        <f>'ONS Weekly (2020)'!AP50</f>
        <v>3871</v>
      </c>
      <c r="AQ47" s="19">
        <f>'ONS Weekly (2020)'!AQ50</f>
        <v>4109</v>
      </c>
      <c r="AR47" s="19">
        <f>'ONS Weekly (2020)'!AR50</f>
        <v>4076</v>
      </c>
      <c r="AS47" s="19">
        <f>'ONS Weekly (2020)'!AS50</f>
        <v>4158</v>
      </c>
      <c r="AT47" s="19">
        <f>'ONS Weekly (2020)'!AT50</f>
        <v>4574</v>
      </c>
      <c r="AU47" s="19">
        <f>'ONS Weekly (2020)'!AU50</f>
        <v>4714</v>
      </c>
      <c r="AV47" s="19">
        <f>'ONS Weekly (2020)'!AV50</f>
        <v>4828</v>
      </c>
      <c r="AW47" s="19">
        <f>'ONS Weekly (2020)'!AW50</f>
        <v>4932</v>
      </c>
      <c r="AX47" s="19">
        <f>'ONS Weekly (2020)'!AX50</f>
        <v>4839</v>
      </c>
      <c r="AY47" s="19">
        <f>'ONS Weekly (2020)'!AY50</f>
        <v>4789</v>
      </c>
      <c r="AZ47" s="19">
        <f>'ONS Weekly (2020)'!AZ50</f>
        <v>5320</v>
      </c>
      <c r="BA47" s="19">
        <f>'ONS Weekly (2020)'!BA50</f>
        <v>4662</v>
      </c>
    </row>
    <row r="48" spans="1:53" x14ac:dyDescent="0.25">
      <c r="A48" s="104" t="s">
        <v>65</v>
      </c>
      <c r="E48">
        <f>SUM(E41:E47)</f>
        <v>11853</v>
      </c>
      <c r="F48">
        <f t="shared" ref="F48:O48" si="8">SUM(F41:F47)</f>
        <v>11612</v>
      </c>
      <c r="G48">
        <f t="shared" si="8"/>
        <v>10984</v>
      </c>
      <c r="H48">
        <f t="shared" si="8"/>
        <v>10948</v>
      </c>
      <c r="I48">
        <f t="shared" si="8"/>
        <v>10840</v>
      </c>
      <c r="J48">
        <f t="shared" si="8"/>
        <v>10815</v>
      </c>
      <c r="K48">
        <f t="shared" si="8"/>
        <v>10892</v>
      </c>
      <c r="L48">
        <f t="shared" si="8"/>
        <v>11017</v>
      </c>
      <c r="M48">
        <f t="shared" si="8"/>
        <v>10646</v>
      </c>
      <c r="N48">
        <f t="shared" si="8"/>
        <v>11142</v>
      </c>
      <c r="O48">
        <f t="shared" si="8"/>
        <v>16387</v>
      </c>
      <c r="P48" s="19">
        <f>'ONS Weekly (2020)'!P51</f>
        <v>18516</v>
      </c>
      <c r="Q48" s="19">
        <f>'ONS Weekly (2020)'!Q51</f>
        <v>22351</v>
      </c>
      <c r="R48" s="19">
        <f>'ONS Weekly (2020)'!R51</f>
        <v>21997</v>
      </c>
      <c r="S48" s="19">
        <f>'ONS Weekly (2020)'!S51</f>
        <v>17953</v>
      </c>
      <c r="T48" s="19">
        <f>'ONS Weekly (2020)'!T51</f>
        <v>12657</v>
      </c>
      <c r="U48" s="19">
        <f>'ONS Weekly (2020)'!U51</f>
        <v>14573</v>
      </c>
      <c r="V48" s="19">
        <f>'ONS Weekly (2020)'!V51</f>
        <v>12288</v>
      </c>
      <c r="W48" s="19">
        <f>'ONS Weekly (2020)'!W51</f>
        <v>9824</v>
      </c>
      <c r="X48" s="19">
        <f>'ONS Weekly (2020)'!X51</f>
        <v>10709</v>
      </c>
      <c r="Y48" s="19">
        <f>'ONS Weekly (2020)'!Y51</f>
        <v>9976</v>
      </c>
      <c r="Z48" s="19">
        <f>'ONS Weekly (2020)'!Z51</f>
        <v>9339</v>
      </c>
      <c r="AA48" s="19">
        <f>'ONS Weekly (2020)'!AA51</f>
        <v>8979</v>
      </c>
      <c r="AB48" s="19">
        <f>'ONS Weekly (2020)'!AB51</f>
        <v>9140</v>
      </c>
      <c r="AC48" s="19">
        <f>'ONS Weekly (2020)'!AC51</f>
        <v>8690</v>
      </c>
      <c r="AD48" s="19">
        <f>'ONS Weekly (2020)'!AD51</f>
        <v>8823</v>
      </c>
      <c r="AE48" s="19">
        <f>'ONS Weekly (2020)'!AE51</f>
        <v>8891</v>
      </c>
      <c r="AF48" s="19">
        <f>'ONS Weekly (2020)'!AF51</f>
        <v>8946</v>
      </c>
      <c r="AG48" s="19">
        <f>'ONS Weekly (2020)'!AG51</f>
        <v>8945</v>
      </c>
      <c r="AH48" s="19">
        <f>'ONS Weekly (2020)'!AH51</f>
        <v>9392</v>
      </c>
      <c r="AI48" s="19">
        <f>'ONS Weekly (2020)'!AI51</f>
        <v>9631</v>
      </c>
      <c r="AJ48" s="19">
        <f>'ONS Weekly (2020)'!AJ51</f>
        <v>9032</v>
      </c>
      <c r="AK48" s="19">
        <f>'ONS Weekly (2020)'!AK51</f>
        <v>7739</v>
      </c>
      <c r="AL48" s="19">
        <f>'ONS Weekly (2020)'!AL51</f>
        <v>9811</v>
      </c>
      <c r="AM48" s="19">
        <f>'ONS Weekly (2020)'!AM51</f>
        <v>9522</v>
      </c>
      <c r="AN48" s="19">
        <f>'ONS Weekly (2020)'!AN51</f>
        <v>9634</v>
      </c>
      <c r="AO48" s="19">
        <f>'ONS Weekly (2020)'!AO51</f>
        <v>9945</v>
      </c>
      <c r="AP48" s="19">
        <f>'ONS Weekly (2020)'!AP51</f>
        <v>9954</v>
      </c>
      <c r="AQ48" s="19">
        <f>'ONS Weekly (2020)'!AQ51</f>
        <v>10534</v>
      </c>
      <c r="AR48" s="19">
        <f>'ONS Weekly (2020)'!AR51</f>
        <v>10739</v>
      </c>
      <c r="AS48" s="19">
        <f>'ONS Weekly (2020)'!AS51</f>
        <v>10887</v>
      </c>
      <c r="AT48" s="19">
        <f>'ONS Weekly (2020)'!AT51</f>
        <v>11812</v>
      </c>
      <c r="AU48" s="19">
        <f>'ONS Weekly (2020)'!AU51</f>
        <v>12254</v>
      </c>
      <c r="AV48" s="19">
        <f>'ONS Weekly (2020)'!AV51</f>
        <v>12535</v>
      </c>
      <c r="AW48" s="19">
        <f>'ONS Weekly (2020)'!AW51</f>
        <v>12456</v>
      </c>
      <c r="AX48" s="19">
        <f>'ONS Weekly (2020)'!AX51</f>
        <v>12303</v>
      </c>
      <c r="AY48" s="19">
        <f>'ONS Weekly (2020)'!AY51</f>
        <v>12292</v>
      </c>
      <c r="AZ48" s="19">
        <f>'ONS Weekly (2020)'!AZ51</f>
        <v>13011</v>
      </c>
      <c r="BA48" s="19">
        <f>'ONS Weekly (2020)'!BA51</f>
        <v>11520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 t="s">
        <v>101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f>O51+1</f>
        <v>15</v>
      </c>
      <c r="Q51" s="92">
        <f t="shared" ref="Q51:T51" si="9">P51+1</f>
        <v>16</v>
      </c>
      <c r="R51" s="92">
        <f t="shared" si="9"/>
        <v>17</v>
      </c>
      <c r="S51" s="92">
        <f t="shared" si="9"/>
        <v>18</v>
      </c>
      <c r="T51" s="92">
        <f t="shared" si="9"/>
        <v>19</v>
      </c>
      <c r="U51" s="92">
        <f>T51+1</f>
        <v>20</v>
      </c>
      <c r="V51" s="92">
        <f t="shared" ref="V51:BA51" si="10">U51+1</f>
        <v>21</v>
      </c>
      <c r="W51" s="92">
        <f t="shared" si="10"/>
        <v>22</v>
      </c>
      <c r="X51" s="92">
        <f t="shared" si="10"/>
        <v>23</v>
      </c>
      <c r="Y51" s="92">
        <f t="shared" si="10"/>
        <v>24</v>
      </c>
      <c r="Z51" s="92">
        <f t="shared" si="10"/>
        <v>25</v>
      </c>
      <c r="AA51" s="92">
        <f t="shared" si="10"/>
        <v>26</v>
      </c>
      <c r="AB51" s="92">
        <f t="shared" si="10"/>
        <v>27</v>
      </c>
      <c r="AC51" s="92">
        <f t="shared" si="10"/>
        <v>28</v>
      </c>
      <c r="AD51" s="92">
        <f t="shared" si="10"/>
        <v>29</v>
      </c>
      <c r="AE51" s="92">
        <f t="shared" si="10"/>
        <v>30</v>
      </c>
      <c r="AF51" s="92">
        <f t="shared" si="10"/>
        <v>31</v>
      </c>
      <c r="AG51" s="92">
        <f t="shared" si="10"/>
        <v>32</v>
      </c>
      <c r="AH51" s="92">
        <f t="shared" si="10"/>
        <v>33</v>
      </c>
      <c r="AI51" s="92">
        <f t="shared" si="10"/>
        <v>34</v>
      </c>
      <c r="AJ51" s="92">
        <f t="shared" si="10"/>
        <v>35</v>
      </c>
      <c r="AK51" s="92">
        <f t="shared" si="10"/>
        <v>36</v>
      </c>
      <c r="AL51" s="92">
        <f t="shared" si="10"/>
        <v>37</v>
      </c>
      <c r="AM51" s="92">
        <f t="shared" si="10"/>
        <v>38</v>
      </c>
      <c r="AN51" s="92">
        <f t="shared" si="10"/>
        <v>39</v>
      </c>
      <c r="AO51" s="92">
        <f t="shared" si="10"/>
        <v>40</v>
      </c>
      <c r="AP51" s="92">
        <f t="shared" si="10"/>
        <v>41</v>
      </c>
      <c r="AQ51" s="92">
        <f t="shared" si="10"/>
        <v>42</v>
      </c>
      <c r="AR51" s="92">
        <f t="shared" si="10"/>
        <v>43</v>
      </c>
      <c r="AS51" s="92">
        <f t="shared" si="10"/>
        <v>44</v>
      </c>
      <c r="AT51" s="92">
        <f t="shared" si="10"/>
        <v>45</v>
      </c>
      <c r="AU51" s="92">
        <f t="shared" si="10"/>
        <v>46</v>
      </c>
      <c r="AV51" s="92">
        <f t="shared" si="10"/>
        <v>47</v>
      </c>
      <c r="AW51" s="92">
        <f t="shared" si="10"/>
        <v>48</v>
      </c>
      <c r="AX51" s="92">
        <f t="shared" si="10"/>
        <v>49</v>
      </c>
      <c r="AY51" s="92">
        <f t="shared" si="10"/>
        <v>50</v>
      </c>
      <c r="AZ51" s="92">
        <f t="shared" si="10"/>
        <v>51</v>
      </c>
      <c r="BA51" s="92">
        <f t="shared" si="10"/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f>T52+7</f>
        <v>43966</v>
      </c>
      <c r="V52" s="93">
        <f t="shared" ref="V52:BA52" si="11">U52+7</f>
        <v>43973</v>
      </c>
      <c r="W52" s="93">
        <f t="shared" si="11"/>
        <v>43980</v>
      </c>
      <c r="X52" s="93">
        <f t="shared" si="11"/>
        <v>43987</v>
      </c>
      <c r="Y52" s="93">
        <f t="shared" si="11"/>
        <v>43994</v>
      </c>
      <c r="Z52" s="93">
        <f t="shared" si="11"/>
        <v>44001</v>
      </c>
      <c r="AA52" s="93">
        <f t="shared" si="11"/>
        <v>44008</v>
      </c>
      <c r="AB52" s="93">
        <f t="shared" si="11"/>
        <v>44015</v>
      </c>
      <c r="AC52" s="93">
        <f t="shared" si="11"/>
        <v>44022</v>
      </c>
      <c r="AD52" s="93">
        <f t="shared" si="11"/>
        <v>44029</v>
      </c>
      <c r="AE52" s="93">
        <f t="shared" si="11"/>
        <v>44036</v>
      </c>
      <c r="AF52" s="93">
        <f t="shared" si="11"/>
        <v>44043</v>
      </c>
      <c r="AG52" s="93">
        <f t="shared" si="11"/>
        <v>44050</v>
      </c>
      <c r="AH52" s="93">
        <f t="shared" si="11"/>
        <v>44057</v>
      </c>
      <c r="AI52" s="93">
        <f t="shared" si="11"/>
        <v>44064</v>
      </c>
      <c r="AJ52" s="93">
        <f t="shared" si="11"/>
        <v>44071</v>
      </c>
      <c r="AK52" s="93">
        <f t="shared" si="11"/>
        <v>44078</v>
      </c>
      <c r="AL52" s="93">
        <f t="shared" si="11"/>
        <v>44085</v>
      </c>
      <c r="AM52" s="93">
        <f t="shared" si="11"/>
        <v>44092</v>
      </c>
      <c r="AN52" s="93">
        <f t="shared" si="11"/>
        <v>44099</v>
      </c>
      <c r="AO52" s="93">
        <f t="shared" si="11"/>
        <v>44106</v>
      </c>
      <c r="AP52" s="93">
        <f t="shared" si="11"/>
        <v>44113</v>
      </c>
      <c r="AQ52" s="93">
        <f t="shared" si="11"/>
        <v>44120</v>
      </c>
      <c r="AR52" s="93">
        <f t="shared" si="11"/>
        <v>44127</v>
      </c>
      <c r="AS52" s="93">
        <f t="shared" si="11"/>
        <v>44134</v>
      </c>
      <c r="AT52" s="93">
        <f t="shared" si="11"/>
        <v>44141</v>
      </c>
      <c r="AU52" s="93">
        <f t="shared" si="11"/>
        <v>44148</v>
      </c>
      <c r="AV52" s="93">
        <f t="shared" si="11"/>
        <v>44155</v>
      </c>
      <c r="AW52" s="93">
        <f t="shared" si="11"/>
        <v>44162</v>
      </c>
      <c r="AX52" s="93">
        <f t="shared" si="11"/>
        <v>44169</v>
      </c>
      <c r="AY52" s="93">
        <f t="shared" si="11"/>
        <v>44176</v>
      </c>
      <c r="AZ52" s="93">
        <f t="shared" si="11"/>
        <v>44183</v>
      </c>
      <c r="BA52" s="93">
        <f t="shared" si="11"/>
        <v>44190</v>
      </c>
      <c r="BB52" s="38"/>
    </row>
    <row r="53" spans="1:54" x14ac:dyDescent="0.25">
      <c r="A53" s="27" t="s">
        <v>51</v>
      </c>
      <c r="B53" s="43">
        <f>B41-B29</f>
        <v>5</v>
      </c>
      <c r="C53" s="43">
        <f t="shared" ref="C53:D53" si="12">C41-C29</f>
        <v>0</v>
      </c>
      <c r="D53" s="43">
        <f t="shared" si="12"/>
        <v>10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f>'UK Death v2019 predict'!P53-'ONS Weekly (2020)'!P56</f>
        <v>24.824175824175825</v>
      </c>
      <c r="Q53" s="94">
        <f>'UK Death v2019 predict'!Q53-'ONS Weekly (2020)'!Q56</f>
        <v>2.5384615384615383</v>
      </c>
      <c r="R53" s="94">
        <f>'UK Death v2019 predict'!R53-'ONS Weekly (2020)'!R56</f>
        <v>-13.233333333333334</v>
      </c>
      <c r="S53" s="94">
        <f>'UK Death v2019 predict'!S53-'ONS Weekly (2020)'!S56</f>
        <v>17.333333333333332</v>
      </c>
      <c r="T53" s="94">
        <f>'UK Death v2019 predict'!T53-'ONS Weekly (2020)'!T56</f>
        <v>29.933333333333334</v>
      </c>
      <c r="U53" s="94"/>
      <c r="V53" s="94">
        <f>'UK Death v2019 predict'!V53-'ONS Weekly (2020)'!V56</f>
        <v>0.18749999999999289</v>
      </c>
      <c r="W53" s="94">
        <f>'UK Death v2019 predict'!W53-'ONS Weekly (2020)'!W56</f>
        <v>6.6171874999999929</v>
      </c>
      <c r="X53" s="94">
        <f>'UK Death v2019 predict'!X53-'ONS Weekly (2020)'!X56</f>
        <v>-18.683972911963881</v>
      </c>
      <c r="Y53" s="94">
        <f>'UK Death v2019 predict'!Y53-'ONS Weekly (2020)'!Y56</f>
        <v>-8.2470713525026582</v>
      </c>
      <c r="Z53" s="94">
        <f>'UK Death v2019 predict'!Z53-'ONS Weekly (2020)'!Z56</f>
        <v>-2</v>
      </c>
      <c r="AA53" s="94">
        <f>'UK Death v2019 predict'!AA53-'ONS Weekly (2020)'!AA56</f>
        <v>-5.6559999999999988</v>
      </c>
      <c r="AB53" s="94">
        <f>'UK Death v2019 predict'!AB53-'ONS Weekly (2020)'!AB56</f>
        <v>-24.160000000000004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13">B42-B30</f>
        <v>1</v>
      </c>
      <c r="C54" s="43">
        <f t="shared" si="13"/>
        <v>6</v>
      </c>
      <c r="D54" s="43">
        <f t="shared" si="13"/>
        <v>-13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f>'UK Death v2019 predict'!P54-'ONS Weekly (2020)'!P57</f>
        <v>21.659340659340657</v>
      </c>
      <c r="Q54" s="94">
        <f>'UK Death v2019 predict'!Q54-'ONS Weekly (2020)'!Q57</f>
        <v>11.538461538461538</v>
      </c>
      <c r="R54" s="94">
        <f>'UK Death v2019 predict'!R54-'ONS Weekly (2020)'!R57</f>
        <v>21.466666666666669</v>
      </c>
      <c r="S54" s="94">
        <f>'UK Death v2019 predict'!S54-'ONS Weekly (2020)'!S57</f>
        <v>1.2000000000000002</v>
      </c>
      <c r="T54" s="94">
        <f>'UK Death v2019 predict'!T54-'ONS Weekly (2020)'!T57</f>
        <v>-9.7666666666666657</v>
      </c>
      <c r="U54" s="94"/>
      <c r="V54" s="94">
        <f>'UK Death v2019 predict'!V54-'ONS Weekly (2020)'!V57</f>
        <v>1.3671874999999964</v>
      </c>
      <c r="W54" s="94">
        <f>'UK Death v2019 predict'!W54-'ONS Weekly (2020)'!W57</f>
        <v>0.62499999999999822</v>
      </c>
      <c r="X54" s="94">
        <f>'UK Death v2019 predict'!X54-'ONS Weekly (2020)'!X57</f>
        <v>-7.5214446952595928</v>
      </c>
      <c r="Y54" s="94">
        <f>'UK Death v2019 predict'!Y54-'ONS Weekly (2020)'!Y57</f>
        <v>-4.0617678381256646</v>
      </c>
      <c r="Z54" s="94">
        <f>'UK Death v2019 predict'!Z54-'ONS Weekly (2020)'!Z57</f>
        <v>1</v>
      </c>
      <c r="AA54" s="94">
        <f>'UK Death v2019 predict'!AA54-'ONS Weekly (2020)'!AA57</f>
        <v>-7.7280000000000015</v>
      </c>
      <c r="AB54" s="94">
        <f>'UK Death v2019 predict'!AB54-'ONS Weekly (2020)'!AB57</f>
        <v>6.3599999999999994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13"/>
        <v>-26</v>
      </c>
      <c r="C55" s="43">
        <f t="shared" si="13"/>
        <v>-5</v>
      </c>
      <c r="D55" s="43">
        <f t="shared" si="13"/>
        <v>-5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f>'UK Death v2019 predict'!P55-'ONS Weekly (2020)'!P58</f>
        <v>-56.659340659340657</v>
      </c>
      <c r="Q55" s="94">
        <f>'UK Death v2019 predict'!Q55-'ONS Weekly (2020)'!Q58</f>
        <v>-97.384615384615387</v>
      </c>
      <c r="R55" s="94">
        <f>'UK Death v2019 predict'!R55-'ONS Weekly (2020)'!R58</f>
        <v>-85.566666666666663</v>
      </c>
      <c r="S55" s="94">
        <f>'UK Death v2019 predict'!S55-'ONS Weekly (2020)'!S58</f>
        <v>78.63333333333334</v>
      </c>
      <c r="T55" s="94">
        <f>'UK Death v2019 predict'!T55-'ONS Weekly (2020)'!T58</f>
        <v>75.400000000000006</v>
      </c>
      <c r="U55" s="94"/>
      <c r="V55" s="94">
        <f>'UK Death v2019 predict'!V55-'ONS Weekly (2020)'!V58</f>
        <v>-76.664062500000057</v>
      </c>
      <c r="W55" s="94">
        <f>'UK Death v2019 predict'!W55-'ONS Weekly (2020)'!W58</f>
        <v>77.867187499999943</v>
      </c>
      <c r="X55" s="94">
        <f>'UK Death v2019 predict'!X55-'ONS Weekly (2020)'!X58</f>
        <v>-117.51410835214446</v>
      </c>
      <c r="Y55" s="94">
        <f>'UK Death v2019 predict'!Y55-'ONS Weekly (2020)'!Y58</f>
        <v>-34.79339723109689</v>
      </c>
      <c r="Z55" s="94">
        <f>'UK Death v2019 predict'!Z55-'ONS Weekly (2020)'!Z58</f>
        <v>16</v>
      </c>
      <c r="AA55" s="94">
        <f>'UK Death v2019 predict'!AA55-'ONS Weekly (2020)'!AA58</f>
        <v>-36.312000000000012</v>
      </c>
      <c r="AB55" s="94">
        <f>'UK Death v2019 predict'!AB55-'ONS Weekly (2020)'!AB58</f>
        <v>-80.16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13"/>
        <v>2</v>
      </c>
      <c r="C56" s="43">
        <f t="shared" si="13"/>
        <v>81</v>
      </c>
      <c r="D56" s="43">
        <f t="shared" si="13"/>
        <v>145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f>'UK Death v2019 predict'!P56-'ONS Weekly (2020)'!P59</f>
        <v>147.75824175824164</v>
      </c>
      <c r="Q56" s="94">
        <f>'UK Death v2019 predict'!Q56-'ONS Weekly (2020)'!Q59</f>
        <v>-128.76923076923072</v>
      </c>
      <c r="R56" s="94">
        <f>'UK Death v2019 predict'!R56-'ONS Weekly (2020)'!R59</f>
        <v>739.40000000000009</v>
      </c>
      <c r="S56" s="94">
        <f>'UK Death v2019 predict'!S56-'ONS Weekly (2020)'!S59</f>
        <v>477.13333333333344</v>
      </c>
      <c r="T56" s="94">
        <f>'UK Death v2019 predict'!T56-'ONS Weekly (2020)'!T59</f>
        <v>268.23333333333335</v>
      </c>
      <c r="U56" s="94"/>
      <c r="V56" s="94">
        <f>'UK Death v2019 predict'!V56-'ONS Weekly (2020)'!V59</f>
        <v>20.804687499999773</v>
      </c>
      <c r="W56" s="94">
        <f>'UK Death v2019 predict'!W56-'ONS Weekly (2020)'!W59</f>
        <v>230.72656249999977</v>
      </c>
      <c r="X56" s="94">
        <f>'UK Death v2019 predict'!X56-'ONS Weekly (2020)'!X59</f>
        <v>-540.87810383747171</v>
      </c>
      <c r="Y56" s="94">
        <f>'UK Death v2019 predict'!Y56-'ONS Weekly (2020)'!Y59</f>
        <v>-239.04046858359948</v>
      </c>
      <c r="Z56" s="94">
        <f>'UK Death v2019 predict'!Z56-'ONS Weekly (2020)'!Z59</f>
        <v>-56</v>
      </c>
      <c r="AA56" s="94">
        <f>'UK Death v2019 predict'!AA56-'ONS Weekly (2020)'!AA59</f>
        <v>-183.20000000000005</v>
      </c>
      <c r="AB56" s="94">
        <f>'UK Death v2019 predict'!AB56-'ONS Weekly (2020)'!AB59</f>
        <v>-358.68000000000006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13"/>
        <v>94</v>
      </c>
      <c r="C57" s="43">
        <f t="shared" si="13"/>
        <v>19</v>
      </c>
      <c r="D57" s="43">
        <f t="shared" si="13"/>
        <v>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f>'UK Death v2019 predict'!P57-'ONS Weekly (2020)'!P60</f>
        <v>538.30769230769238</v>
      </c>
      <c r="Q57" s="94">
        <f>'UK Death v2019 predict'!Q57-'ONS Weekly (2020)'!Q60</f>
        <v>-133.07692307692287</v>
      </c>
      <c r="R57" s="94">
        <f>'UK Death v2019 predict'!R57-'ONS Weekly (2020)'!R60</f>
        <v>1533.1333333333332</v>
      </c>
      <c r="S57" s="94">
        <f>'UK Death v2019 predict'!S57-'ONS Weekly (2020)'!S60</f>
        <v>725.73333333333335</v>
      </c>
      <c r="T57" s="94">
        <f>'UK Death v2019 predict'!T57-'ONS Weekly (2020)'!T60</f>
        <v>285.60000000000002</v>
      </c>
      <c r="U57" s="94"/>
      <c r="V57" s="94">
        <f>'UK Death v2019 predict'!V57-'ONS Weekly (2020)'!V60</f>
        <v>116.96874999999977</v>
      </c>
      <c r="W57" s="94">
        <f>'UK Death v2019 predict'!W57-'ONS Weekly (2020)'!W60</f>
        <v>154.17968749999977</v>
      </c>
      <c r="X57" s="94">
        <f>'UK Death v2019 predict'!X57-'ONS Weekly (2020)'!X60</f>
        <v>-758.93171557562061</v>
      </c>
      <c r="Y57" s="94">
        <f>'UK Death v2019 predict'!Y57-'ONS Weekly (2020)'!Y60</f>
        <v>-289.19808306709251</v>
      </c>
      <c r="Z57" s="94">
        <f>'UK Death v2019 predict'!Z57-'ONS Weekly (2020)'!Z60</f>
        <v>10</v>
      </c>
      <c r="AA57" s="94">
        <f>'UK Death v2019 predict'!AA57-'ONS Weekly (2020)'!AA60</f>
        <v>-344.86400000000003</v>
      </c>
      <c r="AB57" s="94">
        <f>'UK Death v2019 predict'!AB57-'ONS Weekly (2020)'!AB60</f>
        <v>-451.28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13"/>
        <v>506</v>
      </c>
      <c r="C58" s="43">
        <f t="shared" si="13"/>
        <v>424</v>
      </c>
      <c r="D58" s="43">
        <f t="shared" si="13"/>
        <v>301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f>'UK Death v2019 predict'!P58-'ONS Weekly (2020)'!P61</f>
        <v>566.43956043956041</v>
      </c>
      <c r="Q58" s="94">
        <f>'UK Death v2019 predict'!Q58-'ONS Weekly (2020)'!Q61</f>
        <v>-550.6153846153843</v>
      </c>
      <c r="R58" s="94">
        <f>'UK Death v2019 predict'!R58-'ONS Weekly (2020)'!R61</f>
        <v>2072.8666666666668</v>
      </c>
      <c r="S58" s="94">
        <f>'UK Death v2019 predict'!S58-'ONS Weekly (2020)'!S61</f>
        <v>1643.6</v>
      </c>
      <c r="T58" s="94">
        <f>'UK Death v2019 predict'!T58-'ONS Weekly (2020)'!T61</f>
        <v>822.5</v>
      </c>
      <c r="U58" s="94"/>
      <c r="V58" s="94">
        <f>'UK Death v2019 predict'!V58-'ONS Weekly (2020)'!V61</f>
        <v>353.89843749999955</v>
      </c>
      <c r="W58" s="94">
        <f>'UK Death v2019 predict'!W58-'ONS Weekly (2020)'!W61</f>
        <v>278.08593749999955</v>
      </c>
      <c r="X58" s="94">
        <f>'UK Death v2019 predict'!X58-'ONS Weekly (2020)'!X61</f>
        <v>-1303.0237020316026</v>
      </c>
      <c r="Y58" s="94">
        <f>'UK Death v2019 predict'!Y58-'ONS Weekly (2020)'!Y61</f>
        <v>-576.18423855165065</v>
      </c>
      <c r="Z58" s="94">
        <f>'UK Death v2019 predict'!Z58-'ONS Weekly (2020)'!Z61</f>
        <v>31</v>
      </c>
      <c r="AA58" s="94">
        <f>'UK Death v2019 predict'!AA58-'ONS Weekly (2020)'!AA61</f>
        <v>-604.53600000000006</v>
      </c>
      <c r="AB58" s="94">
        <f>'UK Death v2019 predict'!AB58-'ONS Weekly (2020)'!AB61</f>
        <v>-702.40000000000009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13"/>
        <v>716</v>
      </c>
      <c r="C59" s="46">
        <f t="shared" si="13"/>
        <v>923</v>
      </c>
      <c r="D59" s="46">
        <f t="shared" si="13"/>
        <v>683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f>'UK Death v2019 predict'!P59-'ONS Weekly (2020)'!P62</f>
        <v>440.18681318681274</v>
      </c>
      <c r="Q59" s="94">
        <f>'UK Death v2019 predict'!Q59-'ONS Weekly (2020)'!Q62</f>
        <v>-1961.6153846153843</v>
      </c>
      <c r="R59" s="94">
        <f>'UK Death v2019 predict'!R59-'ONS Weekly (2020)'!R62</f>
        <v>1050.8666666666668</v>
      </c>
      <c r="S59" s="94">
        <f>'UK Death v2019 predict'!S59-'ONS Weekly (2020)'!S62</f>
        <v>1850.4333333333334</v>
      </c>
      <c r="T59" s="94">
        <f>'UK Death v2019 predict'!T59-'ONS Weekly (2020)'!T62</f>
        <v>1447.2333333333336</v>
      </c>
      <c r="U59" s="94"/>
      <c r="V59" s="94">
        <f>'UK Death v2019 predict'!V59-'ONS Weekly (2020)'!V62</f>
        <v>616.07031249999909</v>
      </c>
      <c r="W59" s="94">
        <f>'UK Death v2019 predict'!W59-'ONS Weekly (2020)'!W62</f>
        <v>659.89843749999909</v>
      </c>
      <c r="X59" s="94">
        <f>'UK Death v2019 predict'!X59-'ONS Weekly (2020)'!X62</f>
        <v>-1592.6439051918733</v>
      </c>
      <c r="Y59" s="94">
        <f>'UK Death v2019 predict'!Y59-'ONS Weekly (2020)'!Y62</f>
        <v>-731.31096911608074</v>
      </c>
      <c r="Z59" s="94">
        <f>'UK Death v2019 predict'!Z59-'ONS Weekly (2020)'!Z62</f>
        <v>119</v>
      </c>
      <c r="AA59" s="94">
        <f>'UK Death v2019 predict'!AA59-'ONS Weekly (2020)'!AA62</f>
        <v>-595.49600000000009</v>
      </c>
      <c r="AB59" s="94">
        <f>'UK Death v2019 predict'!AB59-'ONS Weekly (2020)'!AB62</f>
        <v>-1065.8800000000001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f>'UK Death v2019 predict'!P60-'ONS Weekly (2020)'!P63</f>
        <v>1682.5164835164833</v>
      </c>
      <c r="Q60" s="95">
        <f>'UK Death v2019 predict'!Q60-'ONS Weekly (2020)'!Q63</f>
        <v>-2857.3846153846152</v>
      </c>
      <c r="R60" s="95">
        <f>'UK Death v2019 predict'!R60-'ONS Weekly (2020)'!R63</f>
        <v>5318.9333333333343</v>
      </c>
      <c r="S60" s="95">
        <f>'UK Death v2019 predict'!S60-'ONS Weekly (2020)'!S63</f>
        <v>4794.0666666666675</v>
      </c>
      <c r="T60" s="95">
        <f>'UK Death v2019 predict'!T60-'ONS Weekly (2020)'!T63</f>
        <v>2919.1333333333332</v>
      </c>
      <c r="U60" s="95"/>
      <c r="V60" s="95">
        <f>'UK Death v2019 predict'!V60-'ONS Weekly (2020)'!V63</f>
        <v>1032.6328124999982</v>
      </c>
      <c r="W60" s="95">
        <f>'UK Death v2019 predict'!W60-'ONS Weekly (2020)'!W63</f>
        <v>1407.9999999999982</v>
      </c>
      <c r="X60" s="95">
        <f>'UK Death v2019 predict'!X60-'ONS Weekly (2020)'!X63</f>
        <v>-4339.1969525959366</v>
      </c>
      <c r="Y60" s="95">
        <f>'UK Death v2019 predict'!Y60-'ONS Weekly (2020)'!Y63</f>
        <v>-1882.835995740149</v>
      </c>
      <c r="Z60" s="95">
        <f>'UK Death v2019 predict'!Z60-'ONS Weekly (2020)'!Z63</f>
        <v>119</v>
      </c>
      <c r="AA60" s="95">
        <f>'UK Death v2019 predict'!AA60-'ONS Weekly (2020)'!AA63</f>
        <v>-1777.7920000000004</v>
      </c>
      <c r="AB60" s="95">
        <f>'UK Death v2019 predict'!AB60-'ONS Weekly (2020)'!AB63</f>
        <v>-2676.2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 t="s">
        <v>101</v>
      </c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f>O63+1</f>
        <v>15</v>
      </c>
      <c r="Q63" s="92">
        <f t="shared" ref="Q63:U63" si="14">P63+1</f>
        <v>16</v>
      </c>
      <c r="R63" s="92">
        <f t="shared" si="14"/>
        <v>17</v>
      </c>
      <c r="S63" s="92">
        <f t="shared" si="14"/>
        <v>18</v>
      </c>
      <c r="T63" s="92">
        <f t="shared" si="14"/>
        <v>19</v>
      </c>
      <c r="U63" s="92">
        <f t="shared" si="14"/>
        <v>20</v>
      </c>
      <c r="V63" s="92">
        <v>20</v>
      </c>
      <c r="W63" s="92">
        <v>20</v>
      </c>
      <c r="X63" s="92">
        <v>20</v>
      </c>
      <c r="Y63" s="92">
        <v>20</v>
      </c>
      <c r="Z63" s="92">
        <v>20</v>
      </c>
      <c r="AA63" s="92">
        <v>20</v>
      </c>
      <c r="AB63" s="92">
        <v>20</v>
      </c>
      <c r="AC63" s="92">
        <v>28</v>
      </c>
      <c r="AD63" s="92">
        <v>29</v>
      </c>
      <c r="AE63" s="92">
        <v>30</v>
      </c>
      <c r="AF63" s="92">
        <v>31</v>
      </c>
      <c r="AG63" s="92">
        <v>32</v>
      </c>
      <c r="AH63" s="92">
        <v>33</v>
      </c>
      <c r="AI63" s="92">
        <v>34</v>
      </c>
      <c r="AJ63" s="92">
        <v>35</v>
      </c>
      <c r="AK63" s="92">
        <v>36</v>
      </c>
      <c r="AL63" s="92">
        <v>37</v>
      </c>
      <c r="AM63" s="92">
        <v>38</v>
      </c>
      <c r="AN63" s="92">
        <v>39</v>
      </c>
      <c r="AO63" s="92">
        <v>40</v>
      </c>
      <c r="AP63" s="92">
        <v>41</v>
      </c>
      <c r="AQ63" s="92">
        <v>42</v>
      </c>
      <c r="AR63" s="92">
        <v>43</v>
      </c>
      <c r="AS63" s="92">
        <v>44</v>
      </c>
      <c r="AT63" s="92">
        <v>45</v>
      </c>
      <c r="AU63" s="92">
        <v>46</v>
      </c>
      <c r="AV63" s="92">
        <v>47</v>
      </c>
      <c r="AW63" s="92">
        <v>48</v>
      </c>
      <c r="AX63" s="92">
        <v>49</v>
      </c>
      <c r="AY63" s="92">
        <v>50</v>
      </c>
      <c r="AZ63" s="92">
        <v>51</v>
      </c>
      <c r="BA63" s="92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43966</v>
      </c>
      <c r="W64" s="93">
        <v>43966</v>
      </c>
      <c r="X64" s="93">
        <v>43966</v>
      </c>
      <c r="Y64" s="93">
        <v>43966</v>
      </c>
      <c r="Z64" s="93">
        <v>43966</v>
      </c>
      <c r="AA64" s="93">
        <v>43966</v>
      </c>
      <c r="AB64" s="93">
        <v>43966</v>
      </c>
      <c r="AC64" s="93">
        <v>44022</v>
      </c>
      <c r="AD64" s="93">
        <v>44029</v>
      </c>
      <c r="AE64" s="93">
        <v>44036</v>
      </c>
      <c r="AF64" s="93">
        <v>44043</v>
      </c>
      <c r="AG64" s="93">
        <v>44050</v>
      </c>
      <c r="AH64" s="93">
        <v>44057</v>
      </c>
      <c r="AI64" s="93">
        <v>44064</v>
      </c>
      <c r="AJ64" s="93">
        <v>44071</v>
      </c>
      <c r="AK64" s="93">
        <v>44078</v>
      </c>
      <c r="AL64" s="93">
        <v>44085</v>
      </c>
      <c r="AM64" s="93">
        <v>44092</v>
      </c>
      <c r="AN64" s="93">
        <v>44099</v>
      </c>
      <c r="AO64" s="93">
        <v>44106</v>
      </c>
      <c r="AP64" s="93">
        <v>44113</v>
      </c>
      <c r="AQ64" s="93">
        <v>44120</v>
      </c>
      <c r="AR64" s="93">
        <v>44127</v>
      </c>
      <c r="AS64" s="93">
        <v>44134</v>
      </c>
      <c r="AT64" s="93">
        <v>44141</v>
      </c>
      <c r="AU64" s="93">
        <v>44148</v>
      </c>
      <c r="AV64" s="93">
        <v>44155</v>
      </c>
      <c r="AW64" s="93">
        <v>44162</v>
      </c>
      <c r="AX64" s="93">
        <v>44169</v>
      </c>
      <c r="AY64" s="93">
        <v>44176</v>
      </c>
      <c r="AZ64" s="93">
        <v>44183</v>
      </c>
      <c r="BA64" s="93">
        <v>44190</v>
      </c>
    </row>
    <row r="65" spans="1:53" x14ac:dyDescent="0.25">
      <c r="A65" s="27" t="s">
        <v>51</v>
      </c>
      <c r="B65" s="49">
        <f>B53/B41</f>
        <v>0.10416666666666667</v>
      </c>
      <c r="C65" s="49">
        <f t="shared" ref="C65:D68" si="15">C53/C41</f>
        <v>0</v>
      </c>
      <c r="D65" s="49">
        <f t="shared" si="15"/>
        <v>0.14492753623188406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f>'UK Death v2019 predict'!P65-'ONS Weekly (2020)'!P68</f>
        <v>0.30932896890343703</v>
      </c>
      <c r="Q65" s="96">
        <f>'UK Death v2019 predict'!Q65-'ONS Weekly (2020)'!Q68</f>
        <v>0.21310248169827273</v>
      </c>
      <c r="R65" s="96">
        <f>'UK Death v2019 predict'!R65-'ONS Weekly (2020)'!R68</f>
        <v>-0.4472630718954248</v>
      </c>
      <c r="S65" s="96">
        <f>'UK Death v2019 predict'!S65-'ONS Weekly (2020)'!S68</f>
        <v>0.38887468030690531</v>
      </c>
      <c r="T65" s="96">
        <f>'UK Death v2019 predict'!T65-'ONS Weekly (2020)'!T68</f>
        <v>0.53913043478260869</v>
      </c>
      <c r="U65" s="96"/>
      <c r="V65" s="96">
        <f>'UK Death v2019 predict'!V65-'ONS Weekly (2020)'!V68</f>
        <v>3.676470588235059E-3</v>
      </c>
      <c r="W65" s="96">
        <f>'UK Death v2019 predict'!W65-'ONS Weekly (2020)'!W68</f>
        <v>0.14704861111111089</v>
      </c>
      <c r="X65" s="96">
        <f>'UK Death v2019 predict'!X65-'ONS Weekly (2020)'!X68</f>
        <v>-0.40979651257892491</v>
      </c>
      <c r="Y65" s="96">
        <f>'UK Death v2019 predict'!Y65-'ONS Weekly (2020)'!Y68</f>
        <v>-0.17928415983701429</v>
      </c>
      <c r="Z65" s="96">
        <f>'UK Death v2019 predict'!Z65-'ONS Weekly (2020)'!Z68</f>
        <v>-4.3478260869565188E-2</v>
      </c>
      <c r="AA65" s="96">
        <f>'UK Death v2019 predict'!AA65-'ONS Weekly (2020)'!AA68</f>
        <v>-0.13409790209790207</v>
      </c>
      <c r="AB65" s="96">
        <f>'UK Death v2019 predict'!AB65-'ONS Weekly (2020)'!AB68</f>
        <v>-0.65515151515151526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6.25E-2</v>
      </c>
      <c r="C66" s="49">
        <f t="shared" si="15"/>
        <v>0.23076923076923078</v>
      </c>
      <c r="D66" s="49">
        <f t="shared" si="15"/>
        <v>-0.8125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f>'UK Death v2019 predict'!P66-'ONS Weekly (2020)'!P69</f>
        <v>0.63210702341137126</v>
      </c>
      <c r="Q66" s="96">
        <f>'UK Death v2019 predict'!Q66-'ONS Weekly (2020)'!Q69</f>
        <v>0.68866412102486374</v>
      </c>
      <c r="R66" s="96">
        <f>'UK Death v2019 predict'!R66-'ONS Weekly (2020)'!R69</f>
        <v>1.0698412698412698</v>
      </c>
      <c r="S66" s="96">
        <f>'UK Death v2019 predict'!S66-'ONS Weekly (2020)'!S69</f>
        <v>0.14388888888888882</v>
      </c>
      <c r="T66" s="96">
        <f>'UK Death v2019 predict'!T66-'ONS Weekly (2020)'!T69</f>
        <v>-0.52647058823529413</v>
      </c>
      <c r="U66" s="96"/>
      <c r="V66" s="96">
        <f>'UK Death v2019 predict'!V66-'ONS Weekly (2020)'!V69</f>
        <v>6.5104166666666519E-2</v>
      </c>
      <c r="W66" s="96">
        <f>'UK Death v2019 predict'!W66-'ONS Weekly (2020)'!W69</f>
        <v>3.9062499999999889E-2</v>
      </c>
      <c r="X66" s="96">
        <f>'UK Death v2019 predict'!X66-'ONS Weekly (2020)'!X69</f>
        <v>-0.41785803862553283</v>
      </c>
      <c r="Y66" s="96">
        <f>'UK Death v2019 predict'!Y66-'ONS Weekly (2020)'!Y69</f>
        <v>-0.16419950301739439</v>
      </c>
      <c r="Z66" s="96">
        <f>'UK Death v2019 predict'!Z66-'ONS Weekly (2020)'!Z69</f>
        <v>5.0000000000000044E-2</v>
      </c>
      <c r="AA66" s="96">
        <f>'UK Death v2019 predict'!AA66-'ONS Weekly (2020)'!AA69</f>
        <v>-0.2056556776556776</v>
      </c>
      <c r="AB66" s="96">
        <f>'UK Death v2019 predict'!AB66-'ONS Weekly (2020)'!AB69</f>
        <v>8.4999999999999964E-2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-0.13756613756613756</v>
      </c>
      <c r="C67" s="49">
        <f t="shared" si="15"/>
        <v>-1.8181818181818181E-2</v>
      </c>
      <c r="D67" s="49">
        <f t="shared" si="15"/>
        <v>-1.5923566878980892E-2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f>'UK Death v2019 predict'!P67-'ONS Weekly (2020)'!P70</f>
        <v>-0.1367521367521366</v>
      </c>
      <c r="Q67" s="96">
        <f>'UK Death v2019 predict'!Q67-'ONS Weekly (2020)'!Q70</f>
        <v>-0.44625690889990488</v>
      </c>
      <c r="R67" s="96">
        <f>'UK Death v2019 predict'!R67-'ONS Weekly (2020)'!R70</f>
        <v>-0.29884418370474153</v>
      </c>
      <c r="S67" s="96">
        <f>'UK Death v2019 predict'!S67-'ONS Weekly (2020)'!S70</f>
        <v>0.1910761460761462</v>
      </c>
      <c r="T67" s="96">
        <f>'UK Death v2019 predict'!T67-'ONS Weekly (2020)'!T70</f>
        <v>0.25614156835530877</v>
      </c>
      <c r="U67" s="96"/>
      <c r="V67" s="96">
        <f>'UK Death v2019 predict'!V67-'ONS Weekly (2020)'!V70</f>
        <v>-0.24810376213592245</v>
      </c>
      <c r="W67" s="96">
        <f>'UK Death v2019 predict'!W67-'ONS Weekly (2020)'!W70</f>
        <v>0.32580413179916301</v>
      </c>
      <c r="X67" s="96">
        <f>'UK Death v2019 predict'!X67-'ONS Weekly (2020)'!X70</f>
        <v>-0.39776414830631457</v>
      </c>
      <c r="Y67" s="96">
        <f>'UK Death v2019 predict'!Y67-'ONS Weekly (2020)'!Y70</f>
        <v>-0.12722128857697523</v>
      </c>
      <c r="Z67" s="96">
        <f>'UK Death v2019 predict'!Z67-'ONS Weekly (2020)'!Z70</f>
        <v>5.7347670250896043E-2</v>
      </c>
      <c r="AA67" s="96">
        <f>'UK Death v2019 predict'!AA67-'ONS Weekly (2020)'!AA70</f>
        <v>-0.15636250808015517</v>
      </c>
      <c r="AB67" s="96">
        <f>'UK Death v2019 predict'!AB67-'ONS Weekly (2020)'!AB70</f>
        <v>-0.3105276705276705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1.6652789342214821E-3</v>
      </c>
      <c r="C68" s="49">
        <f t="shared" si="15"/>
        <v>5.3999999999999999E-2</v>
      </c>
      <c r="D68" s="49">
        <f t="shared" si="15"/>
        <v>9.5520421607378128E-2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f>'UK Death v2019 predict'!P68-'ONS Weekly (2020)'!P71</f>
        <v>0.1733049559136518</v>
      </c>
      <c r="Q68" s="96">
        <f>'UK Death v2019 predict'!Q68-'ONS Weekly (2020)'!Q71</f>
        <v>-0.7062419369036852</v>
      </c>
      <c r="R68" s="96">
        <f>'UK Death v2019 predict'!R68-'ONS Weekly (2020)'!R71</f>
        <v>0.75889719063041339</v>
      </c>
      <c r="S68" s="96">
        <f>'UK Death v2019 predict'!S68-'ONS Weekly (2020)'!S71</f>
        <v>0.2331888571041737</v>
      </c>
      <c r="T68" s="96">
        <f>'UK Death v2019 predict'!T68-'ONS Weekly (2020)'!T71</f>
        <v>0.12754989050264615</v>
      </c>
      <c r="U68" s="96"/>
      <c r="V68" s="96">
        <f>'UK Death v2019 predict'!V68-'ONS Weekly (2020)'!V71</f>
        <v>1.6485489302694001E-2</v>
      </c>
      <c r="W68" s="96">
        <f>'UK Death v2019 predict'!W68-'ONS Weekly (2020)'!W71</f>
        <v>0.2328219601412711</v>
      </c>
      <c r="X68" s="96">
        <f>'UK Death v2019 predict'!X68-'ONS Weekly (2020)'!X71</f>
        <v>-0.46626197830900473</v>
      </c>
      <c r="Y68" s="96">
        <f>'UK Death v2019 predict'!Y68-'ONS Weekly (2020)'!Y71</f>
        <v>-0.20795285004166641</v>
      </c>
      <c r="Z68" s="96">
        <f>'UK Death v2019 predict'!Z68-'ONS Weekly (2020)'!Z71</f>
        <v>-4.8695652173913029E-2</v>
      </c>
      <c r="AA68" s="96">
        <f>'UK Death v2019 predict'!AA68-'ONS Weekly (2020)'!AA71</f>
        <v>-0.16958387161769761</v>
      </c>
      <c r="AB68" s="96">
        <f>'UK Death v2019 predict'!AB68-'ONS Weekly (2020)'!AB71</f>
        <v>-0.316155622870125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6">B57/B45</f>
        <v>5.053763440860215E-2</v>
      </c>
      <c r="C69" s="49">
        <f t="shared" si="16"/>
        <v>8.6442220200181989E-3</v>
      </c>
      <c r="D69" s="49">
        <f t="shared" si="16"/>
        <v>4.4709388971684054E-3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f>'UK Death v2019 predict'!P69-'ONS Weekly (2020)'!P72</f>
        <v>0.33114665708123647</v>
      </c>
      <c r="Q69" s="96">
        <f>'UK Death v2019 predict'!Q69-'ONS Weekly (2020)'!Q72</f>
        <v>-0.89086072584317089</v>
      </c>
      <c r="R69" s="96">
        <f>'UK Death v2019 predict'!R69-'ONS Weekly (2020)'!R72</f>
        <v>1.2314587847147267</v>
      </c>
      <c r="S69" s="96">
        <f>'UK Death v2019 predict'!S69-'ONS Weekly (2020)'!S72</f>
        <v>0.24902879039516046</v>
      </c>
      <c r="T69" s="96">
        <f>'UK Death v2019 predict'!T69-'ONS Weekly (2020)'!T72</f>
        <v>7.3571900670380497E-2</v>
      </c>
      <c r="U69" s="96"/>
      <c r="V69" s="96">
        <f>'UK Death v2019 predict'!V69-'ONS Weekly (2020)'!V72</f>
        <v>6.6271246458923461E-2</v>
      </c>
      <c r="W69" s="96">
        <f>'UK Death v2019 predict'!W69-'ONS Weekly (2020)'!W72</f>
        <v>0.11156272612156259</v>
      </c>
      <c r="X69" s="96">
        <f>'UK Death v2019 predict'!X69-'ONS Weekly (2020)'!X72</f>
        <v>-0.45630158506617724</v>
      </c>
      <c r="Y69" s="96">
        <f>'UK Death v2019 predict'!Y69-'ONS Weekly (2020)'!Y72</f>
        <v>-0.17722090441690252</v>
      </c>
      <c r="Z69" s="96">
        <f>'UK Death v2019 predict'!Z69-'ONS Weekly (2020)'!Z72</f>
        <v>6.1538461538461764E-3</v>
      </c>
      <c r="AA69" s="96">
        <f>'UK Death v2019 predict'!AA69-'ONS Weekly (2020)'!AA72</f>
        <v>-0.22157484318902532</v>
      </c>
      <c r="AB69" s="96">
        <f>'UK Death v2019 predict'!AB69-'ONS Weekly (2020)'!AB72</f>
        <v>-0.28859135153378956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6"/>
        <v>0.14118303571428573</v>
      </c>
      <c r="C70" s="49">
        <f t="shared" si="16"/>
        <v>0.10563029397110114</v>
      </c>
      <c r="D70" s="49">
        <f t="shared" si="16"/>
        <v>8.1022880215343207E-2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f>'UK Death v2019 predict'!P70-'ONS Weekly (2020)'!P73</f>
        <v>0.29356195919663408</v>
      </c>
      <c r="Q70" s="96">
        <f>'UK Death v2019 predict'!Q70-'ONS Weekly (2020)'!Q73</f>
        <v>-1.1670102511806029</v>
      </c>
      <c r="R70" s="96">
        <f>'UK Death v2019 predict'!R70-'ONS Weekly (2020)'!R73</f>
        <v>0.95035198111854324</v>
      </c>
      <c r="S70" s="96">
        <f>'UK Death v2019 predict'!S70-'ONS Weekly (2020)'!S73</f>
        <v>0.36460461856551107</v>
      </c>
      <c r="T70" s="96">
        <f>'UK Death v2019 predict'!T70-'ONS Weekly (2020)'!T73</f>
        <v>0.13667181607507717</v>
      </c>
      <c r="U70" s="96"/>
      <c r="V70" s="96">
        <f>'UK Death v2019 predict'!V70-'ONS Weekly (2020)'!V73</f>
        <v>0.12012845807875072</v>
      </c>
      <c r="W70" s="96">
        <f>'UK Death v2019 predict'!W70-'ONS Weekly (2020)'!W73</f>
        <v>0.11572448501872645</v>
      </c>
      <c r="X70" s="96">
        <f>'UK Death v2019 predict'!X70-'ONS Weekly (2020)'!X73</f>
        <v>-0.48088574993134869</v>
      </c>
      <c r="Y70" s="96">
        <f>'UK Death v2019 predict'!Y70-'ONS Weekly (2020)'!Y73</f>
        <v>-0.21358016428550264</v>
      </c>
      <c r="Z70" s="96">
        <f>'UK Death v2019 predict'!Z70-'ONS Weekly (2020)'!Z73</f>
        <v>1.1434894872740631E-2</v>
      </c>
      <c r="AA70" s="96">
        <f>'UK Death v2019 predict'!AA70-'ONS Weekly (2020)'!AA73</f>
        <v>-0.22862722700384086</v>
      </c>
      <c r="AB70" s="96">
        <f>'UK Death v2019 predict'!AB70-'ONS Weekly (2020)'!AB73</f>
        <v>-0.26859961917950492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6"/>
        <v>0.13370681605975723</v>
      </c>
      <c r="C71" s="49">
        <f t="shared" si="16"/>
        <v>0.15398732065398732</v>
      </c>
      <c r="D71" s="49">
        <f t="shared" si="16"/>
        <v>0.12778297474275024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f>'UK Death v2019 predict'!P71-'ONS Weekly (2020)'!P74</f>
        <v>0.15173737105078189</v>
      </c>
      <c r="Q71" s="96">
        <f>'UK Death v2019 predict'!Q71-'ONS Weekly (2020)'!Q74</f>
        <v>-0.77964804941131616</v>
      </c>
      <c r="R71" s="96">
        <f>'UK Death v2019 predict'!R71-'ONS Weekly (2020)'!R74</f>
        <v>0.43399215452681683</v>
      </c>
      <c r="S71" s="96">
        <f>'UK Death v2019 predict'!S71-'ONS Weekly (2020)'!S74</f>
        <v>0.23255284501164342</v>
      </c>
      <c r="T71" s="96">
        <f>'UK Death v2019 predict'!T71-'ONS Weekly (2020)'!T74</f>
        <v>0.16415721704855513</v>
      </c>
      <c r="U71" s="96"/>
      <c r="V71" s="96">
        <f>'UK Death v2019 predict'!V71-'ONS Weekly (2020)'!V74</f>
        <v>0.15676089376590308</v>
      </c>
      <c r="W71" s="96">
        <f>'UK Death v2019 predict'!W71-'ONS Weekly (2020)'!W74</f>
        <v>0.20725453439070307</v>
      </c>
      <c r="X71" s="96">
        <f>'UK Death v2019 predict'!X71-'ONS Weekly (2020)'!X74</f>
        <v>-0.43736863150408878</v>
      </c>
      <c r="Y71" s="96">
        <f>'UK Death v2019 predict'!Y71-'ONS Weekly (2020)'!Y74</f>
        <v>-0.20193762993285602</v>
      </c>
      <c r="Z71" s="96">
        <f>'UK Death v2019 predict'!Z71-'ONS Weekly (2020)'!Z74</f>
        <v>3.2809484422387625E-2</v>
      </c>
      <c r="AA71" s="96">
        <f>'UK Death v2019 predict'!AA71-'ONS Weekly (2020)'!AA74</f>
        <v>-0.17945525844034094</v>
      </c>
      <c r="AB71" s="96">
        <f>'UK Death v2019 predict'!AB71-'ONS Weekly (2020)'!AB74</f>
        <v>-0.30082098230854881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f>'UK Death v2019 predict'!P72-'ONS Weekly (2020)'!P75</f>
        <v>0.21801723686866059</v>
      </c>
      <c r="Q72" s="97">
        <f>'UK Death v2019 predict'!Q72-'ONS Weekly (2020)'!Q75</f>
        <v>-1.0537932852416341</v>
      </c>
      <c r="R72" s="97">
        <f>'UK Death v2019 predict'!R72-'ONS Weekly (2020)'!R75</f>
        <v>0.72532768466601039</v>
      </c>
      <c r="S72" s="97">
        <f>'UK Death v2019 predict'!S72-'ONS Weekly (2020)'!S75</f>
        <v>0.27035123812603712</v>
      </c>
      <c r="T72" s="97">
        <f>'UK Death v2019 predict'!T72-'ONS Weekly (2020)'!T75</f>
        <v>0.14395941599370166</v>
      </c>
      <c r="U72" s="97"/>
      <c r="V72" s="97">
        <f>'UK Death v2019 predict'!V72-'ONS Weekly (2020)'!V75</f>
        <v>0.10041159203617256</v>
      </c>
      <c r="W72" s="97">
        <f>'UK Death v2019 predict'!W72-'ONS Weekly (2020)'!W75</f>
        <v>0.17046004842615003</v>
      </c>
      <c r="X72" s="97">
        <f>'UK Death v2019 predict'!X72-'ONS Weekly (2020)'!X75</f>
        <v>-0.45528824200027351</v>
      </c>
      <c r="Y72" s="97">
        <f>'UK Death v2019 predict'!Y72-'ONS Weekly (2020)'!Y75</f>
        <v>-0.19915065115569552</v>
      </c>
      <c r="Z72" s="97">
        <f>'UK Death v2019 predict'!Z72-'ONS Weekly (2020)'!Z75</f>
        <v>1.2581941213787307E-2</v>
      </c>
      <c r="AA72" s="97">
        <f>'UK Death v2019 predict'!AA72-'ONS Weekly (2020)'!AA75</f>
        <v>-0.19895242987936634</v>
      </c>
      <c r="AB72" s="97">
        <f>'UK Death v2019 predict'!AB72-'ONS Weekly (2020)'!AB75</f>
        <v>-0.29166652821207306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 t="s">
        <v>101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f>O75+1</f>
        <v>15</v>
      </c>
      <c r="Q75" s="92">
        <f t="shared" ref="Q75:AB75" si="17">P75+1</f>
        <v>16</v>
      </c>
      <c r="R75" s="92">
        <f t="shared" si="17"/>
        <v>17</v>
      </c>
      <c r="S75" s="92">
        <f t="shared" si="17"/>
        <v>18</v>
      </c>
      <c r="T75" s="92">
        <f t="shared" si="17"/>
        <v>19</v>
      </c>
      <c r="U75" s="92">
        <f t="shared" si="17"/>
        <v>20</v>
      </c>
      <c r="V75" s="92">
        <f t="shared" si="17"/>
        <v>21</v>
      </c>
      <c r="W75" s="92">
        <f t="shared" si="17"/>
        <v>22</v>
      </c>
      <c r="X75" s="92">
        <f t="shared" si="17"/>
        <v>23</v>
      </c>
      <c r="Y75" s="92">
        <f t="shared" si="17"/>
        <v>24</v>
      </c>
      <c r="Z75" s="92">
        <f t="shared" si="17"/>
        <v>25</v>
      </c>
      <c r="AA75" s="92">
        <f t="shared" si="17"/>
        <v>26</v>
      </c>
      <c r="AB75" s="92">
        <f t="shared" si="17"/>
        <v>27</v>
      </c>
      <c r="AC75" s="92">
        <v>28</v>
      </c>
      <c r="AD75" s="92">
        <v>29</v>
      </c>
      <c r="AE75" s="92">
        <v>30</v>
      </c>
      <c r="AF75" s="92">
        <v>31</v>
      </c>
      <c r="AG75" s="92">
        <v>32</v>
      </c>
      <c r="AH75" s="92">
        <v>33</v>
      </c>
      <c r="AI75" s="92">
        <v>34</v>
      </c>
      <c r="AJ75" s="92">
        <v>35</v>
      </c>
      <c r="AK75" s="92">
        <v>36</v>
      </c>
      <c r="AL75" s="92">
        <v>37</v>
      </c>
      <c r="AM75" s="92">
        <v>38</v>
      </c>
      <c r="AN75" s="92">
        <v>39</v>
      </c>
      <c r="AO75" s="92">
        <v>40</v>
      </c>
      <c r="AP75" s="92">
        <v>41</v>
      </c>
      <c r="AQ75" s="92">
        <v>42</v>
      </c>
      <c r="AR75" s="92">
        <v>43</v>
      </c>
      <c r="AS75" s="92">
        <v>44</v>
      </c>
      <c r="AT75" s="92">
        <v>45</v>
      </c>
      <c r="AU75" s="92">
        <v>46</v>
      </c>
      <c r="AV75" s="92">
        <v>47</v>
      </c>
      <c r="AW75" s="92">
        <v>48</v>
      </c>
      <c r="AX75" s="92">
        <v>49</v>
      </c>
      <c r="AY75" s="92">
        <v>50</v>
      </c>
      <c r="AZ75" s="92">
        <v>51</v>
      </c>
      <c r="BA75" s="92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f>P76+7</f>
        <v>43938</v>
      </c>
      <c r="R76" s="93">
        <f t="shared" ref="R76:BA76" si="18">Q76+7</f>
        <v>43945</v>
      </c>
      <c r="S76" s="93">
        <f t="shared" si="18"/>
        <v>43952</v>
      </c>
      <c r="T76" s="93">
        <f t="shared" si="18"/>
        <v>43959</v>
      </c>
      <c r="U76" s="93">
        <f t="shared" si="18"/>
        <v>43966</v>
      </c>
      <c r="V76" s="93">
        <f t="shared" si="18"/>
        <v>43973</v>
      </c>
      <c r="W76" s="93">
        <f t="shared" si="18"/>
        <v>43980</v>
      </c>
      <c r="X76" s="93">
        <f t="shared" si="18"/>
        <v>43987</v>
      </c>
      <c r="Y76" s="93">
        <f t="shared" si="18"/>
        <v>43994</v>
      </c>
      <c r="Z76" s="93">
        <f t="shared" si="18"/>
        <v>44001</v>
      </c>
      <c r="AA76" s="93">
        <f t="shared" si="18"/>
        <v>44008</v>
      </c>
      <c r="AB76" s="93">
        <f t="shared" si="18"/>
        <v>44015</v>
      </c>
      <c r="AC76" s="93">
        <f t="shared" si="18"/>
        <v>44022</v>
      </c>
      <c r="AD76" s="93">
        <f t="shared" si="18"/>
        <v>44029</v>
      </c>
      <c r="AE76" s="93">
        <f t="shared" si="18"/>
        <v>44036</v>
      </c>
      <c r="AF76" s="93">
        <f t="shared" si="18"/>
        <v>44043</v>
      </c>
      <c r="AG76" s="93">
        <f t="shared" si="18"/>
        <v>44050</v>
      </c>
      <c r="AH76" s="93">
        <f t="shared" si="18"/>
        <v>44057</v>
      </c>
      <c r="AI76" s="93">
        <f t="shared" si="18"/>
        <v>44064</v>
      </c>
      <c r="AJ76" s="93">
        <f t="shared" si="18"/>
        <v>44071</v>
      </c>
      <c r="AK76" s="93">
        <f t="shared" si="18"/>
        <v>44078</v>
      </c>
      <c r="AL76" s="93">
        <f t="shared" si="18"/>
        <v>44085</v>
      </c>
      <c r="AM76" s="93">
        <f t="shared" si="18"/>
        <v>44092</v>
      </c>
      <c r="AN76" s="93">
        <f t="shared" si="18"/>
        <v>44099</v>
      </c>
      <c r="AO76" s="93">
        <f t="shared" si="18"/>
        <v>44106</v>
      </c>
      <c r="AP76" s="93">
        <f t="shared" si="18"/>
        <v>44113</v>
      </c>
      <c r="AQ76" s="93">
        <f t="shared" si="18"/>
        <v>44120</v>
      </c>
      <c r="AR76" s="93">
        <f t="shared" si="18"/>
        <v>44127</v>
      </c>
      <c r="AS76" s="93">
        <f t="shared" si="18"/>
        <v>44134</v>
      </c>
      <c r="AT76" s="93">
        <f t="shared" si="18"/>
        <v>44141</v>
      </c>
      <c r="AU76" s="93">
        <f t="shared" si="18"/>
        <v>44148</v>
      </c>
      <c r="AV76" s="93">
        <f t="shared" si="18"/>
        <v>44155</v>
      </c>
      <c r="AW76" s="93">
        <f t="shared" si="18"/>
        <v>44162</v>
      </c>
      <c r="AX76" s="93">
        <f t="shared" si="18"/>
        <v>44169</v>
      </c>
      <c r="AY76" s="93">
        <f t="shared" si="18"/>
        <v>44176</v>
      </c>
      <c r="AZ76" s="93">
        <f t="shared" si="18"/>
        <v>44183</v>
      </c>
      <c r="BA76" s="93">
        <f t="shared" si="18"/>
        <v>44190</v>
      </c>
    </row>
    <row r="77" spans="1:53" x14ac:dyDescent="0.25">
      <c r="A77" s="27" t="s">
        <v>51</v>
      </c>
      <c r="B77" s="64">
        <f>(B53/'UK Pop by Age'!$G5)*52</f>
        <v>3.4887013041033838E-4</v>
      </c>
      <c r="C77" s="64">
        <f>(C53/'UK Pop by Age'!$G5)*52</f>
        <v>0</v>
      </c>
      <c r="D77" s="64">
        <f>(D53/'UK Pop by Age'!$G5)*52</f>
        <v>6.9774026082067677E-4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f>'UK Death v2019 predict'!P77-'ONS Weekly (2020)'!P80</f>
        <v>1.7320826914218775E-3</v>
      </c>
      <c r="Q77" s="98">
        <f>'UK Death v2019 predict'!Q77-'ONS Weekly (2020)'!Q80</f>
        <v>1.7711868159294106E-4</v>
      </c>
      <c r="R77" s="98">
        <f>'UK Death v2019 predict'!R77-'ONS Weekly (2020)'!R80</f>
        <v>-9.2334294515269565E-4</v>
      </c>
      <c r="S77" s="98">
        <f>'UK Death v2019 predict'!S77-'ONS Weekly (2020)'!S80</f>
        <v>8.8613013124225941E-4</v>
      </c>
      <c r="T77" s="98">
        <f>'UK Death v2019 predict'!T77-'ONS Weekly (2020)'!T80</f>
        <v>2.0792659772456163E-3</v>
      </c>
      <c r="U77" s="98"/>
      <c r="V77" s="98">
        <f>'UK Death v2019 predict'!V77-'ONS Weekly (2020)'!V80</f>
        <v>1.3082629890387194E-5</v>
      </c>
      <c r="W77" s="98">
        <f>'UK Death v2019 predict'!W77-'ONS Weekly (2020)'!W80</f>
        <v>4.617078132149317E-4</v>
      </c>
      <c r="X77" s="98">
        <f>'UK Death v2019 predict'!X77-'ONS Weekly (2020)'!X80</f>
        <v>-1.3036560132760138E-3</v>
      </c>
      <c r="Y77" s="98">
        <f>'UK Death v2019 predict'!Y77-'ONS Weekly (2020)'!Y80</f>
        <v>-5.7543137165019364E-4</v>
      </c>
      <c r="Z77" s="98">
        <f>'UK Death v2019 predict'!Z77-'ONS Weekly (2020)'!Z80</f>
        <v>-1.3954805216413534E-4</v>
      </c>
      <c r="AA77" s="98">
        <f>'UK Death v2019 predict'!AA77-'ONS Weekly (2020)'!AA80</f>
        <v>-3.9464189152017468E-4</v>
      </c>
      <c r="AB77" s="98">
        <f>'UK Death v2019 predict'!AB77-'ONS Weekly (2020)'!AB80</f>
        <v>-1.6857404701427553E-3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4.6569181250208783E-6</v>
      </c>
      <c r="C78" s="64">
        <f>(C54/'UK Pop by Age'!$G6)*52</f>
        <v>2.7941508750125268E-5</v>
      </c>
      <c r="D78" s="64">
        <f>(D54/'UK Pop by Age'!$G6)*52</f>
        <v>-6.0539935625271409E-5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f>'UK Death v2019 predict'!P78-'ONS Weekly (2020)'!P81</f>
        <v>1.0086577609248518E-4</v>
      </c>
      <c r="Q78" s="98">
        <f>'UK Death v2019 predict'!Q78-'ONS Weekly (2020)'!Q81</f>
        <v>5.3733670673317821E-5</v>
      </c>
      <c r="R78" s="98">
        <f>'UK Death v2019 predict'!R78-'ONS Weekly (2020)'!R81</f>
        <v>9.9968509083781507E-5</v>
      </c>
      <c r="S78" s="98">
        <f>'UK Death v2019 predict'!S78-'ONS Weekly (2020)'!S81</f>
        <v>1.2061417943804069E-5</v>
      </c>
      <c r="T78" s="98">
        <f>'UK Death v2019 predict'!T78-'ONS Weekly (2020)'!T81</f>
        <v>-4.3309338562694158E-5</v>
      </c>
      <c r="U78" s="98"/>
      <c r="V78" s="98">
        <f>'UK Death v2019 predict'!V78-'ONS Weekly (2020)'!V81</f>
        <v>6.3668802490519627E-6</v>
      </c>
      <c r="W78" s="98">
        <f>'UK Death v2019 predict'!W78-'ONS Weekly (2020)'!W81</f>
        <v>2.910573828138041E-6</v>
      </c>
      <c r="X78" s="98">
        <f>'UK Death v2019 predict'!X78-'ONS Weekly (2020)'!X81</f>
        <v>-3.5026752127696529E-5</v>
      </c>
      <c r="Y78" s="98">
        <f>'UK Death v2019 predict'!Y78-'ONS Weekly (2020)'!Y81</f>
        <v>-1.8915320264994278E-5</v>
      </c>
      <c r="Z78" s="98">
        <f>'UK Death v2019 predict'!Z78-'ONS Weekly (2020)'!Z81</f>
        <v>4.6569181250208783E-6</v>
      </c>
      <c r="AA78" s="98">
        <f>'UK Death v2019 predict'!AA78-'ONS Weekly (2020)'!AA81</f>
        <v>-3.598866327016135E-5</v>
      </c>
      <c r="AB78" s="98">
        <f>'UK Death v2019 predict'!AB78-'ONS Weekly (2020)'!AB81</f>
        <v>2.9617999275132778E-5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-5.3629548262686252E-5</v>
      </c>
      <c r="C79" s="64">
        <f>(C55/'UK Pop by Age'!$G7)*52</f>
        <v>-1.0313374665901202E-5</v>
      </c>
      <c r="D79" s="64">
        <f>(D55/'UK Pop by Age'!$G7)*52</f>
        <v>-1.0313374665901202E-5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f>'UK Death v2019 predict'!P79-'ONS Weekly (2020)'!P82</f>
        <v>-1.1686980170854198E-4</v>
      </c>
      <c r="Q79" s="98">
        <f>'UK Death v2019 predict'!Q79-'ONS Weekly (2020)'!Q82</f>
        <v>-2.0087280503124498E-4</v>
      </c>
      <c r="R79" s="98">
        <f>'UK Death v2019 predict'!R79-'ONS Weekly (2020)'!R82</f>
        <v>-1.7649621844912256E-4</v>
      </c>
      <c r="S79" s="98">
        <f>'UK Death v2019 predict'!S79-'ONS Weekly (2020)'!S82</f>
        <v>9.9596259148607928E-5</v>
      </c>
      <c r="T79" s="98">
        <f>'UK Death v2019 predict'!T79-'ONS Weekly (2020)'!T82</f>
        <v>1.4892513017561335E-4</v>
      </c>
      <c r="U79" s="98"/>
      <c r="V79" s="98">
        <f>'UK Death v2019 predict'!V79-'ONS Weekly (2020)'!V82</f>
        <v>-1.581330399945134E-4</v>
      </c>
      <c r="W79" s="98">
        <f>'UK Death v2019 predict'!W79-'ONS Weekly (2020)'!W82</f>
        <v>1.6061469577349565E-4</v>
      </c>
      <c r="X79" s="98">
        <f>'UK Death v2019 predict'!X79-'ONS Weekly (2020)'!X82</f>
        <v>-2.4239340559299515E-4</v>
      </c>
      <c r="Y79" s="98">
        <f>'UK Death v2019 predict'!Y79-'ONS Weekly (2020)'!Y82</f>
        <v>-7.1767468308766351E-5</v>
      </c>
      <c r="Z79" s="98">
        <f>'UK Death v2019 predict'!Z79-'ONS Weekly (2020)'!Z82</f>
        <v>3.3002798930883845E-5</v>
      </c>
      <c r="AA79" s="98">
        <f>'UK Death v2019 predict'!AA79-'ONS Weekly (2020)'!AA82</f>
        <v>-7.4899852173640927E-5</v>
      </c>
      <c r="AB79" s="98">
        <f>'UK Death v2019 predict'!AB79-'ONS Weekly (2020)'!AB82</f>
        <v>-1.6534402264372809E-4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6.0646477454322123E-6</v>
      </c>
      <c r="C80" s="64">
        <f>(C56/'UK Pop by Age'!$G8)*52</f>
        <v>2.456182336900046E-4</v>
      </c>
      <c r="D80" s="64">
        <f>(D56/'UK Pop by Age'!$G8)*52</f>
        <v>4.3968696154383534E-4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f>'UK Death v2019 predict'!P80-'ONS Weekly (2020)'!P83</f>
        <v>4.480508438740741E-4</v>
      </c>
      <c r="Q80" s="98">
        <f>'UK Death v2019 predict'!Q80-'ONS Weekly (2020)'!Q83</f>
        <v>-3.9047001253282761E-4</v>
      </c>
      <c r="R80" s="98">
        <f>'UK Death v2019 predict'!R80-'ONS Weekly (2020)'!R83</f>
        <v>2.2421002714862895E-3</v>
      </c>
      <c r="S80" s="98">
        <f>'UK Death v2019 predict'!S80-'ONS Weekly (2020)'!S83</f>
        <v>6.9094531763709186E-4</v>
      </c>
      <c r="T80" s="98">
        <f>'UK Death v2019 predict'!T80-'ONS Weekly (2020)'!T83</f>
        <v>6.9955711743560558E-4</v>
      </c>
      <c r="U80" s="98"/>
      <c r="V80" s="98">
        <f>'UK Death v2019 predict'!V80-'ONS Weekly (2020)'!V83</f>
        <v>6.3086550570647625E-5</v>
      </c>
      <c r="W80" s="98">
        <f>'UK Death v2019 predict'!W80-'ONS Weekly (2020)'!W83</f>
        <v>6.9963766353847397E-4</v>
      </c>
      <c r="X80" s="98">
        <f>'UK Death v2019 predict'!X80-'ONS Weekly (2020)'!X83</f>
        <v>-1.6401175864957864E-3</v>
      </c>
      <c r="Y80" s="98">
        <f>'UK Death v2019 predict'!Y80-'ONS Weekly (2020)'!Y83</f>
        <v>-7.2484811943129314E-4</v>
      </c>
      <c r="Z80" s="98">
        <f>'UK Death v2019 predict'!Z80-'ONS Weekly (2020)'!Z83</f>
        <v>-1.6981013687210195E-4</v>
      </c>
      <c r="AA80" s="98">
        <f>'UK Death v2019 predict'!AA80-'ONS Weekly (2020)'!AA83</f>
        <v>-5.555217334815908E-4</v>
      </c>
      <c r="AB80" s="98">
        <f>'UK Death v2019 predict'!AB80-'ONS Weekly (2020)'!AB83</f>
        <v>-1.0876339266658133E-3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7.3525529589136998E-4</v>
      </c>
      <c r="C81" s="64">
        <f>(C57/'UK Pop by Age'!$G9)*52</f>
        <v>1.4861543214825563E-4</v>
      </c>
      <c r="D81" s="64">
        <f>(D57/'UK Pop by Age'!$G9)*52</f>
        <v>7.0396783649173718E-5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f>'UK Death v2019 predict'!P81-'ONS Weekly (2020)'!P84</f>
        <v>4.2105700168967326E-3</v>
      </c>
      <c r="Q81" s="98">
        <f>'UK Death v2019 predict'!Q81-'ONS Weekly (2020)'!Q84</f>
        <v>-1.0409097069493198E-3</v>
      </c>
      <c r="R81" s="98">
        <f>'UK Death v2019 predict'!R81-'ONS Weekly (2020)'!R84</f>
        <v>1.1991961730222579E-2</v>
      </c>
      <c r="S81" s="98">
        <f>'UK Death v2019 predict'!S81-'ONS Weekly (2020)'!S84</f>
        <v>2.9439934922084439E-3</v>
      </c>
      <c r="T81" s="98">
        <f>'UK Death v2019 predict'!T81-'ONS Weekly (2020)'!T84</f>
        <v>1.8522175964582601E-3</v>
      </c>
      <c r="U81" s="98"/>
      <c r="V81" s="98">
        <f>'UK Death v2019 predict'!V81-'ONS Weekly (2020)'!V84</f>
        <v>9.1491375416269708E-4</v>
      </c>
      <c r="W81" s="98">
        <f>'UK Death v2019 predict'!W81-'ONS Weekly (2020)'!W84</f>
        <v>1.2059726782260775E-3</v>
      </c>
      <c r="X81" s="98">
        <f>'UK Death v2019 predict'!X81-'ONS Weekly (2020)'!X84</f>
        <v>-5.9362613095414671E-3</v>
      </c>
      <c r="Y81" s="98">
        <f>'UK Death v2019 predict'!Y81-'ONS Weekly (2020)'!Y84</f>
        <v>-2.2620683206033198E-3</v>
      </c>
      <c r="Z81" s="98">
        <f>'UK Death v2019 predict'!Z81-'ONS Weekly (2020)'!Z84</f>
        <v>7.8218648499081911E-5</v>
      </c>
      <c r="AA81" s="98">
        <f>'UK Death v2019 predict'!AA81-'ONS Weekly (2020)'!AA84</f>
        <v>-2.6974795995987387E-3</v>
      </c>
      <c r="AB81" s="98">
        <f>'UK Death v2019 predict'!AB81-'ONS Weekly (2020)'!AB84</f>
        <v>-3.529851169466568E-3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6.7310747361112745E-3</v>
      </c>
      <c r="C82" s="64">
        <f>(C58/'UK Pop by Age'!$G10)*52</f>
        <v>5.6402681583224909E-3</v>
      </c>
      <c r="D82" s="64">
        <f>(D58/'UK Pop by Age'!$G10)*52</f>
        <v>4.0040582916393156E-3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f>'UK Death v2019 predict'!P82-'ONS Weekly (2020)'!P85</f>
        <v>7.53507315179585E-3</v>
      </c>
      <c r="Q82" s="98">
        <f>'UK Death v2019 predict'!Q82-'ONS Weekly (2020)'!Q85</f>
        <v>-7.3245717484166153E-3</v>
      </c>
      <c r="R82" s="98">
        <f>'UK Death v2019 predict'!R82-'ONS Weekly (2020)'!R85</f>
        <v>2.7574348718037933E-2</v>
      </c>
      <c r="S82" s="98">
        <f>'UK Death v2019 predict'!S82-'ONS Weekly (2020)'!S85</f>
        <v>1.0455381048105488E-2</v>
      </c>
      <c r="T82" s="98">
        <f>'UK Death v2019 predict'!T82-'ONS Weekly (2020)'!T85</f>
        <v>9.2252970938600208E-3</v>
      </c>
      <c r="U82" s="98"/>
      <c r="V82" s="98">
        <f>'UK Death v2019 predict'!V82-'ONS Weekly (2020)'!V85</f>
        <v>4.7077407743191741E-3</v>
      </c>
      <c r="W82" s="98">
        <f>'UK Death v2019 predict'!W82-'ONS Weekly (2020)'!W85</f>
        <v>3.6992435343360984E-3</v>
      </c>
      <c r="X82" s="98">
        <f>'UK Death v2019 predict'!X82-'ONS Weekly (2020)'!X85</f>
        <v>-1.7333497868180052E-2</v>
      </c>
      <c r="Y82" s="98">
        <f>'UK Death v2019 predict'!Y82-'ONS Weekly (2020)'!Y85</f>
        <v>-7.6647019198824657E-3</v>
      </c>
      <c r="Z82" s="98">
        <f>'UK Death v2019 predict'!Z82-'ONS Weekly (2020)'!Z85</f>
        <v>4.1237809648112553E-4</v>
      </c>
      <c r="AA82" s="98">
        <f>'UK Death v2019 predict'!AA82-'ONS Weekly (2020)'!AA85</f>
        <v>-8.041851772074636E-3</v>
      </c>
      <c r="AB82" s="98">
        <f>'UK Death v2019 predict'!AB82-'ONS Weekly (2020)'!AB85</f>
        <v>-9.3436895151078267E-3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3.634276522058278E-2</v>
      </c>
      <c r="C83" s="72">
        <f>(C59/'UK Pop by Age'!$G11)*52</f>
        <v>4.684968198128199E-2</v>
      </c>
      <c r="D83" s="72">
        <f>(D59/'UK Pop by Age'!$G11)*52</f>
        <v>3.4667749505108994E-2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f>'UK Death v2019 predict'!P83-'ONS Weekly (2020)'!P86</f>
        <v>2.2343025146431383E-2</v>
      </c>
      <c r="Q83" s="98">
        <f>'UK Death v2019 predict'!Q83-'ONS Weekly (2020)'!Q86</f>
        <v>-9.9567775665028113E-2</v>
      </c>
      <c r="R83" s="98">
        <f>'UK Death v2019 predict'!R83-'ONS Weekly (2020)'!R86</f>
        <v>5.3339944894976288E-2</v>
      </c>
      <c r="S83" s="98">
        <f>'UK Death v2019 predict'!S83-'ONS Weekly (2020)'!S86</f>
        <v>2.916786078237682E-2</v>
      </c>
      <c r="T83" s="98">
        <f>'UK Death v2019 predict'!T83-'ONS Weekly (2020)'!T86</f>
        <v>6.1706563797014641E-2</v>
      </c>
      <c r="U83" s="98"/>
      <c r="V83" s="98">
        <f>'UK Death v2019 predict'!V83-'ONS Weekly (2020)'!V86</f>
        <v>3.1270528947707453E-2</v>
      </c>
      <c r="W83" s="98">
        <f>'UK Death v2019 predict'!W83-'ONS Weekly (2020)'!W86</f>
        <v>3.3495159194821079E-2</v>
      </c>
      <c r="X83" s="98">
        <f>'UK Death v2019 predict'!X83-'ONS Weekly (2020)'!X86</f>
        <v>-8.0839502131816135E-2</v>
      </c>
      <c r="Y83" s="98">
        <f>'UK Death v2019 predict'!Y83-'ONS Weekly (2020)'!Y86</f>
        <v>-3.7119920186903049E-2</v>
      </c>
      <c r="Z83" s="98">
        <f>'UK Death v2019 predict'!Z83-'ONS Weekly (2020)'!Z86</f>
        <v>6.040208186102446E-3</v>
      </c>
      <c r="AA83" s="98">
        <f>'UK Death v2019 predict'!AA83-'ONS Weekly (2020)'!AA86</f>
        <v>-3.022621692429632E-2</v>
      </c>
      <c r="AB83" s="98">
        <f>'UK Death v2019 predict'!AB83-'ONS Weekly (2020)'!AB86</f>
        <v>-5.4101992448763653E-2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f>'UK Death v2019 predict'!P84-'ONS Weekly (2020)'!P87</f>
        <v>1.3286078919850257E-3</v>
      </c>
      <c r="Q84" s="99">
        <f>'UK Death v2019 predict'!Q84-'ONS Weekly (2020)'!Q87</f>
        <v>-2.2563486228094395E-3</v>
      </c>
      <c r="R84" s="99">
        <f>'UK Death v2019 predict'!R84-'ONS Weekly (2020)'!R87</f>
        <v>4.2001233704642392E-3</v>
      </c>
      <c r="S84" s="99">
        <f>'UK Death v2019 predict'!S84-'ONS Weekly (2020)'!S87</f>
        <v>3.7856596772968733E-3</v>
      </c>
      <c r="T84" s="99">
        <f>'UK Death v2019 predict'!T84-'ONS Weekly (2020)'!T87</f>
        <v>2.3051088190930201E-3</v>
      </c>
      <c r="U84" s="99"/>
      <c r="V84" s="99">
        <f>'UK Death v2019 predict'!V84-'ONS Weekly (2020)'!V87</f>
        <v>8.1542387111879387E-4</v>
      </c>
      <c r="W84" s="99">
        <f>'UK Death v2019 predict'!W84-'ONS Weekly (2020)'!W87</f>
        <v>1.1118345230146968E-3</v>
      </c>
      <c r="X84" s="99">
        <f>'UK Death v2019 predict'!X84-'ONS Weekly (2020)'!X87</f>
        <v>-3.4264694418013747E-3</v>
      </c>
      <c r="Y84" s="99">
        <f>'UK Death v2019 predict'!Y84-'ONS Weekly (2020)'!Y87</f>
        <v>-1.4867912366751796E-3</v>
      </c>
      <c r="Z84" s="99">
        <f>'UK Death v2019 predict'!Z84-'ONS Weekly (2020)'!Z87</f>
        <v>9.3968968919566113E-5</v>
      </c>
      <c r="AA84" s="99">
        <f>'UK Death v2019 predict'!AA84-'ONS Weekly (2020)'!AA87</f>
        <v>-1.4038426991046498E-3</v>
      </c>
      <c r="AB84" s="99">
        <f>'UK Death v2019 predict'!AB84-'ONS Weekly (2020)'!AB87</f>
        <v>-2.1132752489289308E-3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 t="s">
        <v>101</v>
      </c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f>O87+1</f>
        <v>15</v>
      </c>
      <c r="Q87" s="87">
        <f t="shared" ref="Q87:AB87" si="19">P87+1</f>
        <v>16</v>
      </c>
      <c r="R87" s="87">
        <f t="shared" si="19"/>
        <v>17</v>
      </c>
      <c r="S87" s="87">
        <f t="shared" si="19"/>
        <v>18</v>
      </c>
      <c r="T87" s="87">
        <f t="shared" si="19"/>
        <v>19</v>
      </c>
      <c r="U87" s="87">
        <f t="shared" si="19"/>
        <v>20</v>
      </c>
      <c r="V87" s="87">
        <f t="shared" si="19"/>
        <v>21</v>
      </c>
      <c r="W87" s="87">
        <f t="shared" si="19"/>
        <v>22</v>
      </c>
      <c r="X87" s="87">
        <f t="shared" si="19"/>
        <v>23</v>
      </c>
      <c r="Y87" s="87">
        <f t="shared" si="19"/>
        <v>24</v>
      </c>
      <c r="Z87" s="87">
        <f t="shared" si="19"/>
        <v>25</v>
      </c>
      <c r="AA87" s="87">
        <f t="shared" si="19"/>
        <v>26</v>
      </c>
      <c r="AB87" s="87">
        <f t="shared" si="19"/>
        <v>27</v>
      </c>
      <c r="AC87" s="87">
        <v>28</v>
      </c>
      <c r="AD87" s="87">
        <v>29</v>
      </c>
      <c r="AE87" s="87">
        <v>30</v>
      </c>
      <c r="AF87" s="87">
        <v>31</v>
      </c>
      <c r="AG87" s="87">
        <v>32</v>
      </c>
      <c r="AH87" s="87">
        <v>33</v>
      </c>
      <c r="AI87" s="87">
        <v>34</v>
      </c>
      <c r="AJ87" s="87">
        <v>35</v>
      </c>
      <c r="AK87" s="87">
        <v>36</v>
      </c>
      <c r="AL87" s="87">
        <v>37</v>
      </c>
      <c r="AM87" s="87">
        <v>38</v>
      </c>
      <c r="AN87" s="87">
        <v>39</v>
      </c>
      <c r="AO87" s="87">
        <v>40</v>
      </c>
      <c r="AP87" s="87">
        <v>41</v>
      </c>
      <c r="AQ87" s="87">
        <v>42</v>
      </c>
      <c r="AR87" s="87">
        <v>43</v>
      </c>
      <c r="AS87" s="87">
        <v>44</v>
      </c>
      <c r="AT87" s="87">
        <v>45</v>
      </c>
      <c r="AU87" s="87">
        <v>46</v>
      </c>
      <c r="AV87" s="87">
        <v>47</v>
      </c>
      <c r="AW87" s="87">
        <v>48</v>
      </c>
      <c r="AX87" s="87">
        <v>49</v>
      </c>
      <c r="AY87" s="87">
        <v>50</v>
      </c>
      <c r="AZ87" s="87">
        <v>51</v>
      </c>
      <c r="BA87" s="87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f>P88+7</f>
        <v>43938</v>
      </c>
      <c r="R88" s="88">
        <f t="shared" ref="R88:BA88" si="20">Q88+7</f>
        <v>43945</v>
      </c>
      <c r="S88" s="88">
        <f t="shared" si="20"/>
        <v>43952</v>
      </c>
      <c r="T88" s="88">
        <f t="shared" si="20"/>
        <v>43959</v>
      </c>
      <c r="U88" s="88">
        <f t="shared" si="20"/>
        <v>43966</v>
      </c>
      <c r="V88" s="88">
        <f t="shared" si="20"/>
        <v>43973</v>
      </c>
      <c r="W88" s="88">
        <f t="shared" si="20"/>
        <v>43980</v>
      </c>
      <c r="X88" s="88">
        <f t="shared" si="20"/>
        <v>43987</v>
      </c>
      <c r="Y88" s="88">
        <f t="shared" si="20"/>
        <v>43994</v>
      </c>
      <c r="Z88" s="88">
        <f t="shared" si="20"/>
        <v>44001</v>
      </c>
      <c r="AA88" s="88">
        <f t="shared" si="20"/>
        <v>44008</v>
      </c>
      <c r="AB88" s="88">
        <f t="shared" si="20"/>
        <v>44015</v>
      </c>
      <c r="AC88" s="88">
        <f t="shared" si="20"/>
        <v>44022</v>
      </c>
      <c r="AD88" s="88">
        <f t="shared" si="20"/>
        <v>44029</v>
      </c>
      <c r="AE88" s="88">
        <f t="shared" si="20"/>
        <v>44036</v>
      </c>
      <c r="AF88" s="88">
        <f t="shared" si="20"/>
        <v>44043</v>
      </c>
      <c r="AG88" s="88">
        <f t="shared" si="20"/>
        <v>44050</v>
      </c>
      <c r="AH88" s="88">
        <f t="shared" si="20"/>
        <v>44057</v>
      </c>
      <c r="AI88" s="88">
        <f t="shared" si="20"/>
        <v>44064</v>
      </c>
      <c r="AJ88" s="88">
        <f t="shared" si="20"/>
        <v>44071</v>
      </c>
      <c r="AK88" s="88">
        <f t="shared" si="20"/>
        <v>44078</v>
      </c>
      <c r="AL88" s="88">
        <f t="shared" si="20"/>
        <v>44085</v>
      </c>
      <c r="AM88" s="88">
        <f t="shared" si="20"/>
        <v>44092</v>
      </c>
      <c r="AN88" s="88">
        <f t="shared" si="20"/>
        <v>44099</v>
      </c>
      <c r="AO88" s="88">
        <f t="shared" si="20"/>
        <v>44106</v>
      </c>
      <c r="AP88" s="88">
        <f t="shared" si="20"/>
        <v>44113</v>
      </c>
      <c r="AQ88" s="88">
        <f t="shared" si="20"/>
        <v>44120</v>
      </c>
      <c r="AR88" s="88">
        <f t="shared" si="20"/>
        <v>44127</v>
      </c>
      <c r="AS88" s="88">
        <f t="shared" si="20"/>
        <v>44134</v>
      </c>
      <c r="AT88" s="88">
        <f t="shared" si="20"/>
        <v>44141</v>
      </c>
      <c r="AU88" s="88">
        <f t="shared" si="20"/>
        <v>44148</v>
      </c>
      <c r="AV88" s="88">
        <f t="shared" si="20"/>
        <v>44155</v>
      </c>
      <c r="AW88" s="88">
        <f t="shared" si="20"/>
        <v>44162</v>
      </c>
      <c r="AX88" s="88">
        <f t="shared" si="20"/>
        <v>44169</v>
      </c>
      <c r="AY88" s="88">
        <f t="shared" si="20"/>
        <v>44176</v>
      </c>
      <c r="AZ88" s="88">
        <f t="shared" si="20"/>
        <v>44183</v>
      </c>
      <c r="BA88" s="88">
        <f t="shared" si="20"/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f>E41/'UK Pop by Age'!$G5*52</f>
        <v>3.6980233823495868E-3</v>
      </c>
      <c r="F89" s="85">
        <f>F41/'UK Pop by Age'!$G5*52</f>
        <v>3.4887013041033834E-3</v>
      </c>
      <c r="G89" s="85">
        <f>G41/'UK Pop by Age'!$G5*52</f>
        <v>2.0932207824620303E-3</v>
      </c>
      <c r="H89" s="85">
        <f>H41/'UK Pop by Age'!$G5*52</f>
        <v>3.0002831215289101E-3</v>
      </c>
      <c r="I89" s="85">
        <f>I41/'UK Pop by Age'!$G5*52</f>
        <v>3.5584753301854512E-3</v>
      </c>
      <c r="J89" s="85">
        <f>J41/'UK Pop by Age'!$G5*52</f>
        <v>3.418927278021316E-3</v>
      </c>
      <c r="K89" s="85">
        <f>K41/'UK Pop by Age'!$G5*52</f>
        <v>3.9073454605957894E-3</v>
      </c>
      <c r="L89" s="85">
        <f>L41/'UK Pop by Age'!$G5*52</f>
        <v>3.6980233823495868E-3</v>
      </c>
      <c r="M89" s="85">
        <f>M41/'UK Pop by Age'!$G5*52</f>
        <v>3.0700571476109774E-3</v>
      </c>
      <c r="N89" s="85">
        <f>N41/'UK Pop by Age'!$G5*52</f>
        <v>3.418927278021316E-3</v>
      </c>
      <c r="O89" s="85">
        <f>O41/'UK Pop by Age'!$G5*52</f>
        <v>3.5584753301854512E-3</v>
      </c>
      <c r="P89" s="98">
        <f>'UK Death v2019 predict'!P89-'ONS Weekly (2020)'!P92</f>
        <v>-1.6048025998875567E-3</v>
      </c>
      <c r="Q89" s="98">
        <f>'UK Death v2019 predict'!Q89-'ONS Weekly (2020)'!Q92</f>
        <v>-2.592373430587591E-3</v>
      </c>
      <c r="R89" s="98">
        <f>'UK Death v2019 predict'!R89-'ONS Weekly (2020)'!R92</f>
        <v>-5.8145021735056361E-5</v>
      </c>
      <c r="S89" s="98">
        <f>'UK Death v2019 predict'!S89-'ONS Weekly (2020)'!S92</f>
        <v>-5.7982215674198204E-4</v>
      </c>
      <c r="T89" s="98">
        <f>'UK Death v2019 predict'!T89-'ONS Weekly (2020)'!T92</f>
        <v>1.0605651964474289E-3</v>
      </c>
      <c r="U89" s="90"/>
      <c r="V89" s="98">
        <f>'UK Death v2019 predict'!V89-'ONS Weekly (2020)'!V92</f>
        <v>1.3082629890387443E-5</v>
      </c>
      <c r="W89" s="98">
        <f>'UK Death v2019 predict'!W89-'ONS Weekly (2020)'!W92</f>
        <v>4.6170781321493159E-4</v>
      </c>
      <c r="X89" s="98">
        <f>'UK Death v2019 predict'!X89-'ONS Weekly (2020)'!X92</f>
        <v>-1.4432040654401488E-3</v>
      </c>
      <c r="Y89" s="98">
        <f>'UK Death v2019 predict'!Y89-'ONS Weekly (2020)'!Y92</f>
        <v>-5.7543137165019364E-4</v>
      </c>
      <c r="Z89" s="98" t="e">
        <f>'UK Death v2019 predict'!Z89-'ONS Weekly (2020)'!Z92</f>
        <v>#DIV/0!</v>
      </c>
      <c r="AA89" s="98">
        <f>'UK Death v2019 predict'!AA89-'ONS Weekly (2020)'!AA92</f>
        <v>-8.1328604801258033E-4</v>
      </c>
      <c r="AB89" s="98">
        <f>'UK Death v2019 predict'!AB89-'ONS Weekly (2020)'!AB92</f>
        <v>-9.1822618324001069E-4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f>E42/'UK Pop by Age'!$G6*52</f>
        <v>9.7795280625438436E-5</v>
      </c>
      <c r="F90" s="85">
        <f>F42/'UK Pop by Age'!$G6*52</f>
        <v>6.9853771875313161E-5</v>
      </c>
      <c r="G90" s="85">
        <f>G42/'UK Pop by Age'!$G6*52</f>
        <v>7.4510690000334054E-5</v>
      </c>
      <c r="H90" s="85">
        <f>H42/'UK Pop by Age'!$G6*52</f>
        <v>5.5883017500250537E-5</v>
      </c>
      <c r="I90" s="85">
        <f>I42/'UK Pop by Age'!$G6*52</f>
        <v>8.3824526250375798E-5</v>
      </c>
      <c r="J90" s="85">
        <f>J42/'UK Pop by Age'!$G6*52</f>
        <v>9.3138362500417557E-5</v>
      </c>
      <c r="K90" s="85">
        <f>K42/'UK Pop by Age'!$G6*52</f>
        <v>9.3138362500417557E-5</v>
      </c>
      <c r="L90" s="85">
        <f>L42/'UK Pop by Age'!$G6*52</f>
        <v>1.0245219875045932E-4</v>
      </c>
      <c r="M90" s="85">
        <f>M42/'UK Pop by Age'!$G6*52</f>
        <v>5.5883017500250537E-5</v>
      </c>
      <c r="N90" s="85">
        <f>N42/'UK Pop by Age'!$G6*52</f>
        <v>6.0539935625271409E-5</v>
      </c>
      <c r="O90" s="85">
        <f>O42/'UK Pop by Age'!$G6*52</f>
        <v>9.7795280625438436E-5</v>
      </c>
      <c r="P90" s="98">
        <f>'UK Death v2019 predict'!P90-'ONS Weekly (2020)'!P93</f>
        <v>2.6078741500116913E-4</v>
      </c>
      <c r="Q90" s="98">
        <f>'UK Death v2019 predict'!Q90-'ONS Weekly (2020)'!Q93</f>
        <v>2.3105478389526664E-4</v>
      </c>
      <c r="R90" s="98">
        <f>'UK Death v2019 predict'!R90-'ONS Weekly (2020)'!R93</f>
        <v>1.1067942077132952E-4</v>
      </c>
      <c r="S90" s="98">
        <f>'UK Death v2019 predict'!S90-'ONS Weekly (2020)'!S93</f>
        <v>-1.0152081512545513E-5</v>
      </c>
      <c r="T90" s="98">
        <f>'UK Death v2019 predict'!T90-'ONS Weekly (2020)'!T93</f>
        <v>-4.7034873062710862E-5</v>
      </c>
      <c r="U90" s="90"/>
      <c r="V90" s="98">
        <f>'UK Death v2019 predict'!V90-'ONS Weekly (2020)'!V93</f>
        <v>6.3668802490519661E-6</v>
      </c>
      <c r="W90" s="98">
        <f>'UK Death v2019 predict'!W90-'ONS Weekly (2020)'!W93</f>
        <v>2.9105738281380393E-6</v>
      </c>
      <c r="X90" s="98">
        <f>'UK Death v2019 predict'!X90-'ONS Weekly (2020)'!X93</f>
        <v>-3.5026752127696543E-5</v>
      </c>
      <c r="Y90" s="98">
        <f>'UK Death v2019 predict'!Y90-'ONS Weekly (2020)'!Y93</f>
        <v>-9.6014840149525192E-6</v>
      </c>
      <c r="Z90" s="98" t="e">
        <f>'UK Death v2019 predict'!Z90-'ONS Weekly (2020)'!Z93</f>
        <v>#DIV/0!</v>
      </c>
      <c r="AA90" s="98">
        <f>'UK Death v2019 predict'!AA90-'ONS Weekly (2020)'!AA93</f>
        <v>-1.2704072645056954E-5</v>
      </c>
      <c r="AB90" s="98">
        <f>'UK Death v2019 predict'!AB90-'ONS Weekly (2020)'!AB93</f>
        <v>-1.6951181975075993E-5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f>E43/'UK Pop by Age'!$G7*52</f>
        <v>6.4767992901859552E-4</v>
      </c>
      <c r="F91" s="85">
        <f>F43/'UK Pop by Age'!$G7*52</f>
        <v>6.3530387941951403E-4</v>
      </c>
      <c r="G91" s="85">
        <f>G43/'UK Pop by Age'!$G7*52</f>
        <v>5.5898490689184526E-4</v>
      </c>
      <c r="H91" s="85">
        <f>H43/'UK Pop by Age'!$G7*52</f>
        <v>5.8992503088954877E-4</v>
      </c>
      <c r="I91" s="85">
        <f>I43/'UK Pop by Age'!$G7*52</f>
        <v>6.6211865355085716E-4</v>
      </c>
      <c r="J91" s="85">
        <f>J43/'UK Pop by Age'!$G7*52</f>
        <v>6.4974260395177577E-4</v>
      </c>
      <c r="K91" s="85">
        <f>K43/'UK Pop by Age'!$G7*52</f>
        <v>6.4355457915223502E-4</v>
      </c>
      <c r="L91" s="85">
        <f>L43/'UK Pop by Age'!$G7*52</f>
        <v>6.4149190421905478E-4</v>
      </c>
      <c r="M91" s="85">
        <f>M43/'UK Pop by Age'!$G7*52</f>
        <v>5.6723560662456614E-4</v>
      </c>
      <c r="N91" s="85">
        <f>N43/'UK Pop by Age'!$G7*52</f>
        <v>5.8373700609000813E-4</v>
      </c>
      <c r="O91" s="85">
        <f>O43/'UK Pop by Age'!$G7*52</f>
        <v>5.9405038075590927E-4</v>
      </c>
      <c r="P91" s="98">
        <f>'UK Death v2019 predict'!P91-'ONS Weekly (2020)'!P94</f>
        <v>-2.9702519037795453E-4</v>
      </c>
      <c r="Q91" s="98">
        <f>'UK Death v2019 predict'!Q91-'ONS Weekly (2020)'!Q94</f>
        <v>-3.7017081685457694E-4</v>
      </c>
      <c r="R91" s="98">
        <f>'UK Death v2019 predict'!R91-'ONS Weekly (2020)'!R94</f>
        <v>-2.3913278058669595E-4</v>
      </c>
      <c r="S91" s="98">
        <f>'UK Death v2019 predict'!S91-'ONS Weekly (2020)'!S94</f>
        <v>-9.9132157288642328E-5</v>
      </c>
      <c r="T91" s="98">
        <f>'UK Death v2019 predict'!T91-'ONS Weekly (2020)'!T94</f>
        <v>1.5985730732146874E-4</v>
      </c>
      <c r="U91" s="90"/>
      <c r="V91" s="98">
        <f>'UK Death v2019 predict'!V91-'ONS Weekly (2020)'!V94</f>
        <v>-1.5813303999451342E-4</v>
      </c>
      <c r="W91" s="98">
        <f>'UK Death v2019 predict'!W91-'ONS Weekly (2020)'!W94</f>
        <v>1.6061469577349568E-4</v>
      </c>
      <c r="X91" s="98">
        <f>'UK Death v2019 predict'!X91-'ONS Weekly (2020)'!X94</f>
        <v>-2.5889480505843698E-4</v>
      </c>
      <c r="Y91" s="98">
        <f>'UK Death v2019 predict'!Y91-'ONS Weekly (2020)'!Y94</f>
        <v>-1.1095829203919088E-4</v>
      </c>
      <c r="Z91" s="98">
        <f>'UK Death v2019 predict'!Z91-'ONS Weekly (2020)'!Z94</f>
        <v>-5.4248350742640327E-4</v>
      </c>
      <c r="AA91" s="98">
        <f>'UK Death v2019 predict'!AA91-'ONS Weekly (2020)'!AA94</f>
        <v>-1.1202800097088528E-4</v>
      </c>
      <c r="AB91" s="98">
        <f>'UK Death v2019 predict'!AB91-'ONS Weekly (2020)'!AB94</f>
        <v>-1.5709332291100725E-4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f>E44/'UK Pop by Age'!$G8*52</f>
        <v>4.1118311714030392E-3</v>
      </c>
      <c r="F92" s="85">
        <f>F44/'UK Pop by Age'!$G8*52</f>
        <v>4.0875725804213111E-3</v>
      </c>
      <c r="G92" s="85">
        <f>G44/'UK Pop by Age'!$G8*52</f>
        <v>4.0299584268397052E-3</v>
      </c>
      <c r="H92" s="85">
        <f>H44/'UK Pop by Age'!$G8*52</f>
        <v>3.905633148058345E-3</v>
      </c>
      <c r="I92" s="85">
        <f>I44/'UK Pop by Age'!$G8*52</f>
        <v>3.8540836422221707E-3</v>
      </c>
      <c r="J92" s="85">
        <f>J44/'UK Pop by Age'!$G8*52</f>
        <v>3.8116311080041453E-3</v>
      </c>
      <c r="K92" s="85">
        <f>K44/'UK Pop by Age'!$G8*52</f>
        <v>3.7964694886405649E-3</v>
      </c>
      <c r="L92" s="85">
        <f>L44/'UK Pop by Age'!$G8*52</f>
        <v>4.0633139894395822E-3</v>
      </c>
      <c r="M92" s="85">
        <f>M44/'UK Pop by Age'!$G8*52</f>
        <v>3.8328573751131583E-3</v>
      </c>
      <c r="N92" s="85">
        <f>N44/'UK Pop by Age'!$G8*52</f>
        <v>3.9450533584036536E-3</v>
      </c>
      <c r="O92" s="85">
        <f>O44/'UK Pop by Age'!$G8*52</f>
        <v>5.640122403251957E-3</v>
      </c>
      <c r="P92" s="98">
        <f>'UK Death v2019 predict'!P92-'ONS Weekly (2020)'!P95</f>
        <v>-1.5737760899396597E-3</v>
      </c>
      <c r="Q92" s="98">
        <f>'UK Death v2019 predict'!Q92-'ONS Weekly (2020)'!Q95</f>
        <v>-2.500034405213172E-3</v>
      </c>
      <c r="R92" s="98">
        <f>'UK Death v2019 predict'!R92-'ONS Weekly (2020)'!R95</f>
        <v>1.8064564084394096E-3</v>
      </c>
      <c r="S92" s="98">
        <f>'UK Death v2019 predict'!S92-'ONS Weekly (2020)'!S95</f>
        <v>-6.6406376650546446E-4</v>
      </c>
      <c r="T92" s="98">
        <f>'UK Death v2019 predict'!T92-'ONS Weekly (2020)'!T95</f>
        <v>1.0228028422671429E-3</v>
      </c>
      <c r="U92" s="90"/>
      <c r="V92" s="98">
        <f>'UK Death v2019 predict'!V92-'ONS Weekly (2020)'!V95</f>
        <v>6.3086550570647625E-5</v>
      </c>
      <c r="W92" s="98">
        <f>'UK Death v2019 predict'!W92-'ONS Weekly (2020)'!W95</f>
        <v>6.9963766353847451E-4</v>
      </c>
      <c r="X92" s="98">
        <f>'UK Death v2019 predict'!X92-'ONS Weekly (2020)'!X95</f>
        <v>-1.8645095530767787E-3</v>
      </c>
      <c r="Y92" s="98">
        <f>'UK Death v2019 predict'!Y92-'ONS Weekly (2020)'!Y95</f>
        <v>-7.2181579555857757E-4</v>
      </c>
      <c r="Z92" s="98">
        <f>'UK Death v2019 predict'!Z92-'ONS Weekly (2020)'!Z95</f>
        <v>-3.6569825904956238E-3</v>
      </c>
      <c r="AA92" s="98">
        <f>'UK Death v2019 predict'!AA92-'ONS Weekly (2020)'!AA95</f>
        <v>-8.6481876849863349E-4</v>
      </c>
      <c r="AB92" s="98">
        <f>'UK Death v2019 predict'!AB92-'ONS Weekly (2020)'!AB95</f>
        <v>-1.002728858229762E-3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f>E45/'UK Pop by Age'!$G9*52</f>
        <v>1.531521137612024E-2</v>
      </c>
      <c r="F93" s="85">
        <f>F45/'UK Pop by Age'!$G9*52</f>
        <v>1.5080555430622991E-2</v>
      </c>
      <c r="G93" s="85">
        <f>G45/'UK Pop by Age'!$G9*52</f>
        <v>1.4149753513483918E-2</v>
      </c>
      <c r="H93" s="85">
        <f>H45/'UK Pop by Age'!$G9*52</f>
        <v>1.3719550946738967E-2</v>
      </c>
      <c r="I93" s="85">
        <f>I45/'UK Pop by Age'!$G9*52</f>
        <v>1.3633510433389978E-2</v>
      </c>
      <c r="J93" s="85">
        <f>J45/'UK Pop by Age'!$G9*52</f>
        <v>1.4024603675885384E-2</v>
      </c>
      <c r="K93" s="85">
        <f>K45/'UK Pop by Age'!$G9*52</f>
        <v>1.3836878919487589E-2</v>
      </c>
      <c r="L93" s="85">
        <f>L45/'UK Pop by Age'!$G9*52</f>
        <v>1.3711729081889059E-2</v>
      </c>
      <c r="M93" s="85">
        <f>M45/'UK Pop by Age'!$G9*52</f>
        <v>1.392291943283658E-2</v>
      </c>
      <c r="N93" s="85">
        <f>N45/'UK Pop by Age'!$G9*52</f>
        <v>1.4118466054084285E-2</v>
      </c>
      <c r="O93" s="85">
        <f>O45/'UK Pop by Age'!$G9*52</f>
        <v>2.1384978499648995E-2</v>
      </c>
      <c r="P93" s="98">
        <f>'UK Death v2019 predict'!P93-'ONS Weekly (2020)'!P96</f>
        <v>-4.7948031529937186E-3</v>
      </c>
      <c r="Q93" s="98">
        <f>'UK Death v2019 predict'!Q93-'ONS Weekly (2020)'!Q96</f>
        <v>-9.5932163974566317E-3</v>
      </c>
      <c r="R93" s="98">
        <f>'UK Death v2019 predict'!R93-'ONS Weekly (2020)'!R96</f>
        <v>9.3935382270830814E-3</v>
      </c>
      <c r="S93" s="98">
        <f>'UK Death v2019 predict'!S93-'ONS Weekly (2020)'!S96</f>
        <v>-1.7291796623692089E-3</v>
      </c>
      <c r="T93" s="98">
        <f>'UK Death v2019 predict'!T93-'ONS Weekly (2020)'!T96</f>
        <v>3.1748949425777374E-3</v>
      </c>
      <c r="U93" s="90"/>
      <c r="V93" s="98">
        <f>'UK Death v2019 predict'!V93-'ONS Weekly (2020)'!V96</f>
        <v>9.1491375416269741E-4</v>
      </c>
      <c r="W93" s="98">
        <f>'UK Death v2019 predict'!W93-'ONS Weekly (2020)'!W96</f>
        <v>1.2059726782260773E-3</v>
      </c>
      <c r="X93" s="98">
        <f>'UK Death v2019 predict'!X93-'ONS Weekly (2020)'!X96</f>
        <v>-6.5854760920838465E-3</v>
      </c>
      <c r="Y93" s="98">
        <f>'UK Death v2019 predict'!Y93-'ONS Weekly (2020)'!Y96</f>
        <v>-2.5201898606502897E-3</v>
      </c>
      <c r="Z93" s="98">
        <f>'UK Death v2019 predict'!Z93-'ONS Weekly (2020)'!Z96</f>
        <v>-1.2632311732601728E-2</v>
      </c>
      <c r="AA93" s="98">
        <f>'UK Death v2019 predict'!AA93-'ONS Weekly (2020)'!AA96</f>
        <v>-3.0416416529946994E-3</v>
      </c>
      <c r="AB93" s="98">
        <f>'UK Death v2019 predict'!AB93-'ONS Weekly (2020)'!AB96</f>
        <v>-3.5063855749168441E-3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f>E46/'UK Pop by Age'!$G10*52</f>
        <v>4.4390506708306965E-2</v>
      </c>
      <c r="F94" s="85">
        <f>F46/'UK Pop by Age'!$G10*52</f>
        <v>4.3313002649759506E-2</v>
      </c>
      <c r="G94" s="85">
        <f>G46/'UK Pop by Age'!$G10*52</f>
        <v>4.0652498801494179E-2</v>
      </c>
      <c r="H94" s="85">
        <f>H46/'UK Pop by Age'!$G10*52</f>
        <v>4.0027280397151831E-2</v>
      </c>
      <c r="I94" s="85">
        <f>I46/'UK Pop by Age'!$G10*52</f>
        <v>4.035984337818499E-2</v>
      </c>
      <c r="J94" s="85">
        <f>J46/'UK Pop by Age'!$G10*52</f>
        <v>3.9481877108257436E-2</v>
      </c>
      <c r="K94" s="85">
        <f>K46/'UK Pop by Age'!$G10*52</f>
        <v>4.1543767590663069E-2</v>
      </c>
      <c r="L94" s="85">
        <f>L46/'UK Pop by Age'!$G10*52</f>
        <v>4.1291019725077857E-2</v>
      </c>
      <c r="M94" s="85">
        <f>M46/'UK Pop by Age'!$G10*52</f>
        <v>4.079882651314877E-2</v>
      </c>
      <c r="N94" s="85">
        <f>N46/'UK Pop by Age'!$G10*52</f>
        <v>4.3193279976587562E-2</v>
      </c>
      <c r="O94" s="85">
        <f>O46/'UK Pop by Age'!$G10*52</f>
        <v>6.6579108802839779E-2</v>
      </c>
      <c r="P94" s="98">
        <f>'UK Death v2019 predict'!P94-'ONS Weekly (2020)'!P97</f>
        <v>-5.028352273221473E-3</v>
      </c>
      <c r="Q94" s="98">
        <f>'UK Death v2019 predict'!Q94-'ONS Weekly (2020)'!Q97</f>
        <v>-2.4273004532577622E-2</v>
      </c>
      <c r="R94" s="98">
        <f>'UK Death v2019 predict'!R94-'ONS Weekly (2020)'!R97</f>
        <v>2.2933099754739075E-2</v>
      </c>
      <c r="S94" s="98">
        <f>'UK Death v2019 predict'!S94-'ONS Weekly (2020)'!S97</f>
        <v>-4.7216626921126881E-3</v>
      </c>
      <c r="T94" s="98">
        <f>'UK Death v2019 predict'!T94-'ONS Weekly (2020)'!T97</f>
        <v>1.3313161256719698E-2</v>
      </c>
      <c r="U94" s="90"/>
      <c r="V94" s="98">
        <f>'UK Death v2019 predict'!V94-'ONS Weekly (2020)'!V97</f>
        <v>4.7077407743191732E-3</v>
      </c>
      <c r="W94" s="98">
        <f>'UK Death v2019 predict'!W94-'ONS Weekly (2020)'!W97</f>
        <v>3.699243534336101E-3</v>
      </c>
      <c r="X94" s="98">
        <f>'UK Death v2019 predict'!X94-'ONS Weekly (2020)'!X97</f>
        <v>-1.964813621617088E-2</v>
      </c>
      <c r="Y94" s="98">
        <f>'UK Death v2019 predict'!Y94-'ONS Weekly (2020)'!Y97</f>
        <v>-7.145903669470724E-3</v>
      </c>
      <c r="Z94" s="98">
        <f>'UK Death v2019 predict'!Z94-'ONS Weekly (2020)'!Z97</f>
        <v>-3.5650751566755366E-2</v>
      </c>
      <c r="AA94" s="98">
        <f>'UK Death v2019 predict'!AA94-'ONS Weekly (2020)'!AA97</f>
        <v>-8.6005575802103537E-3</v>
      </c>
      <c r="AB94" s="98">
        <f>'UK Death v2019 predict'!AB94-'ONS Weekly (2020)'!AB97</f>
        <v>-9.7959751693129302E-3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f>E47/'UK Pop by Age'!$G11*52</f>
        <v>0.24434926225123671</v>
      </c>
      <c r="F95" s="86">
        <f>F47/'UK Pop by Age'!$G11*52</f>
        <v>0.23891815068894295</v>
      </c>
      <c r="G95" s="86">
        <f>G47/'UK Pop by Age'!$G11*52</f>
        <v>0.22704076652467428</v>
      </c>
      <c r="H95" s="86">
        <f>H47/'UK Pop by Age'!$G11*52</f>
        <v>0.23125368483935077</v>
      </c>
      <c r="I95" s="86">
        <f>I47/'UK Pop by Age'!$G11*52</f>
        <v>0.22343694483380644</v>
      </c>
      <c r="J95" s="86">
        <f>J47/'UK Pop by Age'!$G11*52</f>
        <v>0.22399528340563099</v>
      </c>
      <c r="K95" s="86">
        <f>K47/'UK Pop by Age'!$G11*52</f>
        <v>0.22130510665047617</v>
      </c>
      <c r="L95" s="86">
        <f>L47/'UK Pop by Age'!$G11*52</f>
        <v>0.22506120249729614</v>
      </c>
      <c r="M95" s="86">
        <f>M47/'UK Pop by Age'!$G11*52</f>
        <v>0.21338685054096371</v>
      </c>
      <c r="N95" s="86">
        <f>N47/'UK Pop by Age'!$G11*52</f>
        <v>0.2255687830171367</v>
      </c>
      <c r="O95" s="86">
        <f>O47/'UK Pop by Age'!$G11*52</f>
        <v>0.32627275815350015</v>
      </c>
      <c r="P95" s="98">
        <f>'UK Death v2019 predict'!P95-'ONS Weekly (2020)'!P98</f>
        <v>1.7968350402355171E-2</v>
      </c>
      <c r="Q95" s="98">
        <f>'UK Death v2019 predict'!Q95-'ONS Weekly (2020)'!Q98</f>
        <v>-0.12112042543056495</v>
      </c>
      <c r="R95" s="98">
        <f>'UK Death v2019 predict'!R95-'ONS Weekly (2020)'!R98</f>
        <v>2.8245163994059963E-2</v>
      </c>
      <c r="S95" s="98">
        <f>'UK Death v2019 predict'!S95-'ONS Weekly (2020)'!S98</f>
        <v>-4.7288485340684194E-2</v>
      </c>
      <c r="T95" s="98">
        <f>'UK Death v2019 predict'!T95-'ONS Weekly (2020)'!T98</f>
        <v>8.4974054826505163E-2</v>
      </c>
      <c r="U95" s="91"/>
      <c r="V95" s="98">
        <f>'UK Death v2019 predict'!V95-'ONS Weekly (2020)'!V98</f>
        <v>3.1270528947707488E-2</v>
      </c>
      <c r="W95" s="98">
        <f>'UK Death v2019 predict'!W95-'ONS Weekly (2020)'!W98</f>
        <v>3.3495159194821073E-2</v>
      </c>
      <c r="X95" s="98">
        <f>'UK Death v2019 predict'!X95-'ONS Weekly (2020)'!X98</f>
        <v>-9.880785253417132E-2</v>
      </c>
      <c r="Y95" s="98">
        <f>'UK Death v2019 predict'!Y95-'ONS Weekly (2020)'!Y98</f>
        <v>-3.5952484991269823E-2</v>
      </c>
      <c r="Z95" s="98">
        <f>'UK Death v2019 predict'!Z95-'ONS Weekly (2020)'!Z98</f>
        <v>-0.17805924636006198</v>
      </c>
      <c r="AA95" s="98">
        <f>'UK Death v2019 predict'!AA95-'ONS Weekly (2020)'!AA98</f>
        <v>-4.2509665504437438E-2</v>
      </c>
      <c r="AB95" s="98">
        <f>'UK Death v2019 predict'!AB95-'ONS Weekly (2020)'!AB98</f>
        <v>-4.8264816470597438E-2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f>E48/'UK Pop by Age'!$G12*52</f>
        <v>9.3597830975093877E-3</v>
      </c>
      <c r="F96" s="78">
        <f>F48/'UK Pop by Age'!$G12*52</f>
        <v>9.1694761940672408E-3</v>
      </c>
      <c r="G96" s="78">
        <f>G48/'UK Pop by Age'!$G12*52</f>
        <v>8.673572727836254E-3</v>
      </c>
      <c r="H96" s="78">
        <f>H48/'UK Pop by Age'!$G12*52</f>
        <v>8.6451451406000818E-3</v>
      </c>
      <c r="I96" s="78">
        <f>I48/'UK Pop by Age'!$G12*52</f>
        <v>8.5598623788915688E-3</v>
      </c>
      <c r="J96" s="78">
        <f>J48/'UK Pop by Age'!$G12*52</f>
        <v>8.5401209988664496E-3</v>
      </c>
      <c r="K96" s="78">
        <f>K48/'UK Pop by Age'!$G12*52</f>
        <v>8.6009244493438167E-3</v>
      </c>
      <c r="L96" s="78">
        <f>L48/'UK Pop by Age'!$G12*52</f>
        <v>8.6996313494694111E-3</v>
      </c>
      <c r="M96" s="78">
        <f>M48/'UK Pop by Age'!$G12*52</f>
        <v>8.406669269896647E-3</v>
      </c>
      <c r="N96" s="78">
        <f>N48/'UK Pop by Age'!$G12*52</f>
        <v>8.7983382495950054E-3</v>
      </c>
      <c r="O96" s="78">
        <f>O48/'UK Pop by Age'!$G12*52</f>
        <v>1.2940079778864957E-2</v>
      </c>
      <c r="P96" s="99">
        <f>'UK Death v2019 predict'!P96-'ONS Weekly (2020)'!P99</f>
        <v>-1.0004931396730265E-3</v>
      </c>
      <c r="Q96" s="99">
        <f>'UK Death v2019 predict'!Q96-'ONS Weekly (2020)'!Q99</f>
        <v>-5.0765718018440445E-3</v>
      </c>
      <c r="R96" s="99">
        <f>'UK Death v2019 predict'!R96-'ONS Weekly (2020)'!R99</f>
        <v>3.1460652863230555E-3</v>
      </c>
      <c r="S96" s="99">
        <f>'UK Death v2019 predict'!S96-'ONS Weekly (2020)'!S99</f>
        <v>-1.4096964131096994E-3</v>
      </c>
      <c r="T96" s="99">
        <f>'UK Death v2019 predict'!T96-'ONS Weekly (2020)'!T99</f>
        <v>2.7643459621573552E-3</v>
      </c>
      <c r="U96" s="99"/>
      <c r="V96" s="99">
        <f>'UK Death v2019 predict'!V96-'ONS Weekly (2020)'!V99</f>
        <v>8.154238711187943E-4</v>
      </c>
      <c r="W96" s="99">
        <f>'UK Death v2019 predict'!W96-'ONS Weekly (2020)'!W99</f>
        <v>1.1118345230146966E-3</v>
      </c>
      <c r="X96" s="99">
        <f>'UK Death v2019 predict'!X96-'ONS Weekly (2020)'!X99</f>
        <v>-3.9752798064996812E-3</v>
      </c>
      <c r="Y96" s="99">
        <f>'UK Death v2019 predict'!Y96-'ONS Weekly (2020)'!Y99</f>
        <v>-1.4765257190621174E-3</v>
      </c>
      <c r="Z96" s="99">
        <f>'UK Death v2019 predict'!Z96-'ONS Weekly (2020)'!Z99</f>
        <v>-7.3745899221834277E-3</v>
      </c>
      <c r="AA96" s="99">
        <f>'UK Death v2019 predict'!AA96-'ONS Weekly (2020)'!AA99</f>
        <v>-1.7583978843557857E-3</v>
      </c>
      <c r="AB96" s="99">
        <f>'UK Death v2019 predict'!AB96-'ONS Weekly (2020)'!AB99</f>
        <v>-2.0208855904113743E-3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21">SUM(F101:F107)</f>
        <v>13285</v>
      </c>
      <c r="G108" s="37">
        <f t="shared" si="21"/>
        <v>12490</v>
      </c>
      <c r="H108" s="37">
        <f t="shared" si="21"/>
        <v>12246</v>
      </c>
      <c r="I108" s="37">
        <f t="shared" si="21"/>
        <v>12142</v>
      </c>
      <c r="J108" s="37">
        <f t="shared" si="21"/>
        <v>10854</v>
      </c>
      <c r="K108" s="37">
        <f t="shared" si="21"/>
        <v>12997</v>
      </c>
      <c r="L108" s="37">
        <f t="shared" si="21"/>
        <v>12788</v>
      </c>
      <c r="M108" s="37">
        <f t="shared" si="21"/>
        <v>11913</v>
      </c>
      <c r="N108" s="37">
        <f t="shared" si="21"/>
        <v>9941</v>
      </c>
      <c r="O108" s="37">
        <f t="shared" si="21"/>
        <v>10794</v>
      </c>
      <c r="P108" s="37">
        <f t="shared" si="21"/>
        <v>12301</v>
      </c>
      <c r="Q108" s="37">
        <f t="shared" si="21"/>
        <v>11223</v>
      </c>
      <c r="R108" s="37">
        <f t="shared" si="21"/>
        <v>10306</v>
      </c>
      <c r="S108" s="37">
        <f t="shared" si="21"/>
        <v>10153</v>
      </c>
      <c r="T108" s="37">
        <f t="shared" si="21"/>
        <v>8624</v>
      </c>
      <c r="U108" s="37">
        <f t="shared" si="21"/>
        <v>10141</v>
      </c>
      <c r="V108" s="37">
        <f t="shared" si="21"/>
        <v>9636</v>
      </c>
      <c r="W108" s="37">
        <f t="shared" si="21"/>
        <v>8147</v>
      </c>
      <c r="X108" s="37">
        <f t="shared" si="21"/>
        <v>9950</v>
      </c>
      <c r="Y108" s="37">
        <f t="shared" si="21"/>
        <v>9343</v>
      </c>
      <c r="Z108" s="37">
        <f t="shared" si="21"/>
        <v>9256</v>
      </c>
      <c r="AA108" s="37">
        <f t="shared" si="21"/>
        <v>9212</v>
      </c>
      <c r="AB108" s="37">
        <f t="shared" si="21"/>
        <v>9258</v>
      </c>
      <c r="AC108" s="37">
        <f t="shared" si="21"/>
        <v>9293</v>
      </c>
      <c r="AD108" s="37">
        <f t="shared" si="21"/>
        <v>9127</v>
      </c>
      <c r="AE108" s="37">
        <f t="shared" si="21"/>
        <v>9141</v>
      </c>
      <c r="AF108" s="37">
        <f t="shared" si="21"/>
        <v>9161</v>
      </c>
      <c r="AG108" s="37">
        <f t="shared" si="21"/>
        <v>9319</v>
      </c>
      <c r="AH108" s="37">
        <f t="shared" si="21"/>
        <v>8830</v>
      </c>
      <c r="AI108" s="37">
        <f t="shared" si="21"/>
        <v>8978</v>
      </c>
      <c r="AJ108" s="37">
        <f t="shared" si="21"/>
        <v>7865</v>
      </c>
      <c r="AK108" s="37">
        <f t="shared" si="21"/>
        <v>9445</v>
      </c>
      <c r="AL108" s="37">
        <f t="shared" si="21"/>
        <v>9191</v>
      </c>
      <c r="AM108" s="37">
        <f t="shared" si="21"/>
        <v>9305</v>
      </c>
      <c r="AN108" s="37">
        <f t="shared" si="21"/>
        <v>9150</v>
      </c>
      <c r="AO108" s="37">
        <f t="shared" si="21"/>
        <v>9503</v>
      </c>
      <c r="AP108" s="37">
        <f t="shared" si="21"/>
        <v>9649</v>
      </c>
      <c r="AQ108" s="37">
        <f t="shared" si="21"/>
        <v>9864</v>
      </c>
      <c r="AR108" s="37">
        <f t="shared" si="21"/>
        <v>9603</v>
      </c>
      <c r="AS108" s="37">
        <f t="shared" si="21"/>
        <v>9529</v>
      </c>
      <c r="AT108" s="37">
        <f t="shared" si="21"/>
        <v>10151</v>
      </c>
      <c r="AU108" s="37">
        <f t="shared" si="21"/>
        <v>10193</v>
      </c>
      <c r="AV108" s="37">
        <f t="shared" si="21"/>
        <v>9957</v>
      </c>
      <c r="AW108" s="37">
        <f t="shared" si="21"/>
        <v>10033</v>
      </c>
      <c r="AX108" s="37">
        <f t="shared" si="21"/>
        <v>10287</v>
      </c>
      <c r="AY108" s="37">
        <f t="shared" si="21"/>
        <v>10550</v>
      </c>
      <c r="AZ108" s="37">
        <f t="shared" si="21"/>
        <v>11116</v>
      </c>
      <c r="BA108" s="37">
        <f t="shared" si="21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22">E29-E101</f>
        <v>-8</v>
      </c>
      <c r="F113" s="43">
        <f t="shared" si="22"/>
        <v>16</v>
      </c>
      <c r="G113" s="43">
        <f t="shared" si="22"/>
        <v>9</v>
      </c>
      <c r="H113" s="43">
        <f t="shared" si="22"/>
        <v>1</v>
      </c>
      <c r="I113" s="43">
        <f t="shared" si="22"/>
        <v>33</v>
      </c>
      <c r="J113" s="43">
        <f t="shared" si="22"/>
        <v>7</v>
      </c>
      <c r="K113" s="43">
        <f t="shared" si="22"/>
        <v>-2</v>
      </c>
      <c r="L113" s="43">
        <f t="shared" si="22"/>
        <v>10</v>
      </c>
      <c r="M113" s="43">
        <f t="shared" si="22"/>
        <v>3</v>
      </c>
      <c r="N113" s="43">
        <f t="shared" si="22"/>
        <v>2</v>
      </c>
      <c r="O113" s="43">
        <f t="shared" si="22"/>
        <v>-5</v>
      </c>
      <c r="P113" s="43">
        <f t="shared" si="22"/>
        <v>11</v>
      </c>
      <c r="Q113" s="43">
        <f t="shared" si="22"/>
        <v>-6</v>
      </c>
      <c r="R113" s="43">
        <f t="shared" si="22"/>
        <v>-23</v>
      </c>
      <c r="S113" s="43">
        <f t="shared" si="22"/>
        <v>-5</v>
      </c>
      <c r="T113" s="43">
        <f t="shared" si="22"/>
        <v>8</v>
      </c>
      <c r="U113" s="43">
        <f t="shared" si="22"/>
        <v>-8</v>
      </c>
      <c r="V113" s="43">
        <f t="shared" si="22"/>
        <v>-9</v>
      </c>
      <c r="W113" s="43">
        <f t="shared" si="22"/>
        <v>-1</v>
      </c>
      <c r="X113" s="43">
        <f t="shared" si="22"/>
        <v>2</v>
      </c>
      <c r="Y113" s="43">
        <f t="shared" si="22"/>
        <v>-14</v>
      </c>
      <c r="Z113" s="43">
        <f t="shared" si="22"/>
        <v>-9</v>
      </c>
      <c r="AA113" s="43">
        <f t="shared" si="22"/>
        <v>-4</v>
      </c>
      <c r="AB113" s="43">
        <f t="shared" si="22"/>
        <v>-17</v>
      </c>
      <c r="AC113" s="43">
        <f t="shared" si="22"/>
        <v>-4</v>
      </c>
      <c r="AD113" s="43">
        <f t="shared" si="22"/>
        <v>0</v>
      </c>
      <c r="AE113" s="43">
        <f t="shared" si="22"/>
        <v>-2</v>
      </c>
      <c r="AF113" s="43">
        <f t="shared" si="22"/>
        <v>-5</v>
      </c>
      <c r="AG113" s="43">
        <f t="shared" si="22"/>
        <v>-2</v>
      </c>
      <c r="AH113" s="43">
        <f t="shared" si="22"/>
        <v>-10</v>
      </c>
      <c r="AI113" s="43">
        <f t="shared" si="22"/>
        <v>3</v>
      </c>
      <c r="AJ113" s="43">
        <f t="shared" si="22"/>
        <v>-6</v>
      </c>
      <c r="AK113" s="43">
        <f t="shared" si="22"/>
        <v>9</v>
      </c>
      <c r="AL113" s="43">
        <f t="shared" si="22"/>
        <v>5</v>
      </c>
      <c r="AM113" s="43">
        <f t="shared" si="22"/>
        <v>-24</v>
      </c>
      <c r="AN113" s="43">
        <f t="shared" si="22"/>
        <v>5</v>
      </c>
      <c r="AO113" s="43">
        <f t="shared" si="22"/>
        <v>28</v>
      </c>
      <c r="AP113" s="43">
        <f t="shared" si="22"/>
        <v>-1</v>
      </c>
      <c r="AQ113" s="43">
        <f t="shared" si="22"/>
        <v>11</v>
      </c>
      <c r="AR113" s="43">
        <f t="shared" si="22"/>
        <v>-16</v>
      </c>
      <c r="AS113" s="43">
        <f t="shared" si="22"/>
        <v>-1</v>
      </c>
      <c r="AT113" s="43">
        <f t="shared" si="22"/>
        <v>8</v>
      </c>
      <c r="AU113" s="43">
        <f t="shared" si="22"/>
        <v>-1</v>
      </c>
      <c r="AV113" s="43">
        <f t="shared" si="22"/>
        <v>-5</v>
      </c>
      <c r="AW113" s="43">
        <f t="shared" si="22"/>
        <v>-2</v>
      </c>
      <c r="AX113" s="43">
        <f t="shared" si="22"/>
        <v>5</v>
      </c>
      <c r="AY113" s="43">
        <f t="shared" si="22"/>
        <v>1</v>
      </c>
      <c r="AZ113" s="43">
        <f t="shared" si="22"/>
        <v>12</v>
      </c>
      <c r="BA113" s="44">
        <f t="shared" si="22"/>
        <v>12</v>
      </c>
    </row>
    <row r="114" spans="1:53" s="30" customFormat="1" x14ac:dyDescent="0.25">
      <c r="A114" s="27" t="s">
        <v>44</v>
      </c>
      <c r="B114" s="43">
        <f t="shared" ref="B114:Q119" si="23">B30-B102</f>
        <v>-3</v>
      </c>
      <c r="C114" s="43">
        <f t="shared" si="23"/>
        <v>3</v>
      </c>
      <c r="D114" s="43">
        <f t="shared" si="23"/>
        <v>7</v>
      </c>
      <c r="E114" s="43">
        <f t="shared" si="22"/>
        <v>-3</v>
      </c>
      <c r="F114" s="43">
        <f t="shared" si="22"/>
        <v>1</v>
      </c>
      <c r="G114" s="43">
        <f t="shared" si="22"/>
        <v>2</v>
      </c>
      <c r="H114" s="43">
        <f t="shared" si="22"/>
        <v>0</v>
      </c>
      <c r="I114" s="43">
        <f t="shared" si="22"/>
        <v>17</v>
      </c>
      <c r="J114" s="43">
        <f t="shared" si="22"/>
        <v>9</v>
      </c>
      <c r="K114" s="43">
        <f t="shared" si="22"/>
        <v>-11</v>
      </c>
      <c r="L114" s="43">
        <f t="shared" si="22"/>
        <v>7</v>
      </c>
      <c r="M114" s="43">
        <f t="shared" si="22"/>
        <v>9</v>
      </c>
      <c r="N114" s="43">
        <f t="shared" si="22"/>
        <v>-3</v>
      </c>
      <c r="O114" s="43">
        <f t="shared" si="22"/>
        <v>-9</v>
      </c>
      <c r="P114" s="43">
        <f t="shared" si="22"/>
        <v>-2</v>
      </c>
      <c r="Q114" s="43">
        <f t="shared" si="22"/>
        <v>0</v>
      </c>
      <c r="R114" s="43">
        <f t="shared" si="22"/>
        <v>6</v>
      </c>
      <c r="S114" s="43">
        <f t="shared" si="22"/>
        <v>-3</v>
      </c>
      <c r="T114" s="43">
        <f t="shared" si="22"/>
        <v>-4</v>
      </c>
      <c r="U114" s="43">
        <f t="shared" si="22"/>
        <v>-10</v>
      </c>
      <c r="V114" s="43">
        <f t="shared" si="22"/>
        <v>8</v>
      </c>
      <c r="W114" s="43">
        <f t="shared" si="22"/>
        <v>-2</v>
      </c>
      <c r="X114" s="43">
        <f t="shared" si="22"/>
        <v>-1</v>
      </c>
      <c r="Y114" s="43">
        <f t="shared" si="22"/>
        <v>1</v>
      </c>
      <c r="Z114" s="43">
        <f t="shared" si="22"/>
        <v>-1</v>
      </c>
      <c r="AA114" s="43">
        <f t="shared" si="22"/>
        <v>-1</v>
      </c>
      <c r="AB114" s="43">
        <f t="shared" si="22"/>
        <v>3</v>
      </c>
      <c r="AC114" s="43">
        <f t="shared" si="22"/>
        <v>-5</v>
      </c>
      <c r="AD114" s="43">
        <f t="shared" si="22"/>
        <v>-1</v>
      </c>
      <c r="AE114" s="43">
        <f t="shared" si="22"/>
        <v>1</v>
      </c>
      <c r="AF114" s="43">
        <f t="shared" si="22"/>
        <v>-7</v>
      </c>
      <c r="AG114" s="43">
        <f t="shared" si="22"/>
        <v>-6</v>
      </c>
      <c r="AH114" s="43">
        <f t="shared" si="22"/>
        <v>13</v>
      </c>
      <c r="AI114" s="43">
        <f t="shared" si="22"/>
        <v>-14</v>
      </c>
      <c r="AJ114" s="43">
        <f t="shared" si="22"/>
        <v>5</v>
      </c>
      <c r="AK114" s="43">
        <f t="shared" si="22"/>
        <v>-1</v>
      </c>
      <c r="AL114" s="43">
        <f t="shared" si="22"/>
        <v>-6</v>
      </c>
      <c r="AM114" s="43">
        <f t="shared" si="22"/>
        <v>0</v>
      </c>
      <c r="AN114" s="43">
        <f t="shared" si="22"/>
        <v>4</v>
      </c>
      <c r="AO114" s="43">
        <f t="shared" si="22"/>
        <v>-2</v>
      </c>
      <c r="AP114" s="43">
        <f t="shared" si="22"/>
        <v>-4</v>
      </c>
      <c r="AQ114" s="43">
        <f t="shared" si="22"/>
        <v>-4</v>
      </c>
      <c r="AR114" s="43">
        <f t="shared" si="22"/>
        <v>-10</v>
      </c>
      <c r="AS114" s="43">
        <f t="shared" si="22"/>
        <v>-5</v>
      </c>
      <c r="AT114" s="43">
        <f t="shared" si="22"/>
        <v>-5</v>
      </c>
      <c r="AU114" s="43">
        <f t="shared" si="22"/>
        <v>-10</v>
      </c>
      <c r="AV114" s="43">
        <f t="shared" si="22"/>
        <v>-3</v>
      </c>
      <c r="AW114" s="43">
        <f t="shared" si="22"/>
        <v>-6</v>
      </c>
      <c r="AX114" s="43">
        <f t="shared" si="22"/>
        <v>2</v>
      </c>
      <c r="AY114" s="43">
        <f t="shared" si="22"/>
        <v>19</v>
      </c>
      <c r="AZ114" s="43">
        <f t="shared" si="22"/>
        <v>-4</v>
      </c>
      <c r="BA114" s="44">
        <f t="shared" si="22"/>
        <v>2</v>
      </c>
    </row>
    <row r="115" spans="1:53" s="30" customFormat="1" x14ac:dyDescent="0.25">
      <c r="A115" s="27" t="s">
        <v>45</v>
      </c>
      <c r="B115" s="43">
        <f t="shared" si="23"/>
        <v>7</v>
      </c>
      <c r="C115" s="43">
        <f t="shared" si="23"/>
        <v>-22</v>
      </c>
      <c r="D115" s="43">
        <f t="shared" si="23"/>
        <v>33</v>
      </c>
      <c r="E115" s="43">
        <f t="shared" si="22"/>
        <v>41</v>
      </c>
      <c r="F115" s="43">
        <f t="shared" si="22"/>
        <v>-32</v>
      </c>
      <c r="G115" s="43">
        <f t="shared" si="22"/>
        <v>-26</v>
      </c>
      <c r="H115" s="43">
        <f t="shared" si="22"/>
        <v>-13</v>
      </c>
      <c r="I115" s="43">
        <f t="shared" si="22"/>
        <v>-18</v>
      </c>
      <c r="J115" s="43">
        <f t="shared" si="22"/>
        <v>34</v>
      </c>
      <c r="K115" s="43">
        <f t="shared" si="22"/>
        <v>16</v>
      </c>
      <c r="L115" s="43">
        <f t="shared" si="22"/>
        <v>-30</v>
      </c>
      <c r="M115" s="43">
        <f t="shared" si="22"/>
        <v>15</v>
      </c>
      <c r="N115" s="43">
        <f t="shared" si="22"/>
        <v>28</v>
      </c>
      <c r="O115" s="43">
        <f t="shared" si="22"/>
        <v>36</v>
      </c>
      <c r="P115" s="43">
        <f t="shared" si="22"/>
        <v>-49</v>
      </c>
      <c r="Q115" s="43">
        <f t="shared" si="22"/>
        <v>-50</v>
      </c>
      <c r="R115" s="43">
        <f t="shared" si="22"/>
        <v>-67</v>
      </c>
      <c r="S115" s="43">
        <f t="shared" si="22"/>
        <v>-11</v>
      </c>
      <c r="T115" s="43">
        <f t="shared" si="22"/>
        <v>15</v>
      </c>
      <c r="U115" s="43">
        <f t="shared" si="22"/>
        <v>4</v>
      </c>
      <c r="V115" s="43">
        <f t="shared" si="22"/>
        <v>15</v>
      </c>
      <c r="W115" s="43">
        <f t="shared" si="22"/>
        <v>-11</v>
      </c>
      <c r="X115" s="43">
        <f t="shared" si="22"/>
        <v>8</v>
      </c>
      <c r="Y115" s="43">
        <f t="shared" si="22"/>
        <v>12</v>
      </c>
      <c r="Z115" s="43">
        <f t="shared" si="22"/>
        <v>-29</v>
      </c>
      <c r="AA115" s="43">
        <f t="shared" si="22"/>
        <v>-33</v>
      </c>
      <c r="AB115" s="43">
        <f t="shared" si="22"/>
        <v>-31</v>
      </c>
      <c r="AC115" s="43">
        <f t="shared" si="22"/>
        <v>-45</v>
      </c>
      <c r="AD115" s="43">
        <f t="shared" si="22"/>
        <v>-25</v>
      </c>
      <c r="AE115" s="43">
        <f t="shared" si="22"/>
        <v>-24</v>
      </c>
      <c r="AF115" s="43">
        <f t="shared" si="22"/>
        <v>-21</v>
      </c>
      <c r="AG115" s="43">
        <f t="shared" si="22"/>
        <v>-83</v>
      </c>
      <c r="AH115" s="43">
        <f t="shared" si="22"/>
        <v>24</v>
      </c>
      <c r="AI115" s="43">
        <f t="shared" si="22"/>
        <v>14</v>
      </c>
      <c r="AJ115" s="43">
        <f t="shared" si="22"/>
        <v>-9</v>
      </c>
      <c r="AK115" s="43">
        <f t="shared" si="22"/>
        <v>-55</v>
      </c>
      <c r="AL115" s="43">
        <f t="shared" si="22"/>
        <v>22</v>
      </c>
      <c r="AM115" s="43">
        <f t="shared" si="22"/>
        <v>-28</v>
      </c>
      <c r="AN115" s="43">
        <f t="shared" si="22"/>
        <v>-1</v>
      </c>
      <c r="AO115" s="43">
        <f t="shared" si="22"/>
        <v>38</v>
      </c>
      <c r="AP115" s="43">
        <f t="shared" si="22"/>
        <v>-26</v>
      </c>
      <c r="AQ115" s="43">
        <f t="shared" si="22"/>
        <v>2</v>
      </c>
      <c r="AR115" s="43">
        <f t="shared" si="22"/>
        <v>-28</v>
      </c>
      <c r="AS115" s="43">
        <f t="shared" si="22"/>
        <v>0</v>
      </c>
      <c r="AT115" s="43">
        <f t="shared" si="22"/>
        <v>6</v>
      </c>
      <c r="AU115" s="43">
        <f t="shared" si="22"/>
        <v>-21</v>
      </c>
      <c r="AV115" s="43">
        <f t="shared" si="22"/>
        <v>-29</v>
      </c>
      <c r="AW115" s="43">
        <f t="shared" si="22"/>
        <v>-5</v>
      </c>
      <c r="AX115" s="43">
        <f t="shared" si="22"/>
        <v>-11</v>
      </c>
      <c r="AY115" s="43">
        <f t="shared" si="22"/>
        <v>20</v>
      </c>
      <c r="AZ115" s="43">
        <f t="shared" si="22"/>
        <v>35</v>
      </c>
      <c r="BA115" s="44">
        <f t="shared" si="22"/>
        <v>-18</v>
      </c>
    </row>
    <row r="116" spans="1:53" s="30" customFormat="1" x14ac:dyDescent="0.25">
      <c r="A116" s="27" t="s">
        <v>46</v>
      </c>
      <c r="B116" s="43">
        <f t="shared" si="23"/>
        <v>-91</v>
      </c>
      <c r="C116" s="43">
        <f t="shared" si="23"/>
        <v>-142</v>
      </c>
      <c r="D116" s="43">
        <f t="shared" si="23"/>
        <v>-134</v>
      </c>
      <c r="E116" s="43">
        <f t="shared" si="22"/>
        <v>-21</v>
      </c>
      <c r="F116" s="43">
        <f t="shared" si="22"/>
        <v>-37</v>
      </c>
      <c r="G116" s="43">
        <f t="shared" si="22"/>
        <v>40</v>
      </c>
      <c r="H116" s="43">
        <f t="shared" si="22"/>
        <v>-5</v>
      </c>
      <c r="I116" s="43">
        <f t="shared" si="22"/>
        <v>17</v>
      </c>
      <c r="J116" s="43">
        <f t="shared" si="22"/>
        <v>35</v>
      </c>
      <c r="K116" s="43">
        <f t="shared" si="22"/>
        <v>-20</v>
      </c>
      <c r="L116" s="43">
        <f t="shared" si="22"/>
        <v>-5</v>
      </c>
      <c r="M116" s="43">
        <f t="shared" si="22"/>
        <v>-100</v>
      </c>
      <c r="N116" s="43">
        <f t="shared" si="22"/>
        <v>157</v>
      </c>
      <c r="O116" s="43">
        <f t="shared" si="22"/>
        <v>3</v>
      </c>
      <c r="P116" s="43">
        <f t="shared" si="22"/>
        <v>-117</v>
      </c>
      <c r="Q116" s="43">
        <f t="shared" si="22"/>
        <v>-286</v>
      </c>
      <c r="R116" s="43">
        <f t="shared" si="22"/>
        <v>-6</v>
      </c>
      <c r="S116" s="43">
        <f t="shared" si="22"/>
        <v>-29</v>
      </c>
      <c r="T116" s="43">
        <f t="shared" si="22"/>
        <v>-21</v>
      </c>
      <c r="U116" s="43">
        <f t="shared" si="22"/>
        <v>-56</v>
      </c>
      <c r="V116" s="43">
        <f t="shared" si="22"/>
        <v>4</v>
      </c>
      <c r="W116" s="43">
        <f t="shared" si="22"/>
        <v>-7</v>
      </c>
      <c r="X116" s="43">
        <f t="shared" si="22"/>
        <v>28</v>
      </c>
      <c r="Y116" s="43">
        <f t="shared" si="22"/>
        <v>-50</v>
      </c>
      <c r="Z116" s="43">
        <f t="shared" si="22"/>
        <v>-11</v>
      </c>
      <c r="AA116" s="43">
        <f t="shared" si="22"/>
        <v>30</v>
      </c>
      <c r="AB116" s="43">
        <f t="shared" si="22"/>
        <v>-38</v>
      </c>
      <c r="AC116" s="43">
        <f t="shared" si="22"/>
        <v>0</v>
      </c>
      <c r="AD116" s="43">
        <f t="shared" si="22"/>
        <v>-30</v>
      </c>
      <c r="AE116" s="43">
        <f t="shared" si="22"/>
        <v>-76</v>
      </c>
      <c r="AF116" s="43">
        <f t="shared" si="22"/>
        <v>-32</v>
      </c>
      <c r="AG116" s="43">
        <f t="shared" si="22"/>
        <v>-80</v>
      </c>
      <c r="AH116" s="43">
        <f t="shared" si="22"/>
        <v>114</v>
      </c>
      <c r="AI116" s="43">
        <f t="shared" si="22"/>
        <v>44</v>
      </c>
      <c r="AJ116" s="43">
        <f t="shared" si="22"/>
        <v>9</v>
      </c>
      <c r="AK116" s="43">
        <f t="shared" si="22"/>
        <v>3</v>
      </c>
      <c r="AL116" s="43">
        <f t="shared" si="22"/>
        <v>-11</v>
      </c>
      <c r="AM116" s="43">
        <f t="shared" si="22"/>
        <v>3</v>
      </c>
      <c r="AN116" s="43">
        <f t="shared" si="22"/>
        <v>114</v>
      </c>
      <c r="AO116" s="43">
        <f t="shared" si="22"/>
        <v>-11</v>
      </c>
      <c r="AP116" s="43">
        <f t="shared" si="22"/>
        <v>-75</v>
      </c>
      <c r="AQ116" s="43">
        <f t="shared" si="22"/>
        <v>-55</v>
      </c>
      <c r="AR116" s="43">
        <f t="shared" si="22"/>
        <v>-2</v>
      </c>
      <c r="AS116" s="43">
        <f t="shared" si="22"/>
        <v>45</v>
      </c>
      <c r="AT116" s="43">
        <f t="shared" si="22"/>
        <v>79</v>
      </c>
      <c r="AU116" s="43">
        <f t="shared" si="22"/>
        <v>16</v>
      </c>
      <c r="AV116" s="43">
        <f t="shared" si="22"/>
        <v>2</v>
      </c>
      <c r="AW116" s="43">
        <f t="shared" si="22"/>
        <v>-9</v>
      </c>
      <c r="AX116" s="43">
        <f t="shared" si="22"/>
        <v>57</v>
      </c>
      <c r="AY116" s="43">
        <f t="shared" si="22"/>
        <v>48</v>
      </c>
      <c r="AZ116" s="43">
        <f t="shared" si="22"/>
        <v>10</v>
      </c>
      <c r="BA116" s="44">
        <f t="shared" si="22"/>
        <v>-19</v>
      </c>
    </row>
    <row r="117" spans="1:53" s="30" customFormat="1" x14ac:dyDescent="0.25">
      <c r="A117" s="27" t="s">
        <v>47</v>
      </c>
      <c r="B117" s="43">
        <f t="shared" si="23"/>
        <v>-210</v>
      </c>
      <c r="C117" s="43">
        <f t="shared" si="23"/>
        <v>-142</v>
      </c>
      <c r="D117" s="43">
        <f t="shared" si="23"/>
        <v>-187</v>
      </c>
      <c r="E117" s="43">
        <f t="shared" si="22"/>
        <v>-221</v>
      </c>
      <c r="F117" s="43">
        <f t="shared" si="22"/>
        <v>-136</v>
      </c>
      <c r="G117" s="43">
        <f t="shared" si="22"/>
        <v>-77</v>
      </c>
      <c r="H117" s="43">
        <f t="shared" si="22"/>
        <v>-42</v>
      </c>
      <c r="I117" s="43">
        <f t="shared" si="22"/>
        <v>-72</v>
      </c>
      <c r="J117" s="43">
        <f t="shared" si="22"/>
        <v>98</v>
      </c>
      <c r="K117" s="43">
        <f t="shared" si="22"/>
        <v>-162</v>
      </c>
      <c r="L117" s="43">
        <f t="shared" si="22"/>
        <v>-271</v>
      </c>
      <c r="M117" s="43">
        <f t="shared" si="22"/>
        <v>-204</v>
      </c>
      <c r="N117" s="43">
        <f t="shared" si="22"/>
        <v>57</v>
      </c>
      <c r="O117" s="43">
        <f t="shared" si="22"/>
        <v>-150</v>
      </c>
      <c r="P117" s="43">
        <f t="shared" si="22"/>
        <v>-341</v>
      </c>
      <c r="Q117" s="43">
        <f t="shared" si="22"/>
        <v>-434</v>
      </c>
      <c r="R117" s="43">
        <f t="shared" si="22"/>
        <v>23</v>
      </c>
      <c r="S117" s="43">
        <f t="shared" si="22"/>
        <v>144</v>
      </c>
      <c r="T117" s="43">
        <f t="shared" si="22"/>
        <v>76</v>
      </c>
      <c r="U117" s="43">
        <f t="shared" si="22"/>
        <v>-110</v>
      </c>
      <c r="V117" s="43">
        <f t="shared" si="22"/>
        <v>106</v>
      </c>
      <c r="W117" s="43">
        <f t="shared" si="22"/>
        <v>-49</v>
      </c>
      <c r="X117" s="43">
        <f t="shared" si="22"/>
        <v>41</v>
      </c>
      <c r="Y117" s="43">
        <f t="shared" si="22"/>
        <v>51</v>
      </c>
      <c r="Z117" s="43">
        <f t="shared" si="22"/>
        <v>12</v>
      </c>
      <c r="AA117" s="43">
        <f t="shared" si="22"/>
        <v>-47</v>
      </c>
      <c r="AB117" s="43">
        <f t="shared" si="22"/>
        <v>13</v>
      </c>
      <c r="AC117" s="43">
        <f t="shared" si="22"/>
        <v>-36</v>
      </c>
      <c r="AD117" s="43">
        <f t="shared" si="22"/>
        <v>-77</v>
      </c>
      <c r="AE117" s="43">
        <f t="shared" si="22"/>
        <v>32</v>
      </c>
      <c r="AF117" s="43">
        <f t="shared" si="22"/>
        <v>61</v>
      </c>
      <c r="AG117" s="43">
        <f t="shared" si="22"/>
        <v>-30</v>
      </c>
      <c r="AH117" s="43">
        <f t="shared" si="22"/>
        <v>15</v>
      </c>
      <c r="AI117" s="43">
        <f t="shared" si="22"/>
        <v>-19</v>
      </c>
      <c r="AJ117" s="43">
        <f t="shared" si="22"/>
        <v>-23</v>
      </c>
      <c r="AK117" s="43">
        <f t="shared" si="22"/>
        <v>22</v>
      </c>
      <c r="AL117" s="43">
        <f t="shared" si="22"/>
        <v>17</v>
      </c>
      <c r="AM117" s="43">
        <f t="shared" si="22"/>
        <v>-31</v>
      </c>
      <c r="AN117" s="43">
        <f t="shared" si="22"/>
        <v>-60</v>
      </c>
      <c r="AO117" s="43">
        <f t="shared" si="22"/>
        <v>38</v>
      </c>
      <c r="AP117" s="43">
        <f t="shared" si="22"/>
        <v>-12</v>
      </c>
      <c r="AQ117" s="43">
        <f t="shared" si="22"/>
        <v>-26</v>
      </c>
      <c r="AR117" s="43">
        <f t="shared" si="22"/>
        <v>6</v>
      </c>
      <c r="AS117" s="43">
        <f t="shared" si="22"/>
        <v>94</v>
      </c>
      <c r="AT117" s="43">
        <f t="shared" si="22"/>
        <v>10</v>
      </c>
      <c r="AU117" s="43">
        <f t="shared" si="22"/>
        <v>-43</v>
      </c>
      <c r="AV117" s="43">
        <f t="shared" si="22"/>
        <v>43</v>
      </c>
      <c r="AW117" s="43">
        <f t="shared" si="22"/>
        <v>93</v>
      </c>
      <c r="AX117" s="43">
        <f t="shared" si="22"/>
        <v>-7</v>
      </c>
      <c r="AY117" s="43">
        <f t="shared" si="22"/>
        <v>-21</v>
      </c>
      <c r="AZ117" s="43">
        <f t="shared" si="22"/>
        <v>36</v>
      </c>
      <c r="BA117" s="44">
        <f t="shared" si="22"/>
        <v>-20</v>
      </c>
    </row>
    <row r="118" spans="1:53" s="30" customFormat="1" x14ac:dyDescent="0.25">
      <c r="A118" s="27" t="s">
        <v>48</v>
      </c>
      <c r="B118" s="43">
        <f t="shared" si="23"/>
        <v>-534</v>
      </c>
      <c r="C118" s="43">
        <f t="shared" si="23"/>
        <v>-565</v>
      </c>
      <c r="D118" s="43">
        <f t="shared" si="23"/>
        <v>-452</v>
      </c>
      <c r="E118" s="43">
        <f t="shared" si="22"/>
        <v>-558</v>
      </c>
      <c r="F118" s="43">
        <f t="shared" si="22"/>
        <v>-535</v>
      </c>
      <c r="G118" s="43">
        <f t="shared" si="22"/>
        <v>-125</v>
      </c>
      <c r="H118" s="43">
        <f t="shared" si="22"/>
        <v>-100</v>
      </c>
      <c r="I118" s="43">
        <f t="shared" si="22"/>
        <v>-229</v>
      </c>
      <c r="J118" s="43">
        <f t="shared" si="22"/>
        <v>89</v>
      </c>
      <c r="K118" s="43">
        <f t="shared" si="22"/>
        <v>-649</v>
      </c>
      <c r="L118" s="43">
        <f t="shared" si="22"/>
        <v>-661</v>
      </c>
      <c r="M118" s="43">
        <f t="shared" si="22"/>
        <v>-394</v>
      </c>
      <c r="N118" s="43">
        <f t="shared" si="22"/>
        <v>-90</v>
      </c>
      <c r="O118" s="43">
        <f t="shared" ref="O118:BA119" si="24">O34-O106</f>
        <v>-76</v>
      </c>
      <c r="P118" s="43">
        <f t="shared" si="24"/>
        <v>-535</v>
      </c>
      <c r="Q118" s="43">
        <f t="shared" si="24"/>
        <v>-562</v>
      </c>
      <c r="R118" s="43">
        <f t="shared" si="24"/>
        <v>-95</v>
      </c>
      <c r="S118" s="43">
        <f t="shared" si="24"/>
        <v>300</v>
      </c>
      <c r="T118" s="43">
        <f t="shared" si="24"/>
        <v>195</v>
      </c>
      <c r="U118" s="43">
        <f t="shared" si="24"/>
        <v>73</v>
      </c>
      <c r="V118" s="43">
        <f t="shared" si="24"/>
        <v>259</v>
      </c>
      <c r="W118" s="43">
        <f t="shared" si="24"/>
        <v>73</v>
      </c>
      <c r="X118" s="43">
        <f t="shared" si="24"/>
        <v>-35</v>
      </c>
      <c r="Y118" s="43">
        <f t="shared" si="24"/>
        <v>2</v>
      </c>
      <c r="Z118" s="43">
        <f t="shared" si="24"/>
        <v>161</v>
      </c>
      <c r="AA118" s="43">
        <f t="shared" si="24"/>
        <v>184</v>
      </c>
      <c r="AB118" s="43">
        <f t="shared" si="24"/>
        <v>39</v>
      </c>
      <c r="AC118" s="43">
        <f t="shared" si="24"/>
        <v>-17</v>
      </c>
      <c r="AD118" s="43">
        <f t="shared" si="24"/>
        <v>126</v>
      </c>
      <c r="AE118" s="43">
        <f t="shared" si="24"/>
        <v>-48</v>
      </c>
      <c r="AF118" s="43">
        <f t="shared" si="24"/>
        <v>44</v>
      </c>
      <c r="AG118" s="43">
        <f t="shared" si="24"/>
        <v>12</v>
      </c>
      <c r="AH118" s="43">
        <f t="shared" si="24"/>
        <v>41</v>
      </c>
      <c r="AI118" s="43">
        <f t="shared" si="24"/>
        <v>-81</v>
      </c>
      <c r="AJ118" s="43">
        <f t="shared" si="24"/>
        <v>169</v>
      </c>
      <c r="AK118" s="43">
        <f t="shared" si="24"/>
        <v>137</v>
      </c>
      <c r="AL118" s="43">
        <f t="shared" si="24"/>
        <v>78</v>
      </c>
      <c r="AM118" s="43">
        <f t="shared" si="24"/>
        <v>94</v>
      </c>
      <c r="AN118" s="43">
        <f t="shared" si="24"/>
        <v>131</v>
      </c>
      <c r="AO118" s="43">
        <f t="shared" si="24"/>
        <v>84</v>
      </c>
      <c r="AP118" s="43">
        <f t="shared" si="24"/>
        <v>128</v>
      </c>
      <c r="AQ118" s="43">
        <f t="shared" si="24"/>
        <v>151</v>
      </c>
      <c r="AR118" s="43">
        <f t="shared" si="24"/>
        <v>157</v>
      </c>
      <c r="AS118" s="43">
        <f t="shared" si="24"/>
        <v>238</v>
      </c>
      <c r="AT118" s="43">
        <f t="shared" si="24"/>
        <v>49</v>
      </c>
      <c r="AU118" s="43">
        <f t="shared" si="24"/>
        <v>251</v>
      </c>
      <c r="AV118" s="43">
        <f t="shared" si="24"/>
        <v>397</v>
      </c>
      <c r="AW118" s="43">
        <f t="shared" si="24"/>
        <v>313</v>
      </c>
      <c r="AX118" s="43">
        <f t="shared" si="24"/>
        <v>113</v>
      </c>
      <c r="AY118" s="43">
        <f t="shared" si="24"/>
        <v>253</v>
      </c>
      <c r="AZ118" s="43">
        <f t="shared" si="24"/>
        <v>163</v>
      </c>
      <c r="BA118" s="44">
        <f t="shared" si="24"/>
        <v>218</v>
      </c>
    </row>
    <row r="119" spans="1:53" s="51" customFormat="1" x14ac:dyDescent="0.25">
      <c r="A119" s="45" t="s">
        <v>49</v>
      </c>
      <c r="B119" s="46">
        <f t="shared" si="23"/>
        <v>-926</v>
      </c>
      <c r="C119" s="46">
        <f t="shared" si="23"/>
        <v>-1550</v>
      </c>
      <c r="D119" s="46">
        <f t="shared" si="23"/>
        <v>-1663</v>
      </c>
      <c r="E119" s="46">
        <f t="shared" si="23"/>
        <v>-1425</v>
      </c>
      <c r="F119" s="46">
        <f t="shared" si="23"/>
        <v>-1265</v>
      </c>
      <c r="G119" s="46">
        <f t="shared" si="23"/>
        <v>-653</v>
      </c>
      <c r="H119" s="46">
        <f t="shared" si="23"/>
        <v>-263</v>
      </c>
      <c r="I119" s="46">
        <f t="shared" si="23"/>
        <v>-595</v>
      </c>
      <c r="J119" s="46">
        <f t="shared" si="23"/>
        <v>-82</v>
      </c>
      <c r="K119" s="46">
        <f t="shared" si="23"/>
        <v>-1271</v>
      </c>
      <c r="L119" s="46">
        <f t="shared" si="23"/>
        <v>-1271</v>
      </c>
      <c r="M119" s="46">
        <f t="shared" si="23"/>
        <v>-840</v>
      </c>
      <c r="N119" s="46">
        <f t="shared" si="23"/>
        <v>-225</v>
      </c>
      <c r="O119" s="46">
        <f t="shared" si="23"/>
        <v>-467</v>
      </c>
      <c r="P119" s="46">
        <f t="shared" si="23"/>
        <v>-977</v>
      </c>
      <c r="Q119" s="46">
        <f t="shared" si="23"/>
        <v>-860</v>
      </c>
      <c r="R119" s="46">
        <f t="shared" si="24"/>
        <v>-85</v>
      </c>
      <c r="S119" s="46">
        <f t="shared" si="24"/>
        <v>658</v>
      </c>
      <c r="T119" s="46">
        <f t="shared" si="24"/>
        <v>162</v>
      </c>
      <c r="U119" s="46">
        <f t="shared" si="24"/>
        <v>238</v>
      </c>
      <c r="V119" s="46">
        <f t="shared" si="24"/>
        <v>265</v>
      </c>
      <c r="W119" s="46">
        <f t="shared" si="24"/>
        <v>110</v>
      </c>
      <c r="X119" s="46">
        <f t="shared" si="24"/>
        <v>147</v>
      </c>
      <c r="Y119" s="46">
        <f t="shared" si="24"/>
        <v>100</v>
      </c>
      <c r="Z119" s="46">
        <f t="shared" si="24"/>
        <v>79</v>
      </c>
      <c r="AA119" s="46">
        <f t="shared" si="24"/>
        <v>170</v>
      </c>
      <c r="AB119" s="46">
        <f t="shared" si="24"/>
        <v>-165</v>
      </c>
      <c r="AC119" s="46">
        <f t="shared" si="24"/>
        <v>-7</v>
      </c>
      <c r="AD119" s="46">
        <f t="shared" si="24"/>
        <v>-40</v>
      </c>
      <c r="AE119" s="46">
        <f t="shared" si="24"/>
        <v>88</v>
      </c>
      <c r="AF119" s="46">
        <f t="shared" si="24"/>
        <v>70</v>
      </c>
      <c r="AG119" s="46">
        <f t="shared" si="24"/>
        <v>-8</v>
      </c>
      <c r="AH119" s="46">
        <f t="shared" si="24"/>
        <v>66</v>
      </c>
      <c r="AI119" s="46">
        <f t="shared" si="24"/>
        <v>69</v>
      </c>
      <c r="AJ119" s="46">
        <f t="shared" si="24"/>
        <v>232</v>
      </c>
      <c r="AK119" s="46">
        <f t="shared" si="24"/>
        <v>135</v>
      </c>
      <c r="AL119" s="46">
        <f t="shared" si="24"/>
        <v>217</v>
      </c>
      <c r="AM119" s="46">
        <f t="shared" si="24"/>
        <v>121</v>
      </c>
      <c r="AN119" s="46">
        <f t="shared" si="24"/>
        <v>174</v>
      </c>
      <c r="AO119" s="46">
        <f t="shared" si="24"/>
        <v>121</v>
      </c>
      <c r="AP119" s="46">
        <f t="shared" si="24"/>
        <v>314</v>
      </c>
      <c r="AQ119" s="46">
        <f t="shared" si="24"/>
        <v>213</v>
      </c>
      <c r="AR119" s="46">
        <f t="shared" si="24"/>
        <v>311</v>
      </c>
      <c r="AS119" s="46">
        <f t="shared" si="24"/>
        <v>264</v>
      </c>
      <c r="AT119" s="46">
        <f t="shared" si="24"/>
        <v>399</v>
      </c>
      <c r="AU119" s="46">
        <f t="shared" si="24"/>
        <v>265</v>
      </c>
      <c r="AV119" s="46">
        <f t="shared" si="24"/>
        <v>520</v>
      </c>
      <c r="AW119" s="46">
        <f t="shared" si="24"/>
        <v>541</v>
      </c>
      <c r="AX119" s="46">
        <f t="shared" si="24"/>
        <v>370</v>
      </c>
      <c r="AY119" s="46">
        <f t="shared" si="24"/>
        <v>318</v>
      </c>
      <c r="AZ119" s="46">
        <f t="shared" si="24"/>
        <v>558</v>
      </c>
      <c r="BA119" s="47">
        <f t="shared" si="24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5">SUM(F113:F119)</f>
        <v>-1988</v>
      </c>
      <c r="G120" s="76">
        <f t="shared" si="25"/>
        <v>-830</v>
      </c>
      <c r="H120" s="76">
        <f t="shared" si="25"/>
        <v>-422</v>
      </c>
      <c r="I120" s="76">
        <f t="shared" si="25"/>
        <v>-847</v>
      </c>
      <c r="J120" s="76">
        <f t="shared" si="25"/>
        <v>190</v>
      </c>
      <c r="K120" s="76">
        <f t="shared" si="25"/>
        <v>-2099</v>
      </c>
      <c r="L120" s="76">
        <f t="shared" si="25"/>
        <v>-2221</v>
      </c>
      <c r="M120" s="76">
        <f t="shared" si="25"/>
        <v>-1511</v>
      </c>
      <c r="N120" s="76">
        <f t="shared" si="25"/>
        <v>-74</v>
      </c>
      <c r="O120" s="76">
        <f t="shared" si="25"/>
        <v>-668</v>
      </c>
      <c r="P120" s="76">
        <f t="shared" si="25"/>
        <v>-2010</v>
      </c>
      <c r="Q120" s="76">
        <f t="shared" si="25"/>
        <v>-2198</v>
      </c>
      <c r="R120" s="76">
        <f t="shared" si="25"/>
        <v>-247</v>
      </c>
      <c r="S120" s="76">
        <f t="shared" si="25"/>
        <v>1054</v>
      </c>
      <c r="T120" s="76">
        <f t="shared" si="25"/>
        <v>431</v>
      </c>
      <c r="U120" s="76">
        <f t="shared" si="25"/>
        <v>131</v>
      </c>
      <c r="V120" s="76">
        <f t="shared" si="25"/>
        <v>648</v>
      </c>
      <c r="W120" s="76">
        <f t="shared" si="25"/>
        <v>113</v>
      </c>
      <c r="X120" s="76">
        <f t="shared" si="25"/>
        <v>190</v>
      </c>
      <c r="Y120" s="76">
        <f t="shared" si="25"/>
        <v>102</v>
      </c>
      <c r="Z120" s="76">
        <f t="shared" si="25"/>
        <v>202</v>
      </c>
      <c r="AA120" s="76">
        <f t="shared" si="25"/>
        <v>299</v>
      </c>
      <c r="AB120" s="76">
        <f t="shared" si="25"/>
        <v>-196</v>
      </c>
      <c r="AC120" s="76">
        <f t="shared" si="25"/>
        <v>-114</v>
      </c>
      <c r="AD120" s="76">
        <f t="shared" si="25"/>
        <v>-47</v>
      </c>
      <c r="AE120" s="76">
        <f t="shared" si="25"/>
        <v>-29</v>
      </c>
      <c r="AF120" s="76">
        <f t="shared" si="25"/>
        <v>110</v>
      </c>
      <c r="AG120" s="76">
        <f t="shared" si="25"/>
        <v>-197</v>
      </c>
      <c r="AH120" s="76">
        <f t="shared" si="25"/>
        <v>263</v>
      </c>
      <c r="AI120" s="76">
        <f t="shared" si="25"/>
        <v>16</v>
      </c>
      <c r="AJ120" s="76">
        <f t="shared" si="25"/>
        <v>377</v>
      </c>
      <c r="AK120" s="76">
        <f t="shared" si="25"/>
        <v>250</v>
      </c>
      <c r="AL120" s="76">
        <f t="shared" si="25"/>
        <v>322</v>
      </c>
      <c r="AM120" s="76">
        <f t="shared" si="25"/>
        <v>135</v>
      </c>
      <c r="AN120" s="76">
        <f t="shared" si="25"/>
        <v>367</v>
      </c>
      <c r="AO120" s="76">
        <f t="shared" si="25"/>
        <v>296</v>
      </c>
      <c r="AP120" s="76">
        <f t="shared" si="25"/>
        <v>324</v>
      </c>
      <c r="AQ120" s="76">
        <f t="shared" si="25"/>
        <v>292</v>
      </c>
      <c r="AR120" s="76">
        <f t="shared" si="25"/>
        <v>418</v>
      </c>
      <c r="AS120" s="76">
        <f t="shared" si="25"/>
        <v>635</v>
      </c>
      <c r="AT120" s="76">
        <f t="shared" si="25"/>
        <v>546</v>
      </c>
      <c r="AU120" s="76">
        <f t="shared" si="25"/>
        <v>457</v>
      </c>
      <c r="AV120" s="76">
        <f t="shared" si="25"/>
        <v>925</v>
      </c>
      <c r="AW120" s="76">
        <f t="shared" si="25"/>
        <v>925</v>
      </c>
      <c r="AX120" s="76">
        <f t="shared" si="25"/>
        <v>529</v>
      </c>
      <c r="AY120" s="76">
        <f t="shared" si="25"/>
        <v>638</v>
      </c>
      <c r="AZ120" s="76">
        <f t="shared" si="25"/>
        <v>810</v>
      </c>
      <c r="BA120" s="77">
        <f t="shared" si="25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6">B113/((B101+B29)/2)</f>
        <v>1.0947368421052632</v>
      </c>
      <c r="C125" s="68">
        <f t="shared" si="26"/>
        <v>1.1869918699186992</v>
      </c>
      <c r="D125" s="68">
        <f t="shared" si="26"/>
        <v>1</v>
      </c>
      <c r="E125" s="68">
        <f t="shared" si="26"/>
        <v>-0.17391304347826086</v>
      </c>
      <c r="F125" s="68">
        <f t="shared" si="26"/>
        <v>0.32653061224489793</v>
      </c>
      <c r="G125" s="68">
        <f t="shared" si="26"/>
        <v>0.18181818181818182</v>
      </c>
      <c r="H125" s="68">
        <f t="shared" si="26"/>
        <v>2.0618556701030927E-2</v>
      </c>
      <c r="I125" s="68">
        <f t="shared" si="26"/>
        <v>0.77647058823529413</v>
      </c>
      <c r="J125" s="68">
        <f t="shared" si="26"/>
        <v>0.14432989690721648</v>
      </c>
      <c r="K125" s="68">
        <f t="shared" si="26"/>
        <v>-4.3478260869565216E-2</v>
      </c>
      <c r="L125" s="68">
        <f t="shared" si="26"/>
        <v>0.19230769230769232</v>
      </c>
      <c r="M125" s="68">
        <f t="shared" si="26"/>
        <v>6.3157894736842107E-2</v>
      </c>
      <c r="N125" s="68">
        <f t="shared" si="26"/>
        <v>4.5454545454545456E-2</v>
      </c>
      <c r="O125" s="68">
        <f t="shared" si="26"/>
        <v>-0.11494252873563218</v>
      </c>
      <c r="P125" s="68">
        <f t="shared" si="26"/>
        <v>0.26506024096385544</v>
      </c>
      <c r="Q125" s="68">
        <f t="shared" si="26"/>
        <v>-0.11764705882352941</v>
      </c>
      <c r="R125" s="68">
        <f t="shared" si="26"/>
        <v>-0.50549450549450547</v>
      </c>
      <c r="S125" s="68">
        <f t="shared" si="26"/>
        <v>-0.10309278350515463</v>
      </c>
      <c r="T125" s="68">
        <f t="shared" si="26"/>
        <v>0.15384615384615385</v>
      </c>
      <c r="U125" s="68">
        <f t="shared" si="26"/>
        <v>-0.16666666666666666</v>
      </c>
      <c r="V125" s="68">
        <f t="shared" si="26"/>
        <v>-0.16216216216216217</v>
      </c>
      <c r="W125" s="68">
        <f t="shared" si="26"/>
        <v>-2.197802197802198E-2</v>
      </c>
      <c r="X125" s="68">
        <f t="shared" si="26"/>
        <v>4.2553191489361701E-2</v>
      </c>
      <c r="Y125" s="68">
        <f t="shared" si="26"/>
        <v>-0.26415094339622641</v>
      </c>
      <c r="Z125" s="68">
        <f t="shared" si="26"/>
        <v>-0.17821782178217821</v>
      </c>
      <c r="AA125" s="68">
        <f t="shared" si="26"/>
        <v>-9.7560975609756101E-2</v>
      </c>
      <c r="AB125" s="68">
        <f t="shared" si="26"/>
        <v>-0.40963855421686746</v>
      </c>
      <c r="AC125" s="68">
        <f t="shared" si="26"/>
        <v>-8.6956521739130432E-2</v>
      </c>
      <c r="AD125" s="68">
        <f t="shared" si="26"/>
        <v>0</v>
      </c>
      <c r="AE125" s="68">
        <f t="shared" si="26"/>
        <v>-3.4482758620689655E-2</v>
      </c>
      <c r="AF125" s="68">
        <f t="shared" si="26"/>
        <v>-8.4033613445378158E-2</v>
      </c>
      <c r="AG125" s="68">
        <f t="shared" si="26"/>
        <v>-3.4482758620689655E-2</v>
      </c>
      <c r="AH125" s="68">
        <f t="shared" si="26"/>
        <v>-0.16949152542372881</v>
      </c>
      <c r="AI125" s="68">
        <f t="shared" si="26"/>
        <v>6.5934065934065936E-2</v>
      </c>
      <c r="AJ125" s="68">
        <f t="shared" si="26"/>
        <v>-0.125</v>
      </c>
      <c r="AK125" s="68">
        <f t="shared" si="26"/>
        <v>0.18181818181818182</v>
      </c>
      <c r="AL125" s="68">
        <f t="shared" si="26"/>
        <v>8.6956521739130432E-2</v>
      </c>
      <c r="AM125" s="68">
        <f t="shared" si="26"/>
        <v>-0.42105263157894735</v>
      </c>
      <c r="AN125" s="68">
        <f t="shared" si="26"/>
        <v>9.5238095238095233E-2</v>
      </c>
      <c r="AO125" s="68">
        <f t="shared" si="26"/>
        <v>0.51851851851851849</v>
      </c>
      <c r="AP125" s="68">
        <f t="shared" si="26"/>
        <v>-2.1505376344086023E-2</v>
      </c>
      <c r="AQ125" s="68">
        <f t="shared" si="26"/>
        <v>0.22680412371134021</v>
      </c>
      <c r="AR125" s="68">
        <f t="shared" si="26"/>
        <v>-0.2807017543859649</v>
      </c>
      <c r="AS125" s="68">
        <f t="shared" si="26"/>
        <v>-2.197802197802198E-2</v>
      </c>
      <c r="AT125" s="68">
        <f t="shared" si="26"/>
        <v>0.16666666666666666</v>
      </c>
      <c r="AU125" s="68">
        <f t="shared" si="26"/>
        <v>-2.1505376344086023E-2</v>
      </c>
      <c r="AV125" s="68">
        <f t="shared" si="26"/>
        <v>-8.4033613445378158E-2</v>
      </c>
      <c r="AW125" s="68">
        <f t="shared" si="26"/>
        <v>-3.5087719298245612E-2</v>
      </c>
      <c r="AX125" s="68">
        <f t="shared" si="26"/>
        <v>0.10526315789473684</v>
      </c>
      <c r="AY125" s="68">
        <f t="shared" si="26"/>
        <v>1.9417475728155338E-2</v>
      </c>
      <c r="AZ125" s="68">
        <f t="shared" si="26"/>
        <v>0.25531914893617019</v>
      </c>
      <c r="BA125" s="69">
        <f t="shared" si="26"/>
        <v>0.42857142857142855</v>
      </c>
    </row>
    <row r="126" spans="1:53" s="30" customFormat="1" x14ac:dyDescent="0.25">
      <c r="A126" s="27" t="s">
        <v>44</v>
      </c>
      <c r="B126" s="49">
        <f t="shared" si="26"/>
        <v>-0.18181818181818182</v>
      </c>
      <c r="C126" s="49">
        <f t="shared" si="26"/>
        <v>0.16216216216216217</v>
      </c>
      <c r="D126" s="49">
        <f t="shared" si="26"/>
        <v>0.27450980392156865</v>
      </c>
      <c r="E126" s="49">
        <f t="shared" si="26"/>
        <v>-0.1276595744680851</v>
      </c>
      <c r="F126" s="49">
        <f t="shared" si="26"/>
        <v>6.8965517241379309E-2</v>
      </c>
      <c r="G126" s="49">
        <f t="shared" si="26"/>
        <v>8.3333333333333329E-2</v>
      </c>
      <c r="H126" s="49">
        <f t="shared" si="26"/>
        <v>0</v>
      </c>
      <c r="I126" s="49">
        <f t="shared" si="26"/>
        <v>0.79069767441860461</v>
      </c>
      <c r="J126" s="49">
        <f t="shared" si="26"/>
        <v>0.58064516129032262</v>
      </c>
      <c r="K126" s="49">
        <f t="shared" si="26"/>
        <v>-0.51162790697674421</v>
      </c>
      <c r="L126" s="49">
        <f t="shared" si="26"/>
        <v>0.34146341463414637</v>
      </c>
      <c r="M126" s="49">
        <f t="shared" si="26"/>
        <v>0.46153846153846156</v>
      </c>
      <c r="N126" s="49">
        <f t="shared" si="26"/>
        <v>-0.16216216216216217</v>
      </c>
      <c r="O126" s="49">
        <f t="shared" si="26"/>
        <v>-0.51428571428571423</v>
      </c>
      <c r="P126" s="49">
        <f t="shared" si="26"/>
        <v>-8.3333333333333329E-2</v>
      </c>
      <c r="Q126" s="49">
        <f t="shared" si="26"/>
        <v>0</v>
      </c>
      <c r="R126" s="49">
        <f t="shared" si="26"/>
        <v>0.4</v>
      </c>
      <c r="S126" s="49">
        <f t="shared" si="26"/>
        <v>-0.15384615384615385</v>
      </c>
      <c r="T126" s="49">
        <f t="shared" si="26"/>
        <v>-0.21052631578947367</v>
      </c>
      <c r="U126" s="49">
        <f t="shared" si="26"/>
        <v>-0.52631578947368418</v>
      </c>
      <c r="V126" s="49">
        <f t="shared" si="26"/>
        <v>0.47058823529411764</v>
      </c>
      <c r="W126" s="49">
        <f t="shared" si="26"/>
        <v>-0.11764705882352941</v>
      </c>
      <c r="X126" s="49">
        <f t="shared" si="26"/>
        <v>-5.4054054054054057E-2</v>
      </c>
      <c r="Y126" s="49">
        <f t="shared" si="26"/>
        <v>5.7142857142857141E-2</v>
      </c>
      <c r="Z126" s="49">
        <f t="shared" si="26"/>
        <v>-4.878048780487805E-2</v>
      </c>
      <c r="AA126" s="49">
        <f t="shared" si="26"/>
        <v>-4.6511627906976744E-2</v>
      </c>
      <c r="AB126" s="49">
        <f t="shared" si="26"/>
        <v>0.12244897959183673</v>
      </c>
      <c r="AC126" s="49">
        <f t="shared" si="26"/>
        <v>-0.27027027027027029</v>
      </c>
      <c r="AD126" s="49">
        <f t="shared" si="26"/>
        <v>-6.8965517241379309E-2</v>
      </c>
      <c r="AE126" s="49">
        <f t="shared" si="26"/>
        <v>7.407407407407407E-2</v>
      </c>
      <c r="AF126" s="49">
        <f t="shared" si="26"/>
        <v>-0.48275862068965519</v>
      </c>
      <c r="AG126" s="49">
        <f t="shared" si="26"/>
        <v>-0.4</v>
      </c>
      <c r="AH126" s="49">
        <f t="shared" si="26"/>
        <v>0.74285714285714288</v>
      </c>
      <c r="AI126" s="49">
        <f t="shared" si="26"/>
        <v>-0.93333333333333335</v>
      </c>
      <c r="AJ126" s="49">
        <f t="shared" si="26"/>
        <v>0.37037037037037035</v>
      </c>
      <c r="AK126" s="49">
        <f t="shared" si="26"/>
        <v>-5.128205128205128E-2</v>
      </c>
      <c r="AL126" s="49">
        <f t="shared" si="26"/>
        <v>-0.4</v>
      </c>
      <c r="AM126" s="49">
        <f t="shared" si="26"/>
        <v>0</v>
      </c>
      <c r="AN126" s="49">
        <f t="shared" si="26"/>
        <v>0.33333333333333331</v>
      </c>
      <c r="AO126" s="49">
        <f t="shared" si="26"/>
        <v>-0.125</v>
      </c>
      <c r="AP126" s="49">
        <f t="shared" si="26"/>
        <v>-0.22222222222222221</v>
      </c>
      <c r="AQ126" s="49">
        <f t="shared" si="26"/>
        <v>-0.25</v>
      </c>
      <c r="AR126" s="49">
        <f t="shared" si="26"/>
        <v>-0.52631578947368418</v>
      </c>
      <c r="AS126" s="49">
        <f t="shared" si="26"/>
        <v>-0.23255813953488372</v>
      </c>
      <c r="AT126" s="49">
        <f t="shared" si="26"/>
        <v>-0.52631578947368418</v>
      </c>
      <c r="AU126" s="49">
        <f t="shared" si="26"/>
        <v>-0.41666666666666669</v>
      </c>
      <c r="AV126" s="49">
        <f t="shared" si="26"/>
        <v>-0.14634146341463414</v>
      </c>
      <c r="AW126" s="49">
        <f t="shared" si="26"/>
        <v>-0.35294117647058826</v>
      </c>
      <c r="AX126" s="49">
        <f t="shared" si="26"/>
        <v>0.125</v>
      </c>
      <c r="AY126" s="49">
        <f t="shared" si="26"/>
        <v>0.84444444444444444</v>
      </c>
      <c r="AZ126" s="49">
        <f t="shared" si="26"/>
        <v>-0.19047619047619047</v>
      </c>
      <c r="BA126" s="70">
        <f t="shared" si="26"/>
        <v>0.16666666666666666</v>
      </c>
    </row>
    <row r="127" spans="1:53" s="30" customFormat="1" x14ac:dyDescent="0.25">
      <c r="A127" s="27" t="s">
        <v>45</v>
      </c>
      <c r="B127" s="49">
        <f t="shared" si="26"/>
        <v>3.309692671394799E-2</v>
      </c>
      <c r="C127" s="49">
        <f t="shared" si="26"/>
        <v>-7.560137457044673E-2</v>
      </c>
      <c r="D127" s="49">
        <f t="shared" si="26"/>
        <v>0.10909090909090909</v>
      </c>
      <c r="E127" s="49">
        <f t="shared" si="26"/>
        <v>0.12872841444270017</v>
      </c>
      <c r="F127" s="49">
        <f t="shared" si="26"/>
        <v>-9.9071207430340563E-2</v>
      </c>
      <c r="G127" s="49">
        <f t="shared" si="26"/>
        <v>-9.285714285714286E-2</v>
      </c>
      <c r="H127" s="49">
        <f t="shared" si="26"/>
        <v>-4.1733547351524881E-2</v>
      </c>
      <c r="I127" s="49">
        <f t="shared" si="26"/>
        <v>-6.3157894736842107E-2</v>
      </c>
      <c r="J127" s="49">
        <f t="shared" si="26"/>
        <v>0.12546125461254612</v>
      </c>
      <c r="K127" s="49">
        <f t="shared" si="26"/>
        <v>5.4237288135593219E-2</v>
      </c>
      <c r="L127" s="49">
        <f t="shared" si="26"/>
        <v>-9.5541401273885357E-2</v>
      </c>
      <c r="M127" s="49">
        <f t="shared" si="26"/>
        <v>5.2539404553415062E-2</v>
      </c>
      <c r="N127" s="49">
        <f t="shared" si="26"/>
        <v>0.10181818181818182</v>
      </c>
      <c r="O127" s="49">
        <f t="shared" si="26"/>
        <v>0.12949640287769784</v>
      </c>
      <c r="P127" s="49">
        <f t="shared" si="26"/>
        <v>-0.15679999999999999</v>
      </c>
      <c r="Q127" s="49">
        <f t="shared" si="26"/>
        <v>-0.18115942028985507</v>
      </c>
      <c r="R127" s="49">
        <f t="shared" si="26"/>
        <v>-0.21859706362153344</v>
      </c>
      <c r="S127" s="49">
        <f t="shared" si="26"/>
        <v>-3.6363636363636362E-2</v>
      </c>
      <c r="T127" s="49">
        <f t="shared" si="26"/>
        <v>5.8939096267190572E-2</v>
      </c>
      <c r="U127" s="49">
        <f t="shared" si="26"/>
        <v>1.3245033112582781E-2</v>
      </c>
      <c r="V127" s="49">
        <f t="shared" si="26"/>
        <v>4.975124378109453E-2</v>
      </c>
      <c r="W127" s="49">
        <f t="shared" si="26"/>
        <v>-4.4989775051124746E-2</v>
      </c>
      <c r="X127" s="49">
        <f t="shared" si="26"/>
        <v>2.6490066225165563E-2</v>
      </c>
      <c r="Y127" s="49">
        <f t="shared" si="26"/>
        <v>4.1095890410958902E-2</v>
      </c>
      <c r="Z127" s="49">
        <f t="shared" si="26"/>
        <v>-9.8807495741056212E-2</v>
      </c>
      <c r="AA127" s="49">
        <f t="shared" si="26"/>
        <v>-0.11398963730569948</v>
      </c>
      <c r="AB127" s="49">
        <f t="shared" si="26"/>
        <v>-0.11460258780036968</v>
      </c>
      <c r="AC127" s="49">
        <f t="shared" si="26"/>
        <v>-0.15985790408525755</v>
      </c>
      <c r="AD127" s="49">
        <f t="shared" si="26"/>
        <v>-8.5763293310463118E-2</v>
      </c>
      <c r="AE127" s="49">
        <f t="shared" si="26"/>
        <v>-8.6021505376344093E-2</v>
      </c>
      <c r="AF127" s="49">
        <f t="shared" si="26"/>
        <v>-7.6225045372050812E-2</v>
      </c>
      <c r="AG127" s="49">
        <f t="shared" si="26"/>
        <v>-0.28970331588132636</v>
      </c>
      <c r="AH127" s="49">
        <f t="shared" si="26"/>
        <v>9.056603773584905E-2</v>
      </c>
      <c r="AI127" s="49">
        <f t="shared" si="26"/>
        <v>5.4474708171206226E-2</v>
      </c>
      <c r="AJ127" s="49">
        <f t="shared" si="26"/>
        <v>-3.9387308533916851E-2</v>
      </c>
      <c r="AK127" s="49">
        <f t="shared" si="26"/>
        <v>-0.18612521150592218</v>
      </c>
      <c r="AL127" s="49">
        <f t="shared" si="26"/>
        <v>7.6923076923076927E-2</v>
      </c>
      <c r="AM127" s="49">
        <f t="shared" si="26"/>
        <v>-0.10071942446043165</v>
      </c>
      <c r="AN127" s="49">
        <f t="shared" si="26"/>
        <v>-3.7105751391465678E-3</v>
      </c>
      <c r="AO127" s="49">
        <f t="shared" si="26"/>
        <v>0.12418300653594772</v>
      </c>
      <c r="AP127" s="49">
        <f t="shared" si="26"/>
        <v>-8.2539682539682538E-2</v>
      </c>
      <c r="AQ127" s="49">
        <f t="shared" si="26"/>
        <v>6.6225165562913907E-3</v>
      </c>
      <c r="AR127" s="49">
        <f t="shared" si="26"/>
        <v>-9.4915254237288138E-2</v>
      </c>
      <c r="AS127" s="49">
        <f t="shared" si="26"/>
        <v>0</v>
      </c>
      <c r="AT127" s="49">
        <f t="shared" si="26"/>
        <v>1.9292604501607719E-2</v>
      </c>
      <c r="AU127" s="49">
        <f t="shared" si="26"/>
        <v>-7.460035523978685E-2</v>
      </c>
      <c r="AV127" s="49">
        <f t="shared" si="26"/>
        <v>-9.7478991596638656E-2</v>
      </c>
      <c r="AW127" s="49">
        <f t="shared" si="26"/>
        <v>-1.5898251192368838E-2</v>
      </c>
      <c r="AX127" s="49">
        <f t="shared" si="26"/>
        <v>-3.4321372854914198E-2</v>
      </c>
      <c r="AY127" s="49">
        <f t="shared" si="26"/>
        <v>6.5573770491803282E-2</v>
      </c>
      <c r="AZ127" s="49">
        <f t="shared" si="26"/>
        <v>9.9857346647646214E-2</v>
      </c>
      <c r="BA127" s="70">
        <f t="shared" si="26"/>
        <v>-0.11464968152866242</v>
      </c>
    </row>
    <row r="128" spans="1:53" s="30" customFormat="1" x14ac:dyDescent="0.25">
      <c r="A128" s="27" t="s">
        <v>46</v>
      </c>
      <c r="B128" s="49">
        <f t="shared" si="26"/>
        <v>-7.3121735636801924E-2</v>
      </c>
      <c r="C128" s="49">
        <f t="shared" si="26"/>
        <v>-9.5302013422818799E-2</v>
      </c>
      <c r="D128" s="49">
        <f t="shared" si="26"/>
        <v>-9.3055555555555558E-2</v>
      </c>
      <c r="E128" s="49">
        <f t="shared" si="26"/>
        <v>-1.4497756299620296E-2</v>
      </c>
      <c r="F128" s="49">
        <f t="shared" si="26"/>
        <v>-2.67051605918441E-2</v>
      </c>
      <c r="G128" s="49">
        <f t="shared" si="26"/>
        <v>2.9261155815654718E-2</v>
      </c>
      <c r="H128" s="49">
        <f t="shared" si="26"/>
        <v>-3.6376864314296106E-3</v>
      </c>
      <c r="I128" s="49">
        <f t="shared" si="26"/>
        <v>1.2261089073205915E-2</v>
      </c>
      <c r="J128" s="49">
        <f t="shared" si="26"/>
        <v>2.807862013638187E-2</v>
      </c>
      <c r="K128" s="49">
        <f t="shared" si="26"/>
        <v>-1.4792899408284023E-2</v>
      </c>
      <c r="L128" s="49">
        <f t="shared" si="26"/>
        <v>-3.806623524933384E-3</v>
      </c>
      <c r="M128" s="49">
        <f t="shared" si="26"/>
        <v>-7.6982294072363358E-2</v>
      </c>
      <c r="N128" s="49">
        <f t="shared" si="26"/>
        <v>0.13729777000437254</v>
      </c>
      <c r="O128" s="49">
        <f t="shared" si="26"/>
        <v>2.4380333197887038E-3</v>
      </c>
      <c r="P128" s="49">
        <f t="shared" si="26"/>
        <v>-8.8401964488099741E-2</v>
      </c>
      <c r="Q128" s="49">
        <f t="shared" si="26"/>
        <v>-0.23008849557522124</v>
      </c>
      <c r="R128" s="49">
        <f t="shared" si="26"/>
        <v>-4.9586776859504135E-3</v>
      </c>
      <c r="S128" s="49">
        <f t="shared" si="26"/>
        <v>-2.1505376344086023E-2</v>
      </c>
      <c r="T128" s="49">
        <f t="shared" si="26"/>
        <v>-1.9013128112267994E-2</v>
      </c>
      <c r="U128" s="49">
        <f t="shared" si="26"/>
        <v>-4.3010752688172046E-2</v>
      </c>
      <c r="V128" s="49">
        <f t="shared" si="26"/>
        <v>3.1746031746031746E-3</v>
      </c>
      <c r="W128" s="49">
        <f t="shared" si="26"/>
        <v>-7.0387129210658624E-3</v>
      </c>
      <c r="X128" s="49">
        <f t="shared" si="26"/>
        <v>2.3159636062861869E-2</v>
      </c>
      <c r="Y128" s="49">
        <f t="shared" si="26"/>
        <v>-4.2589437819420782E-2</v>
      </c>
      <c r="Z128" s="49">
        <f t="shared" si="26"/>
        <v>-9.5196884465599315E-3</v>
      </c>
      <c r="AA128" s="49">
        <f t="shared" si="26"/>
        <v>2.5020850708924104E-2</v>
      </c>
      <c r="AB128" s="49">
        <f t="shared" si="26"/>
        <v>-3.3598585322723251E-2</v>
      </c>
      <c r="AC128" s="49">
        <f t="shared" si="26"/>
        <v>0</v>
      </c>
      <c r="AD128" s="49">
        <f t="shared" si="26"/>
        <v>-2.6064291920069503E-2</v>
      </c>
      <c r="AE128" s="49">
        <f t="shared" si="26"/>
        <v>-6.5800865800865804E-2</v>
      </c>
      <c r="AF128" s="49">
        <f t="shared" si="26"/>
        <v>-2.8094820017559263E-2</v>
      </c>
      <c r="AG128" s="49">
        <f t="shared" si="26"/>
        <v>-7.0484581497797363E-2</v>
      </c>
      <c r="AH128" s="49">
        <f t="shared" si="26"/>
        <v>9.6040438079191243E-2</v>
      </c>
      <c r="AI128" s="49">
        <f t="shared" si="26"/>
        <v>3.9819004524886875E-2</v>
      </c>
      <c r="AJ128" s="49">
        <f t="shared" si="26"/>
        <v>8.8105726872246704E-3</v>
      </c>
      <c r="AK128" s="49">
        <f t="shared" si="26"/>
        <v>2.5052192066805845E-3</v>
      </c>
      <c r="AL128" s="49">
        <f t="shared" si="26"/>
        <v>-9.3656875266070663E-3</v>
      </c>
      <c r="AM128" s="49">
        <f t="shared" si="26"/>
        <v>2.5586353944562902E-3</v>
      </c>
      <c r="AN128" s="49">
        <f t="shared" si="26"/>
        <v>0.1</v>
      </c>
      <c r="AO128" s="49">
        <f t="shared" si="26"/>
        <v>-9.2088740058601931E-3</v>
      </c>
      <c r="AP128" s="49">
        <f t="shared" si="26"/>
        <v>-6.3856960408684549E-2</v>
      </c>
      <c r="AQ128" s="49">
        <f t="shared" si="26"/>
        <v>-4.6550994498518829E-2</v>
      </c>
      <c r="AR128" s="49">
        <f t="shared" si="26"/>
        <v>-1.6680567139282735E-3</v>
      </c>
      <c r="AS128" s="49">
        <f t="shared" si="26"/>
        <v>3.8346825734980827E-2</v>
      </c>
      <c r="AT128" s="49">
        <f t="shared" si="26"/>
        <v>6.6025908900961133E-2</v>
      </c>
      <c r="AU128" s="49">
        <f t="shared" si="26"/>
        <v>1.2841091492776886E-2</v>
      </c>
      <c r="AV128" s="49">
        <f t="shared" si="26"/>
        <v>1.6339869281045752E-3</v>
      </c>
      <c r="AW128" s="49">
        <f t="shared" si="26"/>
        <v>-7.2492952074103903E-3</v>
      </c>
      <c r="AX128" s="49">
        <f t="shared" si="26"/>
        <v>4.5728038507821901E-2</v>
      </c>
      <c r="AY128" s="49">
        <f t="shared" si="26"/>
        <v>3.7238169123351435E-2</v>
      </c>
      <c r="AZ128" s="49">
        <f t="shared" si="26"/>
        <v>7.6277650648360028E-3</v>
      </c>
      <c r="BA128" s="70">
        <f t="shared" si="26"/>
        <v>-2.428115015974441E-2</v>
      </c>
    </row>
    <row r="129" spans="1:53" s="30" customFormat="1" x14ac:dyDescent="0.25">
      <c r="A129" s="27" t="s">
        <v>47</v>
      </c>
      <c r="B129" s="49">
        <f t="shared" si="26"/>
        <v>-0.1122394441475147</v>
      </c>
      <c r="C129" s="49">
        <f t="shared" si="26"/>
        <v>-6.3111111111111118E-2</v>
      </c>
      <c r="D129" s="49">
        <f t="shared" si="26"/>
        <v>-8.9153754469606675E-2</v>
      </c>
      <c r="E129" s="49">
        <f t="shared" si="26"/>
        <v>-0.1079892499389201</v>
      </c>
      <c r="F129" s="49">
        <f t="shared" si="26"/>
        <v>-7.0833333333333331E-2</v>
      </c>
      <c r="G129" s="49">
        <f t="shared" si="26"/>
        <v>-3.8625532982192123E-2</v>
      </c>
      <c r="H129" s="49">
        <f t="shared" si="26"/>
        <v>-2.1739130434782608E-2</v>
      </c>
      <c r="I129" s="49">
        <f t="shared" si="26"/>
        <v>-3.870967741935484E-2</v>
      </c>
      <c r="J129" s="49">
        <f t="shared" si="26"/>
        <v>5.5149127743387732E-2</v>
      </c>
      <c r="K129" s="49">
        <f t="shared" si="26"/>
        <v>-8.3591331269349839E-2</v>
      </c>
      <c r="L129" s="49">
        <f t="shared" si="26"/>
        <v>-0.14620987321284057</v>
      </c>
      <c r="M129" s="49">
        <f t="shared" si="26"/>
        <v>-0.11239669421487604</v>
      </c>
      <c r="N129" s="49">
        <f t="shared" si="26"/>
        <v>3.5305048002477545E-2</v>
      </c>
      <c r="O129" s="49">
        <f t="shared" si="26"/>
        <v>-8.8809946714031973E-2</v>
      </c>
      <c r="P129" s="49">
        <f t="shared" si="26"/>
        <v>-0.18114209827357239</v>
      </c>
      <c r="Q129" s="49">
        <f t="shared" si="26"/>
        <v>-0.26097414311485267</v>
      </c>
      <c r="R129" s="49">
        <f t="shared" si="26"/>
        <v>1.338376491125982E-2</v>
      </c>
      <c r="S129" s="49">
        <f t="shared" si="26"/>
        <v>8.0133555926544239E-2</v>
      </c>
      <c r="T129" s="49">
        <f t="shared" si="26"/>
        <v>5.1525423728813559E-2</v>
      </c>
      <c r="U129" s="49">
        <f t="shared" si="26"/>
        <v>-6.4516129032258063E-2</v>
      </c>
      <c r="V129" s="49">
        <f t="shared" si="26"/>
        <v>6.191588785046729E-2</v>
      </c>
      <c r="W129" s="49">
        <f t="shared" si="26"/>
        <v>-3.4838250977603978E-2</v>
      </c>
      <c r="X129" s="49">
        <f t="shared" si="26"/>
        <v>2.3830281894798022E-2</v>
      </c>
      <c r="Y129" s="49">
        <f t="shared" si="26"/>
        <v>3.124042879019908E-2</v>
      </c>
      <c r="Z129" s="49">
        <f t="shared" si="26"/>
        <v>7.4119827053736875E-3</v>
      </c>
      <c r="AA129" s="49">
        <f t="shared" si="26"/>
        <v>-2.8860914952410194E-2</v>
      </c>
      <c r="AB129" s="49">
        <f t="shared" si="26"/>
        <v>8.362817626246381E-3</v>
      </c>
      <c r="AC129" s="49">
        <f t="shared" si="26"/>
        <v>-2.2756005056890013E-2</v>
      </c>
      <c r="AD129" s="49">
        <f t="shared" si="26"/>
        <v>-5.0048748781280468E-2</v>
      </c>
      <c r="AE129" s="49">
        <f t="shared" si="26"/>
        <v>2.0227560050568902E-2</v>
      </c>
      <c r="AF129" s="49">
        <f t="shared" si="26"/>
        <v>3.8940312799233961E-2</v>
      </c>
      <c r="AG129" s="49">
        <f t="shared" si="26"/>
        <v>-1.8832391713747645E-2</v>
      </c>
      <c r="AH129" s="49">
        <f t="shared" si="26"/>
        <v>9.5816033216224849E-3</v>
      </c>
      <c r="AI129" s="49">
        <f t="shared" si="26"/>
        <v>-1.1938422871504869E-2</v>
      </c>
      <c r="AJ129" s="49">
        <f t="shared" si="26"/>
        <v>-1.6078294302691365E-2</v>
      </c>
      <c r="AK129" s="49">
        <f t="shared" si="26"/>
        <v>1.3480392156862746E-2</v>
      </c>
      <c r="AL129" s="49">
        <f t="shared" si="26"/>
        <v>1.0568852968604289E-2</v>
      </c>
      <c r="AM129" s="49">
        <f t="shared" si="26"/>
        <v>-1.9284603421461897E-2</v>
      </c>
      <c r="AN129" s="49">
        <f t="shared" si="26"/>
        <v>-3.8046924540266328E-2</v>
      </c>
      <c r="AO129" s="49">
        <f t="shared" si="26"/>
        <v>2.3086269744835967E-2</v>
      </c>
      <c r="AP129" s="49">
        <f t="shared" si="26"/>
        <v>-7.4953154278575894E-3</v>
      </c>
      <c r="AQ129" s="49">
        <f t="shared" si="26"/>
        <v>-1.5843997562461912E-2</v>
      </c>
      <c r="AR129" s="49">
        <f t="shared" si="26"/>
        <v>3.6144578313253013E-3</v>
      </c>
      <c r="AS129" s="49">
        <f t="shared" si="26"/>
        <v>5.8168316831683171E-2</v>
      </c>
      <c r="AT129" s="49">
        <f t="shared" si="26"/>
        <v>5.9844404548174742E-3</v>
      </c>
      <c r="AU129" s="49">
        <f t="shared" si="26"/>
        <v>-2.5376217173207437E-2</v>
      </c>
      <c r="AV129" s="49">
        <f t="shared" si="26"/>
        <v>2.4978216671507406E-2</v>
      </c>
      <c r="AW129" s="49">
        <f t="shared" ref="AW129:BA129" si="27">AW117/((AW105+AW33)/2)</f>
        <v>5.4561454972132592E-2</v>
      </c>
      <c r="AX129" s="49">
        <f t="shared" si="27"/>
        <v>-4.13589364844904E-3</v>
      </c>
      <c r="AY129" s="49">
        <f t="shared" si="27"/>
        <v>-1.1644025505960632E-2</v>
      </c>
      <c r="AZ129" s="49">
        <f t="shared" si="27"/>
        <v>1.9098143236074269E-2</v>
      </c>
      <c r="BA129" s="70">
        <f t="shared" si="27"/>
        <v>-1.6736401673640166E-2</v>
      </c>
    </row>
    <row r="130" spans="1:53" s="30" customFormat="1" x14ac:dyDescent="0.25">
      <c r="A130" s="27" t="s">
        <v>48</v>
      </c>
      <c r="B130" s="49">
        <f t="shared" ref="B130:BA132" si="28">B118/((B106+B34)/2)</f>
        <v>-0.15964125560538117</v>
      </c>
      <c r="C130" s="49">
        <f t="shared" si="28"/>
        <v>-0.14590058102001291</v>
      </c>
      <c r="D130" s="49">
        <f t="shared" si="28"/>
        <v>-0.12417582417582418</v>
      </c>
      <c r="E130" s="49">
        <f t="shared" si="28"/>
        <v>-0.15740479548660086</v>
      </c>
      <c r="F130" s="49">
        <f t="shared" si="28"/>
        <v>-0.15765433917784</v>
      </c>
      <c r="G130" s="49">
        <f t="shared" si="28"/>
        <v>-3.7724460540214277E-2</v>
      </c>
      <c r="H130" s="49">
        <f t="shared" si="28"/>
        <v>-2.9052876234747241E-2</v>
      </c>
      <c r="I130" s="49">
        <f t="shared" si="28"/>
        <v>-6.9742652657225526E-2</v>
      </c>
      <c r="J130" s="49">
        <f t="shared" si="28"/>
        <v>2.8966639544344995E-2</v>
      </c>
      <c r="K130" s="49">
        <f t="shared" si="28"/>
        <v>-0.1927818208822219</v>
      </c>
      <c r="L130" s="49">
        <f t="shared" si="28"/>
        <v>-0.20254328175271946</v>
      </c>
      <c r="M130" s="49">
        <f t="shared" si="28"/>
        <v>-0.12527821939586645</v>
      </c>
      <c r="N130" s="49">
        <f t="shared" si="28"/>
        <v>-3.170130327580134E-2</v>
      </c>
      <c r="O130" s="49">
        <f t="shared" si="28"/>
        <v>-2.5546218487394957E-2</v>
      </c>
      <c r="P130" s="49">
        <f t="shared" si="28"/>
        <v>-0.16853047724051032</v>
      </c>
      <c r="Q130" s="49">
        <f t="shared" si="28"/>
        <v>-0.19872701555869873</v>
      </c>
      <c r="R130" s="49">
        <f t="shared" si="28"/>
        <v>-3.3234213748469479E-2</v>
      </c>
      <c r="S130" s="49">
        <f t="shared" si="28"/>
        <v>9.8135426889106966E-2</v>
      </c>
      <c r="T130" s="49">
        <f t="shared" si="28"/>
        <v>7.8581503123111018E-2</v>
      </c>
      <c r="U130" s="49">
        <f t="shared" si="28"/>
        <v>2.581786030061892E-2</v>
      </c>
      <c r="V130" s="49">
        <f t="shared" si="28"/>
        <v>9.1958104029824253E-2</v>
      </c>
      <c r="W130" s="49">
        <f t="shared" si="28"/>
        <v>3.0847242763574898E-2</v>
      </c>
      <c r="X130" s="49">
        <f t="shared" si="28"/>
        <v>-1.2222804260520342E-2</v>
      </c>
      <c r="Y130" s="49">
        <f t="shared" si="28"/>
        <v>7.4878322725570952E-4</v>
      </c>
      <c r="Z130" s="49">
        <f t="shared" si="28"/>
        <v>6.1205094088576315E-2</v>
      </c>
      <c r="AA130" s="49">
        <f t="shared" si="28"/>
        <v>7.0769230769230765E-2</v>
      </c>
      <c r="AB130" s="49">
        <f t="shared" si="28"/>
        <v>1.4826078692263827E-2</v>
      </c>
      <c r="AC130" s="49">
        <f t="shared" si="28"/>
        <v>-6.4774242712897692E-3</v>
      </c>
      <c r="AD130" s="49">
        <f t="shared" si="28"/>
        <v>4.9469964664310952E-2</v>
      </c>
      <c r="AE130" s="49">
        <f t="shared" si="28"/>
        <v>-1.8433179723502304E-2</v>
      </c>
      <c r="AF130" s="49">
        <f t="shared" si="28"/>
        <v>1.6654049962149888E-2</v>
      </c>
      <c r="AG130" s="49">
        <f t="shared" si="28"/>
        <v>4.6710782405605293E-3</v>
      </c>
      <c r="AH130" s="49">
        <f t="shared" si="28"/>
        <v>1.6337915919505879E-2</v>
      </c>
      <c r="AI130" s="49">
        <f t="shared" si="28"/>
        <v>-3.2149235959515778E-2</v>
      </c>
      <c r="AJ130" s="49">
        <f t="shared" si="28"/>
        <v>7.5632132468113678E-2</v>
      </c>
      <c r="AK130" s="49">
        <f t="shared" si="28"/>
        <v>5.0618880472935522E-2</v>
      </c>
      <c r="AL130" s="49">
        <f t="shared" si="28"/>
        <v>2.9827915869980879E-2</v>
      </c>
      <c r="AM130" s="49">
        <f t="shared" si="28"/>
        <v>3.5498489425981876E-2</v>
      </c>
      <c r="AN130" s="49">
        <f t="shared" si="28"/>
        <v>4.8617554277231398E-2</v>
      </c>
      <c r="AO130" s="49">
        <f t="shared" si="28"/>
        <v>3.0679327976625273E-2</v>
      </c>
      <c r="AP130" s="49">
        <f t="shared" si="28"/>
        <v>4.5632798573975043E-2</v>
      </c>
      <c r="AQ130" s="49">
        <f t="shared" si="28"/>
        <v>5.3084900685533488E-2</v>
      </c>
      <c r="AR130" s="49">
        <f t="shared" si="28"/>
        <v>5.7709979783128099E-2</v>
      </c>
      <c r="AS130" s="49">
        <f t="shared" si="28"/>
        <v>8.442710180915218E-2</v>
      </c>
      <c r="AT130" s="49">
        <f t="shared" si="28"/>
        <v>1.6478896922818228E-2</v>
      </c>
      <c r="AU130" s="49">
        <f t="shared" si="28"/>
        <v>8.5243674647648163E-2</v>
      </c>
      <c r="AV130" s="49">
        <f t="shared" si="28"/>
        <v>0.13391803002192612</v>
      </c>
      <c r="AW130" s="49">
        <f t="shared" si="28"/>
        <v>0.10484006029140848</v>
      </c>
      <c r="AX130" s="49">
        <f t="shared" si="28"/>
        <v>3.7398643058083735E-2</v>
      </c>
      <c r="AY130" s="49">
        <f t="shared" si="28"/>
        <v>8.1916788084830827E-2</v>
      </c>
      <c r="AZ130" s="49">
        <f t="shared" si="28"/>
        <v>5.0660450660450662E-2</v>
      </c>
      <c r="BA130" s="70">
        <f t="shared" si="28"/>
        <v>0.10273327049952875</v>
      </c>
    </row>
    <row r="131" spans="1:53" s="51" customFormat="1" x14ac:dyDescent="0.25">
      <c r="A131" s="45" t="s">
        <v>49</v>
      </c>
      <c r="B131" s="50">
        <f t="shared" si="28"/>
        <v>-0.18149745197961584</v>
      </c>
      <c r="C131" s="50">
        <f t="shared" si="28"/>
        <v>-0.26513855627779681</v>
      </c>
      <c r="D131" s="50">
        <f t="shared" si="28"/>
        <v>-0.30272139801583692</v>
      </c>
      <c r="E131" s="50">
        <f t="shared" si="28"/>
        <v>-0.26342545521767263</v>
      </c>
      <c r="F131" s="50">
        <f t="shared" si="28"/>
        <v>-0.24301219863605802</v>
      </c>
      <c r="G131" s="50">
        <f t="shared" si="28"/>
        <v>-0.1293709757305597</v>
      </c>
      <c r="H131" s="50">
        <f t="shared" si="28"/>
        <v>-5.3569609939912416E-2</v>
      </c>
      <c r="I131" s="50">
        <f t="shared" si="28"/>
        <v>-0.1229465853910528</v>
      </c>
      <c r="J131" s="50">
        <f t="shared" si="28"/>
        <v>-1.814962372731297E-2</v>
      </c>
      <c r="K131" s="50">
        <f t="shared" si="28"/>
        <v>-0.25788779547529672</v>
      </c>
      <c r="L131" s="50">
        <f t="shared" si="28"/>
        <v>-0.26149573089188355</v>
      </c>
      <c r="M131" s="50">
        <f t="shared" si="28"/>
        <v>-0.1847778266608007</v>
      </c>
      <c r="N131" s="50">
        <f t="shared" si="28"/>
        <v>-5.6682201788638364E-2</v>
      </c>
      <c r="O131" s="50">
        <f t="shared" si="28"/>
        <v>-0.11049331598249142</v>
      </c>
      <c r="P131" s="50">
        <f t="shared" si="28"/>
        <v>-0.2153168044077135</v>
      </c>
      <c r="Q131" s="50">
        <f t="shared" si="28"/>
        <v>-0.21276595744680851</v>
      </c>
      <c r="R131" s="50">
        <f t="shared" si="28"/>
        <v>-2.1099664887675312E-2</v>
      </c>
      <c r="S131" s="50">
        <f t="shared" si="28"/>
        <v>0.16021426832237642</v>
      </c>
      <c r="T131" s="50">
        <f t="shared" si="28"/>
        <v>4.6915725456125108E-2</v>
      </c>
      <c r="U131" s="50">
        <f t="shared" si="28"/>
        <v>5.945540844366725E-2</v>
      </c>
      <c r="V131" s="50">
        <f t="shared" si="28"/>
        <v>6.9782751810401583E-2</v>
      </c>
      <c r="W131" s="50">
        <f t="shared" si="28"/>
        <v>3.5155001597954622E-2</v>
      </c>
      <c r="X131" s="50">
        <f t="shared" si="28"/>
        <v>3.7842708199253443E-2</v>
      </c>
      <c r="Y131" s="50">
        <f t="shared" si="28"/>
        <v>2.8137310073157007E-2</v>
      </c>
      <c r="Z131" s="50">
        <f t="shared" si="28"/>
        <v>2.2020905923344949E-2</v>
      </c>
      <c r="AA131" s="50">
        <f t="shared" si="28"/>
        <v>4.7459519821328865E-2</v>
      </c>
      <c r="AB131" s="50">
        <f t="shared" si="28"/>
        <v>-4.7042052744119746E-2</v>
      </c>
      <c r="AC131" s="50">
        <f t="shared" si="28"/>
        <v>-1.9754480033864824E-3</v>
      </c>
      <c r="AD131" s="50">
        <f t="shared" si="28"/>
        <v>-1.1376564277588168E-2</v>
      </c>
      <c r="AE131" s="50">
        <f t="shared" si="28"/>
        <v>2.5618631732168849E-2</v>
      </c>
      <c r="AF131" s="50">
        <f t="shared" si="28"/>
        <v>1.9892014776925263E-2</v>
      </c>
      <c r="AG131" s="50">
        <f t="shared" si="28"/>
        <v>-2.2446689113355782E-3</v>
      </c>
      <c r="AH131" s="50">
        <f t="shared" si="28"/>
        <v>1.9654556283502083E-2</v>
      </c>
      <c r="AI131" s="50">
        <f t="shared" si="28"/>
        <v>1.998551774076756E-2</v>
      </c>
      <c r="AJ131" s="50">
        <f t="shared" si="28"/>
        <v>7.539811504712382E-2</v>
      </c>
      <c r="AK131" s="50">
        <f t="shared" si="28"/>
        <v>3.6789753372394061E-2</v>
      </c>
      <c r="AL131" s="50">
        <f t="shared" si="28"/>
        <v>6.035321930190516E-2</v>
      </c>
      <c r="AM131" s="50">
        <f t="shared" si="28"/>
        <v>3.3690658499234305E-2</v>
      </c>
      <c r="AN131" s="50">
        <f t="shared" si="28"/>
        <v>4.8494983277591976E-2</v>
      </c>
      <c r="AO131" s="50">
        <f t="shared" si="28"/>
        <v>3.2733666982280536E-2</v>
      </c>
      <c r="AP131" s="50">
        <f t="shared" si="28"/>
        <v>8.1537263048558822E-2</v>
      </c>
      <c r="AQ131" s="50">
        <f t="shared" si="28"/>
        <v>5.356469256884195E-2</v>
      </c>
      <c r="AR131" s="50">
        <f t="shared" si="28"/>
        <v>8.0538650783374341E-2</v>
      </c>
      <c r="AS131" s="50">
        <f t="shared" si="28"/>
        <v>6.8006182380216385E-2</v>
      </c>
      <c r="AT131" s="50">
        <f t="shared" si="28"/>
        <v>9.4673152212599365E-2</v>
      </c>
      <c r="AU131" s="50">
        <f t="shared" si="28"/>
        <v>6.3328952085075871E-2</v>
      </c>
      <c r="AV131" s="50">
        <f t="shared" si="28"/>
        <v>0.12584704743465633</v>
      </c>
      <c r="AW131" s="50">
        <f t="shared" si="28"/>
        <v>0.12956532151838104</v>
      </c>
      <c r="AX131" s="50">
        <f t="shared" si="28"/>
        <v>8.7948657000237698E-2</v>
      </c>
      <c r="AY131" s="50">
        <f t="shared" si="28"/>
        <v>7.3799025295892315E-2</v>
      </c>
      <c r="AZ131" s="50">
        <f t="shared" si="28"/>
        <v>0.11900191938579655</v>
      </c>
      <c r="BA131" s="71">
        <f t="shared" si="28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8"/>
        <v>-0.17098344693281403</v>
      </c>
      <c r="F132" s="50">
        <f t="shared" si="28"/>
        <v>-0.16174436579611098</v>
      </c>
      <c r="G132" s="50">
        <f t="shared" si="28"/>
        <v>-6.8737060041407866E-2</v>
      </c>
      <c r="H132" s="50">
        <f t="shared" si="28"/>
        <v>-3.5064395513086828E-2</v>
      </c>
      <c r="I132" s="50">
        <f t="shared" si="28"/>
        <v>-7.2278875282672697E-2</v>
      </c>
      <c r="J132" s="50">
        <f t="shared" si="28"/>
        <v>1.7353182939081193E-2</v>
      </c>
      <c r="K132" s="50">
        <f t="shared" si="28"/>
        <v>-0.17568528980958359</v>
      </c>
      <c r="L132" s="50">
        <f t="shared" si="28"/>
        <v>-0.1901948190965532</v>
      </c>
      <c r="M132" s="50">
        <f t="shared" si="28"/>
        <v>-0.13542460228545822</v>
      </c>
      <c r="N132" s="50">
        <f t="shared" si="28"/>
        <v>-7.4717285945072702E-3</v>
      </c>
      <c r="O132" s="50">
        <f t="shared" si="28"/>
        <v>-6.3862332695984708E-2</v>
      </c>
      <c r="P132" s="50">
        <f t="shared" si="28"/>
        <v>-0.17793909348441928</v>
      </c>
      <c r="Q132" s="50">
        <f t="shared" si="28"/>
        <v>-0.21710786250493877</v>
      </c>
      <c r="R132" s="50">
        <f t="shared" si="28"/>
        <v>-2.4257304198379574E-2</v>
      </c>
      <c r="S132" s="50">
        <f t="shared" si="28"/>
        <v>9.8689138576779023E-2</v>
      </c>
      <c r="T132" s="50">
        <f t="shared" si="28"/>
        <v>4.8758413937439897E-2</v>
      </c>
      <c r="U132" s="50">
        <f t="shared" si="28"/>
        <v>1.2834958114926763E-2</v>
      </c>
      <c r="V132" s="50">
        <f t="shared" si="28"/>
        <v>6.5060240963855417E-2</v>
      </c>
      <c r="W132" s="50">
        <f t="shared" si="28"/>
        <v>1.3774608398854148E-2</v>
      </c>
      <c r="X132" s="50">
        <f t="shared" si="28"/>
        <v>1.8914883026381283E-2</v>
      </c>
      <c r="Y132" s="50">
        <f t="shared" si="28"/>
        <v>1.0857994464551842E-2</v>
      </c>
      <c r="Z132" s="50">
        <f t="shared" si="28"/>
        <v>2.1588115849096933E-2</v>
      </c>
      <c r="AA132" s="50">
        <f t="shared" si="28"/>
        <v>3.1939325962719652E-2</v>
      </c>
      <c r="AB132" s="50">
        <f t="shared" si="28"/>
        <v>-2.1397379912663755E-2</v>
      </c>
      <c r="AC132" s="50">
        <f t="shared" si="28"/>
        <v>-1.2343005630142919E-2</v>
      </c>
      <c r="AD132" s="50">
        <f t="shared" si="28"/>
        <v>-5.1628494535068932E-3</v>
      </c>
      <c r="AE132" s="50">
        <f t="shared" si="28"/>
        <v>-3.1775598531748207E-3</v>
      </c>
      <c r="AF132" s="50">
        <f t="shared" si="28"/>
        <v>1.1935763888888888E-2</v>
      </c>
      <c r="AG132" s="50">
        <f t="shared" si="28"/>
        <v>-2.136543571389838E-2</v>
      </c>
      <c r="AH132" s="50">
        <f t="shared" si="28"/>
        <v>2.9347765441053397E-2</v>
      </c>
      <c r="AI132" s="50">
        <f t="shared" si="28"/>
        <v>1.7805475183618963E-3</v>
      </c>
      <c r="AJ132" s="50">
        <f t="shared" si="28"/>
        <v>4.6811945117029866E-2</v>
      </c>
      <c r="AK132" s="50">
        <f t="shared" si="28"/>
        <v>2.612330198537095E-2</v>
      </c>
      <c r="AL132" s="50">
        <f t="shared" si="28"/>
        <v>3.4431137724550899E-2</v>
      </c>
      <c r="AM132" s="50">
        <f t="shared" si="28"/>
        <v>1.440384102427314E-2</v>
      </c>
      <c r="AN132" s="50">
        <f t="shared" si="28"/>
        <v>3.9320726415599722E-2</v>
      </c>
      <c r="AO132" s="50">
        <f t="shared" si="28"/>
        <v>3.0670396850067349E-2</v>
      </c>
      <c r="AP132" s="50">
        <f t="shared" si="28"/>
        <v>3.3024156558964429E-2</v>
      </c>
      <c r="AQ132" s="50">
        <f t="shared" si="28"/>
        <v>2.9170829170829173E-2</v>
      </c>
      <c r="AR132" s="50">
        <f t="shared" si="28"/>
        <v>4.2600896860986545E-2</v>
      </c>
      <c r="AS132" s="50">
        <f t="shared" si="28"/>
        <v>6.4489920276240287E-2</v>
      </c>
      <c r="AT132" s="50">
        <f t="shared" si="28"/>
        <v>5.2379125095932462E-2</v>
      </c>
      <c r="AU132" s="50">
        <f t="shared" si="28"/>
        <v>4.3851652833085446E-2</v>
      </c>
      <c r="AV132" s="50">
        <f t="shared" si="28"/>
        <v>8.8775852967992702E-2</v>
      </c>
      <c r="AW132" s="50">
        <f t="shared" si="28"/>
        <v>8.8133009384974509E-2</v>
      </c>
      <c r="AX132" s="50">
        <f t="shared" si="28"/>
        <v>5.0135051888357103E-2</v>
      </c>
      <c r="AY132" s="50">
        <f t="shared" si="28"/>
        <v>5.8699052350722238E-2</v>
      </c>
      <c r="AZ132" s="50">
        <f t="shared" si="28"/>
        <v>7.0306397014148078E-2</v>
      </c>
      <c r="BA132" s="71">
        <f t="shared" si="28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D61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73">
    <cfRule type="colorScale" priority="77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D83">
    <cfRule type="colorScale" priority="7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7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7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7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7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7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65:Q72 AC65:AE72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84 AC77:AE84">
    <cfRule type="colorScale" priority="6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53:Q60 AC53:AD60">
    <cfRule type="colorScale" priority="62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53:R60">
    <cfRule type="colorScale" priority="61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65:R72">
    <cfRule type="colorScale" priority="6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R77:R84">
    <cfRule type="colorScale" priority="5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53:S60">
    <cfRule type="colorScale" priority="58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T53:T60">
    <cfRule type="colorScale" priority="57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U53:U60">
    <cfRule type="colorScale" priority="5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S65:S72">
    <cfRule type="colorScale" priority="5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T65:T72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65:U72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S77:S84">
    <cfRule type="colorScale" priority="5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77:T84">
    <cfRule type="colorScale" priority="5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77:U84">
    <cfRule type="colorScale" priority="5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53:V60">
    <cfRule type="colorScale" priority="49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V65:V72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77:V84">
    <cfRule type="colorScale" priority="4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53:W60">
    <cfRule type="colorScale" priority="4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W65:W72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4">
    <cfRule type="colorScale" priority="4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89:W95">
    <cfRule type="colorScale" priority="4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89:P95">
    <cfRule type="colorScale" priority="4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Q89:Q95">
    <cfRule type="colorScale" priority="4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89:R95">
    <cfRule type="colorScale" priority="4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89:S95">
    <cfRule type="colorScale" priority="3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89:T95">
    <cfRule type="colorScale" priority="3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96:Q96">
    <cfRule type="colorScale" priority="3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96">
    <cfRule type="colorScale" priority="3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96">
    <cfRule type="colorScale" priority="35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96">
    <cfRule type="colorScale" priority="3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96">
    <cfRule type="colorScale" priority="3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96">
    <cfRule type="colorScale" priority="3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96">
    <cfRule type="colorScale" priority="3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53:X60">
    <cfRule type="colorScale" priority="3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X65:X72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84">
    <cfRule type="colorScale" priority="2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89:X95">
    <cfRule type="colorScale" priority="2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96">
    <cfRule type="colorScale" priority="2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53:Y60">
    <cfRule type="colorScale" priority="2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Y65:Y72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Y77:Y84">
    <cfRule type="colorScale" priority="2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89:Y95">
    <cfRule type="colorScale" priority="2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96">
    <cfRule type="colorScale" priority="2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53:Z60">
    <cfRule type="colorScale" priority="1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Z65:Z7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Z77:Z84">
    <cfRule type="colorScale" priority="1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89:Z95">
    <cfRule type="colorScale" priority="1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96">
    <cfRule type="colorScale" priority="1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53:AA60">
    <cfRule type="colorScale" priority="1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A65:AA7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A77:AA84">
    <cfRule type="colorScale" priority="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89:AA95">
    <cfRule type="colorScale" priority="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96">
    <cfRule type="colorScale" priority="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53:AB60">
    <cfRule type="colorScale" priority="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B65:AB7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B77:AB84">
    <cfRule type="colorScale" priority="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89:AB95">
    <cfRule type="colorScale" priority="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96">
    <cfRule type="colorScale" priority="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B77-8394-44D2-945B-B923FAE9EAE5}">
  <sheetPr codeName="Sheet10"/>
  <dimension ref="A1:T56"/>
  <sheetViews>
    <sheetView workbookViewId="0">
      <selection activeCell="C33" sqref="C33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7" width="13.5703125" customWidth="1"/>
    <col min="8" max="9" width="10.42578125" customWidth="1"/>
    <col min="14" max="29" width="10.42578125" bestFit="1" customWidth="1"/>
  </cols>
  <sheetData>
    <row r="1" spans="1:20" x14ac:dyDescent="0.25">
      <c r="A1" s="1" t="s">
        <v>75</v>
      </c>
      <c r="E1" s="1" t="s">
        <v>77</v>
      </c>
    </row>
    <row r="2" spans="1:20" x14ac:dyDescent="0.25">
      <c r="M2" s="1" t="s">
        <v>91</v>
      </c>
    </row>
    <row r="3" spans="1:20" ht="26.25" x14ac:dyDescent="0.25">
      <c r="A3" s="2" t="s">
        <v>6</v>
      </c>
      <c r="B3" s="2" t="s">
        <v>14</v>
      </c>
      <c r="C3" s="137"/>
      <c r="E3" s="1" t="s">
        <v>76</v>
      </c>
      <c r="F3" t="s">
        <v>80</v>
      </c>
      <c r="G3" t="s">
        <v>82</v>
      </c>
      <c r="H3" t="s">
        <v>81</v>
      </c>
      <c r="I3" t="s">
        <v>83</v>
      </c>
      <c r="J3" t="s">
        <v>78</v>
      </c>
      <c r="K3" t="s">
        <v>79</v>
      </c>
      <c r="M3" s="129" t="s">
        <v>84</v>
      </c>
      <c r="N3" s="135" t="s">
        <v>51</v>
      </c>
      <c r="O3" s="135" t="s">
        <v>44</v>
      </c>
      <c r="P3" s="135" t="s">
        <v>45</v>
      </c>
      <c r="Q3" s="135" t="s">
        <v>46</v>
      </c>
      <c r="R3" s="135" t="s">
        <v>47</v>
      </c>
      <c r="S3" s="135" t="s">
        <v>48</v>
      </c>
      <c r="T3" s="48" t="s">
        <v>49</v>
      </c>
    </row>
    <row r="4" spans="1:20" x14ac:dyDescent="0.25">
      <c r="A4" s="6">
        <v>43896</v>
      </c>
      <c r="B4" s="138">
        <v>0</v>
      </c>
      <c r="C4" s="143">
        <v>3</v>
      </c>
      <c r="E4" s="131">
        <v>43896</v>
      </c>
      <c r="F4">
        <f t="shared" ref="F4:F46" si="0">SUMIFS($B$4:$B$356, $A$4:$A$356, J4, $A$4:$A$356, K4)</f>
        <v>0</v>
      </c>
      <c r="G4">
        <f>H4-F4</f>
        <v>10892</v>
      </c>
      <c r="H4">
        <v>10892</v>
      </c>
      <c r="I4" s="139">
        <f>F4/H4</f>
        <v>0</v>
      </c>
      <c r="J4" t="str">
        <f>"&lt;="&amp;E4</f>
        <v>&lt;=43896</v>
      </c>
      <c r="K4">
        <v>0</v>
      </c>
      <c r="M4" s="36">
        <v>43896</v>
      </c>
      <c r="N4" s="43">
        <v>11</v>
      </c>
      <c r="O4" s="43">
        <v>4</v>
      </c>
      <c r="P4" s="43">
        <v>9</v>
      </c>
      <c r="Q4" s="43">
        <v>-90</v>
      </c>
      <c r="R4" s="43">
        <v>-88</v>
      </c>
      <c r="S4" s="43">
        <v>81</v>
      </c>
      <c r="T4" s="43">
        <v>67</v>
      </c>
    </row>
    <row r="5" spans="1:20" x14ac:dyDescent="0.25">
      <c r="A5" s="6">
        <v>43897</v>
      </c>
      <c r="B5" s="138">
        <f>C5-C4</f>
        <v>0</v>
      </c>
      <c r="C5" s="143">
        <v>3</v>
      </c>
      <c r="E5" s="131">
        <v>43903</v>
      </c>
      <c r="F5">
        <f t="shared" si="0"/>
        <v>25</v>
      </c>
      <c r="G5">
        <f t="shared" ref="G5:G10" si="1">H5-F5</f>
        <v>10992</v>
      </c>
      <c r="H5">
        <v>11017</v>
      </c>
      <c r="I5" s="139">
        <f t="shared" ref="I5:I10" si="2">F5/H5</f>
        <v>2.2692202959063265E-3</v>
      </c>
      <c r="J5" t="str">
        <f t="shared" ref="J5:J50" si="3">"&lt;="&amp;E5</f>
        <v>&lt;=43903</v>
      </c>
      <c r="K5" t="str">
        <f>"&gt;"&amp;E4</f>
        <v>&gt;43896</v>
      </c>
      <c r="M5" s="36">
        <v>43903</v>
      </c>
      <c r="N5" s="43">
        <v>-4</v>
      </c>
      <c r="O5" s="43">
        <v>-2</v>
      </c>
      <c r="P5" s="43">
        <v>12</v>
      </c>
      <c r="Q5" s="43">
        <v>29</v>
      </c>
      <c r="R5" s="43">
        <v>35</v>
      </c>
      <c r="S5" s="43">
        <v>171</v>
      </c>
      <c r="T5" s="43">
        <v>209</v>
      </c>
    </row>
    <row r="6" spans="1:20" x14ac:dyDescent="0.25">
      <c r="A6" s="6">
        <v>43898</v>
      </c>
      <c r="B6" s="138">
        <f t="shared" ref="B6:B56" si="4">C6-C5</f>
        <v>0</v>
      </c>
      <c r="C6" s="143">
        <v>3</v>
      </c>
      <c r="E6" s="131">
        <v>43910</v>
      </c>
      <c r="F6">
        <f t="shared" si="0"/>
        <v>300</v>
      </c>
      <c r="G6">
        <f t="shared" si="1"/>
        <v>10346</v>
      </c>
      <c r="H6">
        <v>10646</v>
      </c>
      <c r="I6" s="139">
        <f t="shared" si="2"/>
        <v>2.8179597971068945E-2</v>
      </c>
      <c r="J6" t="str">
        <f t="shared" si="3"/>
        <v>&lt;=43910</v>
      </c>
      <c r="K6" t="str">
        <f>"&gt;"&amp;E5</f>
        <v>&gt;43903</v>
      </c>
      <c r="M6" s="36">
        <v>43910</v>
      </c>
      <c r="N6" s="43">
        <v>-5</v>
      </c>
      <c r="O6" s="43">
        <v>-12</v>
      </c>
      <c r="P6" s="43">
        <v>-18</v>
      </c>
      <c r="Q6" s="43">
        <v>15</v>
      </c>
      <c r="R6" s="43">
        <v>67</v>
      </c>
      <c r="S6" s="43">
        <v>119</v>
      </c>
      <c r="T6" s="43">
        <v>78</v>
      </c>
    </row>
    <row r="7" spans="1:20" x14ac:dyDescent="0.25">
      <c r="A7" s="6">
        <v>43899</v>
      </c>
      <c r="B7" s="138">
        <f t="shared" si="4"/>
        <v>2</v>
      </c>
      <c r="C7" s="143">
        <v>5</v>
      </c>
      <c r="E7" s="131">
        <v>43917</v>
      </c>
      <c r="F7">
        <f t="shared" si="0"/>
        <v>1495</v>
      </c>
      <c r="G7">
        <f t="shared" si="1"/>
        <v>9647</v>
      </c>
      <c r="H7">
        <v>11142</v>
      </c>
      <c r="I7" s="139">
        <f t="shared" si="2"/>
        <v>0.13417698797343386</v>
      </c>
      <c r="J7" t="str">
        <f t="shared" si="3"/>
        <v>&lt;=43917</v>
      </c>
      <c r="K7" t="str">
        <f>"&gt;"&amp;E6</f>
        <v>&gt;43910</v>
      </c>
      <c r="M7" s="36">
        <v>43917</v>
      </c>
      <c r="N7" s="43">
        <v>4</v>
      </c>
      <c r="O7" s="43">
        <v>-4</v>
      </c>
      <c r="P7" s="43">
        <v>-6</v>
      </c>
      <c r="Q7" s="43">
        <v>79</v>
      </c>
      <c r="R7" s="43">
        <v>162</v>
      </c>
      <c r="S7" s="43">
        <v>453</v>
      </c>
      <c r="T7" s="43">
        <v>587</v>
      </c>
    </row>
    <row r="8" spans="1:20" x14ac:dyDescent="0.25">
      <c r="A8" s="6">
        <v>43900</v>
      </c>
      <c r="B8" s="138">
        <f t="shared" si="4"/>
        <v>5</v>
      </c>
      <c r="C8" s="143">
        <v>10</v>
      </c>
      <c r="E8" s="131">
        <v>43924</v>
      </c>
      <c r="F8">
        <f t="shared" si="0"/>
        <v>4475</v>
      </c>
      <c r="G8">
        <f t="shared" si="1"/>
        <v>11912</v>
      </c>
      <c r="H8">
        <v>16387</v>
      </c>
      <c r="I8" s="139">
        <f t="shared" si="2"/>
        <v>0.27308232135229144</v>
      </c>
      <c r="J8" t="str">
        <f t="shared" si="3"/>
        <v>&lt;=43924</v>
      </c>
      <c r="K8" t="str">
        <f>"&gt;"&amp;E7</f>
        <v>&gt;43917</v>
      </c>
      <c r="M8" s="36">
        <v>43924</v>
      </c>
      <c r="N8" s="43">
        <v>10</v>
      </c>
      <c r="O8" s="43">
        <v>8</v>
      </c>
      <c r="P8" s="43">
        <v>-8</v>
      </c>
      <c r="Q8" s="43">
        <v>628</v>
      </c>
      <c r="R8" s="43">
        <v>1120</v>
      </c>
      <c r="S8" s="43">
        <v>2068</v>
      </c>
      <c r="T8" s="43">
        <v>2435</v>
      </c>
    </row>
    <row r="9" spans="1:20" x14ac:dyDescent="0.25">
      <c r="A9" s="6">
        <v>43901</v>
      </c>
      <c r="B9" s="138">
        <f t="shared" si="4"/>
        <v>1</v>
      </c>
      <c r="C9" s="143">
        <v>11</v>
      </c>
      <c r="E9" s="131">
        <v>43931</v>
      </c>
      <c r="F9">
        <f t="shared" si="0"/>
        <v>7630</v>
      </c>
      <c r="G9">
        <f t="shared" si="1"/>
        <v>14002</v>
      </c>
      <c r="H9">
        <v>21632</v>
      </c>
      <c r="I9" s="139">
        <f t="shared" si="2"/>
        <v>0.35271819526627218</v>
      </c>
      <c r="J9" t="str">
        <f t="shared" si="3"/>
        <v>&lt;=43931</v>
      </c>
      <c r="K9" t="str">
        <f>"&gt;"&amp;E8</f>
        <v>&gt;43924</v>
      </c>
      <c r="M9" s="36">
        <v>43931</v>
      </c>
      <c r="N9" s="43">
        <v>6</v>
      </c>
      <c r="O9" s="43">
        <v>6</v>
      </c>
      <c r="P9" s="43">
        <v>5</v>
      </c>
      <c r="Q9" s="43">
        <v>1154</v>
      </c>
      <c r="R9" s="43">
        <v>1951</v>
      </c>
      <c r="S9" s="43">
        <v>3856</v>
      </c>
      <c r="T9" s="43">
        <v>4363</v>
      </c>
    </row>
    <row r="10" spans="1:20" x14ac:dyDescent="0.25">
      <c r="A10" s="6">
        <v>43902</v>
      </c>
      <c r="B10" s="138">
        <f t="shared" si="4"/>
        <v>6</v>
      </c>
      <c r="C10" s="143">
        <v>17</v>
      </c>
      <c r="E10" s="131">
        <v>43938</v>
      </c>
      <c r="F10">
        <f t="shared" si="0"/>
        <v>7566</v>
      </c>
      <c r="G10">
        <f t="shared" si="1"/>
        <v>19311</v>
      </c>
      <c r="H10">
        <v>26877</v>
      </c>
      <c r="I10" s="139">
        <f t="shared" si="2"/>
        <v>0.28150463221341665</v>
      </c>
      <c r="J10" t="str">
        <f t="shared" si="3"/>
        <v>&lt;=43938</v>
      </c>
      <c r="K10" t="str">
        <f t="shared" ref="K10:K50" si="5">"&gt;"&amp;E9</f>
        <v>&gt;43931</v>
      </c>
      <c r="M10" s="36">
        <v>43938</v>
      </c>
      <c r="N10" s="43">
        <v>7</v>
      </c>
      <c r="O10" s="43">
        <v>16</v>
      </c>
      <c r="P10" s="43">
        <v>47</v>
      </c>
      <c r="Q10" s="43">
        <v>1878</v>
      </c>
      <c r="R10" s="43">
        <v>3146</v>
      </c>
      <c r="S10" s="43">
        <v>5974</v>
      </c>
      <c r="T10" s="43">
        <v>6784</v>
      </c>
    </row>
    <row r="11" spans="1:20" x14ac:dyDescent="0.25">
      <c r="A11" s="6">
        <v>43903</v>
      </c>
      <c r="B11" s="138">
        <f t="shared" si="4"/>
        <v>11</v>
      </c>
      <c r="C11" s="143">
        <v>28</v>
      </c>
      <c r="E11" s="131">
        <v>43945</v>
      </c>
      <c r="F11">
        <f t="shared" si="0"/>
        <v>0</v>
      </c>
      <c r="G11" s="130"/>
      <c r="J11" t="str">
        <f t="shared" si="3"/>
        <v>&lt;=43945</v>
      </c>
      <c r="K11" t="str">
        <f t="shared" si="5"/>
        <v>&gt;43938</v>
      </c>
    </row>
    <row r="12" spans="1:20" x14ac:dyDescent="0.25">
      <c r="A12" s="6">
        <v>43904</v>
      </c>
      <c r="B12" s="138">
        <f t="shared" si="4"/>
        <v>15</v>
      </c>
      <c r="C12" s="143">
        <v>43</v>
      </c>
      <c r="E12" s="131">
        <v>43952</v>
      </c>
      <c r="F12">
        <f t="shared" si="0"/>
        <v>0</v>
      </c>
      <c r="J12" t="str">
        <f t="shared" si="3"/>
        <v>&lt;=43952</v>
      </c>
      <c r="K12" t="str">
        <f t="shared" si="5"/>
        <v>&gt;43945</v>
      </c>
    </row>
    <row r="13" spans="1:20" x14ac:dyDescent="0.25">
      <c r="A13" s="6">
        <v>43905</v>
      </c>
      <c r="B13" s="138">
        <f t="shared" si="4"/>
        <v>18</v>
      </c>
      <c r="C13" s="143">
        <v>61</v>
      </c>
      <c r="E13" s="131">
        <v>43959</v>
      </c>
      <c r="F13">
        <f t="shared" si="0"/>
        <v>0</v>
      </c>
      <c r="J13" t="str">
        <f t="shared" si="3"/>
        <v>&lt;=43959</v>
      </c>
      <c r="K13" t="str">
        <f t="shared" si="5"/>
        <v>&gt;43952</v>
      </c>
    </row>
    <row r="14" spans="1:20" x14ac:dyDescent="0.25">
      <c r="A14" s="6">
        <v>43906</v>
      </c>
      <c r="B14" s="138">
        <f t="shared" si="4"/>
        <v>30</v>
      </c>
      <c r="C14" s="143">
        <v>91</v>
      </c>
      <c r="E14" s="131">
        <v>43966</v>
      </c>
      <c r="F14">
        <f t="shared" si="0"/>
        <v>0</v>
      </c>
      <c r="J14" t="str">
        <f t="shared" si="3"/>
        <v>&lt;=43966</v>
      </c>
      <c r="K14" t="str">
        <f t="shared" si="5"/>
        <v>&gt;43959</v>
      </c>
    </row>
    <row r="15" spans="1:20" x14ac:dyDescent="0.25">
      <c r="A15" s="6">
        <v>43907</v>
      </c>
      <c r="B15" s="138">
        <f t="shared" si="4"/>
        <v>46</v>
      </c>
      <c r="C15" s="143">
        <v>137</v>
      </c>
      <c r="E15" s="131">
        <v>43973</v>
      </c>
      <c r="F15">
        <f t="shared" si="0"/>
        <v>0</v>
      </c>
      <c r="J15" t="str">
        <f t="shared" si="3"/>
        <v>&lt;=43973</v>
      </c>
      <c r="K15" t="str">
        <f t="shared" si="5"/>
        <v>&gt;43966</v>
      </c>
    </row>
    <row r="16" spans="1:20" x14ac:dyDescent="0.25">
      <c r="A16" s="6">
        <v>43908</v>
      </c>
      <c r="B16" s="138">
        <f t="shared" si="4"/>
        <v>53</v>
      </c>
      <c r="C16" s="143">
        <v>190</v>
      </c>
      <c r="E16" s="131">
        <v>43980</v>
      </c>
      <c r="F16">
        <f t="shared" si="0"/>
        <v>0</v>
      </c>
      <c r="J16" t="str">
        <f t="shared" si="3"/>
        <v>&lt;=43980</v>
      </c>
      <c r="K16" t="str">
        <f t="shared" si="5"/>
        <v>&gt;43973</v>
      </c>
    </row>
    <row r="17" spans="1:11" x14ac:dyDescent="0.25">
      <c r="A17" s="6">
        <v>43909</v>
      </c>
      <c r="B17" s="138">
        <f t="shared" si="4"/>
        <v>66</v>
      </c>
      <c r="C17" s="143">
        <v>256</v>
      </c>
      <c r="E17" s="131">
        <v>43987</v>
      </c>
      <c r="F17">
        <f t="shared" si="0"/>
        <v>0</v>
      </c>
      <c r="J17" t="str">
        <f t="shared" si="3"/>
        <v>&lt;=43987</v>
      </c>
      <c r="K17" t="str">
        <f t="shared" si="5"/>
        <v>&gt;43980</v>
      </c>
    </row>
    <row r="18" spans="1:11" x14ac:dyDescent="0.25">
      <c r="A18" s="6">
        <v>43910</v>
      </c>
      <c r="B18" s="138">
        <f t="shared" si="4"/>
        <v>72</v>
      </c>
      <c r="C18" s="144">
        <v>328</v>
      </c>
      <c r="E18" s="131">
        <v>43994</v>
      </c>
      <c r="F18">
        <f t="shared" si="0"/>
        <v>0</v>
      </c>
      <c r="J18" t="str">
        <f t="shared" si="3"/>
        <v>&lt;=43994</v>
      </c>
      <c r="K18" t="str">
        <f t="shared" si="5"/>
        <v>&gt;43987</v>
      </c>
    </row>
    <row r="19" spans="1:11" x14ac:dyDescent="0.25">
      <c r="A19" s="6">
        <v>43911</v>
      </c>
      <c r="B19" s="138">
        <f t="shared" si="4"/>
        <v>107</v>
      </c>
      <c r="C19" s="144">
        <v>435</v>
      </c>
      <c r="E19" s="131">
        <v>44001</v>
      </c>
      <c r="F19">
        <f t="shared" si="0"/>
        <v>0</v>
      </c>
      <c r="J19" t="str">
        <f t="shared" si="3"/>
        <v>&lt;=44001</v>
      </c>
      <c r="K19" t="str">
        <f t="shared" si="5"/>
        <v>&gt;43994</v>
      </c>
    </row>
    <row r="20" spans="1:11" x14ac:dyDescent="0.25">
      <c r="A20" s="6">
        <v>43912</v>
      </c>
      <c r="B20" s="138">
        <f t="shared" si="4"/>
        <v>126</v>
      </c>
      <c r="C20" s="144">
        <v>561</v>
      </c>
      <c r="E20" s="131">
        <v>44008</v>
      </c>
      <c r="F20">
        <f t="shared" si="0"/>
        <v>0</v>
      </c>
      <c r="J20" t="str">
        <f t="shared" si="3"/>
        <v>&lt;=44008</v>
      </c>
      <c r="K20" t="str">
        <f t="shared" si="5"/>
        <v>&gt;44001</v>
      </c>
    </row>
    <row r="21" spans="1:11" x14ac:dyDescent="0.25">
      <c r="A21" s="6">
        <v>43913</v>
      </c>
      <c r="B21" s="138">
        <f t="shared" si="4"/>
        <v>166</v>
      </c>
      <c r="C21" s="144">
        <v>727</v>
      </c>
      <c r="E21" s="131">
        <v>44015</v>
      </c>
      <c r="F21">
        <f t="shared" si="0"/>
        <v>0</v>
      </c>
      <c r="J21" t="str">
        <f t="shared" si="3"/>
        <v>&lt;=44015</v>
      </c>
      <c r="K21" t="str">
        <f t="shared" si="5"/>
        <v>&gt;44008</v>
      </c>
    </row>
    <row r="22" spans="1:11" x14ac:dyDescent="0.25">
      <c r="A22" s="6">
        <v>43914</v>
      </c>
      <c r="B22" s="138">
        <f t="shared" si="4"/>
        <v>189</v>
      </c>
      <c r="C22" s="144">
        <v>916</v>
      </c>
      <c r="E22" s="131">
        <v>44022</v>
      </c>
      <c r="F22">
        <f t="shared" si="0"/>
        <v>0</v>
      </c>
      <c r="J22" t="str">
        <f t="shared" si="3"/>
        <v>&lt;=44022</v>
      </c>
      <c r="K22" t="str">
        <f t="shared" si="5"/>
        <v>&gt;44015</v>
      </c>
    </row>
    <row r="23" spans="1:11" x14ac:dyDescent="0.25">
      <c r="A23" s="6">
        <v>43915</v>
      </c>
      <c r="B23" s="138">
        <f t="shared" si="4"/>
        <v>236</v>
      </c>
      <c r="C23" s="144">
        <v>1152</v>
      </c>
      <c r="E23" s="131">
        <v>44029</v>
      </c>
      <c r="F23">
        <f t="shared" si="0"/>
        <v>0</v>
      </c>
      <c r="J23" t="str">
        <f t="shared" si="3"/>
        <v>&lt;=44029</v>
      </c>
      <c r="K23" t="str">
        <f t="shared" si="5"/>
        <v>&gt;44022</v>
      </c>
    </row>
    <row r="24" spans="1:11" x14ac:dyDescent="0.25">
      <c r="A24" s="6">
        <v>43916</v>
      </c>
      <c r="B24" s="138">
        <f t="shared" si="4"/>
        <v>297</v>
      </c>
      <c r="C24" s="144">
        <v>1449</v>
      </c>
      <c r="E24" s="131">
        <v>44036</v>
      </c>
      <c r="F24">
        <f t="shared" si="0"/>
        <v>0</v>
      </c>
      <c r="J24" t="str">
        <f t="shared" si="3"/>
        <v>&lt;=44036</v>
      </c>
      <c r="K24" t="str">
        <f t="shared" si="5"/>
        <v>&gt;44029</v>
      </c>
    </row>
    <row r="25" spans="1:11" x14ac:dyDescent="0.25">
      <c r="A25" s="6">
        <v>43917</v>
      </c>
      <c r="B25" s="138">
        <f t="shared" si="4"/>
        <v>374</v>
      </c>
      <c r="C25" s="144">
        <v>1823</v>
      </c>
      <c r="E25" s="131">
        <v>44043</v>
      </c>
      <c r="F25">
        <f t="shared" si="0"/>
        <v>0</v>
      </c>
      <c r="J25" t="str">
        <f t="shared" si="3"/>
        <v>&lt;=44043</v>
      </c>
      <c r="K25" t="str">
        <f t="shared" si="5"/>
        <v>&gt;44036</v>
      </c>
    </row>
    <row r="26" spans="1:11" x14ac:dyDescent="0.25">
      <c r="A26" s="6">
        <v>43918</v>
      </c>
      <c r="B26" s="138">
        <f t="shared" si="4"/>
        <v>418</v>
      </c>
      <c r="C26" s="144">
        <v>2241</v>
      </c>
      <c r="E26" s="131">
        <v>44050</v>
      </c>
      <c r="F26">
        <f t="shared" si="0"/>
        <v>0</v>
      </c>
      <c r="J26" t="str">
        <f t="shared" si="3"/>
        <v>&lt;=44050</v>
      </c>
      <c r="K26" t="str">
        <f t="shared" si="5"/>
        <v>&gt;44043</v>
      </c>
    </row>
    <row r="27" spans="1:11" x14ac:dyDescent="0.25">
      <c r="A27" s="6">
        <v>43919</v>
      </c>
      <c r="B27" s="138">
        <f t="shared" si="4"/>
        <v>448</v>
      </c>
      <c r="C27" s="144">
        <v>2689</v>
      </c>
      <c r="E27" s="131">
        <v>44057</v>
      </c>
      <c r="F27">
        <f t="shared" si="0"/>
        <v>0</v>
      </c>
      <c r="J27" t="str">
        <f t="shared" si="3"/>
        <v>&lt;=44057</v>
      </c>
      <c r="K27" t="str">
        <f t="shared" si="5"/>
        <v>&gt;44050</v>
      </c>
    </row>
    <row r="28" spans="1:11" x14ac:dyDescent="0.25">
      <c r="A28" s="6">
        <v>43920</v>
      </c>
      <c r="B28" s="138">
        <f t="shared" si="4"/>
        <v>536</v>
      </c>
      <c r="C28" s="144">
        <v>3225</v>
      </c>
      <c r="E28" s="131">
        <v>44064</v>
      </c>
      <c r="F28">
        <f t="shared" si="0"/>
        <v>0</v>
      </c>
      <c r="J28" t="str">
        <f t="shared" si="3"/>
        <v>&lt;=44064</v>
      </c>
      <c r="K28" t="str">
        <f t="shared" si="5"/>
        <v>&gt;44057</v>
      </c>
    </row>
    <row r="29" spans="1:11" x14ac:dyDescent="0.25">
      <c r="A29" s="6">
        <v>43921</v>
      </c>
      <c r="B29" s="138">
        <f t="shared" si="4"/>
        <v>617</v>
      </c>
      <c r="C29" s="144">
        <v>3842</v>
      </c>
      <c r="E29" s="131">
        <v>44071</v>
      </c>
      <c r="F29">
        <f t="shared" si="0"/>
        <v>0</v>
      </c>
      <c r="J29" t="str">
        <f t="shared" si="3"/>
        <v>&lt;=44071</v>
      </c>
      <c r="K29" t="str">
        <f t="shared" si="5"/>
        <v>&gt;44064</v>
      </c>
    </row>
    <row r="30" spans="1:11" x14ac:dyDescent="0.25">
      <c r="A30" s="6">
        <v>43922</v>
      </c>
      <c r="B30" s="138">
        <f t="shared" si="4"/>
        <v>738</v>
      </c>
      <c r="C30" s="144">
        <v>4580</v>
      </c>
      <c r="E30" s="131">
        <v>44078</v>
      </c>
      <c r="F30">
        <f t="shared" si="0"/>
        <v>0</v>
      </c>
      <c r="J30" t="str">
        <f t="shared" si="3"/>
        <v>&lt;=44078</v>
      </c>
      <c r="K30" t="str">
        <f t="shared" si="5"/>
        <v>&gt;44071</v>
      </c>
    </row>
    <row r="31" spans="1:11" x14ac:dyDescent="0.25">
      <c r="A31" s="6">
        <v>43923</v>
      </c>
      <c r="B31" s="138">
        <f t="shared" si="4"/>
        <v>817</v>
      </c>
      <c r="C31" s="144">
        <v>5397</v>
      </c>
      <c r="E31" s="131">
        <v>44085</v>
      </c>
      <c r="F31">
        <f t="shared" si="0"/>
        <v>0</v>
      </c>
      <c r="J31" t="str">
        <f t="shared" si="3"/>
        <v>&lt;=44085</v>
      </c>
      <c r="K31" t="str">
        <f t="shared" si="5"/>
        <v>&gt;44078</v>
      </c>
    </row>
    <row r="32" spans="1:11" x14ac:dyDescent="0.25">
      <c r="A32" s="6">
        <v>43924</v>
      </c>
      <c r="B32" s="138">
        <f t="shared" si="4"/>
        <v>901</v>
      </c>
      <c r="C32" s="144">
        <v>6298</v>
      </c>
      <c r="E32" s="131">
        <v>44092</v>
      </c>
      <c r="F32">
        <f t="shared" si="0"/>
        <v>0</v>
      </c>
      <c r="J32" t="str">
        <f t="shared" si="3"/>
        <v>&lt;=44092</v>
      </c>
      <c r="K32" t="str">
        <f t="shared" si="5"/>
        <v>&gt;44085</v>
      </c>
    </row>
    <row r="33" spans="1:11" x14ac:dyDescent="0.25">
      <c r="A33" s="6">
        <v>43925</v>
      </c>
      <c r="B33" s="138">
        <f t="shared" si="4"/>
        <v>932</v>
      </c>
      <c r="C33" s="144">
        <v>7230</v>
      </c>
      <c r="E33" s="131">
        <v>44099</v>
      </c>
      <c r="F33">
        <f t="shared" si="0"/>
        <v>0</v>
      </c>
      <c r="J33" t="str">
        <f t="shared" si="3"/>
        <v>&lt;=44099</v>
      </c>
      <c r="K33" t="str">
        <f t="shared" si="5"/>
        <v>&gt;44092</v>
      </c>
    </row>
    <row r="34" spans="1:11" x14ac:dyDescent="0.25">
      <c r="A34" s="6">
        <v>43926</v>
      </c>
      <c r="B34" s="138">
        <f t="shared" si="4"/>
        <v>1029</v>
      </c>
      <c r="C34" s="144">
        <v>8259</v>
      </c>
      <c r="E34" s="131">
        <v>44106</v>
      </c>
      <c r="F34">
        <f t="shared" si="0"/>
        <v>0</v>
      </c>
      <c r="J34" t="str">
        <f t="shared" si="3"/>
        <v>&lt;=44106</v>
      </c>
      <c r="K34" t="str">
        <f t="shared" si="5"/>
        <v>&gt;44099</v>
      </c>
    </row>
    <row r="35" spans="1:11" x14ac:dyDescent="0.25">
      <c r="A35" s="6">
        <v>43927</v>
      </c>
      <c r="B35" s="138">
        <f t="shared" si="4"/>
        <v>1059</v>
      </c>
      <c r="C35" s="144">
        <v>9318</v>
      </c>
      <c r="E35" s="131">
        <v>44113</v>
      </c>
      <c r="F35">
        <f t="shared" si="0"/>
        <v>0</v>
      </c>
      <c r="J35" t="str">
        <f t="shared" si="3"/>
        <v>&lt;=44113</v>
      </c>
      <c r="K35" t="str">
        <f t="shared" si="5"/>
        <v>&gt;44106</v>
      </c>
    </row>
    <row r="36" spans="1:11" x14ac:dyDescent="0.25">
      <c r="A36" s="6">
        <v>43928</v>
      </c>
      <c r="B36" s="138">
        <f t="shared" si="4"/>
        <v>1016</v>
      </c>
      <c r="C36" s="144">
        <v>10334</v>
      </c>
      <c r="E36" s="131">
        <v>44120</v>
      </c>
      <c r="F36">
        <f t="shared" si="0"/>
        <v>0</v>
      </c>
      <c r="J36" t="str">
        <f t="shared" si="3"/>
        <v>&lt;=44120</v>
      </c>
      <c r="K36" t="str">
        <f t="shared" si="5"/>
        <v>&gt;44113</v>
      </c>
    </row>
    <row r="37" spans="1:11" x14ac:dyDescent="0.25">
      <c r="A37" s="6">
        <v>43929</v>
      </c>
      <c r="B37" s="138">
        <f t="shared" si="4"/>
        <v>1140</v>
      </c>
      <c r="C37" s="144">
        <v>11474</v>
      </c>
      <c r="E37" s="131">
        <v>44127</v>
      </c>
      <c r="F37">
        <f t="shared" si="0"/>
        <v>0</v>
      </c>
      <c r="J37" t="str">
        <f t="shared" si="3"/>
        <v>&lt;=44127</v>
      </c>
      <c r="K37" t="str">
        <f t="shared" si="5"/>
        <v>&gt;44120</v>
      </c>
    </row>
    <row r="38" spans="1:11" x14ac:dyDescent="0.25">
      <c r="A38" s="6">
        <v>43930</v>
      </c>
      <c r="B38" s="138">
        <f t="shared" si="4"/>
        <v>1291</v>
      </c>
      <c r="C38" s="144">
        <v>12765</v>
      </c>
      <c r="E38" s="131">
        <v>44134</v>
      </c>
      <c r="F38">
        <f t="shared" si="0"/>
        <v>0</v>
      </c>
      <c r="J38" t="str">
        <f t="shared" si="3"/>
        <v>&lt;=44134</v>
      </c>
      <c r="K38" t="str">
        <f t="shared" si="5"/>
        <v>&gt;44127</v>
      </c>
    </row>
    <row r="39" spans="1:11" x14ac:dyDescent="0.25">
      <c r="A39" s="6">
        <v>43931</v>
      </c>
      <c r="B39" s="138">
        <f t="shared" si="4"/>
        <v>1163</v>
      </c>
      <c r="C39" s="144">
        <v>13928</v>
      </c>
      <c r="E39" s="131">
        <v>44141</v>
      </c>
      <c r="F39">
        <f t="shared" si="0"/>
        <v>0</v>
      </c>
      <c r="J39" t="str">
        <f t="shared" si="3"/>
        <v>&lt;=44141</v>
      </c>
      <c r="K39" t="str">
        <f t="shared" si="5"/>
        <v>&gt;44134</v>
      </c>
    </row>
    <row r="40" spans="1:11" x14ac:dyDescent="0.25">
      <c r="A40" s="6">
        <v>43932</v>
      </c>
      <c r="B40" s="138">
        <f t="shared" si="4"/>
        <v>1135</v>
      </c>
      <c r="C40" s="144">
        <v>15063</v>
      </c>
      <c r="E40" s="131">
        <v>44148</v>
      </c>
      <c r="F40">
        <f t="shared" si="0"/>
        <v>0</v>
      </c>
      <c r="J40" t="str">
        <f t="shared" si="3"/>
        <v>&lt;=44148</v>
      </c>
      <c r="K40" t="str">
        <f t="shared" si="5"/>
        <v>&gt;44141</v>
      </c>
    </row>
    <row r="41" spans="1:11" x14ac:dyDescent="0.25">
      <c r="A41" s="6">
        <v>43933</v>
      </c>
      <c r="B41" s="138">
        <f t="shared" si="4"/>
        <v>1168</v>
      </c>
      <c r="C41" s="144">
        <v>16231</v>
      </c>
      <c r="E41" s="131">
        <v>44155</v>
      </c>
      <c r="F41">
        <f t="shared" si="0"/>
        <v>0</v>
      </c>
      <c r="J41" t="str">
        <f t="shared" si="3"/>
        <v>&lt;=44155</v>
      </c>
      <c r="K41" t="str">
        <f t="shared" si="5"/>
        <v>&gt;44148</v>
      </c>
    </row>
    <row r="42" spans="1:11" x14ac:dyDescent="0.25">
      <c r="A42" s="6">
        <v>43934</v>
      </c>
      <c r="B42" s="138">
        <f t="shared" si="4"/>
        <v>1174</v>
      </c>
      <c r="C42" s="144">
        <v>17405</v>
      </c>
      <c r="E42" s="131">
        <v>44162</v>
      </c>
      <c r="F42">
        <f t="shared" si="0"/>
        <v>0</v>
      </c>
      <c r="J42" t="str">
        <f t="shared" si="3"/>
        <v>&lt;=44162</v>
      </c>
      <c r="K42" t="str">
        <f t="shared" si="5"/>
        <v>&gt;44155</v>
      </c>
    </row>
    <row r="43" spans="1:11" x14ac:dyDescent="0.25">
      <c r="A43" s="6">
        <v>43935</v>
      </c>
      <c r="B43" s="138">
        <f t="shared" si="4"/>
        <v>1039</v>
      </c>
      <c r="C43" s="144">
        <v>18444</v>
      </c>
      <c r="E43" s="131">
        <v>44169</v>
      </c>
      <c r="F43">
        <f t="shared" si="0"/>
        <v>0</v>
      </c>
      <c r="J43" t="str">
        <f t="shared" si="3"/>
        <v>&lt;=44169</v>
      </c>
      <c r="K43" t="str">
        <f t="shared" si="5"/>
        <v>&gt;44162</v>
      </c>
    </row>
    <row r="44" spans="1:11" x14ac:dyDescent="0.25">
      <c r="A44" s="6">
        <v>43936</v>
      </c>
      <c r="B44" s="138">
        <f t="shared" si="4"/>
        <v>1040</v>
      </c>
      <c r="C44" s="144">
        <v>19484</v>
      </c>
      <c r="E44" s="131">
        <v>44176</v>
      </c>
      <c r="F44">
        <f t="shared" si="0"/>
        <v>0</v>
      </c>
      <c r="J44" t="str">
        <f t="shared" si="3"/>
        <v>&lt;=44176</v>
      </c>
      <c r="K44" t="str">
        <f t="shared" si="5"/>
        <v>&gt;44169</v>
      </c>
    </row>
    <row r="45" spans="1:11" x14ac:dyDescent="0.25">
      <c r="A45" s="6">
        <v>43937</v>
      </c>
      <c r="B45" s="138">
        <f t="shared" si="4"/>
        <v>1012</v>
      </c>
      <c r="C45" s="144">
        <v>20496</v>
      </c>
      <c r="E45" s="131">
        <v>44183</v>
      </c>
      <c r="F45">
        <f t="shared" si="0"/>
        <v>0</v>
      </c>
      <c r="J45" t="str">
        <f t="shared" si="3"/>
        <v>&lt;=44183</v>
      </c>
      <c r="K45" t="str">
        <f t="shared" si="5"/>
        <v>&gt;44176</v>
      </c>
    </row>
    <row r="46" spans="1:11" x14ac:dyDescent="0.25">
      <c r="A46" s="6">
        <v>43938</v>
      </c>
      <c r="B46" s="138">
        <f t="shared" si="4"/>
        <v>998</v>
      </c>
      <c r="C46" s="144">
        <v>21494</v>
      </c>
      <c r="E46" s="131">
        <v>44190</v>
      </c>
      <c r="F46">
        <f t="shared" si="0"/>
        <v>0</v>
      </c>
      <c r="J46" t="str">
        <f t="shared" si="3"/>
        <v>&lt;=44190</v>
      </c>
      <c r="K46" t="str">
        <f t="shared" si="5"/>
        <v>&gt;44183</v>
      </c>
    </row>
    <row r="47" spans="1:11" x14ac:dyDescent="0.25">
      <c r="A47" s="6">
        <v>43939</v>
      </c>
      <c r="B47" s="138"/>
      <c r="C47" s="144"/>
      <c r="J47" t="str">
        <f t="shared" si="3"/>
        <v>&lt;=</v>
      </c>
      <c r="K47" t="str">
        <f t="shared" si="5"/>
        <v>&gt;44190</v>
      </c>
    </row>
    <row r="48" spans="1:11" x14ac:dyDescent="0.25">
      <c r="A48" s="6">
        <v>43940</v>
      </c>
      <c r="B48" s="138"/>
      <c r="J48" t="str">
        <f t="shared" si="3"/>
        <v>&lt;=</v>
      </c>
      <c r="K48" t="str">
        <f t="shared" si="5"/>
        <v>&gt;</v>
      </c>
    </row>
    <row r="49" spans="1:11" x14ac:dyDescent="0.25">
      <c r="A49" s="6">
        <v>43941</v>
      </c>
      <c r="B49" s="138">
        <f t="shared" si="4"/>
        <v>0</v>
      </c>
      <c r="J49" t="str">
        <f t="shared" si="3"/>
        <v>&lt;=</v>
      </c>
      <c r="K49" t="str">
        <f t="shared" si="5"/>
        <v>&gt;</v>
      </c>
    </row>
    <row r="50" spans="1:11" x14ac:dyDescent="0.25">
      <c r="A50" s="6">
        <v>43942</v>
      </c>
      <c r="B50" s="138">
        <f t="shared" si="4"/>
        <v>0</v>
      </c>
      <c r="J50" t="str">
        <f t="shared" si="3"/>
        <v>&lt;=</v>
      </c>
      <c r="K50" t="str">
        <f t="shared" si="5"/>
        <v>&gt;</v>
      </c>
    </row>
    <row r="51" spans="1:11" x14ac:dyDescent="0.25">
      <c r="A51" s="6">
        <v>43943</v>
      </c>
      <c r="B51" s="138">
        <f t="shared" si="4"/>
        <v>0</v>
      </c>
    </row>
    <row r="52" spans="1:11" x14ac:dyDescent="0.25">
      <c r="A52" s="6">
        <v>43944</v>
      </c>
      <c r="B52" s="138">
        <f t="shared" si="4"/>
        <v>0</v>
      </c>
    </row>
    <row r="53" spans="1:11" x14ac:dyDescent="0.25">
      <c r="A53" s="6">
        <v>43945</v>
      </c>
      <c r="B53" s="138">
        <f t="shared" si="4"/>
        <v>0</v>
      </c>
    </row>
    <row r="54" spans="1:11" x14ac:dyDescent="0.25">
      <c r="A54" s="6">
        <v>43946</v>
      </c>
      <c r="B54" s="138">
        <f t="shared" si="4"/>
        <v>0</v>
      </c>
    </row>
    <row r="55" spans="1:11" x14ac:dyDescent="0.25">
      <c r="A55" s="6">
        <v>43947</v>
      </c>
      <c r="B55" s="138">
        <f t="shared" si="4"/>
        <v>0</v>
      </c>
    </row>
    <row r="56" spans="1:11" x14ac:dyDescent="0.25">
      <c r="A56" s="6">
        <v>43948</v>
      </c>
      <c r="B56" s="138">
        <f t="shared" si="4"/>
        <v>0</v>
      </c>
    </row>
  </sheetData>
  <conditionalFormatting sqref="N10:T10 N4:T7">
    <cfRule type="colorScale" priority="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N8:T9">
    <cfRule type="colorScale" priority="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sheetPr codeName="Sheet11"/>
  <dimension ref="A1:K94"/>
  <sheetViews>
    <sheetView topLeftCell="A73" workbookViewId="0">
      <selection activeCell="B85" sqref="B85:C94"/>
    </sheetView>
  </sheetViews>
  <sheetFormatPr defaultRowHeight="15" x14ac:dyDescent="0.25"/>
  <cols>
    <col min="2" max="3" width="16.28515625" customWidth="1"/>
    <col min="7" max="7" width="10.140625" bestFit="1" customWidth="1"/>
    <col min="9" max="10" width="10.140625" bestFit="1" customWidth="1"/>
  </cols>
  <sheetData>
    <row r="1" spans="1:11" x14ac:dyDescent="0.25">
      <c r="A1" s="52" t="s">
        <v>53</v>
      </c>
      <c r="B1" s="53"/>
      <c r="C1" s="54"/>
    </row>
    <row r="2" spans="1:11" ht="15.75" thickBot="1" x14ac:dyDescent="0.3">
      <c r="A2" s="55"/>
      <c r="B2" s="53"/>
      <c r="C2" s="54"/>
    </row>
    <row r="3" spans="1:11" ht="40.5" thickTop="1" thickBot="1" x14ac:dyDescent="0.3">
      <c r="A3" s="56" t="s">
        <v>54</v>
      </c>
      <c r="B3" s="56" t="s">
        <v>55</v>
      </c>
      <c r="C3" s="56" t="s">
        <v>56</v>
      </c>
    </row>
    <row r="4" spans="1:11" ht="15.75" thickTop="1" x14ac:dyDescent="0.25">
      <c r="A4" s="53"/>
      <c r="B4" s="57"/>
      <c r="C4" s="58"/>
      <c r="F4" t="s">
        <v>58</v>
      </c>
    </row>
    <row r="5" spans="1:11" x14ac:dyDescent="0.25">
      <c r="A5" s="53">
        <v>0</v>
      </c>
      <c r="B5" s="59">
        <v>382332</v>
      </c>
      <c r="C5" s="59">
        <v>362931</v>
      </c>
      <c r="F5" s="60" t="s">
        <v>51</v>
      </c>
      <c r="G5" s="61">
        <f>SUM(B5:C5)</f>
        <v>745263</v>
      </c>
      <c r="J5" t="s">
        <v>57</v>
      </c>
      <c r="K5" t="b">
        <f>SUM(G5:G11)=SUM(B5:C94)</f>
        <v>1</v>
      </c>
    </row>
    <row r="6" spans="1:11" x14ac:dyDescent="0.25">
      <c r="A6" s="53">
        <v>1</v>
      </c>
      <c r="B6" s="59">
        <v>395273</v>
      </c>
      <c r="C6" s="59">
        <v>375341</v>
      </c>
      <c r="F6" s="27" t="s">
        <v>44</v>
      </c>
      <c r="G6" s="62">
        <f>SUM(B6:C19)</f>
        <v>11166183</v>
      </c>
    </row>
    <row r="7" spans="1:11" x14ac:dyDescent="0.25">
      <c r="A7" s="53">
        <v>2</v>
      </c>
      <c r="B7" s="59">
        <v>408684</v>
      </c>
      <c r="C7" s="59">
        <v>387630</v>
      </c>
      <c r="F7" s="27" t="s">
        <v>45</v>
      </c>
      <c r="G7" s="62">
        <f>SUM(B20:C49)</f>
        <v>25209983</v>
      </c>
    </row>
    <row r="8" spans="1:11" x14ac:dyDescent="0.25">
      <c r="A8" s="53">
        <v>3</v>
      </c>
      <c r="B8" s="59">
        <v>408882</v>
      </c>
      <c r="C8" s="59">
        <v>388301</v>
      </c>
      <c r="F8" s="27" t="s">
        <v>46</v>
      </c>
      <c r="G8" s="62">
        <f>SUM(B50:C69)</f>
        <v>17148564</v>
      </c>
    </row>
    <row r="9" spans="1:11" x14ac:dyDescent="0.25">
      <c r="A9" s="53">
        <v>4</v>
      </c>
      <c r="B9" s="59">
        <v>412553</v>
      </c>
      <c r="C9" s="59">
        <v>392101</v>
      </c>
      <c r="F9" s="27" t="s">
        <v>47</v>
      </c>
      <c r="G9" s="62">
        <f>SUM(B70:C79)</f>
        <v>6648031</v>
      </c>
    </row>
    <row r="10" spans="1:11" x14ac:dyDescent="0.25">
      <c r="A10" s="53">
        <v>5</v>
      </c>
      <c r="B10" s="59">
        <v>421934</v>
      </c>
      <c r="C10" s="59">
        <v>401270</v>
      </c>
      <c r="F10" s="27" t="s">
        <v>48</v>
      </c>
      <c r="G10" s="62">
        <f>SUM(B80:C89)</f>
        <v>3909034</v>
      </c>
    </row>
    <row r="11" spans="1:11" x14ac:dyDescent="0.25">
      <c r="A11" s="53">
        <v>6</v>
      </c>
      <c r="B11" s="59">
        <v>434333</v>
      </c>
      <c r="C11" s="59">
        <v>414348</v>
      </c>
      <c r="F11" s="45" t="s">
        <v>49</v>
      </c>
      <c r="G11" s="63">
        <f>SUM(B90:C94)</f>
        <v>1024468</v>
      </c>
    </row>
    <row r="12" spans="1:11" x14ac:dyDescent="0.25">
      <c r="A12" s="53">
        <v>7</v>
      </c>
      <c r="B12" s="59">
        <v>427809</v>
      </c>
      <c r="C12" s="59">
        <v>408199</v>
      </c>
      <c r="F12" s="73" t="s">
        <v>65</v>
      </c>
      <c r="G12" s="63">
        <f>SUM(G5:G11)</f>
        <v>65851526</v>
      </c>
    </row>
    <row r="13" spans="1:11" x14ac:dyDescent="0.25">
      <c r="A13" s="53">
        <v>8</v>
      </c>
      <c r="B13" s="59">
        <v>419161</v>
      </c>
      <c r="C13" s="59">
        <v>400663</v>
      </c>
    </row>
    <row r="14" spans="1:11" x14ac:dyDescent="0.25">
      <c r="A14" s="53">
        <v>9</v>
      </c>
      <c r="B14" s="59">
        <v>414994</v>
      </c>
      <c r="C14" s="59">
        <v>395813</v>
      </c>
      <c r="I14" s="19">
        <f>SUM(G5:G7)</f>
        <v>37121429</v>
      </c>
      <c r="J14" s="19">
        <f>SUM(G7:G8)</f>
        <v>42358547</v>
      </c>
    </row>
    <row r="15" spans="1:11" x14ac:dyDescent="0.25">
      <c r="A15" s="53">
        <v>10</v>
      </c>
      <c r="B15" s="59">
        <v>418348</v>
      </c>
      <c r="C15" s="59">
        <v>398640</v>
      </c>
      <c r="I15">
        <f>I14/G12</f>
        <v>0.56371402843420815</v>
      </c>
      <c r="J15">
        <f>I14/J14</f>
        <v>0.87636218966623192</v>
      </c>
    </row>
    <row r="16" spans="1:11" x14ac:dyDescent="0.25">
      <c r="A16" s="53">
        <v>11</v>
      </c>
      <c r="B16" s="59">
        <v>405604</v>
      </c>
      <c r="C16" s="59">
        <v>384526</v>
      </c>
    </row>
    <row r="17" spans="1:3" x14ac:dyDescent="0.25">
      <c r="A17" s="53">
        <v>12</v>
      </c>
      <c r="B17" s="59">
        <v>396531</v>
      </c>
      <c r="C17" s="59">
        <v>377837</v>
      </c>
    </row>
    <row r="18" spans="1:3" x14ac:dyDescent="0.25">
      <c r="A18" s="53">
        <v>13</v>
      </c>
      <c r="B18" s="59">
        <v>381466</v>
      </c>
      <c r="C18" s="59">
        <v>363458</v>
      </c>
    </row>
    <row r="19" spans="1:3" x14ac:dyDescent="0.25">
      <c r="A19" s="53">
        <v>14</v>
      </c>
      <c r="B19" s="59">
        <v>375311</v>
      </c>
      <c r="C19" s="59">
        <v>357173</v>
      </c>
    </row>
    <row r="20" spans="1:3" x14ac:dyDescent="0.25">
      <c r="A20" s="53">
        <v>15</v>
      </c>
      <c r="B20" s="59">
        <v>365807</v>
      </c>
      <c r="C20" s="59">
        <v>346926</v>
      </c>
    </row>
    <row r="21" spans="1:3" x14ac:dyDescent="0.25">
      <c r="A21" s="53">
        <v>16</v>
      </c>
      <c r="B21" s="59">
        <v>360771</v>
      </c>
      <c r="C21" s="59">
        <v>341812</v>
      </c>
    </row>
    <row r="22" spans="1:3" x14ac:dyDescent="0.25">
      <c r="A22" s="53">
        <v>17</v>
      </c>
      <c r="B22" s="59">
        <v>371195</v>
      </c>
      <c r="C22" s="59">
        <v>353628</v>
      </c>
    </row>
    <row r="23" spans="1:3" x14ac:dyDescent="0.25">
      <c r="A23" s="53">
        <v>18</v>
      </c>
      <c r="B23" s="59">
        <v>384777</v>
      </c>
      <c r="C23" s="59">
        <v>362219</v>
      </c>
    </row>
    <row r="24" spans="1:3" x14ac:dyDescent="0.25">
      <c r="A24" s="53">
        <v>19</v>
      </c>
      <c r="B24" s="59">
        <v>401688</v>
      </c>
      <c r="C24" s="59">
        <v>380427</v>
      </c>
    </row>
    <row r="25" spans="1:3" x14ac:dyDescent="0.25">
      <c r="A25" s="53">
        <v>20</v>
      </c>
      <c r="B25" s="59">
        <v>411122</v>
      </c>
      <c r="C25" s="59">
        <v>388931</v>
      </c>
    </row>
    <row r="26" spans="1:3" x14ac:dyDescent="0.25">
      <c r="A26" s="53">
        <v>21</v>
      </c>
      <c r="B26" s="59">
        <v>426309</v>
      </c>
      <c r="C26" s="59">
        <v>402450</v>
      </c>
    </row>
    <row r="27" spans="1:3" x14ac:dyDescent="0.25">
      <c r="A27" s="53">
        <v>22</v>
      </c>
      <c r="B27" s="59">
        <v>432658</v>
      </c>
      <c r="C27" s="59">
        <v>405362</v>
      </c>
    </row>
    <row r="28" spans="1:3" x14ac:dyDescent="0.25">
      <c r="A28" s="53">
        <v>23</v>
      </c>
      <c r="B28" s="59">
        <v>433554</v>
      </c>
      <c r="C28" s="59">
        <v>411037</v>
      </c>
    </row>
    <row r="29" spans="1:3" x14ac:dyDescent="0.25">
      <c r="A29" s="53">
        <v>24</v>
      </c>
      <c r="B29" s="59">
        <v>447422</v>
      </c>
      <c r="C29" s="59">
        <v>425730</v>
      </c>
    </row>
    <row r="30" spans="1:3" x14ac:dyDescent="0.25">
      <c r="A30" s="53">
        <v>25</v>
      </c>
      <c r="B30" s="59">
        <v>447101</v>
      </c>
      <c r="C30" s="59">
        <v>431409</v>
      </c>
    </row>
    <row r="31" spans="1:3" x14ac:dyDescent="0.25">
      <c r="A31" s="53">
        <v>26</v>
      </c>
      <c r="B31" s="59">
        <v>457870</v>
      </c>
      <c r="C31" s="59">
        <v>450115</v>
      </c>
    </row>
    <row r="32" spans="1:3" x14ac:dyDescent="0.25">
      <c r="A32" s="53">
        <v>27</v>
      </c>
      <c r="B32" s="59">
        <v>470965</v>
      </c>
      <c r="C32" s="59">
        <v>456180</v>
      </c>
    </row>
    <row r="33" spans="1:3" x14ac:dyDescent="0.25">
      <c r="A33" s="53">
        <v>28</v>
      </c>
      <c r="B33" s="59">
        <v>462696</v>
      </c>
      <c r="C33" s="59">
        <v>447914</v>
      </c>
    </row>
    <row r="34" spans="1:3" x14ac:dyDescent="0.25">
      <c r="A34" s="53">
        <v>29</v>
      </c>
      <c r="B34" s="59">
        <v>454070</v>
      </c>
      <c r="C34" s="59">
        <v>448855</v>
      </c>
    </row>
    <row r="35" spans="1:3" x14ac:dyDescent="0.25">
      <c r="A35" s="53">
        <v>30</v>
      </c>
      <c r="B35" s="59">
        <v>455376</v>
      </c>
      <c r="C35" s="59">
        <v>455763</v>
      </c>
    </row>
    <row r="36" spans="1:3" x14ac:dyDescent="0.25">
      <c r="A36" s="53">
        <v>31</v>
      </c>
      <c r="B36" s="59">
        <v>439884</v>
      </c>
      <c r="C36" s="59">
        <v>448522</v>
      </c>
    </row>
    <row r="37" spans="1:3" x14ac:dyDescent="0.25">
      <c r="A37" s="53">
        <v>32</v>
      </c>
      <c r="B37" s="59">
        <v>448165</v>
      </c>
      <c r="C37" s="59">
        <v>447555</v>
      </c>
    </row>
    <row r="38" spans="1:3" x14ac:dyDescent="0.25">
      <c r="A38" s="53">
        <v>33</v>
      </c>
      <c r="B38" s="59">
        <v>447012</v>
      </c>
      <c r="C38" s="59">
        <v>447937</v>
      </c>
    </row>
    <row r="39" spans="1:3" x14ac:dyDescent="0.25">
      <c r="A39" s="53">
        <v>34</v>
      </c>
      <c r="B39" s="59">
        <v>433650</v>
      </c>
      <c r="C39" s="59">
        <v>439493</v>
      </c>
    </row>
    <row r="40" spans="1:3" x14ac:dyDescent="0.25">
      <c r="A40" s="53">
        <v>35</v>
      </c>
      <c r="B40" s="59">
        <v>435220</v>
      </c>
      <c r="C40" s="59">
        <v>443562</v>
      </c>
    </row>
    <row r="41" spans="1:3" x14ac:dyDescent="0.25">
      <c r="A41" s="53">
        <v>36</v>
      </c>
      <c r="B41" s="59">
        <v>433790</v>
      </c>
      <c r="C41" s="59">
        <v>444015</v>
      </c>
    </row>
    <row r="42" spans="1:3" x14ac:dyDescent="0.25">
      <c r="A42" s="53">
        <v>37</v>
      </c>
      <c r="B42" s="59">
        <v>438225</v>
      </c>
      <c r="C42" s="59">
        <v>446006</v>
      </c>
    </row>
    <row r="43" spans="1:3" x14ac:dyDescent="0.25">
      <c r="A43" s="53">
        <v>38</v>
      </c>
      <c r="B43" s="59">
        <v>438053</v>
      </c>
      <c r="C43" s="59">
        <v>445383</v>
      </c>
    </row>
    <row r="44" spans="1:3" x14ac:dyDescent="0.25">
      <c r="A44" s="53">
        <v>39</v>
      </c>
      <c r="B44" s="59">
        <v>422038</v>
      </c>
      <c r="C44" s="59">
        <v>425942</v>
      </c>
    </row>
    <row r="45" spans="1:3" x14ac:dyDescent="0.25">
      <c r="A45" s="53">
        <v>40</v>
      </c>
      <c r="B45" s="59">
        <v>393518</v>
      </c>
      <c r="C45" s="59">
        <v>397469</v>
      </c>
    </row>
    <row r="46" spans="1:3" x14ac:dyDescent="0.25">
      <c r="A46" s="53">
        <v>41</v>
      </c>
      <c r="B46" s="59">
        <v>387736</v>
      </c>
      <c r="C46" s="59">
        <v>390564</v>
      </c>
    </row>
    <row r="47" spans="1:3" x14ac:dyDescent="0.25">
      <c r="A47" s="53">
        <v>42</v>
      </c>
      <c r="B47" s="59">
        <v>393134</v>
      </c>
      <c r="C47" s="59">
        <v>400468</v>
      </c>
    </row>
    <row r="48" spans="1:3" x14ac:dyDescent="0.25">
      <c r="A48" s="53">
        <v>43</v>
      </c>
      <c r="B48" s="59">
        <v>400211</v>
      </c>
      <c r="C48" s="59">
        <v>407912</v>
      </c>
    </row>
    <row r="49" spans="1:3" x14ac:dyDescent="0.25">
      <c r="A49" s="53">
        <v>44</v>
      </c>
      <c r="B49" s="59">
        <v>407039</v>
      </c>
      <c r="C49" s="59">
        <v>415341</v>
      </c>
    </row>
    <row r="50" spans="1:3" x14ac:dyDescent="0.25">
      <c r="A50" s="53">
        <v>45</v>
      </c>
      <c r="B50" s="59">
        <v>425447</v>
      </c>
      <c r="C50" s="59">
        <v>433399</v>
      </c>
    </row>
    <row r="51" spans="1:3" x14ac:dyDescent="0.25">
      <c r="A51" s="53">
        <v>46</v>
      </c>
      <c r="B51" s="59">
        <v>443536</v>
      </c>
      <c r="C51" s="59">
        <v>452204</v>
      </c>
    </row>
    <row r="52" spans="1:3" x14ac:dyDescent="0.25">
      <c r="A52" s="53">
        <v>47</v>
      </c>
      <c r="B52" s="59">
        <v>454593</v>
      </c>
      <c r="C52" s="59">
        <v>470036</v>
      </c>
    </row>
    <row r="53" spans="1:3" x14ac:dyDescent="0.25">
      <c r="A53" s="53">
        <v>48</v>
      </c>
      <c r="B53" s="59">
        <v>444402</v>
      </c>
      <c r="C53" s="59">
        <v>458544</v>
      </c>
    </row>
    <row r="54" spans="1:3" x14ac:dyDescent="0.25">
      <c r="A54" s="53">
        <v>49</v>
      </c>
      <c r="B54" s="59">
        <v>455038</v>
      </c>
      <c r="C54" s="59">
        <v>470201</v>
      </c>
    </row>
    <row r="55" spans="1:3" x14ac:dyDescent="0.25">
      <c r="A55" s="53">
        <v>50</v>
      </c>
      <c r="B55" s="59">
        <v>455264</v>
      </c>
      <c r="C55" s="59">
        <v>470090</v>
      </c>
    </row>
    <row r="56" spans="1:3" x14ac:dyDescent="0.25">
      <c r="A56" s="53">
        <v>51</v>
      </c>
      <c r="B56" s="59">
        <v>463020</v>
      </c>
      <c r="C56" s="59">
        <v>474274</v>
      </c>
    </row>
    <row r="57" spans="1:3" x14ac:dyDescent="0.25">
      <c r="A57" s="53">
        <v>52</v>
      </c>
      <c r="B57" s="59">
        <v>459687</v>
      </c>
      <c r="C57" s="59">
        <v>476094</v>
      </c>
    </row>
    <row r="58" spans="1:3" x14ac:dyDescent="0.25">
      <c r="A58" s="53">
        <v>53</v>
      </c>
      <c r="B58" s="59">
        <v>463433</v>
      </c>
      <c r="C58" s="59">
        <v>479358</v>
      </c>
    </row>
    <row r="59" spans="1:3" x14ac:dyDescent="0.25">
      <c r="A59" s="53">
        <v>54</v>
      </c>
      <c r="B59" s="59">
        <v>458773</v>
      </c>
      <c r="C59" s="59">
        <v>474242</v>
      </c>
    </row>
    <row r="60" spans="1:3" x14ac:dyDescent="0.25">
      <c r="A60" s="53">
        <v>55</v>
      </c>
      <c r="B60" s="59">
        <v>449077</v>
      </c>
      <c r="C60" s="59">
        <v>463241</v>
      </c>
    </row>
    <row r="61" spans="1:3" x14ac:dyDescent="0.25">
      <c r="A61" s="53">
        <v>56</v>
      </c>
      <c r="B61" s="59">
        <v>439605</v>
      </c>
      <c r="C61" s="59">
        <v>451605</v>
      </c>
    </row>
    <row r="62" spans="1:3" x14ac:dyDescent="0.25">
      <c r="A62" s="53">
        <v>57</v>
      </c>
      <c r="B62" s="59">
        <v>424184</v>
      </c>
      <c r="C62" s="59">
        <v>436233</v>
      </c>
    </row>
    <row r="63" spans="1:3" x14ac:dyDescent="0.25">
      <c r="A63" s="53">
        <v>58</v>
      </c>
      <c r="B63" s="59">
        <v>405958</v>
      </c>
      <c r="C63" s="59">
        <v>418441</v>
      </c>
    </row>
    <row r="64" spans="1:3" x14ac:dyDescent="0.25">
      <c r="A64" s="53">
        <v>59</v>
      </c>
      <c r="B64" s="59">
        <v>395941</v>
      </c>
      <c r="C64" s="59">
        <v>409535</v>
      </c>
    </row>
    <row r="65" spans="1:3" x14ac:dyDescent="0.25">
      <c r="A65" s="53">
        <v>60</v>
      </c>
      <c r="B65" s="59">
        <v>386958</v>
      </c>
      <c r="C65" s="59">
        <v>400174</v>
      </c>
    </row>
    <row r="66" spans="1:3" x14ac:dyDescent="0.25">
      <c r="A66" s="53">
        <v>61</v>
      </c>
      <c r="B66" s="59">
        <v>371615</v>
      </c>
      <c r="C66" s="59">
        <v>385286</v>
      </c>
    </row>
    <row r="67" spans="1:3" x14ac:dyDescent="0.25">
      <c r="A67" s="53">
        <v>62</v>
      </c>
      <c r="B67" s="59">
        <v>357493</v>
      </c>
      <c r="C67" s="59">
        <v>370916</v>
      </c>
    </row>
    <row r="68" spans="1:3" x14ac:dyDescent="0.25">
      <c r="A68" s="53">
        <v>63</v>
      </c>
      <c r="B68" s="59">
        <v>342516</v>
      </c>
      <c r="C68" s="59">
        <v>357872</v>
      </c>
    </row>
    <row r="69" spans="1:3" x14ac:dyDescent="0.25">
      <c r="A69" s="53">
        <v>64</v>
      </c>
      <c r="B69" s="59">
        <v>341152</v>
      </c>
      <c r="C69" s="59">
        <v>359127</v>
      </c>
    </row>
    <row r="70" spans="1:3" x14ac:dyDescent="0.25">
      <c r="A70" s="53">
        <v>65</v>
      </c>
      <c r="B70" s="59">
        <v>335697</v>
      </c>
      <c r="C70" s="59">
        <v>352953</v>
      </c>
    </row>
    <row r="71" spans="1:3" x14ac:dyDescent="0.25">
      <c r="A71" s="53">
        <v>66</v>
      </c>
      <c r="B71" s="59">
        <v>323224</v>
      </c>
      <c r="C71" s="59">
        <v>343286</v>
      </c>
    </row>
    <row r="72" spans="1:3" x14ac:dyDescent="0.25">
      <c r="A72" s="53">
        <v>67</v>
      </c>
      <c r="B72" s="59">
        <v>323633</v>
      </c>
      <c r="C72" s="59">
        <v>345174</v>
      </c>
    </row>
    <row r="73" spans="1:3" x14ac:dyDescent="0.25">
      <c r="A73" s="53">
        <v>68</v>
      </c>
      <c r="B73" s="59">
        <v>327472</v>
      </c>
      <c r="C73" s="59">
        <v>351835</v>
      </c>
    </row>
    <row r="74" spans="1:3" x14ac:dyDescent="0.25">
      <c r="A74" s="53">
        <v>69</v>
      </c>
      <c r="B74" s="59">
        <v>334709</v>
      </c>
      <c r="C74" s="59">
        <v>358452</v>
      </c>
    </row>
    <row r="75" spans="1:3" x14ac:dyDescent="0.25">
      <c r="A75" s="53">
        <v>70</v>
      </c>
      <c r="B75" s="59">
        <v>349268</v>
      </c>
      <c r="C75" s="59">
        <v>376645</v>
      </c>
    </row>
    <row r="76" spans="1:3" x14ac:dyDescent="0.25">
      <c r="A76" s="53">
        <v>71</v>
      </c>
      <c r="B76" s="59">
        <v>375924</v>
      </c>
      <c r="C76" s="59">
        <v>405199</v>
      </c>
    </row>
    <row r="77" spans="1:3" x14ac:dyDescent="0.25">
      <c r="A77" s="53">
        <v>72</v>
      </c>
      <c r="B77" s="59">
        <v>286543</v>
      </c>
      <c r="C77" s="59">
        <v>312740</v>
      </c>
    </row>
    <row r="78" spans="1:3" x14ac:dyDescent="0.25">
      <c r="A78" s="53">
        <v>73</v>
      </c>
      <c r="B78" s="59">
        <v>273933</v>
      </c>
      <c r="C78" s="59">
        <v>302019</v>
      </c>
    </row>
    <row r="79" spans="1:3" x14ac:dyDescent="0.25">
      <c r="A79" s="53">
        <v>74</v>
      </c>
      <c r="B79" s="59">
        <v>270187</v>
      </c>
      <c r="C79" s="59">
        <v>299138</v>
      </c>
    </row>
    <row r="80" spans="1:3" x14ac:dyDescent="0.25">
      <c r="A80" s="53">
        <v>75</v>
      </c>
      <c r="B80" s="59">
        <v>246316</v>
      </c>
      <c r="C80" s="59">
        <v>278921</v>
      </c>
    </row>
    <row r="81" spans="1:3" x14ac:dyDescent="0.25">
      <c r="A81" s="53">
        <v>76</v>
      </c>
      <c r="B81" s="59">
        <v>215728</v>
      </c>
      <c r="C81" s="59">
        <v>249132</v>
      </c>
    </row>
    <row r="82" spans="1:3" x14ac:dyDescent="0.25">
      <c r="A82" s="53">
        <v>77</v>
      </c>
      <c r="B82" s="59">
        <v>189863</v>
      </c>
      <c r="C82" s="59">
        <v>223746</v>
      </c>
    </row>
    <row r="83" spans="1:3" x14ac:dyDescent="0.25">
      <c r="A83" s="53">
        <v>78</v>
      </c>
      <c r="B83" s="59">
        <v>192839</v>
      </c>
      <c r="C83" s="59">
        <v>228622</v>
      </c>
    </row>
    <row r="84" spans="1:3" x14ac:dyDescent="0.25">
      <c r="A84" s="53">
        <v>79</v>
      </c>
      <c r="B84" s="59">
        <v>186251</v>
      </c>
      <c r="C84" s="59">
        <v>224153</v>
      </c>
    </row>
    <row r="85" spans="1:3" x14ac:dyDescent="0.25">
      <c r="A85" s="53">
        <v>80</v>
      </c>
      <c r="B85" s="59">
        <v>175626</v>
      </c>
      <c r="C85" s="59">
        <v>214793</v>
      </c>
    </row>
    <row r="86" spans="1:3" x14ac:dyDescent="0.25">
      <c r="A86" s="53">
        <v>81</v>
      </c>
      <c r="B86" s="59">
        <v>160475</v>
      </c>
      <c r="C86" s="59">
        <v>202210</v>
      </c>
    </row>
    <row r="87" spans="1:3" x14ac:dyDescent="0.25">
      <c r="A87" s="53">
        <v>82</v>
      </c>
      <c r="B87" s="59">
        <v>146314</v>
      </c>
      <c r="C87" s="59">
        <v>189402</v>
      </c>
    </row>
    <row r="88" spans="1:3" x14ac:dyDescent="0.25">
      <c r="A88" s="53">
        <v>83</v>
      </c>
      <c r="B88" s="59">
        <v>132941</v>
      </c>
      <c r="C88" s="59">
        <v>175985</v>
      </c>
    </row>
    <row r="89" spans="1:3" x14ac:dyDescent="0.25">
      <c r="A89" s="53">
        <v>84</v>
      </c>
      <c r="B89" s="59">
        <v>116050</v>
      </c>
      <c r="C89" s="59">
        <v>159667</v>
      </c>
    </row>
    <row r="90" spans="1:3" x14ac:dyDescent="0.25">
      <c r="A90" s="53">
        <v>85</v>
      </c>
      <c r="B90" s="59">
        <v>103669</v>
      </c>
      <c r="C90" s="59">
        <v>147771</v>
      </c>
    </row>
    <row r="91" spans="1:3" x14ac:dyDescent="0.25">
      <c r="A91" s="53">
        <v>86</v>
      </c>
      <c r="B91" s="59">
        <v>93155</v>
      </c>
      <c r="C91" s="59">
        <v>138433</v>
      </c>
    </row>
    <row r="92" spans="1:3" x14ac:dyDescent="0.25">
      <c r="A92" s="53">
        <v>87</v>
      </c>
      <c r="B92" s="59">
        <v>81174</v>
      </c>
      <c r="C92" s="59">
        <v>126713</v>
      </c>
    </row>
    <row r="93" spans="1:3" x14ac:dyDescent="0.25">
      <c r="A93" s="53">
        <v>88</v>
      </c>
      <c r="B93" s="59">
        <v>68110</v>
      </c>
      <c r="C93" s="59">
        <v>113032</v>
      </c>
    </row>
    <row r="94" spans="1:3" x14ac:dyDescent="0.25">
      <c r="A94" s="53">
        <v>89</v>
      </c>
      <c r="B94" s="59">
        <v>55652</v>
      </c>
      <c r="C94" s="59">
        <v>96759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D74E-377E-4F3F-850F-18ACE9C7A51A}">
  <sheetPr codeName="Sheet13"/>
  <dimension ref="B1:BC215"/>
  <sheetViews>
    <sheetView workbookViewId="0">
      <pane xSplit="2" ySplit="11" topLeftCell="AI165" activePane="bottomRight" state="frozen"/>
      <selection pane="topRight" activeCell="C1" sqref="C1"/>
      <selection pane="bottomLeft" activeCell="A12" sqref="A12"/>
      <selection pane="bottomRight" activeCell="BC181" sqref="BC181:BC190"/>
    </sheetView>
  </sheetViews>
  <sheetFormatPr defaultRowHeight="15" x14ac:dyDescent="0.25"/>
  <cols>
    <col min="2" max="2" width="15" customWidth="1"/>
  </cols>
  <sheetData>
    <row r="1" spans="2:54" x14ac:dyDescent="0.25">
      <c r="B1" s="1">
        <v>2020</v>
      </c>
    </row>
    <row r="2" spans="2:54" x14ac:dyDescent="0.25">
      <c r="B2" s="115" t="s">
        <v>50</v>
      </c>
      <c r="C2" s="198">
        <v>1</v>
      </c>
      <c r="D2" s="198">
        <v>2</v>
      </c>
      <c r="E2" s="198">
        <v>3</v>
      </c>
      <c r="F2" s="198">
        <v>4</v>
      </c>
      <c r="G2" s="198">
        <v>5</v>
      </c>
      <c r="H2" s="198">
        <v>6</v>
      </c>
      <c r="I2" s="198">
        <v>7</v>
      </c>
      <c r="J2" s="198">
        <v>8</v>
      </c>
      <c r="K2" s="198">
        <v>9</v>
      </c>
      <c r="L2" s="198">
        <v>10</v>
      </c>
      <c r="M2" s="198">
        <v>11</v>
      </c>
      <c r="N2" s="198">
        <v>12</v>
      </c>
      <c r="O2" s="198">
        <v>13</v>
      </c>
      <c r="P2" s="198">
        <v>14</v>
      </c>
      <c r="Q2" s="198">
        <v>15</v>
      </c>
      <c r="R2" s="198">
        <v>16</v>
      </c>
      <c r="S2" s="198">
        <v>17</v>
      </c>
      <c r="T2" s="198">
        <v>18</v>
      </c>
      <c r="U2" s="198">
        <v>19</v>
      </c>
      <c r="V2" s="198">
        <v>20</v>
      </c>
      <c r="W2" s="198">
        <v>21</v>
      </c>
      <c r="X2" s="198">
        <v>22</v>
      </c>
      <c r="Y2" s="198">
        <v>23</v>
      </c>
      <c r="Z2" s="198">
        <v>24</v>
      </c>
      <c r="AA2" s="198">
        <v>25</v>
      </c>
      <c r="AB2" s="198">
        <v>26</v>
      </c>
      <c r="AC2" s="198">
        <v>27</v>
      </c>
      <c r="AD2" s="198">
        <v>28</v>
      </c>
      <c r="AE2" s="198">
        <v>29</v>
      </c>
      <c r="AF2" s="198">
        <v>30</v>
      </c>
      <c r="AG2" s="198">
        <v>31</v>
      </c>
      <c r="AH2" s="198">
        <v>32</v>
      </c>
      <c r="AI2" s="198">
        <v>33</v>
      </c>
      <c r="AJ2" s="198">
        <v>34</v>
      </c>
      <c r="AK2" s="198">
        <v>35</v>
      </c>
      <c r="AL2" s="198">
        <v>36</v>
      </c>
      <c r="AM2" s="198">
        <v>37</v>
      </c>
      <c r="AN2" s="198">
        <v>38</v>
      </c>
      <c r="AO2" s="198">
        <v>39</v>
      </c>
      <c r="AP2" s="198">
        <v>40</v>
      </c>
      <c r="AQ2" s="198">
        <v>41</v>
      </c>
      <c r="AR2" s="198">
        <v>42</v>
      </c>
      <c r="AS2" s="198">
        <v>43</v>
      </c>
      <c r="AT2" s="198">
        <v>44</v>
      </c>
      <c r="AU2" s="198">
        <v>45</v>
      </c>
      <c r="AV2" s="198">
        <v>46</v>
      </c>
      <c r="AW2" s="198">
        <v>47</v>
      </c>
      <c r="AX2" s="198">
        <v>48</v>
      </c>
      <c r="AY2" s="198">
        <v>49</v>
      </c>
      <c r="AZ2" s="198">
        <v>50</v>
      </c>
      <c r="BA2" s="198">
        <v>51</v>
      </c>
      <c r="BB2" s="116">
        <v>52</v>
      </c>
    </row>
    <row r="3" spans="2:54" x14ac:dyDescent="0.25">
      <c r="B3" s="31" t="s">
        <v>127</v>
      </c>
      <c r="C3" s="36">
        <v>43833</v>
      </c>
      <c r="D3" s="36">
        <v>43840</v>
      </c>
      <c r="E3" s="36">
        <v>43847</v>
      </c>
      <c r="F3" s="36">
        <v>43854</v>
      </c>
      <c r="G3" s="36">
        <v>43861</v>
      </c>
      <c r="H3" s="36">
        <v>43868</v>
      </c>
      <c r="I3" s="36">
        <v>43875</v>
      </c>
      <c r="J3" s="36">
        <v>43882</v>
      </c>
      <c r="K3" s="36">
        <v>43889</v>
      </c>
      <c r="L3" s="36">
        <v>43896</v>
      </c>
      <c r="M3" s="36">
        <v>43903</v>
      </c>
      <c r="N3" s="36">
        <v>43910</v>
      </c>
      <c r="O3" s="36">
        <v>43917</v>
      </c>
      <c r="P3" s="36">
        <v>43924</v>
      </c>
      <c r="Q3" s="36">
        <v>43931</v>
      </c>
      <c r="R3" s="36">
        <v>43938</v>
      </c>
      <c r="S3" s="36">
        <v>43945</v>
      </c>
      <c r="T3" s="36">
        <v>43952</v>
      </c>
      <c r="U3" s="36">
        <v>43959</v>
      </c>
      <c r="V3" s="36">
        <v>43966</v>
      </c>
      <c r="W3" s="36">
        <v>43973</v>
      </c>
      <c r="X3" s="36">
        <v>43980</v>
      </c>
      <c r="Y3" s="36">
        <v>43987</v>
      </c>
      <c r="Z3" s="36">
        <v>43994</v>
      </c>
      <c r="AA3" s="36">
        <v>44001</v>
      </c>
      <c r="AB3" s="36">
        <v>44008</v>
      </c>
      <c r="AC3" s="36">
        <v>44015</v>
      </c>
      <c r="AD3" s="36">
        <v>44022</v>
      </c>
      <c r="AE3" s="36">
        <v>44029</v>
      </c>
      <c r="AF3" s="35">
        <v>44036</v>
      </c>
      <c r="AG3" s="35">
        <v>44043</v>
      </c>
      <c r="AH3" s="35">
        <v>44050</v>
      </c>
      <c r="AI3" s="35">
        <v>44057</v>
      </c>
      <c r="AJ3" s="35">
        <v>44064</v>
      </c>
      <c r="AK3" s="35">
        <v>44071</v>
      </c>
      <c r="AL3" s="35">
        <v>44078</v>
      </c>
      <c r="AM3" s="35">
        <v>44085</v>
      </c>
      <c r="AN3" s="35">
        <v>44092</v>
      </c>
      <c r="AO3" s="35">
        <v>44099</v>
      </c>
      <c r="AP3" s="35">
        <v>44106</v>
      </c>
      <c r="AQ3" s="35">
        <v>44113</v>
      </c>
      <c r="AR3" s="35">
        <v>44120</v>
      </c>
      <c r="AS3" s="35">
        <v>44127</v>
      </c>
      <c r="AT3" s="35">
        <v>44134</v>
      </c>
      <c r="AU3" s="35">
        <v>44141</v>
      </c>
      <c r="AV3" s="35">
        <v>44148</v>
      </c>
      <c r="AW3" s="35">
        <v>44155</v>
      </c>
      <c r="AX3" s="35">
        <v>44162</v>
      </c>
      <c r="AY3" s="35">
        <v>44169</v>
      </c>
      <c r="AZ3" s="35">
        <v>44176</v>
      </c>
      <c r="BA3" s="35">
        <v>44183</v>
      </c>
      <c r="BB3" s="14">
        <v>44190</v>
      </c>
    </row>
    <row r="4" spans="2:54" x14ac:dyDescent="0.25">
      <c r="B4" s="117" t="s">
        <v>51</v>
      </c>
      <c r="C4" s="118">
        <f>'ONS Weekly (2020)'!B44</f>
        <v>48</v>
      </c>
      <c r="D4" s="118">
        <f>'ONS Weekly (2020)'!C44</f>
        <v>50</v>
      </c>
      <c r="E4" s="118">
        <f>'ONS Weekly (2020)'!D44</f>
        <v>69</v>
      </c>
      <c r="F4" s="119">
        <f>'ONS Weekly (2020)'!E44</f>
        <v>53</v>
      </c>
      <c r="G4" s="119">
        <f>'ONS Weekly (2020)'!F44</f>
        <v>50</v>
      </c>
      <c r="H4" s="119">
        <f>'ONS Weekly (2020)'!G44</f>
        <v>30</v>
      </c>
      <c r="I4" s="119">
        <f>'ONS Weekly (2020)'!H44</f>
        <v>43</v>
      </c>
      <c r="J4" s="119">
        <f>'ONS Weekly (2020)'!I44</f>
        <v>51</v>
      </c>
      <c r="K4" s="119">
        <f>'ONS Weekly (2020)'!J44</f>
        <v>49</v>
      </c>
      <c r="L4" s="119">
        <f>'ONS Weekly (2020)'!K44</f>
        <v>56</v>
      </c>
      <c r="M4" s="119">
        <f>'ONS Weekly (2020)'!L44</f>
        <v>53</v>
      </c>
      <c r="N4" s="119">
        <f>'ONS Weekly (2020)'!M44</f>
        <v>44</v>
      </c>
      <c r="O4" s="119">
        <f>'ONS Weekly (2020)'!N44</f>
        <v>49</v>
      </c>
      <c r="P4" s="119">
        <f>'ONS Weekly (2020)'!O44</f>
        <v>51</v>
      </c>
      <c r="Q4" s="119">
        <f>'ONS Weekly (2020)'!P44</f>
        <v>38</v>
      </c>
      <c r="R4" s="119">
        <f>'ONS Weekly (2020)'!Q44</f>
        <v>51</v>
      </c>
      <c r="S4" s="119">
        <f>'ONS Weekly (2020)'!R44</f>
        <v>54</v>
      </c>
      <c r="T4" s="119">
        <f>'ONS Weekly (2020)'!S44</f>
        <v>48</v>
      </c>
      <c r="U4" s="119">
        <f>'ONS Weekly (2020)'!T44</f>
        <v>28</v>
      </c>
      <c r="V4" s="119">
        <f>'ONS Weekly (2020)'!U44</f>
        <v>56</v>
      </c>
      <c r="W4" s="119">
        <f>'ONS Weekly (2020)'!V44</f>
        <v>51</v>
      </c>
      <c r="X4" s="119">
        <f>'ONS Weekly (2020)'!W44</f>
        <v>40</v>
      </c>
      <c r="Y4" s="119">
        <f>'ONS Weekly (2020)'!X44</f>
        <v>44</v>
      </c>
      <c r="Z4" s="119">
        <f>'ONS Weekly (2020)'!Y44</f>
        <v>44</v>
      </c>
      <c r="AA4" s="119">
        <f>'ONS Weekly (2020)'!Z44</f>
        <v>48</v>
      </c>
      <c r="AB4" s="119">
        <f>'ONS Weekly (2020)'!AA44</f>
        <v>47</v>
      </c>
      <c r="AC4" s="119">
        <f>'ONS Weekly (2020)'!AB44</f>
        <v>47</v>
      </c>
      <c r="AD4" s="119">
        <f>'ONS Weekly (2020)'!AC44</f>
        <v>58</v>
      </c>
      <c r="AE4" s="119">
        <f>'ONS Weekly (2020)'!AD44</f>
        <v>35</v>
      </c>
      <c r="AF4" s="119">
        <f>'ONS Weekly (2020)'!AE44</f>
        <v>49</v>
      </c>
      <c r="AG4" s="119">
        <f>'ONS Weekly (2020)'!AF44</f>
        <v>45</v>
      </c>
      <c r="AH4" s="119">
        <f>'ONS Weekly (2020)'!AG44</f>
        <v>44</v>
      </c>
      <c r="AI4" s="119">
        <f>'ONS Weekly (2020)'!AH44</f>
        <v>50</v>
      </c>
      <c r="AJ4" s="119">
        <f>'ONS Weekly (2020)'!AI44</f>
        <v>49</v>
      </c>
      <c r="AK4" s="119">
        <f>'ONS Weekly (2020)'!AJ44</f>
        <v>38</v>
      </c>
      <c r="AL4" s="119">
        <f>'ONS Weekly (2020)'!AK44</f>
        <v>29</v>
      </c>
      <c r="AM4" s="119">
        <f>'ONS Weekly (2020)'!AL44</f>
        <v>39</v>
      </c>
      <c r="AN4" s="119">
        <f>'ONS Weekly (2020)'!AM44</f>
        <v>36</v>
      </c>
      <c r="AO4" s="119">
        <f>'ONS Weekly (2020)'!AN44</f>
        <v>45</v>
      </c>
      <c r="AP4" s="119">
        <f>'ONS Weekly (2020)'!AO44</f>
        <v>47</v>
      </c>
      <c r="AQ4" s="119">
        <f>'ONS Weekly (2020)'!AP44</f>
        <v>45</v>
      </c>
      <c r="AR4" s="119">
        <f>'ONS Weekly (2020)'!AQ44</f>
        <v>41</v>
      </c>
      <c r="AS4" s="119">
        <f>'ONS Weekly (2020)'!AR44</f>
        <v>34</v>
      </c>
      <c r="AT4" s="119">
        <f>'ONS Weekly (2020)'!AS44</f>
        <v>31</v>
      </c>
      <c r="AU4" s="119">
        <f>'ONS Weekly (2020)'!AT44</f>
        <v>43</v>
      </c>
      <c r="AV4" s="119">
        <f>'ONS Weekly (2020)'!AU44</f>
        <v>45</v>
      </c>
      <c r="AW4" s="119">
        <f>'ONS Weekly (2020)'!AV44</f>
        <v>54</v>
      </c>
      <c r="AX4" s="119">
        <f>'ONS Weekly (2020)'!AW44</f>
        <v>44</v>
      </c>
      <c r="AY4" s="119">
        <f>'ONS Weekly (2020)'!AX44</f>
        <v>50</v>
      </c>
      <c r="AZ4" s="119">
        <f>'ONS Weekly (2020)'!AY44</f>
        <v>45</v>
      </c>
      <c r="BA4" s="119">
        <f>'ONS Weekly (2020)'!AZ44</f>
        <v>46</v>
      </c>
      <c r="BB4" s="120">
        <f>'ONS Weekly (2020)'!BA44</f>
        <v>33</v>
      </c>
    </row>
    <row r="5" spans="2:54" x14ac:dyDescent="0.25">
      <c r="B5" s="117" t="s">
        <v>44</v>
      </c>
      <c r="C5" s="118">
        <f>'ONS Weekly (2020)'!B45</f>
        <v>16</v>
      </c>
      <c r="D5" s="118">
        <f>'ONS Weekly (2020)'!C45</f>
        <v>26</v>
      </c>
      <c r="E5" s="118">
        <f>'ONS Weekly (2020)'!D45</f>
        <v>16</v>
      </c>
      <c r="F5" s="119">
        <f>'ONS Weekly (2020)'!E45</f>
        <v>21</v>
      </c>
      <c r="G5" s="119">
        <f>'ONS Weekly (2020)'!F45</f>
        <v>15</v>
      </c>
      <c r="H5" s="119">
        <f>'ONS Weekly (2020)'!G45</f>
        <v>16</v>
      </c>
      <c r="I5" s="119">
        <f>'ONS Weekly (2020)'!H45</f>
        <v>12</v>
      </c>
      <c r="J5" s="119">
        <f>'ONS Weekly (2020)'!I45</f>
        <v>18</v>
      </c>
      <c r="K5" s="119">
        <f>'ONS Weekly (2020)'!J45</f>
        <v>20</v>
      </c>
      <c r="L5" s="119">
        <f>'ONS Weekly (2020)'!K45</f>
        <v>20</v>
      </c>
      <c r="M5" s="119">
        <f>'ONS Weekly (2020)'!L45</f>
        <v>22</v>
      </c>
      <c r="N5" s="119">
        <f>'ONS Weekly (2020)'!M45</f>
        <v>12</v>
      </c>
      <c r="O5" s="119">
        <f>'ONS Weekly (2020)'!N45</f>
        <v>13</v>
      </c>
      <c r="P5" s="119">
        <f>'ONS Weekly (2020)'!O45</f>
        <v>21</v>
      </c>
      <c r="Q5" s="119">
        <f>'ONS Weekly (2020)'!P45</f>
        <v>14</v>
      </c>
      <c r="R5" s="119">
        <f>'ONS Weekly (2020)'!Q45</f>
        <v>15</v>
      </c>
      <c r="S5" s="119">
        <f>'ONS Weekly (2020)'!R45</f>
        <v>12</v>
      </c>
      <c r="T5" s="119">
        <f>'ONS Weekly (2020)'!S45</f>
        <v>11</v>
      </c>
      <c r="U5" s="119">
        <f>'ONS Weekly (2020)'!T45</f>
        <v>20</v>
      </c>
      <c r="V5" s="119">
        <f>'ONS Weekly (2020)'!U45</f>
        <v>19</v>
      </c>
      <c r="W5" s="119">
        <f>'ONS Weekly (2020)'!V45</f>
        <v>16</v>
      </c>
      <c r="X5" s="119">
        <f>'ONS Weekly (2020)'!W45</f>
        <v>14</v>
      </c>
      <c r="Y5" s="119">
        <f>'ONS Weekly (2020)'!X45</f>
        <v>16</v>
      </c>
      <c r="Z5" s="119">
        <f>'ONS Weekly (2020)'!Y45</f>
        <v>11</v>
      </c>
      <c r="AA5" s="119">
        <f>'ONS Weekly (2020)'!Z45</f>
        <v>19</v>
      </c>
      <c r="AB5" s="119">
        <f>'ONS Weekly (2020)'!AA45</f>
        <v>11</v>
      </c>
      <c r="AC5" s="119">
        <f>'ONS Weekly (2020)'!AB45</f>
        <v>13</v>
      </c>
      <c r="AD5" s="119">
        <f>'ONS Weekly (2020)'!AC45</f>
        <v>10</v>
      </c>
      <c r="AE5" s="119">
        <f>'ONS Weekly (2020)'!AD45</f>
        <v>10</v>
      </c>
      <c r="AF5" s="119">
        <f>'ONS Weekly (2020)'!AE45</f>
        <v>12</v>
      </c>
      <c r="AG5" s="119">
        <f>'ONS Weekly (2020)'!AF45</f>
        <v>19</v>
      </c>
      <c r="AH5" s="119">
        <f>'ONS Weekly (2020)'!AG45</f>
        <v>15</v>
      </c>
      <c r="AI5" s="119">
        <f>'ONS Weekly (2020)'!AH45</f>
        <v>15</v>
      </c>
      <c r="AJ5" s="119">
        <f>'ONS Weekly (2020)'!AI45</f>
        <v>16</v>
      </c>
      <c r="AK5" s="119">
        <f>'ONS Weekly (2020)'!AJ45</f>
        <v>18</v>
      </c>
      <c r="AL5" s="119">
        <f>'ONS Weekly (2020)'!AK45</f>
        <v>10</v>
      </c>
      <c r="AM5" s="119">
        <f>'ONS Weekly (2020)'!AL45</f>
        <v>14</v>
      </c>
      <c r="AN5" s="119">
        <f>'ONS Weekly (2020)'!AM45</f>
        <v>15</v>
      </c>
      <c r="AO5" s="119">
        <f>'ONS Weekly (2020)'!AN45</f>
        <v>17</v>
      </c>
      <c r="AP5" s="119">
        <f>'ONS Weekly (2020)'!AO45</f>
        <v>16</v>
      </c>
      <c r="AQ5" s="119">
        <f>'ONS Weekly (2020)'!AP45</f>
        <v>17</v>
      </c>
      <c r="AR5" s="119">
        <f>'ONS Weekly (2020)'!AQ45</f>
        <v>13</v>
      </c>
      <c r="AS5" s="119">
        <f>'ONS Weekly (2020)'!AR45</f>
        <v>14</v>
      </c>
      <c r="AT5" s="119">
        <f>'ONS Weekly (2020)'!AS45</f>
        <v>13</v>
      </c>
      <c r="AU5" s="119">
        <f>'ONS Weekly (2020)'!AT45</f>
        <v>12</v>
      </c>
      <c r="AV5" s="119">
        <f>'ONS Weekly (2020)'!AU45</f>
        <v>18</v>
      </c>
      <c r="AW5" s="119">
        <f>'ONS Weekly (2020)'!AV45</f>
        <v>21</v>
      </c>
      <c r="AX5" s="119">
        <f>'ONS Weekly (2020)'!AW45</f>
        <v>17</v>
      </c>
      <c r="AY5" s="119">
        <f>'ONS Weekly (2020)'!AX45</f>
        <v>15</v>
      </c>
      <c r="AZ5" s="119">
        <f>'ONS Weekly (2020)'!AY45</f>
        <v>20</v>
      </c>
      <c r="BA5" s="119">
        <f>'ONS Weekly (2020)'!AZ45</f>
        <v>14</v>
      </c>
      <c r="BB5" s="120">
        <f>'ONS Weekly (2020)'!BA45</f>
        <v>18</v>
      </c>
    </row>
    <row r="6" spans="2:54" x14ac:dyDescent="0.25">
      <c r="B6" s="117" t="s">
        <v>45</v>
      </c>
      <c r="C6" s="119">
        <f>'ONS Weekly (2020)'!B46</f>
        <v>189</v>
      </c>
      <c r="D6" s="119">
        <f>'ONS Weekly (2020)'!C46</f>
        <v>275</v>
      </c>
      <c r="E6" s="119">
        <f>'ONS Weekly (2020)'!D46</f>
        <v>314</v>
      </c>
      <c r="F6" s="119">
        <f>'ONS Weekly (2020)'!E46</f>
        <v>314</v>
      </c>
      <c r="G6" s="119">
        <f>'ONS Weekly (2020)'!F46</f>
        <v>308</v>
      </c>
      <c r="H6" s="119">
        <f>'ONS Weekly (2020)'!G46</f>
        <v>271</v>
      </c>
      <c r="I6" s="119">
        <f>'ONS Weekly (2020)'!H46</f>
        <v>286</v>
      </c>
      <c r="J6" s="119">
        <f>'ONS Weekly (2020)'!I46</f>
        <v>321</v>
      </c>
      <c r="K6" s="119">
        <f>'ONS Weekly (2020)'!J46</f>
        <v>315</v>
      </c>
      <c r="L6" s="119">
        <f>'ONS Weekly (2020)'!K46</f>
        <v>312</v>
      </c>
      <c r="M6" s="119">
        <f>'ONS Weekly (2020)'!L46</f>
        <v>311</v>
      </c>
      <c r="N6" s="119">
        <f>'ONS Weekly (2020)'!M46</f>
        <v>275</v>
      </c>
      <c r="O6" s="119">
        <f>'ONS Weekly (2020)'!N46</f>
        <v>283</v>
      </c>
      <c r="P6" s="119">
        <f>'ONS Weekly (2020)'!O46</f>
        <v>288</v>
      </c>
      <c r="Q6" s="119">
        <f>'ONS Weekly (2020)'!P46</f>
        <v>332</v>
      </c>
      <c r="R6" s="119">
        <f>'ONS Weekly (2020)'!Q46</f>
        <v>353</v>
      </c>
      <c r="S6" s="119">
        <f>'ONS Weekly (2020)'!R46</f>
        <v>404</v>
      </c>
      <c r="T6" s="119">
        <f>'ONS Weekly (2020)'!S46</f>
        <v>345</v>
      </c>
      <c r="U6" s="119">
        <f>'ONS Weekly (2020)'!T46</f>
        <v>233</v>
      </c>
      <c r="V6" s="119">
        <f>'ONS Weekly (2020)'!U46</f>
        <v>287</v>
      </c>
      <c r="W6" s="119">
        <f>'ONS Weekly (2020)'!V46</f>
        <v>339</v>
      </c>
      <c r="X6" s="119">
        <f>'ONS Weekly (2020)'!W46</f>
        <v>232</v>
      </c>
      <c r="Y6" s="119">
        <f>'ONS Weekly (2020)'!X46</f>
        <v>267</v>
      </c>
      <c r="Z6" s="119">
        <f>'ONS Weekly (2020)'!Y46</f>
        <v>287</v>
      </c>
      <c r="AA6" s="119">
        <f>'ONS Weekly (2020)'!Z46</f>
        <v>263</v>
      </c>
      <c r="AB6" s="119">
        <f>'ONS Weekly (2020)'!AA46</f>
        <v>219</v>
      </c>
      <c r="AC6" s="119">
        <f>'ONS Weekly (2020)'!AB46</f>
        <v>272</v>
      </c>
      <c r="AD6" s="119">
        <f>'ONS Weekly (2020)'!AC46</f>
        <v>264</v>
      </c>
      <c r="AE6" s="119">
        <f>'ONS Weekly (2020)'!AD46</f>
        <v>277</v>
      </c>
      <c r="AF6" s="119">
        <f>'ONS Weekly (2020)'!AE46</f>
        <v>275</v>
      </c>
      <c r="AG6" s="119">
        <f>'ONS Weekly (2020)'!AF46</f>
        <v>288</v>
      </c>
      <c r="AH6" s="119">
        <f>'ONS Weekly (2020)'!AG46</f>
        <v>329</v>
      </c>
      <c r="AI6" s="119">
        <f>'ONS Weekly (2020)'!AH46</f>
        <v>289</v>
      </c>
      <c r="AJ6" s="119">
        <f>'ONS Weekly (2020)'!AI46</f>
        <v>295</v>
      </c>
      <c r="AK6" s="119">
        <f>'ONS Weekly (2020)'!AJ46</f>
        <v>271</v>
      </c>
      <c r="AL6" s="119">
        <f>'ONS Weekly (2020)'!AK46</f>
        <v>242</v>
      </c>
      <c r="AM6" s="119">
        <f>'ONS Weekly (2020)'!AL46</f>
        <v>303</v>
      </c>
      <c r="AN6" s="119">
        <f>'ONS Weekly (2020)'!AM46</f>
        <v>317</v>
      </c>
      <c r="AO6" s="119">
        <f>'ONS Weekly (2020)'!AN46</f>
        <v>314</v>
      </c>
      <c r="AP6" s="119">
        <f>'ONS Weekly (2020)'!AO46</f>
        <v>279</v>
      </c>
      <c r="AQ6" s="119">
        <f>'ONS Weekly (2020)'!AP46</f>
        <v>292</v>
      </c>
      <c r="AR6" s="119">
        <f>'ONS Weekly (2020)'!AQ46</f>
        <v>296</v>
      </c>
      <c r="AS6" s="119">
        <f>'ONS Weekly (2020)'!AR46</f>
        <v>327</v>
      </c>
      <c r="AT6" s="119">
        <f>'ONS Weekly (2020)'!AS46</f>
        <v>323</v>
      </c>
      <c r="AU6" s="119">
        <f>'ONS Weekly (2020)'!AT46</f>
        <v>326</v>
      </c>
      <c r="AV6" s="119">
        <f>'ONS Weekly (2020)'!AU46</f>
        <v>319</v>
      </c>
      <c r="AW6" s="119">
        <f>'ONS Weekly (2020)'!AV46</f>
        <v>324</v>
      </c>
      <c r="AX6" s="119">
        <f>'ONS Weekly (2020)'!AW46</f>
        <v>350</v>
      </c>
      <c r="AY6" s="119">
        <f>'ONS Weekly (2020)'!AX46</f>
        <v>339</v>
      </c>
      <c r="AZ6" s="119">
        <f>'ONS Weekly (2020)'!AY46</f>
        <v>310</v>
      </c>
      <c r="BA6" s="119">
        <f>'ONS Weekly (2020)'!AZ46</f>
        <v>318</v>
      </c>
      <c r="BB6" s="120">
        <f>'ONS Weekly (2020)'!BA46</f>
        <v>281</v>
      </c>
    </row>
    <row r="7" spans="2:54" x14ac:dyDescent="0.25">
      <c r="B7" s="117" t="s">
        <v>46</v>
      </c>
      <c r="C7" s="119">
        <f>'ONS Weekly (2020)'!B47</f>
        <v>1201</v>
      </c>
      <c r="D7" s="119">
        <f>'ONS Weekly (2020)'!C47</f>
        <v>1500</v>
      </c>
      <c r="E7" s="119">
        <f>'ONS Weekly (2020)'!D47</f>
        <v>1518</v>
      </c>
      <c r="F7" s="119">
        <f>'ONS Weekly (2020)'!E47</f>
        <v>1356</v>
      </c>
      <c r="G7" s="119">
        <f>'ONS Weekly (2020)'!F47</f>
        <v>1348</v>
      </c>
      <c r="H7" s="119">
        <f>'ONS Weekly (2020)'!G47</f>
        <v>1329</v>
      </c>
      <c r="I7" s="119">
        <f>'ONS Weekly (2020)'!H47</f>
        <v>1288</v>
      </c>
      <c r="J7" s="119">
        <f>'ONS Weekly (2020)'!I47</f>
        <v>1271</v>
      </c>
      <c r="K7" s="119">
        <f>'ONS Weekly (2020)'!J47</f>
        <v>1257</v>
      </c>
      <c r="L7" s="119">
        <f>'ONS Weekly (2020)'!K47</f>
        <v>1252</v>
      </c>
      <c r="M7" s="119">
        <f>'ONS Weekly (2020)'!L47</f>
        <v>1340</v>
      </c>
      <c r="N7" s="119">
        <f>'ONS Weekly (2020)'!M47</f>
        <v>1264</v>
      </c>
      <c r="O7" s="119">
        <f>'ONS Weekly (2020)'!N47</f>
        <v>1301</v>
      </c>
      <c r="P7" s="119">
        <f>'ONS Weekly (2020)'!O47</f>
        <v>1860</v>
      </c>
      <c r="Q7" s="119">
        <f>'ONS Weekly (2020)'!P47</f>
        <v>2111</v>
      </c>
      <c r="R7" s="119">
        <f>'ONS Weekly (2020)'!Q47</f>
        <v>2294</v>
      </c>
      <c r="S7" s="119">
        <f>'ONS Weekly (2020)'!R47</f>
        <v>2283</v>
      </c>
      <c r="T7" s="119">
        <f>'ONS Weekly (2020)'!S47</f>
        <v>1897</v>
      </c>
      <c r="U7" s="119">
        <f>'ONS Weekly (2020)'!T47</f>
        <v>1370</v>
      </c>
      <c r="V7" s="119">
        <f>'ONS Weekly (2020)'!U47</f>
        <v>1643</v>
      </c>
      <c r="W7" s="119">
        <f>'ONS Weekly (2020)'!V47</f>
        <v>1481</v>
      </c>
      <c r="X7" s="119">
        <f>'ONS Weekly (2020)'!W47</f>
        <v>1123</v>
      </c>
      <c r="Y7" s="119">
        <f>'ONS Weekly (2020)'!X47</f>
        <v>1308</v>
      </c>
      <c r="Z7" s="119">
        <f>'ONS Weekly (2020)'!Y47</f>
        <v>1270</v>
      </c>
      <c r="AA7" s="119">
        <f>'ONS Weekly (2020)'!Z47</f>
        <v>1206</v>
      </c>
      <c r="AB7" s="119">
        <f>'ONS Weekly (2020)'!AA47</f>
        <v>1150</v>
      </c>
      <c r="AC7" s="119">
        <f>'ONS Weekly (2020)'!AB47</f>
        <v>1181</v>
      </c>
      <c r="AD7" s="119">
        <f>'ONS Weekly (2020)'!AC47</f>
        <v>1108</v>
      </c>
      <c r="AE7" s="119">
        <f>'ONS Weekly (2020)'!AD47</f>
        <v>1198</v>
      </c>
      <c r="AF7" s="119">
        <f>'ONS Weekly (2020)'!AE47</f>
        <v>1208</v>
      </c>
      <c r="AG7" s="119">
        <f>'ONS Weekly (2020)'!AF47</f>
        <v>1209</v>
      </c>
      <c r="AH7" s="119">
        <f>'ONS Weekly (2020)'!AG47</f>
        <v>1179</v>
      </c>
      <c r="AI7" s="119">
        <f>'ONS Weekly (2020)'!AH47</f>
        <v>1150</v>
      </c>
      <c r="AJ7" s="119">
        <f>'ONS Weekly (2020)'!AI47</f>
        <v>1251</v>
      </c>
      <c r="AK7" s="119">
        <f>'ONS Weekly (2020)'!AJ47</f>
        <v>1236</v>
      </c>
      <c r="AL7" s="119">
        <f>'ONS Weekly (2020)'!AK47</f>
        <v>1021</v>
      </c>
      <c r="AM7" s="119">
        <f>'ONS Weekly (2020)'!AL47</f>
        <v>1209</v>
      </c>
      <c r="AN7" s="119">
        <f>'ONS Weekly (2020)'!AM47</f>
        <v>1231</v>
      </c>
      <c r="AO7" s="119">
        <f>'ONS Weekly (2020)'!AN47</f>
        <v>1253</v>
      </c>
      <c r="AP7" s="119">
        <f>'ONS Weekly (2020)'!AO47</f>
        <v>1257</v>
      </c>
      <c r="AQ7" s="119">
        <f>'ONS Weekly (2020)'!AP47</f>
        <v>1231</v>
      </c>
      <c r="AR7" s="119">
        <f>'ONS Weekly (2020)'!AQ47</f>
        <v>1331</v>
      </c>
      <c r="AS7" s="119">
        <f>'ONS Weekly (2020)'!AR47</f>
        <v>1330</v>
      </c>
      <c r="AT7" s="119">
        <f>'ONS Weekly (2020)'!AS47</f>
        <v>1355</v>
      </c>
      <c r="AU7" s="119">
        <f>'ONS Weekly (2020)'!AT47</f>
        <v>1384</v>
      </c>
      <c r="AV7" s="119">
        <f>'ONS Weekly (2020)'!AU47</f>
        <v>1490</v>
      </c>
      <c r="AW7" s="119">
        <f>'ONS Weekly (2020)'!AV47</f>
        <v>1500</v>
      </c>
      <c r="AX7" s="119">
        <f>'ONS Weekly (2020)'!AW47</f>
        <v>1553</v>
      </c>
      <c r="AY7" s="119">
        <f>'ONS Weekly (2020)'!AX47</f>
        <v>1529</v>
      </c>
      <c r="AZ7" s="119">
        <f>'ONS Weekly (2020)'!AY47</f>
        <v>1525</v>
      </c>
      <c r="BA7" s="119">
        <f>'ONS Weekly (2020)'!AZ47</f>
        <v>1524</v>
      </c>
      <c r="BB7" s="120">
        <f>'ONS Weekly (2020)'!BA47</f>
        <v>1315</v>
      </c>
    </row>
    <row r="8" spans="2:54" x14ac:dyDescent="0.25">
      <c r="B8" s="117" t="s">
        <v>47</v>
      </c>
      <c r="C8" s="119">
        <f>'ONS Weekly (2020)'!B48</f>
        <v>1860</v>
      </c>
      <c r="D8" s="119">
        <f>'ONS Weekly (2020)'!C48</f>
        <v>2198</v>
      </c>
      <c r="E8" s="119">
        <f>'ONS Weekly (2020)'!D48</f>
        <v>2013</v>
      </c>
      <c r="F8" s="119">
        <f>'ONS Weekly (2020)'!E48</f>
        <v>1958</v>
      </c>
      <c r="G8" s="119">
        <f>'ONS Weekly (2020)'!F48</f>
        <v>1928</v>
      </c>
      <c r="H8" s="119">
        <f>'ONS Weekly (2020)'!G48</f>
        <v>1809</v>
      </c>
      <c r="I8" s="119">
        <f>'ONS Weekly (2020)'!H48</f>
        <v>1754</v>
      </c>
      <c r="J8" s="119">
        <f>'ONS Weekly (2020)'!I48</f>
        <v>1743</v>
      </c>
      <c r="K8" s="119">
        <f>'ONS Weekly (2020)'!J48</f>
        <v>1793</v>
      </c>
      <c r="L8" s="119">
        <f>'ONS Weekly (2020)'!K48</f>
        <v>1769</v>
      </c>
      <c r="M8" s="119">
        <f>'ONS Weekly (2020)'!L48</f>
        <v>1753</v>
      </c>
      <c r="N8" s="119">
        <f>'ONS Weekly (2020)'!M48</f>
        <v>1780</v>
      </c>
      <c r="O8" s="119">
        <f>'ONS Weekly (2020)'!N48</f>
        <v>1805</v>
      </c>
      <c r="P8" s="119">
        <f>'ONS Weekly (2020)'!O48</f>
        <v>2734</v>
      </c>
      <c r="Q8" s="119">
        <f>'ONS Weekly (2020)'!P48</f>
        <v>2946</v>
      </c>
      <c r="R8" s="119">
        <f>'ONS Weekly (2020)'!Q48</f>
        <v>3380</v>
      </c>
      <c r="S8" s="119">
        <f>'ONS Weekly (2020)'!R48</f>
        <v>3238</v>
      </c>
      <c r="T8" s="119">
        <f>'ONS Weekly (2020)'!S48</f>
        <v>2601</v>
      </c>
      <c r="U8" s="119">
        <f>'ONS Weekly (2020)'!T48</f>
        <v>1935</v>
      </c>
      <c r="V8" s="119">
        <f>'ONS Weekly (2020)'!U48</f>
        <v>2188</v>
      </c>
      <c r="W8" s="119">
        <f>'ONS Weekly (2020)'!V48</f>
        <v>1883</v>
      </c>
      <c r="X8" s="119">
        <f>'ONS Weekly (2020)'!W48</f>
        <v>1567</v>
      </c>
      <c r="Y8" s="119">
        <f>'ONS Weekly (2020)'!X48</f>
        <v>1791</v>
      </c>
      <c r="Z8" s="119">
        <f>'ONS Weekly (2020)'!Y48</f>
        <v>1719</v>
      </c>
      <c r="AA8" s="119">
        <f>'ONS Weekly (2020)'!Z48</f>
        <v>1615</v>
      </c>
      <c r="AB8" s="119">
        <f>'ONS Weekly (2020)'!AA48</f>
        <v>1568</v>
      </c>
      <c r="AC8" s="119">
        <f>'ONS Weekly (2020)'!AB48</f>
        <v>1601</v>
      </c>
      <c r="AD8" s="119">
        <f>'ONS Weekly (2020)'!AC48</f>
        <v>1543</v>
      </c>
      <c r="AE8" s="119">
        <f>'ONS Weekly (2020)'!AD48</f>
        <v>1546</v>
      </c>
      <c r="AF8" s="119">
        <f>'ONS Weekly (2020)'!AE48</f>
        <v>1517</v>
      </c>
      <c r="AG8" s="119">
        <f>'ONS Weekly (2020)'!AF48</f>
        <v>1578</v>
      </c>
      <c r="AH8" s="119">
        <f>'ONS Weekly (2020)'!AG48</f>
        <v>1481</v>
      </c>
      <c r="AI8" s="119">
        <f>'ONS Weekly (2020)'!AH48</f>
        <v>1601</v>
      </c>
      <c r="AJ8" s="119">
        <f>'ONS Weekly (2020)'!AI48</f>
        <v>1570</v>
      </c>
      <c r="AK8" s="119">
        <f>'ONS Weekly (2020)'!AJ48</f>
        <v>1574</v>
      </c>
      <c r="AL8" s="119">
        <f>'ONS Weekly (2020)'!AK48</f>
        <v>1377</v>
      </c>
      <c r="AM8" s="119">
        <f>'ONS Weekly (2020)'!AL48</f>
        <v>1725</v>
      </c>
      <c r="AN8" s="119">
        <f>'ONS Weekly (2020)'!AM48</f>
        <v>1610</v>
      </c>
      <c r="AO8" s="119">
        <f>'ONS Weekly (2020)'!AN48</f>
        <v>1622</v>
      </c>
      <c r="AP8" s="119">
        <f>'ONS Weekly (2020)'!AO48</f>
        <v>1705</v>
      </c>
      <c r="AQ8" s="119">
        <f>'ONS Weekly (2020)'!AP48</f>
        <v>1664</v>
      </c>
      <c r="AR8" s="119">
        <f>'ONS Weekly (2020)'!AQ48</f>
        <v>1722</v>
      </c>
      <c r="AS8" s="119">
        <f>'ONS Weekly (2020)'!AR48</f>
        <v>1836</v>
      </c>
      <c r="AT8" s="119">
        <f>'ONS Weekly (2020)'!AS48</f>
        <v>1845</v>
      </c>
      <c r="AU8" s="119">
        <f>'ONS Weekly (2020)'!AT48</f>
        <v>1971</v>
      </c>
      <c r="AV8" s="119">
        <f>'ONS Weekly (2020)'!AU48</f>
        <v>2016</v>
      </c>
      <c r="AW8" s="119">
        <f>'ONS Weekly (2020)'!AV48</f>
        <v>2023</v>
      </c>
      <c r="AX8" s="119">
        <f>'ONS Weekly (2020)'!AW48</f>
        <v>1999</v>
      </c>
      <c r="AY8" s="119">
        <f>'ONS Weekly (2020)'!AX48</f>
        <v>2028</v>
      </c>
      <c r="AZ8" s="119">
        <f>'ONS Weekly (2020)'!AY48</f>
        <v>1995</v>
      </c>
      <c r="BA8" s="119">
        <f>'ONS Weekly (2020)'!AZ48</f>
        <v>2051</v>
      </c>
      <c r="BB8" s="120">
        <f>'ONS Weekly (2020)'!BA48</f>
        <v>1883</v>
      </c>
    </row>
    <row r="9" spans="2:54" x14ac:dyDescent="0.25">
      <c r="B9" s="117" t="s">
        <v>48</v>
      </c>
      <c r="C9" s="119">
        <f>'ONS Weekly (2020)'!B49</f>
        <v>3584</v>
      </c>
      <c r="D9" s="119">
        <f>'ONS Weekly (2020)'!C49</f>
        <v>4014</v>
      </c>
      <c r="E9" s="119">
        <f>'ONS Weekly (2020)'!D49</f>
        <v>3715</v>
      </c>
      <c r="F9" s="119">
        <f>'ONS Weekly (2020)'!E49</f>
        <v>3337</v>
      </c>
      <c r="G9" s="119">
        <f>'ONS Weekly (2020)'!F49</f>
        <v>3256</v>
      </c>
      <c r="H9" s="119">
        <f>'ONS Weekly (2020)'!G49</f>
        <v>3056</v>
      </c>
      <c r="I9" s="119">
        <f>'ONS Weekly (2020)'!H49</f>
        <v>3009</v>
      </c>
      <c r="J9" s="119">
        <f>'ONS Weekly (2020)'!I49</f>
        <v>3034</v>
      </c>
      <c r="K9" s="119">
        <f>'ONS Weekly (2020)'!J49</f>
        <v>2968</v>
      </c>
      <c r="L9" s="119">
        <f>'ONS Weekly (2020)'!K49</f>
        <v>3123</v>
      </c>
      <c r="M9" s="119">
        <f>'ONS Weekly (2020)'!L49</f>
        <v>3104</v>
      </c>
      <c r="N9" s="119">
        <f>'ONS Weekly (2020)'!M49</f>
        <v>3067</v>
      </c>
      <c r="O9" s="119">
        <f>'ONS Weekly (2020)'!N49</f>
        <v>3247</v>
      </c>
      <c r="P9" s="119">
        <f>'ONS Weekly (2020)'!O49</f>
        <v>5005</v>
      </c>
      <c r="Q9" s="119">
        <f>'ONS Weekly (2020)'!P49</f>
        <v>5613</v>
      </c>
      <c r="R9" s="119">
        <f>'ONS Weekly (2020)'!Q49</f>
        <v>6657</v>
      </c>
      <c r="S9" s="119">
        <f>'ONS Weekly (2020)'!R49</f>
        <v>6513</v>
      </c>
      <c r="T9" s="119">
        <f>'ONS Weekly (2020)'!S49</f>
        <v>5142</v>
      </c>
      <c r="U9" s="119">
        <f>'ONS Weekly (2020)'!T49</f>
        <v>3627</v>
      </c>
      <c r="V9" s="119">
        <f>'ONS Weekly (2020)'!U49</f>
        <v>4167</v>
      </c>
      <c r="W9" s="119">
        <f>'ONS Weekly (2020)'!V49</f>
        <v>3455</v>
      </c>
      <c r="X9" s="119">
        <f>'ONS Weekly (2020)'!W49</f>
        <v>2880</v>
      </c>
      <c r="Y9" s="119">
        <f>'ONS Weekly (2020)'!X49</f>
        <v>3142</v>
      </c>
      <c r="Z9" s="119">
        <f>'ONS Weekly (2020)'!Y49</f>
        <v>2866</v>
      </c>
      <c r="AA9" s="119">
        <f>'ONS Weekly (2020)'!Z49</f>
        <v>2680</v>
      </c>
      <c r="AB9" s="119">
        <f>'ONS Weekly (2020)'!AA49</f>
        <v>2607</v>
      </c>
      <c r="AC9" s="119">
        <f>'ONS Weekly (2020)'!AB49</f>
        <v>2630</v>
      </c>
      <c r="AD9" s="119">
        <f>'ONS Weekly (2020)'!AC49</f>
        <v>2529</v>
      </c>
      <c r="AE9" s="119">
        <f>'ONS Weekly (2020)'!AD49</f>
        <v>2547</v>
      </c>
      <c r="AF9" s="119">
        <f>'ONS Weekly (2020)'!AE49</f>
        <v>2506</v>
      </c>
      <c r="AG9" s="119">
        <f>'ONS Weekly (2020)'!AF49</f>
        <v>2559</v>
      </c>
      <c r="AH9" s="119">
        <f>'ONS Weekly (2020)'!AG49</f>
        <v>2550</v>
      </c>
      <c r="AI9" s="119">
        <f>'ONS Weekly (2020)'!AH49</f>
        <v>2714</v>
      </c>
      <c r="AJ9" s="119">
        <f>'ONS Weekly (2020)'!AI49</f>
        <v>2823</v>
      </c>
      <c r="AK9" s="119">
        <f>'ONS Weekly (2020)'!AJ49</f>
        <v>2596</v>
      </c>
      <c r="AL9" s="119">
        <f>'ONS Weekly (2020)'!AK49</f>
        <v>2233</v>
      </c>
      <c r="AM9" s="119">
        <f>'ONS Weekly (2020)'!AL49</f>
        <v>2789</v>
      </c>
      <c r="AN9" s="119">
        <f>'ONS Weekly (2020)'!AM49</f>
        <v>2744</v>
      </c>
      <c r="AO9" s="119">
        <f>'ONS Weekly (2020)'!AN49</f>
        <v>2775</v>
      </c>
      <c r="AP9" s="119">
        <f>'ONS Weekly (2020)'!AO49</f>
        <v>2922</v>
      </c>
      <c r="AQ9" s="119">
        <f>'ONS Weekly (2020)'!AP49</f>
        <v>2834</v>
      </c>
      <c r="AR9" s="119">
        <f>'ONS Weekly (2020)'!AQ49</f>
        <v>3022</v>
      </c>
      <c r="AS9" s="119">
        <f>'ONS Weekly (2020)'!AR49</f>
        <v>3122</v>
      </c>
      <c r="AT9" s="119">
        <f>'ONS Weekly (2020)'!AS49</f>
        <v>3162</v>
      </c>
      <c r="AU9" s="119">
        <f>'ONS Weekly (2020)'!AT49</f>
        <v>3502</v>
      </c>
      <c r="AV9" s="119">
        <f>'ONS Weekly (2020)'!AU49</f>
        <v>3652</v>
      </c>
      <c r="AW9" s="119">
        <f>'ONS Weekly (2020)'!AV49</f>
        <v>3785</v>
      </c>
      <c r="AX9" s="119">
        <f>'ONS Weekly (2020)'!AW49</f>
        <v>3561</v>
      </c>
      <c r="AY9" s="119">
        <f>'ONS Weekly (2020)'!AX49</f>
        <v>3503</v>
      </c>
      <c r="AZ9" s="119">
        <f>'ONS Weekly (2020)'!AY49</f>
        <v>3608</v>
      </c>
      <c r="BA9" s="119">
        <f>'ONS Weekly (2020)'!AZ49</f>
        <v>3738</v>
      </c>
      <c r="BB9" s="120">
        <f>'ONS Weekly (2020)'!BA49</f>
        <v>3328</v>
      </c>
    </row>
    <row r="10" spans="2:54" x14ac:dyDescent="0.25">
      <c r="B10" s="121" t="s">
        <v>49</v>
      </c>
      <c r="C10" s="119">
        <f>'ONS Weekly (2020)'!B50</f>
        <v>5355</v>
      </c>
      <c r="D10" s="119">
        <f>'ONS Weekly (2020)'!C50</f>
        <v>5994</v>
      </c>
      <c r="E10" s="119">
        <f>'ONS Weekly (2020)'!D50</f>
        <v>5345</v>
      </c>
      <c r="F10" s="119">
        <f>'ONS Weekly (2020)'!E50</f>
        <v>4814</v>
      </c>
      <c r="G10" s="119">
        <f>'ONS Weekly (2020)'!F50</f>
        <v>4707</v>
      </c>
      <c r="H10" s="119">
        <f>'ONS Weekly (2020)'!G50</f>
        <v>4473</v>
      </c>
      <c r="I10" s="119">
        <f>'ONS Weekly (2020)'!H50</f>
        <v>4556</v>
      </c>
      <c r="J10" s="119">
        <f>'ONS Weekly (2020)'!I50</f>
        <v>4402</v>
      </c>
      <c r="K10" s="119">
        <f>'ONS Weekly (2020)'!J50</f>
        <v>4413</v>
      </c>
      <c r="L10" s="119">
        <f>'ONS Weekly (2020)'!K50</f>
        <v>4360</v>
      </c>
      <c r="M10" s="119">
        <f>'ONS Weekly (2020)'!L50</f>
        <v>4434</v>
      </c>
      <c r="N10" s="119">
        <f>'ONS Weekly (2020)'!M50</f>
        <v>4204</v>
      </c>
      <c r="O10" s="119">
        <f>'ONS Weekly (2020)'!N50</f>
        <v>4444</v>
      </c>
      <c r="P10" s="119">
        <f>'ONS Weekly (2020)'!O50</f>
        <v>6428</v>
      </c>
      <c r="Q10" s="119">
        <f>'ONS Weekly (2020)'!P50</f>
        <v>7462</v>
      </c>
      <c r="R10" s="119">
        <f>'ONS Weekly (2020)'!Q50</f>
        <v>9601</v>
      </c>
      <c r="S10" s="119">
        <f>'ONS Weekly (2020)'!R50</f>
        <v>9493</v>
      </c>
      <c r="T10" s="119">
        <f>'ONS Weekly (2020)'!S50</f>
        <v>7909</v>
      </c>
      <c r="U10" s="119">
        <f>'ONS Weekly (2020)'!T50</f>
        <v>5444</v>
      </c>
      <c r="V10" s="119">
        <f>'ONS Weekly (2020)'!U50</f>
        <v>6213</v>
      </c>
      <c r="W10" s="119">
        <f>'ONS Weekly (2020)'!V50</f>
        <v>5063</v>
      </c>
      <c r="X10" s="119">
        <f>'ONS Weekly (2020)'!W50</f>
        <v>3968</v>
      </c>
      <c r="Y10" s="119">
        <f>'ONS Weekly (2020)'!X50</f>
        <v>4141</v>
      </c>
      <c r="Z10" s="119">
        <f>'ONS Weekly (2020)'!Y50</f>
        <v>3779</v>
      </c>
      <c r="AA10" s="119">
        <f>'ONS Weekly (2020)'!Z50</f>
        <v>3508</v>
      </c>
      <c r="AB10" s="119">
        <f>'ONS Weekly (2020)'!AA50</f>
        <v>3377</v>
      </c>
      <c r="AC10" s="119">
        <f>'ONS Weekly (2020)'!AB50</f>
        <v>3396</v>
      </c>
      <c r="AD10" s="119">
        <f>'ONS Weekly (2020)'!AC50</f>
        <v>3178</v>
      </c>
      <c r="AE10" s="119">
        <f>'ONS Weekly (2020)'!AD50</f>
        <v>3210</v>
      </c>
      <c r="AF10" s="119">
        <f>'ONS Weekly (2020)'!AE50</f>
        <v>3324</v>
      </c>
      <c r="AG10" s="119">
        <f>'ONS Weekly (2020)'!AF50</f>
        <v>3248</v>
      </c>
      <c r="AH10" s="119">
        <f>'ONS Weekly (2020)'!AG50</f>
        <v>3347</v>
      </c>
      <c r="AI10" s="119">
        <f>'ONS Weekly (2020)'!AH50</f>
        <v>3573</v>
      </c>
      <c r="AJ10" s="119">
        <f>'ONS Weekly (2020)'!AI50</f>
        <v>3627</v>
      </c>
      <c r="AK10" s="119">
        <f>'ONS Weekly (2020)'!AJ50</f>
        <v>3299</v>
      </c>
      <c r="AL10" s="119">
        <f>'ONS Weekly (2020)'!AK50</f>
        <v>2827</v>
      </c>
      <c r="AM10" s="119">
        <f>'ONS Weekly (2020)'!AL50</f>
        <v>3732</v>
      </c>
      <c r="AN10" s="119">
        <f>'ONS Weekly (2020)'!AM50</f>
        <v>3569</v>
      </c>
      <c r="AO10" s="119">
        <f>'ONS Weekly (2020)'!AN50</f>
        <v>3608</v>
      </c>
      <c r="AP10" s="119">
        <f>'ONS Weekly (2020)'!AO50</f>
        <v>3719</v>
      </c>
      <c r="AQ10" s="119">
        <f>'ONS Weekly (2020)'!AP50</f>
        <v>3871</v>
      </c>
      <c r="AR10" s="119">
        <f>'ONS Weekly (2020)'!AQ50</f>
        <v>4109</v>
      </c>
      <c r="AS10" s="119">
        <f>'ONS Weekly (2020)'!AR50</f>
        <v>4076</v>
      </c>
      <c r="AT10" s="119">
        <f>'ONS Weekly (2020)'!AS50</f>
        <v>4158</v>
      </c>
      <c r="AU10" s="119">
        <f>'ONS Weekly (2020)'!AT50</f>
        <v>4574</v>
      </c>
      <c r="AV10" s="119">
        <f>'ONS Weekly (2020)'!AU50</f>
        <v>4714</v>
      </c>
      <c r="AW10" s="119">
        <f>'ONS Weekly (2020)'!AV50</f>
        <v>4828</v>
      </c>
      <c r="AX10" s="119">
        <f>'ONS Weekly (2020)'!AW50</f>
        <v>4932</v>
      </c>
      <c r="AY10" s="119">
        <f>'ONS Weekly (2020)'!AX50</f>
        <v>4839</v>
      </c>
      <c r="AZ10" s="119">
        <f>'ONS Weekly (2020)'!AY50</f>
        <v>4789</v>
      </c>
      <c r="BA10" s="119">
        <f>'ONS Weekly (2020)'!AZ50</f>
        <v>5320</v>
      </c>
      <c r="BB10" s="120">
        <f>'ONS Weekly (2020)'!BA50</f>
        <v>4662</v>
      </c>
    </row>
    <row r="11" spans="2:54" x14ac:dyDescent="0.25">
      <c r="B11" s="122" t="s">
        <v>65</v>
      </c>
      <c r="C11" s="124">
        <v>12253</v>
      </c>
      <c r="D11" s="124">
        <v>14057</v>
      </c>
      <c r="E11" s="124">
        <v>12990</v>
      </c>
      <c r="F11" s="124">
        <v>11853</v>
      </c>
      <c r="G11" s="124">
        <v>11612</v>
      </c>
      <c r="H11" s="124">
        <v>10984</v>
      </c>
      <c r="I11" s="124">
        <v>10948</v>
      </c>
      <c r="J11" s="124">
        <v>10840</v>
      </c>
      <c r="K11" s="124">
        <v>10815</v>
      </c>
      <c r="L11" s="124">
        <v>10892</v>
      </c>
      <c r="M11" s="124">
        <v>11017</v>
      </c>
      <c r="N11" s="124">
        <v>10646</v>
      </c>
      <c r="O11" s="124">
        <v>11142</v>
      </c>
      <c r="P11" s="124">
        <v>16387</v>
      </c>
      <c r="Q11" s="124">
        <v>18516</v>
      </c>
      <c r="R11" s="124">
        <v>22351</v>
      </c>
      <c r="S11" s="124">
        <v>21997</v>
      </c>
      <c r="T11" s="124">
        <v>17953</v>
      </c>
      <c r="U11" s="124">
        <v>12657</v>
      </c>
      <c r="V11" s="124">
        <v>14573</v>
      </c>
      <c r="W11" s="124">
        <v>12288</v>
      </c>
      <c r="X11" s="124">
        <v>9824</v>
      </c>
      <c r="Y11" s="124">
        <v>10709</v>
      </c>
      <c r="Z11" s="124">
        <v>9976</v>
      </c>
      <c r="AA11" s="124">
        <v>9339</v>
      </c>
      <c r="AB11" s="124">
        <v>8979</v>
      </c>
      <c r="AC11" s="124">
        <v>9140</v>
      </c>
      <c r="AD11" s="124">
        <v>8690</v>
      </c>
      <c r="AE11" s="124">
        <v>8823</v>
      </c>
      <c r="AF11" s="124">
        <v>8891</v>
      </c>
      <c r="AG11" s="124">
        <v>8946</v>
      </c>
      <c r="AH11" s="124">
        <v>8945</v>
      </c>
      <c r="AI11" s="124">
        <v>9392</v>
      </c>
      <c r="AJ11" s="124">
        <v>9631</v>
      </c>
      <c r="AK11" s="124">
        <v>9032</v>
      </c>
      <c r="AL11" s="124">
        <v>7739</v>
      </c>
      <c r="AM11" s="124">
        <v>9811</v>
      </c>
      <c r="AN11" s="124">
        <v>9522</v>
      </c>
      <c r="AO11" s="124">
        <v>9634</v>
      </c>
      <c r="AP11" s="124">
        <v>9945</v>
      </c>
      <c r="AQ11" s="124">
        <v>9954</v>
      </c>
      <c r="AR11" s="124">
        <v>10534</v>
      </c>
      <c r="AS11" s="124">
        <v>10739</v>
      </c>
      <c r="AT11" s="124">
        <f>'ONS Weekly (2020)'!AS51</f>
        <v>10887</v>
      </c>
      <c r="AU11" s="124">
        <f>'ONS Weekly (2020)'!AT51</f>
        <v>11812</v>
      </c>
      <c r="AV11" s="124">
        <f>'ONS Weekly (2020)'!AU51</f>
        <v>12254</v>
      </c>
      <c r="AW11" s="124">
        <f>'ONS Weekly (2020)'!AV51</f>
        <v>12535</v>
      </c>
      <c r="AX11" s="124">
        <f>'ONS Weekly (2020)'!AW51</f>
        <v>12456</v>
      </c>
      <c r="AY11" s="124">
        <f>'ONS Weekly (2020)'!AX51</f>
        <v>12303</v>
      </c>
      <c r="AZ11" s="124">
        <f>'ONS Weekly (2020)'!AY51</f>
        <v>12292</v>
      </c>
      <c r="BA11" s="124">
        <f>'ONS Weekly (2020)'!AZ51</f>
        <v>13011</v>
      </c>
      <c r="BB11" s="125">
        <f>'ONS Weekly (2020)'!BA51</f>
        <v>11520</v>
      </c>
    </row>
    <row r="13" spans="2:54" x14ac:dyDescent="0.25">
      <c r="B13" s="1">
        <v>2019</v>
      </c>
    </row>
    <row r="14" spans="2:54" x14ac:dyDescent="0.25">
      <c r="B14" s="226" t="s">
        <v>50</v>
      </c>
      <c r="C14" s="149">
        <v>1</v>
      </c>
      <c r="D14" s="149">
        <v>2</v>
      </c>
      <c r="E14" s="149">
        <v>3</v>
      </c>
      <c r="F14" s="149">
        <v>4</v>
      </c>
      <c r="G14" s="149">
        <v>5</v>
      </c>
      <c r="H14" s="149">
        <v>6</v>
      </c>
      <c r="I14" s="149">
        <v>7</v>
      </c>
      <c r="J14" s="149">
        <v>8</v>
      </c>
      <c r="K14" s="149">
        <v>9</v>
      </c>
      <c r="L14" s="149">
        <v>10</v>
      </c>
      <c r="M14" s="149">
        <v>11</v>
      </c>
      <c r="N14" s="149">
        <v>12</v>
      </c>
      <c r="O14" s="149">
        <v>13</v>
      </c>
      <c r="P14" s="149">
        <v>14</v>
      </c>
      <c r="Q14" s="149">
        <v>15</v>
      </c>
      <c r="R14" s="149">
        <v>16</v>
      </c>
      <c r="S14" s="149">
        <v>17</v>
      </c>
      <c r="T14" s="149">
        <v>18</v>
      </c>
      <c r="U14" s="149">
        <v>19</v>
      </c>
      <c r="V14" s="149">
        <v>20</v>
      </c>
      <c r="W14" s="149">
        <v>21</v>
      </c>
      <c r="X14" s="149">
        <v>22</v>
      </c>
      <c r="Y14" s="149">
        <v>23</v>
      </c>
      <c r="Z14" s="149">
        <v>24</v>
      </c>
      <c r="AA14" s="149">
        <v>25</v>
      </c>
      <c r="AB14" s="149">
        <v>26</v>
      </c>
      <c r="AC14" s="149">
        <v>27</v>
      </c>
      <c r="AD14" s="149">
        <v>28</v>
      </c>
      <c r="AE14" s="149">
        <v>29</v>
      </c>
      <c r="AF14" s="149">
        <v>30</v>
      </c>
      <c r="AG14" s="149">
        <v>31</v>
      </c>
      <c r="AH14" s="149">
        <v>32</v>
      </c>
      <c r="AI14" s="149">
        <v>33</v>
      </c>
      <c r="AJ14" s="149">
        <v>34</v>
      </c>
      <c r="AK14" s="149">
        <v>35</v>
      </c>
      <c r="AL14" s="149">
        <v>36</v>
      </c>
      <c r="AM14" s="149">
        <v>37</v>
      </c>
      <c r="AN14" s="149">
        <v>38</v>
      </c>
      <c r="AO14" s="149">
        <v>39</v>
      </c>
      <c r="AP14" s="149">
        <v>40</v>
      </c>
      <c r="AQ14" s="149">
        <v>41</v>
      </c>
      <c r="AR14" s="149">
        <v>42</v>
      </c>
      <c r="AS14" s="149">
        <v>43</v>
      </c>
      <c r="AT14" s="149">
        <v>44</v>
      </c>
      <c r="AU14" s="149">
        <v>45</v>
      </c>
      <c r="AV14" s="149">
        <v>46</v>
      </c>
      <c r="AW14" s="149">
        <v>47</v>
      </c>
      <c r="AX14" s="149">
        <v>48</v>
      </c>
      <c r="AY14" s="149">
        <v>49</v>
      </c>
      <c r="AZ14" s="149">
        <v>50</v>
      </c>
      <c r="BA14" s="149">
        <v>51</v>
      </c>
      <c r="BB14" s="149">
        <v>52</v>
      </c>
    </row>
    <row r="15" spans="2:54" x14ac:dyDescent="0.25">
      <c r="B15" s="110" t="s">
        <v>51</v>
      </c>
      <c r="C15" s="41">
        <v>43</v>
      </c>
      <c r="D15" s="41">
        <v>50</v>
      </c>
      <c r="E15" s="41">
        <v>59</v>
      </c>
      <c r="F15" s="41">
        <v>42</v>
      </c>
      <c r="G15" s="41">
        <v>57</v>
      </c>
      <c r="H15" s="41">
        <v>54</v>
      </c>
      <c r="I15" s="41">
        <v>49</v>
      </c>
      <c r="J15" s="41">
        <v>59</v>
      </c>
      <c r="K15" s="41">
        <v>52</v>
      </c>
      <c r="L15" s="41">
        <v>45</v>
      </c>
      <c r="M15" s="41">
        <v>57</v>
      </c>
      <c r="N15" s="41">
        <v>49</v>
      </c>
      <c r="O15" s="41">
        <v>45</v>
      </c>
      <c r="P15" s="41">
        <v>41</v>
      </c>
      <c r="Q15" s="41">
        <v>47</v>
      </c>
      <c r="R15" s="41">
        <v>48</v>
      </c>
      <c r="S15" s="41">
        <v>34</v>
      </c>
      <c r="T15" s="41">
        <v>46</v>
      </c>
      <c r="U15" s="41">
        <v>56</v>
      </c>
      <c r="V15" s="112">
        <v>44</v>
      </c>
      <c r="W15" s="112">
        <v>51</v>
      </c>
      <c r="X15" s="112">
        <v>45</v>
      </c>
      <c r="Y15" s="41">
        <v>48</v>
      </c>
      <c r="Z15" s="41">
        <v>46</v>
      </c>
      <c r="AA15" s="41">
        <v>46</v>
      </c>
      <c r="AB15" s="41">
        <v>39</v>
      </c>
      <c r="AC15" s="41">
        <v>33</v>
      </c>
      <c r="AD15" s="41">
        <v>44</v>
      </c>
      <c r="AE15" s="41">
        <v>45</v>
      </c>
      <c r="AF15" s="41">
        <v>57</v>
      </c>
      <c r="AG15" s="41">
        <v>57</v>
      </c>
      <c r="AH15" s="41">
        <v>57</v>
      </c>
      <c r="AI15" s="41">
        <v>54</v>
      </c>
      <c r="AJ15" s="41">
        <v>47</v>
      </c>
      <c r="AK15" s="41">
        <v>45</v>
      </c>
      <c r="AL15" s="41">
        <v>54</v>
      </c>
      <c r="AM15" s="41">
        <v>60</v>
      </c>
      <c r="AN15" s="112">
        <v>45</v>
      </c>
      <c r="AO15" s="41">
        <v>55</v>
      </c>
      <c r="AP15" s="41">
        <v>68</v>
      </c>
      <c r="AQ15" s="41">
        <v>46</v>
      </c>
      <c r="AR15" s="41">
        <v>54</v>
      </c>
      <c r="AS15" s="41">
        <v>49</v>
      </c>
      <c r="AT15" s="41">
        <v>45</v>
      </c>
      <c r="AU15" s="41">
        <v>52</v>
      </c>
      <c r="AV15" s="41">
        <v>46</v>
      </c>
      <c r="AW15" s="41">
        <v>57</v>
      </c>
      <c r="AX15" s="41">
        <v>56</v>
      </c>
      <c r="AY15" s="41">
        <v>50</v>
      </c>
      <c r="AZ15" s="41">
        <v>52</v>
      </c>
      <c r="BA15" s="41">
        <v>53</v>
      </c>
      <c r="BB15" s="41">
        <v>34</v>
      </c>
    </row>
    <row r="16" spans="2:54" x14ac:dyDescent="0.25">
      <c r="B16" s="110" t="s">
        <v>44</v>
      </c>
      <c r="C16" s="41">
        <v>15</v>
      </c>
      <c r="D16" s="41">
        <v>20</v>
      </c>
      <c r="E16" s="41">
        <v>29</v>
      </c>
      <c r="F16" s="41">
        <v>22</v>
      </c>
      <c r="G16" s="41">
        <v>15</v>
      </c>
      <c r="H16" s="41">
        <v>25</v>
      </c>
      <c r="I16" s="41">
        <v>17</v>
      </c>
      <c r="J16" s="41">
        <v>30</v>
      </c>
      <c r="K16" s="41">
        <v>20</v>
      </c>
      <c r="L16" s="41">
        <v>16</v>
      </c>
      <c r="M16" s="41">
        <v>24</v>
      </c>
      <c r="N16" s="41">
        <v>24</v>
      </c>
      <c r="O16" s="41">
        <v>17</v>
      </c>
      <c r="P16" s="41">
        <v>13</v>
      </c>
      <c r="Q16" s="41">
        <v>23</v>
      </c>
      <c r="R16" s="41">
        <v>21</v>
      </c>
      <c r="S16" s="41">
        <v>18</v>
      </c>
      <c r="T16" s="41">
        <v>18</v>
      </c>
      <c r="U16" s="41">
        <v>17</v>
      </c>
      <c r="V16" s="112">
        <v>14</v>
      </c>
      <c r="W16" s="112">
        <v>21</v>
      </c>
      <c r="X16" s="112">
        <v>16</v>
      </c>
      <c r="Y16" s="41">
        <v>18</v>
      </c>
      <c r="Z16" s="41">
        <v>18</v>
      </c>
      <c r="AA16" s="41">
        <v>20</v>
      </c>
      <c r="AB16" s="41">
        <v>21</v>
      </c>
      <c r="AC16" s="41">
        <v>26</v>
      </c>
      <c r="AD16" s="41">
        <v>16</v>
      </c>
      <c r="AE16" s="41">
        <v>14</v>
      </c>
      <c r="AF16" s="41">
        <v>14</v>
      </c>
      <c r="AG16" s="41">
        <v>11</v>
      </c>
      <c r="AH16" s="41">
        <v>12</v>
      </c>
      <c r="AI16" s="41">
        <v>24</v>
      </c>
      <c r="AJ16" s="41">
        <v>8</v>
      </c>
      <c r="AK16" s="41">
        <v>16</v>
      </c>
      <c r="AL16" s="41">
        <v>19</v>
      </c>
      <c r="AM16" s="41">
        <v>12</v>
      </c>
      <c r="AN16" s="112">
        <v>18</v>
      </c>
      <c r="AO16" s="41">
        <v>14</v>
      </c>
      <c r="AP16" s="41">
        <v>15</v>
      </c>
      <c r="AQ16" s="41">
        <v>16</v>
      </c>
      <c r="AR16" s="41">
        <v>14</v>
      </c>
      <c r="AS16" s="41">
        <v>14</v>
      </c>
      <c r="AT16" s="41">
        <v>19</v>
      </c>
      <c r="AU16" s="41">
        <v>7</v>
      </c>
      <c r="AV16" s="41">
        <v>19</v>
      </c>
      <c r="AW16" s="41">
        <v>19</v>
      </c>
      <c r="AX16" s="41">
        <v>14</v>
      </c>
      <c r="AY16" s="41">
        <v>17</v>
      </c>
      <c r="AZ16" s="41">
        <v>32</v>
      </c>
      <c r="BA16" s="41">
        <v>19</v>
      </c>
      <c r="BB16" s="41">
        <v>13</v>
      </c>
    </row>
    <row r="17" spans="2:54" x14ac:dyDescent="0.25">
      <c r="B17" s="110" t="s">
        <v>45</v>
      </c>
      <c r="C17" s="41">
        <v>215</v>
      </c>
      <c r="D17" s="41">
        <v>280</v>
      </c>
      <c r="E17" s="41">
        <v>319</v>
      </c>
      <c r="F17" s="41">
        <v>339</v>
      </c>
      <c r="G17" s="41">
        <v>307</v>
      </c>
      <c r="H17" s="41">
        <v>267</v>
      </c>
      <c r="I17" s="41">
        <v>305</v>
      </c>
      <c r="J17" s="41">
        <v>276</v>
      </c>
      <c r="K17" s="41">
        <v>288</v>
      </c>
      <c r="L17" s="41">
        <v>303</v>
      </c>
      <c r="M17" s="41">
        <v>299</v>
      </c>
      <c r="N17" s="41">
        <v>293</v>
      </c>
      <c r="O17" s="41">
        <v>289</v>
      </c>
      <c r="P17" s="41">
        <v>296</v>
      </c>
      <c r="Q17" s="41">
        <v>288</v>
      </c>
      <c r="R17" s="41">
        <v>251</v>
      </c>
      <c r="S17" s="41">
        <v>273</v>
      </c>
      <c r="T17" s="41">
        <v>297</v>
      </c>
      <c r="U17" s="41">
        <v>262</v>
      </c>
      <c r="V17" s="112">
        <v>304</v>
      </c>
      <c r="W17" s="112">
        <v>309</v>
      </c>
      <c r="X17" s="112">
        <v>239</v>
      </c>
      <c r="Y17" s="41">
        <v>306</v>
      </c>
      <c r="Z17" s="41">
        <v>298</v>
      </c>
      <c r="AA17" s="41">
        <v>279</v>
      </c>
      <c r="AB17" s="41">
        <v>273</v>
      </c>
      <c r="AC17" s="41">
        <v>255</v>
      </c>
      <c r="AD17" s="41">
        <v>259</v>
      </c>
      <c r="AE17" s="41">
        <v>279</v>
      </c>
      <c r="AF17" s="41">
        <v>267</v>
      </c>
      <c r="AG17" s="41">
        <v>265</v>
      </c>
      <c r="AH17" s="41">
        <v>245</v>
      </c>
      <c r="AI17" s="41">
        <v>277</v>
      </c>
      <c r="AJ17" s="41">
        <v>264</v>
      </c>
      <c r="AK17" s="41">
        <v>224</v>
      </c>
      <c r="AL17" s="41">
        <v>268</v>
      </c>
      <c r="AM17" s="41">
        <v>297</v>
      </c>
      <c r="AN17" s="112">
        <v>264</v>
      </c>
      <c r="AO17" s="41">
        <v>269</v>
      </c>
      <c r="AP17" s="41">
        <v>325</v>
      </c>
      <c r="AQ17" s="41">
        <v>302</v>
      </c>
      <c r="AR17" s="41">
        <v>303</v>
      </c>
      <c r="AS17" s="41">
        <v>281</v>
      </c>
      <c r="AT17" s="41">
        <v>289</v>
      </c>
      <c r="AU17" s="41">
        <v>314</v>
      </c>
      <c r="AV17" s="41">
        <v>271</v>
      </c>
      <c r="AW17" s="41">
        <v>283</v>
      </c>
      <c r="AX17" s="41">
        <v>312</v>
      </c>
      <c r="AY17" s="41">
        <v>315</v>
      </c>
      <c r="AZ17" s="41">
        <v>315</v>
      </c>
      <c r="BA17" s="41">
        <v>368</v>
      </c>
      <c r="BB17" s="41">
        <v>148</v>
      </c>
    </row>
    <row r="18" spans="2:54" x14ac:dyDescent="0.25">
      <c r="B18" s="110" t="s">
        <v>46</v>
      </c>
      <c r="C18" s="41">
        <v>1199</v>
      </c>
      <c r="D18" s="41">
        <v>1419</v>
      </c>
      <c r="E18" s="41">
        <v>1373</v>
      </c>
      <c r="F18" s="41">
        <v>1438</v>
      </c>
      <c r="G18" s="41">
        <v>1367</v>
      </c>
      <c r="H18" s="41">
        <v>1387</v>
      </c>
      <c r="I18" s="41">
        <v>1372</v>
      </c>
      <c r="J18" s="41">
        <v>1395</v>
      </c>
      <c r="K18" s="41">
        <v>1264</v>
      </c>
      <c r="L18" s="41">
        <v>1342</v>
      </c>
      <c r="M18" s="41">
        <v>1311</v>
      </c>
      <c r="N18" s="41">
        <v>1249</v>
      </c>
      <c r="O18" s="41">
        <v>1222</v>
      </c>
      <c r="P18" s="41">
        <v>1232</v>
      </c>
      <c r="Q18" s="41">
        <v>1265</v>
      </c>
      <c r="R18" s="41">
        <v>1100</v>
      </c>
      <c r="S18" s="41">
        <v>1207</v>
      </c>
      <c r="T18" s="41">
        <v>1334</v>
      </c>
      <c r="U18" s="41">
        <v>1094</v>
      </c>
      <c r="V18" s="112">
        <v>1274</v>
      </c>
      <c r="W18" s="112">
        <v>1262</v>
      </c>
      <c r="X18" s="112">
        <v>991</v>
      </c>
      <c r="Y18" s="41">
        <v>1223</v>
      </c>
      <c r="Z18" s="41">
        <v>1149</v>
      </c>
      <c r="AA18" s="41">
        <v>1150</v>
      </c>
      <c r="AB18" s="41">
        <v>1214</v>
      </c>
      <c r="AC18" s="41">
        <v>1112</v>
      </c>
      <c r="AD18" s="41">
        <v>1140</v>
      </c>
      <c r="AE18" s="41">
        <v>1136</v>
      </c>
      <c r="AF18" s="41">
        <v>1117</v>
      </c>
      <c r="AG18" s="41">
        <v>1123</v>
      </c>
      <c r="AH18" s="41">
        <v>1095</v>
      </c>
      <c r="AI18" s="41">
        <v>1244</v>
      </c>
      <c r="AJ18" s="41">
        <v>1127</v>
      </c>
      <c r="AK18" s="41">
        <v>1026</v>
      </c>
      <c r="AL18" s="41">
        <v>1199</v>
      </c>
      <c r="AM18" s="41">
        <v>1169</v>
      </c>
      <c r="AN18" s="112">
        <v>1174</v>
      </c>
      <c r="AO18" s="41">
        <v>1197</v>
      </c>
      <c r="AP18" s="41">
        <v>1189</v>
      </c>
      <c r="AQ18" s="41">
        <v>1137</v>
      </c>
      <c r="AR18" s="41">
        <v>1154</v>
      </c>
      <c r="AS18" s="41">
        <v>1198</v>
      </c>
      <c r="AT18" s="41">
        <v>1196</v>
      </c>
      <c r="AU18" s="41">
        <v>1236</v>
      </c>
      <c r="AV18" s="41">
        <v>1254</v>
      </c>
      <c r="AW18" s="41">
        <v>1225</v>
      </c>
      <c r="AX18" s="41">
        <v>1237</v>
      </c>
      <c r="AY18" s="41">
        <v>1275</v>
      </c>
      <c r="AZ18" s="41">
        <v>1313</v>
      </c>
      <c r="BA18" s="41">
        <v>1316</v>
      </c>
      <c r="BB18" s="41">
        <v>773</v>
      </c>
    </row>
    <row r="19" spans="2:54" x14ac:dyDescent="0.25">
      <c r="B19" s="110" t="s">
        <v>47</v>
      </c>
      <c r="C19" s="41">
        <v>1766</v>
      </c>
      <c r="D19" s="41">
        <v>2179</v>
      </c>
      <c r="E19" s="41">
        <v>2004</v>
      </c>
      <c r="F19" s="41">
        <v>1936</v>
      </c>
      <c r="G19" s="41">
        <v>1852</v>
      </c>
      <c r="H19" s="41">
        <v>1955</v>
      </c>
      <c r="I19" s="41">
        <v>1911</v>
      </c>
      <c r="J19" s="41">
        <v>1824</v>
      </c>
      <c r="K19" s="41">
        <v>1826</v>
      </c>
      <c r="L19" s="41">
        <v>1857</v>
      </c>
      <c r="M19" s="41">
        <v>1718</v>
      </c>
      <c r="N19" s="41">
        <v>1713</v>
      </c>
      <c r="O19" s="41">
        <v>1643</v>
      </c>
      <c r="P19" s="41">
        <v>1614</v>
      </c>
      <c r="Q19" s="41">
        <v>1712</v>
      </c>
      <c r="R19" s="41">
        <v>1446</v>
      </c>
      <c r="S19" s="41">
        <v>1730</v>
      </c>
      <c r="T19" s="41">
        <v>1869</v>
      </c>
      <c r="U19" s="41">
        <v>1513</v>
      </c>
      <c r="V19" s="112">
        <v>1650</v>
      </c>
      <c r="W19" s="112">
        <v>1765</v>
      </c>
      <c r="X19" s="112">
        <v>1382</v>
      </c>
      <c r="Y19" s="41">
        <v>1741</v>
      </c>
      <c r="Z19" s="41">
        <v>1658</v>
      </c>
      <c r="AA19" s="41">
        <v>1625</v>
      </c>
      <c r="AB19" s="41">
        <v>1605</v>
      </c>
      <c r="AC19" s="41">
        <v>1561</v>
      </c>
      <c r="AD19" s="41">
        <v>1564</v>
      </c>
      <c r="AE19" s="41">
        <v>1500</v>
      </c>
      <c r="AF19" s="41">
        <v>1598</v>
      </c>
      <c r="AG19" s="41">
        <v>1597</v>
      </c>
      <c r="AH19" s="41">
        <v>1578</v>
      </c>
      <c r="AI19" s="41">
        <v>1573</v>
      </c>
      <c r="AJ19" s="41">
        <v>1582</v>
      </c>
      <c r="AK19" s="41">
        <v>1419</v>
      </c>
      <c r="AL19" s="41">
        <v>1643</v>
      </c>
      <c r="AM19" s="41">
        <v>1617</v>
      </c>
      <c r="AN19" s="112">
        <v>1592</v>
      </c>
      <c r="AO19" s="41">
        <v>1547</v>
      </c>
      <c r="AP19" s="41">
        <v>1665</v>
      </c>
      <c r="AQ19" s="41">
        <v>1595</v>
      </c>
      <c r="AR19" s="41">
        <v>1628</v>
      </c>
      <c r="AS19" s="41">
        <v>1663</v>
      </c>
      <c r="AT19" s="41">
        <v>1663</v>
      </c>
      <c r="AU19" s="41">
        <v>1676</v>
      </c>
      <c r="AV19" s="41">
        <v>1673</v>
      </c>
      <c r="AW19" s="41">
        <v>1743</v>
      </c>
      <c r="AX19" s="41">
        <v>1751</v>
      </c>
      <c r="AY19" s="41">
        <v>1689</v>
      </c>
      <c r="AZ19" s="41">
        <v>1793</v>
      </c>
      <c r="BA19" s="41">
        <v>1903</v>
      </c>
      <c r="BB19" s="41">
        <v>1185</v>
      </c>
    </row>
    <row r="20" spans="2:54" x14ac:dyDescent="0.25">
      <c r="B20" s="110" t="s">
        <v>48</v>
      </c>
      <c r="C20" s="41">
        <v>3078</v>
      </c>
      <c r="D20" s="41">
        <v>3590</v>
      </c>
      <c r="E20" s="41">
        <v>3414</v>
      </c>
      <c r="F20" s="41">
        <v>3266</v>
      </c>
      <c r="G20" s="41">
        <v>3126</v>
      </c>
      <c r="H20" s="41">
        <v>3251</v>
      </c>
      <c r="I20" s="41">
        <v>3392</v>
      </c>
      <c r="J20" s="41">
        <v>3169</v>
      </c>
      <c r="K20" s="41">
        <v>3117</v>
      </c>
      <c r="L20" s="41">
        <v>3042</v>
      </c>
      <c r="M20" s="41">
        <v>2933</v>
      </c>
      <c r="N20" s="41">
        <v>2948</v>
      </c>
      <c r="O20" s="41">
        <v>2794</v>
      </c>
      <c r="P20" s="41">
        <v>2937</v>
      </c>
      <c r="Q20" s="41">
        <v>2907</v>
      </c>
      <c r="R20" s="41">
        <v>2547</v>
      </c>
      <c r="S20" s="41">
        <v>2811</v>
      </c>
      <c r="T20" s="41">
        <v>3207</v>
      </c>
      <c r="U20" s="41">
        <v>2579</v>
      </c>
      <c r="V20" s="112">
        <v>2864</v>
      </c>
      <c r="W20" s="112">
        <v>2946</v>
      </c>
      <c r="X20" s="112">
        <v>2403</v>
      </c>
      <c r="Y20" s="41">
        <v>2846</v>
      </c>
      <c r="Z20" s="41">
        <v>2672</v>
      </c>
      <c r="AA20" s="41">
        <v>2711</v>
      </c>
      <c r="AB20" s="41">
        <v>2692</v>
      </c>
      <c r="AC20" s="41">
        <v>2650</v>
      </c>
      <c r="AD20" s="41">
        <v>2616</v>
      </c>
      <c r="AE20" s="41">
        <v>2610</v>
      </c>
      <c r="AF20" s="41">
        <v>2580</v>
      </c>
      <c r="AG20" s="41">
        <v>2664</v>
      </c>
      <c r="AH20" s="41">
        <v>2575</v>
      </c>
      <c r="AI20" s="41">
        <v>2530</v>
      </c>
      <c r="AJ20" s="41">
        <v>2479</v>
      </c>
      <c r="AK20" s="41">
        <v>2319</v>
      </c>
      <c r="AL20" s="41">
        <v>2775</v>
      </c>
      <c r="AM20" s="41">
        <v>2654</v>
      </c>
      <c r="AN20" s="112">
        <v>2695</v>
      </c>
      <c r="AO20" s="41">
        <v>2760</v>
      </c>
      <c r="AP20" s="41">
        <v>2780</v>
      </c>
      <c r="AQ20" s="41">
        <v>2869</v>
      </c>
      <c r="AR20" s="41">
        <v>2920</v>
      </c>
      <c r="AS20" s="41">
        <v>2799</v>
      </c>
      <c r="AT20" s="41">
        <v>2938</v>
      </c>
      <c r="AU20" s="41">
        <v>2998</v>
      </c>
      <c r="AV20" s="41">
        <v>3070</v>
      </c>
      <c r="AW20" s="41">
        <v>3163</v>
      </c>
      <c r="AX20" s="41">
        <v>3142</v>
      </c>
      <c r="AY20" s="41">
        <v>3078</v>
      </c>
      <c r="AZ20" s="41">
        <v>3215</v>
      </c>
      <c r="BA20" s="41">
        <v>3299</v>
      </c>
      <c r="BB20" s="41">
        <v>2231</v>
      </c>
    </row>
    <row r="21" spans="2:54" x14ac:dyDescent="0.25">
      <c r="B21" s="103" t="s">
        <v>49</v>
      </c>
      <c r="C21" s="41">
        <v>4639</v>
      </c>
      <c r="D21" s="41">
        <v>5071</v>
      </c>
      <c r="E21" s="41">
        <v>4662</v>
      </c>
      <c r="F21" s="41">
        <v>4697</v>
      </c>
      <c r="G21" s="41">
        <v>4573</v>
      </c>
      <c r="H21" s="41">
        <v>4721</v>
      </c>
      <c r="I21" s="41">
        <v>4778</v>
      </c>
      <c r="J21" s="41">
        <v>4542</v>
      </c>
      <c r="K21" s="41">
        <v>4477</v>
      </c>
      <c r="L21" s="41">
        <v>4293</v>
      </c>
      <c r="M21" s="41">
        <v>4225</v>
      </c>
      <c r="N21" s="41">
        <v>4126</v>
      </c>
      <c r="O21" s="41">
        <v>3857</v>
      </c>
      <c r="P21" s="41">
        <v>3993</v>
      </c>
      <c r="Q21" s="41">
        <v>4049</v>
      </c>
      <c r="R21" s="41">
        <v>3612</v>
      </c>
      <c r="S21" s="41">
        <v>3986</v>
      </c>
      <c r="T21" s="41">
        <v>4436</v>
      </c>
      <c r="U21" s="41">
        <v>3534</v>
      </c>
      <c r="V21" s="112">
        <v>4122</v>
      </c>
      <c r="W21" s="112">
        <v>3930</v>
      </c>
      <c r="X21" s="112">
        <v>3184</v>
      </c>
      <c r="Y21" s="41">
        <v>3958</v>
      </c>
      <c r="Z21" s="41">
        <v>3604</v>
      </c>
      <c r="AA21" s="41">
        <v>3627</v>
      </c>
      <c r="AB21" s="41">
        <v>3667</v>
      </c>
      <c r="AC21" s="41">
        <v>3425</v>
      </c>
      <c r="AD21" s="41">
        <v>3540</v>
      </c>
      <c r="AE21" s="41">
        <v>3496</v>
      </c>
      <c r="AF21" s="41">
        <v>3479</v>
      </c>
      <c r="AG21" s="41">
        <v>3554</v>
      </c>
      <c r="AH21" s="41">
        <v>3560</v>
      </c>
      <c r="AI21" s="41">
        <v>3391</v>
      </c>
      <c r="AJ21" s="41">
        <v>3487</v>
      </c>
      <c r="AK21" s="41">
        <v>3193</v>
      </c>
      <c r="AL21" s="41">
        <v>3737</v>
      </c>
      <c r="AM21" s="41">
        <v>3704</v>
      </c>
      <c r="AN21" s="112">
        <v>3652</v>
      </c>
      <c r="AO21" s="41">
        <v>3675</v>
      </c>
      <c r="AP21" s="41">
        <v>3757</v>
      </c>
      <c r="AQ21" s="41">
        <v>4008</v>
      </c>
      <c r="AR21" s="41">
        <v>4083</v>
      </c>
      <c r="AS21" s="41">
        <v>4017</v>
      </c>
      <c r="AT21" s="41">
        <v>4014</v>
      </c>
      <c r="AU21" s="41">
        <v>4414</v>
      </c>
      <c r="AV21" s="41">
        <v>4317</v>
      </c>
      <c r="AW21" s="41">
        <v>4392</v>
      </c>
      <c r="AX21" s="41">
        <v>4446</v>
      </c>
      <c r="AY21" s="41">
        <v>4392</v>
      </c>
      <c r="AZ21" s="41">
        <v>4468</v>
      </c>
      <c r="BA21" s="41">
        <v>4968</v>
      </c>
      <c r="BB21" s="41">
        <v>3149</v>
      </c>
    </row>
    <row r="22" spans="2:54" x14ac:dyDescent="0.25">
      <c r="B22" s="146" t="s">
        <v>65</v>
      </c>
      <c r="C22" s="19">
        <f>SUM(C15:C21)</f>
        <v>10955</v>
      </c>
      <c r="D22" s="19">
        <f t="shared" ref="D22:BB22" si="0">SUM(D15:D21)</f>
        <v>12609</v>
      </c>
      <c r="E22" s="19">
        <f t="shared" si="0"/>
        <v>11860</v>
      </c>
      <c r="F22" s="19">
        <f t="shared" si="0"/>
        <v>11740</v>
      </c>
      <c r="G22" s="19">
        <f t="shared" si="0"/>
        <v>11297</v>
      </c>
      <c r="H22" s="19">
        <f t="shared" si="0"/>
        <v>11660</v>
      </c>
      <c r="I22" s="19">
        <f t="shared" si="0"/>
        <v>11824</v>
      </c>
      <c r="J22" s="19">
        <f t="shared" si="0"/>
        <v>11295</v>
      </c>
      <c r="K22" s="19">
        <f t="shared" si="0"/>
        <v>11044</v>
      </c>
      <c r="L22" s="19">
        <f t="shared" si="0"/>
        <v>10898</v>
      </c>
      <c r="M22" s="19">
        <f t="shared" si="0"/>
        <v>10567</v>
      </c>
      <c r="N22" s="19">
        <f t="shared" si="0"/>
        <v>10402</v>
      </c>
      <c r="O22" s="19">
        <f t="shared" si="0"/>
        <v>9867</v>
      </c>
      <c r="P22" s="19">
        <f t="shared" si="0"/>
        <v>10126</v>
      </c>
      <c r="Q22" s="19">
        <f t="shared" si="0"/>
        <v>10291</v>
      </c>
      <c r="R22" s="19">
        <f t="shared" si="0"/>
        <v>9025</v>
      </c>
      <c r="S22" s="19">
        <f t="shared" si="0"/>
        <v>10059</v>
      </c>
      <c r="T22" s="19">
        <f t="shared" si="0"/>
        <v>11207</v>
      </c>
      <c r="U22" s="19">
        <f t="shared" si="0"/>
        <v>9055</v>
      </c>
      <c r="V22" s="19">
        <f t="shared" si="0"/>
        <v>10272</v>
      </c>
      <c r="W22" s="19">
        <f t="shared" si="0"/>
        <v>10284</v>
      </c>
      <c r="X22" s="19">
        <f t="shared" si="0"/>
        <v>8260</v>
      </c>
      <c r="Y22" s="19">
        <f t="shared" si="0"/>
        <v>10140</v>
      </c>
      <c r="Z22" s="19">
        <f t="shared" si="0"/>
        <v>9445</v>
      </c>
      <c r="AA22" s="19">
        <f t="shared" si="0"/>
        <v>9458</v>
      </c>
      <c r="AB22" s="19">
        <f t="shared" si="0"/>
        <v>9511</v>
      </c>
      <c r="AC22" s="19">
        <f t="shared" si="0"/>
        <v>9062</v>
      </c>
      <c r="AD22" s="19">
        <f t="shared" si="0"/>
        <v>9179</v>
      </c>
      <c r="AE22" s="19">
        <f t="shared" si="0"/>
        <v>9080</v>
      </c>
      <c r="AF22" s="19">
        <f t="shared" si="0"/>
        <v>9112</v>
      </c>
      <c r="AG22" s="19">
        <f t="shared" si="0"/>
        <v>9271</v>
      </c>
      <c r="AH22" s="19">
        <f t="shared" si="0"/>
        <v>9122</v>
      </c>
      <c r="AI22" s="19">
        <f t="shared" si="0"/>
        <v>9093</v>
      </c>
      <c r="AJ22" s="19">
        <f t="shared" si="0"/>
        <v>8994</v>
      </c>
      <c r="AK22" s="19">
        <f t="shared" si="0"/>
        <v>8242</v>
      </c>
      <c r="AL22" s="19">
        <f t="shared" si="0"/>
        <v>9695</v>
      </c>
      <c r="AM22" s="19">
        <f t="shared" si="0"/>
        <v>9513</v>
      </c>
      <c r="AN22" s="19">
        <f t="shared" si="0"/>
        <v>9440</v>
      </c>
      <c r="AO22" s="19">
        <f t="shared" si="0"/>
        <v>9517</v>
      </c>
      <c r="AP22" s="19">
        <f t="shared" si="0"/>
        <v>9799</v>
      </c>
      <c r="AQ22" s="19">
        <f t="shared" si="0"/>
        <v>9973</v>
      </c>
      <c r="AR22" s="19">
        <f t="shared" si="0"/>
        <v>10156</v>
      </c>
      <c r="AS22" s="19">
        <f t="shared" si="0"/>
        <v>10021</v>
      </c>
      <c r="AT22" s="19">
        <f t="shared" si="0"/>
        <v>10164</v>
      </c>
      <c r="AU22" s="19">
        <f t="shared" si="0"/>
        <v>10697</v>
      </c>
      <c r="AV22" s="19">
        <f t="shared" si="0"/>
        <v>10650</v>
      </c>
      <c r="AW22" s="19">
        <f t="shared" si="0"/>
        <v>10882</v>
      </c>
      <c r="AX22" s="19">
        <f t="shared" si="0"/>
        <v>10958</v>
      </c>
      <c r="AY22" s="19">
        <f t="shared" si="0"/>
        <v>10816</v>
      </c>
      <c r="AZ22" s="19">
        <f t="shared" si="0"/>
        <v>11188</v>
      </c>
      <c r="BA22" s="19">
        <f t="shared" si="0"/>
        <v>11926</v>
      </c>
      <c r="BB22" s="19">
        <f t="shared" si="0"/>
        <v>7533</v>
      </c>
    </row>
    <row r="24" spans="2:54" x14ac:dyDescent="0.25">
      <c r="B24">
        <v>2018</v>
      </c>
    </row>
    <row r="25" spans="2:54" x14ac:dyDescent="0.25">
      <c r="B25" s="230" t="s">
        <v>50</v>
      </c>
      <c r="C25" s="220">
        <v>1</v>
      </c>
      <c r="D25" s="220">
        <v>2</v>
      </c>
      <c r="E25" s="220">
        <v>3</v>
      </c>
      <c r="F25" s="220">
        <v>4</v>
      </c>
      <c r="G25" s="220">
        <v>5</v>
      </c>
      <c r="H25" s="220">
        <v>6</v>
      </c>
      <c r="I25" s="220">
        <v>7</v>
      </c>
      <c r="J25" s="220">
        <v>8</v>
      </c>
      <c r="K25" s="220">
        <v>9</v>
      </c>
      <c r="L25" s="220">
        <v>10</v>
      </c>
      <c r="M25" s="220">
        <v>11</v>
      </c>
      <c r="N25" s="220">
        <v>12</v>
      </c>
      <c r="O25" s="220">
        <v>13</v>
      </c>
      <c r="P25" s="220">
        <v>14</v>
      </c>
      <c r="Q25" s="220">
        <v>15</v>
      </c>
      <c r="R25" s="220">
        <v>16</v>
      </c>
      <c r="S25" s="220">
        <v>17</v>
      </c>
      <c r="T25" s="220">
        <v>18</v>
      </c>
      <c r="U25" s="220">
        <v>19</v>
      </c>
      <c r="V25" s="220">
        <v>20</v>
      </c>
      <c r="W25" s="220">
        <v>21</v>
      </c>
      <c r="X25" s="220">
        <v>22</v>
      </c>
      <c r="Y25" s="220">
        <v>23</v>
      </c>
      <c r="Z25" s="220">
        <v>24</v>
      </c>
      <c r="AA25" s="220">
        <v>25</v>
      </c>
      <c r="AB25" s="220">
        <v>26</v>
      </c>
      <c r="AC25" s="220">
        <v>27</v>
      </c>
      <c r="AD25" s="220">
        <v>28</v>
      </c>
      <c r="AE25" s="220">
        <v>29</v>
      </c>
      <c r="AF25" s="220">
        <v>30</v>
      </c>
      <c r="AG25" s="220">
        <v>31</v>
      </c>
      <c r="AH25" s="220">
        <v>32</v>
      </c>
      <c r="AI25" s="220">
        <v>33</v>
      </c>
      <c r="AJ25" s="220">
        <v>34</v>
      </c>
      <c r="AK25" s="220">
        <v>35</v>
      </c>
      <c r="AL25" s="220">
        <v>36</v>
      </c>
      <c r="AM25" s="220">
        <v>37</v>
      </c>
      <c r="AN25" s="220">
        <v>38</v>
      </c>
      <c r="AO25" s="220">
        <v>39</v>
      </c>
      <c r="AP25" s="220">
        <v>40</v>
      </c>
      <c r="AQ25" s="220">
        <v>41</v>
      </c>
      <c r="AR25" s="220">
        <v>42</v>
      </c>
      <c r="AS25" s="220">
        <v>43</v>
      </c>
      <c r="AT25" s="220">
        <v>44</v>
      </c>
      <c r="AU25" s="220">
        <v>45</v>
      </c>
      <c r="AV25" s="220">
        <v>46</v>
      </c>
      <c r="AW25" s="220">
        <v>47</v>
      </c>
      <c r="AX25" s="220">
        <v>48</v>
      </c>
      <c r="AY25" s="220">
        <v>49</v>
      </c>
      <c r="AZ25" s="220">
        <v>50</v>
      </c>
      <c r="BA25" s="220">
        <v>51</v>
      </c>
      <c r="BB25" s="220">
        <v>52</v>
      </c>
    </row>
    <row r="26" spans="2:54" x14ac:dyDescent="0.25">
      <c r="B26" s="110" t="s">
        <v>51</v>
      </c>
      <c r="C26" s="232">
        <v>52</v>
      </c>
      <c r="D26" s="232">
        <v>73</v>
      </c>
      <c r="E26" s="232">
        <v>59</v>
      </c>
      <c r="F26" s="232">
        <v>50</v>
      </c>
      <c r="G26" s="232">
        <v>41</v>
      </c>
      <c r="H26" s="232">
        <v>45</v>
      </c>
      <c r="I26" s="232">
        <v>48</v>
      </c>
      <c r="J26" s="232">
        <v>26</v>
      </c>
      <c r="K26" s="232">
        <v>45</v>
      </c>
      <c r="L26" s="232">
        <v>47</v>
      </c>
      <c r="M26" s="232">
        <v>47</v>
      </c>
      <c r="N26" s="232">
        <v>46</v>
      </c>
      <c r="O26" s="232">
        <v>43</v>
      </c>
      <c r="P26" s="232">
        <v>46</v>
      </c>
      <c r="Q26" s="232">
        <v>36</v>
      </c>
      <c r="R26" s="232">
        <v>54</v>
      </c>
      <c r="S26" s="232">
        <v>57</v>
      </c>
      <c r="T26" s="232">
        <v>51</v>
      </c>
      <c r="U26" s="232">
        <v>48</v>
      </c>
      <c r="V26" s="231">
        <v>52</v>
      </c>
      <c r="W26" s="231">
        <v>60</v>
      </c>
      <c r="X26" s="231">
        <v>46</v>
      </c>
      <c r="Y26" s="232">
        <v>46</v>
      </c>
      <c r="Z26" s="232">
        <v>60</v>
      </c>
      <c r="AA26" s="232">
        <v>55</v>
      </c>
      <c r="AB26" s="232">
        <v>43</v>
      </c>
      <c r="AC26" s="232">
        <v>50</v>
      </c>
      <c r="AD26" s="232">
        <v>48</v>
      </c>
      <c r="AE26" s="232">
        <v>45</v>
      </c>
      <c r="AF26" s="232">
        <v>59</v>
      </c>
      <c r="AG26" s="232">
        <v>62</v>
      </c>
      <c r="AH26" s="232">
        <v>59</v>
      </c>
      <c r="AI26" s="232">
        <v>64</v>
      </c>
      <c r="AJ26" s="232">
        <v>44</v>
      </c>
      <c r="AK26" s="232">
        <v>51</v>
      </c>
      <c r="AL26" s="232">
        <v>45</v>
      </c>
      <c r="AM26" s="232">
        <v>55</v>
      </c>
      <c r="AN26" s="231">
        <v>69</v>
      </c>
      <c r="AO26" s="232">
        <v>50</v>
      </c>
      <c r="AP26" s="232">
        <v>40</v>
      </c>
      <c r="AQ26" s="232">
        <v>47</v>
      </c>
      <c r="AR26" s="232">
        <v>43</v>
      </c>
      <c r="AS26" s="232">
        <v>65</v>
      </c>
      <c r="AT26" s="232">
        <v>46</v>
      </c>
      <c r="AU26" s="232">
        <v>44</v>
      </c>
      <c r="AV26" s="232">
        <v>47</v>
      </c>
      <c r="AW26" s="232">
        <v>62</v>
      </c>
      <c r="AX26" s="232">
        <v>58</v>
      </c>
      <c r="AY26" s="232">
        <v>45</v>
      </c>
      <c r="AZ26" s="232">
        <v>51</v>
      </c>
      <c r="BA26" s="232">
        <v>41</v>
      </c>
      <c r="BB26" s="232">
        <v>22</v>
      </c>
    </row>
    <row r="27" spans="2:54" x14ac:dyDescent="0.25">
      <c r="B27" s="110" t="s">
        <v>44</v>
      </c>
      <c r="C27" s="232">
        <v>18</v>
      </c>
      <c r="D27" s="232">
        <v>17</v>
      </c>
      <c r="E27" s="232">
        <v>22</v>
      </c>
      <c r="F27" s="232">
        <v>25</v>
      </c>
      <c r="G27" s="232">
        <v>14</v>
      </c>
      <c r="H27" s="232">
        <v>23</v>
      </c>
      <c r="I27" s="232">
        <v>17</v>
      </c>
      <c r="J27" s="232">
        <v>13</v>
      </c>
      <c r="K27" s="232">
        <v>11</v>
      </c>
      <c r="L27" s="232">
        <v>27</v>
      </c>
      <c r="M27" s="232">
        <v>17</v>
      </c>
      <c r="N27" s="232">
        <v>15</v>
      </c>
      <c r="O27" s="232">
        <v>20</v>
      </c>
      <c r="P27" s="232">
        <v>22</v>
      </c>
      <c r="Q27" s="232">
        <v>25</v>
      </c>
      <c r="R27" s="232">
        <v>21</v>
      </c>
      <c r="S27" s="232">
        <v>12</v>
      </c>
      <c r="T27" s="232">
        <v>21</v>
      </c>
      <c r="U27" s="232">
        <v>21</v>
      </c>
      <c r="V27" s="231">
        <v>24</v>
      </c>
      <c r="W27" s="231">
        <v>13</v>
      </c>
      <c r="X27" s="231">
        <v>18</v>
      </c>
      <c r="Y27" s="232">
        <v>19</v>
      </c>
      <c r="Z27" s="232">
        <v>17</v>
      </c>
      <c r="AA27" s="232">
        <v>21</v>
      </c>
      <c r="AB27" s="232">
        <v>22</v>
      </c>
      <c r="AC27" s="232">
        <v>23</v>
      </c>
      <c r="AD27" s="232">
        <v>21</v>
      </c>
      <c r="AE27" s="232">
        <v>15</v>
      </c>
      <c r="AF27" s="232">
        <v>13</v>
      </c>
      <c r="AG27" s="232">
        <v>18</v>
      </c>
      <c r="AH27" s="232">
        <v>18</v>
      </c>
      <c r="AI27" s="232">
        <v>11</v>
      </c>
      <c r="AJ27" s="232">
        <v>22</v>
      </c>
      <c r="AK27" s="232">
        <v>11</v>
      </c>
      <c r="AL27" s="232">
        <v>20</v>
      </c>
      <c r="AM27" s="232">
        <v>18</v>
      </c>
      <c r="AN27" s="231">
        <v>18</v>
      </c>
      <c r="AO27" s="232">
        <v>10</v>
      </c>
      <c r="AP27" s="232">
        <v>17</v>
      </c>
      <c r="AQ27" s="232">
        <v>20</v>
      </c>
      <c r="AR27" s="232">
        <v>18</v>
      </c>
      <c r="AS27" s="232">
        <v>24</v>
      </c>
      <c r="AT27" s="232">
        <v>24</v>
      </c>
      <c r="AU27" s="232">
        <v>12</v>
      </c>
      <c r="AV27" s="232">
        <v>29</v>
      </c>
      <c r="AW27" s="232">
        <v>22</v>
      </c>
      <c r="AX27" s="232">
        <v>20</v>
      </c>
      <c r="AY27" s="232">
        <v>15</v>
      </c>
      <c r="AZ27" s="232">
        <v>13</v>
      </c>
      <c r="BA27" s="232">
        <v>23</v>
      </c>
      <c r="BB27" s="232">
        <v>11</v>
      </c>
    </row>
    <row r="28" spans="2:54" x14ac:dyDescent="0.25">
      <c r="B28" s="110" t="s">
        <v>45</v>
      </c>
      <c r="C28" s="232">
        <v>208</v>
      </c>
      <c r="D28" s="232">
        <v>302</v>
      </c>
      <c r="E28" s="232">
        <v>286</v>
      </c>
      <c r="F28" s="232">
        <v>298</v>
      </c>
      <c r="G28" s="232">
        <v>339</v>
      </c>
      <c r="H28" s="232">
        <v>293</v>
      </c>
      <c r="I28" s="232">
        <v>318</v>
      </c>
      <c r="J28" s="232">
        <v>294</v>
      </c>
      <c r="K28" s="232">
        <v>254</v>
      </c>
      <c r="L28" s="232">
        <v>287</v>
      </c>
      <c r="M28" s="232">
        <v>329</v>
      </c>
      <c r="N28" s="232">
        <v>278</v>
      </c>
      <c r="O28" s="232">
        <v>261</v>
      </c>
      <c r="P28" s="232">
        <v>260</v>
      </c>
      <c r="Q28" s="232">
        <v>337</v>
      </c>
      <c r="R28" s="232">
        <v>301</v>
      </c>
      <c r="S28" s="232">
        <v>340</v>
      </c>
      <c r="T28" s="232">
        <v>308</v>
      </c>
      <c r="U28" s="232">
        <v>247</v>
      </c>
      <c r="V28" s="231">
        <v>300</v>
      </c>
      <c r="W28" s="231">
        <v>294</v>
      </c>
      <c r="X28" s="231">
        <v>250</v>
      </c>
      <c r="Y28" s="232">
        <v>298</v>
      </c>
      <c r="Z28" s="232">
        <v>286</v>
      </c>
      <c r="AA28" s="232">
        <v>308</v>
      </c>
      <c r="AB28" s="232">
        <v>306</v>
      </c>
      <c r="AC28" s="232">
        <v>286</v>
      </c>
      <c r="AD28" s="232">
        <v>304</v>
      </c>
      <c r="AE28" s="232">
        <v>304</v>
      </c>
      <c r="AF28" s="232">
        <v>291</v>
      </c>
      <c r="AG28" s="232">
        <v>286</v>
      </c>
      <c r="AH28" s="232">
        <v>328</v>
      </c>
      <c r="AI28" s="232">
        <v>253</v>
      </c>
      <c r="AJ28" s="232">
        <v>250</v>
      </c>
      <c r="AK28" s="232">
        <v>233</v>
      </c>
      <c r="AL28" s="232">
        <v>323</v>
      </c>
      <c r="AM28" s="232">
        <v>275</v>
      </c>
      <c r="AN28" s="231">
        <v>292</v>
      </c>
      <c r="AO28" s="232">
        <v>270</v>
      </c>
      <c r="AP28" s="232">
        <v>287</v>
      </c>
      <c r="AQ28" s="232">
        <v>328</v>
      </c>
      <c r="AR28" s="232">
        <v>301</v>
      </c>
      <c r="AS28" s="232">
        <v>309</v>
      </c>
      <c r="AT28" s="232">
        <v>289</v>
      </c>
      <c r="AU28" s="232">
        <v>308</v>
      </c>
      <c r="AV28" s="232">
        <v>292</v>
      </c>
      <c r="AW28" s="232">
        <v>312</v>
      </c>
      <c r="AX28" s="232">
        <v>317</v>
      </c>
      <c r="AY28" s="232">
        <v>326</v>
      </c>
      <c r="AZ28" s="232">
        <v>295</v>
      </c>
      <c r="BA28" s="232">
        <v>333</v>
      </c>
      <c r="BB28" s="232">
        <v>166</v>
      </c>
    </row>
    <row r="29" spans="2:54" x14ac:dyDescent="0.25">
      <c r="B29" s="110" t="s">
        <v>46</v>
      </c>
      <c r="C29" s="232">
        <v>1290</v>
      </c>
      <c r="D29" s="232">
        <v>1561</v>
      </c>
      <c r="E29" s="232">
        <v>1507</v>
      </c>
      <c r="F29" s="232">
        <v>1459</v>
      </c>
      <c r="G29" s="232">
        <v>1404</v>
      </c>
      <c r="H29" s="232">
        <v>1347</v>
      </c>
      <c r="I29" s="232">
        <v>1377</v>
      </c>
      <c r="J29" s="232">
        <v>1378</v>
      </c>
      <c r="K29" s="232">
        <v>1229</v>
      </c>
      <c r="L29" s="232">
        <v>1362</v>
      </c>
      <c r="M29" s="232">
        <v>1316</v>
      </c>
      <c r="N29" s="232">
        <v>1349</v>
      </c>
      <c r="O29" s="232">
        <v>1065</v>
      </c>
      <c r="P29" s="232">
        <v>1229</v>
      </c>
      <c r="Q29" s="232">
        <v>1382</v>
      </c>
      <c r="R29" s="232">
        <v>1386</v>
      </c>
      <c r="S29" s="232">
        <v>1213</v>
      </c>
      <c r="T29" s="232">
        <v>1363</v>
      </c>
      <c r="U29" s="232">
        <v>1115</v>
      </c>
      <c r="V29" s="231">
        <v>1330</v>
      </c>
      <c r="W29" s="231">
        <v>1258</v>
      </c>
      <c r="X29" s="231">
        <v>998</v>
      </c>
      <c r="Y29" s="232">
        <v>1195</v>
      </c>
      <c r="Z29" s="232">
        <v>1199</v>
      </c>
      <c r="AA29" s="232">
        <v>1161</v>
      </c>
      <c r="AB29" s="232">
        <v>1184</v>
      </c>
      <c r="AC29" s="232">
        <v>1150</v>
      </c>
      <c r="AD29" s="232">
        <v>1140</v>
      </c>
      <c r="AE29" s="232">
        <v>1166</v>
      </c>
      <c r="AF29" s="232">
        <v>1193</v>
      </c>
      <c r="AG29" s="232">
        <v>1155</v>
      </c>
      <c r="AH29" s="232">
        <v>1175</v>
      </c>
      <c r="AI29" s="232">
        <v>1130</v>
      </c>
      <c r="AJ29" s="232">
        <v>1083</v>
      </c>
      <c r="AK29" s="232">
        <v>1017</v>
      </c>
      <c r="AL29" s="232">
        <v>1196</v>
      </c>
      <c r="AM29" s="232">
        <v>1180</v>
      </c>
      <c r="AN29" s="231">
        <v>1171</v>
      </c>
      <c r="AO29" s="232">
        <v>1083</v>
      </c>
      <c r="AP29" s="232">
        <v>1200</v>
      </c>
      <c r="AQ29" s="232">
        <v>1212</v>
      </c>
      <c r="AR29" s="232">
        <v>1209</v>
      </c>
      <c r="AS29" s="232">
        <v>1200</v>
      </c>
      <c r="AT29" s="232">
        <v>1151</v>
      </c>
      <c r="AU29" s="232">
        <v>1157</v>
      </c>
      <c r="AV29" s="232">
        <v>1238</v>
      </c>
      <c r="AW29" s="232">
        <v>1223</v>
      </c>
      <c r="AX29" s="232">
        <v>1246</v>
      </c>
      <c r="AY29" s="232">
        <v>1218</v>
      </c>
      <c r="AZ29" s="232">
        <v>1265</v>
      </c>
      <c r="BA29" s="232">
        <v>1306</v>
      </c>
      <c r="BB29" s="232">
        <v>792</v>
      </c>
    </row>
    <row r="30" spans="2:54" x14ac:dyDescent="0.25">
      <c r="B30" s="110" t="s">
        <v>47</v>
      </c>
      <c r="C30" s="232">
        <v>1976</v>
      </c>
      <c r="D30" s="232">
        <v>2321</v>
      </c>
      <c r="E30" s="232">
        <v>2191</v>
      </c>
      <c r="F30" s="232">
        <v>2157</v>
      </c>
      <c r="G30" s="232">
        <v>1988</v>
      </c>
      <c r="H30" s="232">
        <v>2032</v>
      </c>
      <c r="I30" s="232">
        <v>1953</v>
      </c>
      <c r="J30" s="232">
        <v>1896</v>
      </c>
      <c r="K30" s="232">
        <v>1728</v>
      </c>
      <c r="L30" s="232">
        <v>2019</v>
      </c>
      <c r="M30" s="232">
        <v>1989</v>
      </c>
      <c r="N30" s="232">
        <v>1917</v>
      </c>
      <c r="O30" s="232">
        <v>1586</v>
      </c>
      <c r="P30" s="232">
        <v>1764</v>
      </c>
      <c r="Q30" s="232">
        <v>2053</v>
      </c>
      <c r="R30" s="232">
        <v>1880</v>
      </c>
      <c r="S30" s="232">
        <v>1707</v>
      </c>
      <c r="T30" s="232">
        <v>1725</v>
      </c>
      <c r="U30" s="232">
        <v>1437</v>
      </c>
      <c r="V30" s="231">
        <v>1760</v>
      </c>
      <c r="W30" s="231">
        <v>1659</v>
      </c>
      <c r="X30" s="231">
        <v>1431</v>
      </c>
      <c r="Y30" s="232">
        <v>1700</v>
      </c>
      <c r="Z30" s="232">
        <v>1607</v>
      </c>
      <c r="AA30" s="232">
        <v>1613</v>
      </c>
      <c r="AB30" s="232">
        <v>1652</v>
      </c>
      <c r="AC30" s="232">
        <v>1548</v>
      </c>
      <c r="AD30" s="232">
        <v>1600</v>
      </c>
      <c r="AE30" s="232">
        <v>1577</v>
      </c>
      <c r="AF30" s="232">
        <v>1566</v>
      </c>
      <c r="AG30" s="232">
        <v>1536</v>
      </c>
      <c r="AH30" s="232">
        <v>1608</v>
      </c>
      <c r="AI30" s="232">
        <v>1558</v>
      </c>
      <c r="AJ30" s="232">
        <v>1601</v>
      </c>
      <c r="AK30" s="232">
        <v>1442</v>
      </c>
      <c r="AL30" s="232">
        <v>1621</v>
      </c>
      <c r="AM30" s="232">
        <v>1600</v>
      </c>
      <c r="AN30" s="231">
        <v>1623</v>
      </c>
      <c r="AO30" s="232">
        <v>1607</v>
      </c>
      <c r="AP30" s="232">
        <v>1627</v>
      </c>
      <c r="AQ30" s="232">
        <v>1607</v>
      </c>
      <c r="AR30" s="232">
        <v>1654</v>
      </c>
      <c r="AS30" s="232">
        <v>1657</v>
      </c>
      <c r="AT30" s="232">
        <v>1569</v>
      </c>
      <c r="AU30" s="232">
        <v>1666</v>
      </c>
      <c r="AV30" s="232">
        <v>1716</v>
      </c>
      <c r="AW30" s="232">
        <v>1700</v>
      </c>
      <c r="AX30" s="232">
        <v>1658</v>
      </c>
      <c r="AY30" s="232">
        <v>1696</v>
      </c>
      <c r="AZ30" s="232">
        <v>1814</v>
      </c>
      <c r="BA30" s="232">
        <v>1867</v>
      </c>
      <c r="BB30" s="232">
        <v>1205</v>
      </c>
    </row>
    <row r="31" spans="2:54" x14ac:dyDescent="0.25">
      <c r="B31" s="110" t="s">
        <v>48</v>
      </c>
      <c r="C31" s="232">
        <v>3612</v>
      </c>
      <c r="D31" s="232">
        <v>4155</v>
      </c>
      <c r="E31" s="232">
        <v>3866</v>
      </c>
      <c r="F31" s="232">
        <v>3824</v>
      </c>
      <c r="G31" s="232">
        <v>3661</v>
      </c>
      <c r="H31" s="232">
        <v>3376</v>
      </c>
      <c r="I31" s="232">
        <v>3492</v>
      </c>
      <c r="J31" s="232">
        <v>3398</v>
      </c>
      <c r="K31" s="232">
        <v>3028</v>
      </c>
      <c r="L31" s="232">
        <v>3691</v>
      </c>
      <c r="M31" s="232">
        <v>3594</v>
      </c>
      <c r="N31" s="232">
        <v>3342</v>
      </c>
      <c r="O31" s="232">
        <v>2884</v>
      </c>
      <c r="P31" s="232">
        <v>3013</v>
      </c>
      <c r="Q31" s="232">
        <v>3442</v>
      </c>
      <c r="R31" s="232">
        <v>3109</v>
      </c>
      <c r="S31" s="232">
        <v>2906</v>
      </c>
      <c r="T31" s="232">
        <v>2907</v>
      </c>
      <c r="U31" s="232">
        <v>2384</v>
      </c>
      <c r="V31" s="231">
        <v>2791</v>
      </c>
      <c r="W31" s="231">
        <v>2687</v>
      </c>
      <c r="X31" s="231">
        <v>2330</v>
      </c>
      <c r="Y31" s="232">
        <v>2881</v>
      </c>
      <c r="Z31" s="232">
        <v>2670</v>
      </c>
      <c r="AA31" s="232">
        <v>2550</v>
      </c>
      <c r="AB31" s="232">
        <v>2508</v>
      </c>
      <c r="AC31" s="232">
        <v>2611</v>
      </c>
      <c r="AD31" s="232">
        <v>2633</v>
      </c>
      <c r="AE31" s="232">
        <v>2484</v>
      </c>
      <c r="AF31" s="232">
        <v>2628</v>
      </c>
      <c r="AG31" s="232">
        <v>2620</v>
      </c>
      <c r="AH31" s="232">
        <v>2563</v>
      </c>
      <c r="AI31" s="232">
        <v>2489</v>
      </c>
      <c r="AJ31" s="232">
        <v>2560</v>
      </c>
      <c r="AK31" s="232">
        <v>2150</v>
      </c>
      <c r="AL31" s="232">
        <v>2638</v>
      </c>
      <c r="AM31" s="232">
        <v>2576</v>
      </c>
      <c r="AN31" s="231">
        <v>2601</v>
      </c>
      <c r="AO31" s="232">
        <v>2629</v>
      </c>
      <c r="AP31" s="232">
        <v>2696</v>
      </c>
      <c r="AQ31" s="232">
        <v>2741</v>
      </c>
      <c r="AR31" s="232">
        <v>2769</v>
      </c>
      <c r="AS31" s="232">
        <v>2642</v>
      </c>
      <c r="AT31" s="232">
        <v>2700</v>
      </c>
      <c r="AU31" s="232">
        <v>2949</v>
      </c>
      <c r="AV31" s="232">
        <v>2819</v>
      </c>
      <c r="AW31" s="232">
        <v>2766</v>
      </c>
      <c r="AX31" s="232">
        <v>2829</v>
      </c>
      <c r="AY31" s="232">
        <v>2965</v>
      </c>
      <c r="AZ31" s="232">
        <v>2962</v>
      </c>
      <c r="BA31" s="232">
        <v>3136</v>
      </c>
      <c r="BB31" s="232">
        <v>2013</v>
      </c>
    </row>
    <row r="32" spans="2:54" x14ac:dyDescent="0.25">
      <c r="B32" s="103" t="s">
        <v>49</v>
      </c>
      <c r="C32" s="232">
        <v>5565</v>
      </c>
      <c r="D32" s="232">
        <v>6621</v>
      </c>
      <c r="E32" s="232">
        <v>6325</v>
      </c>
      <c r="F32" s="232">
        <v>6122</v>
      </c>
      <c r="G32" s="232">
        <v>5838</v>
      </c>
      <c r="H32" s="232">
        <v>5374</v>
      </c>
      <c r="I32" s="232">
        <v>5041</v>
      </c>
      <c r="J32" s="232">
        <v>5137</v>
      </c>
      <c r="K32" s="232">
        <v>4559</v>
      </c>
      <c r="L32" s="232">
        <v>5564</v>
      </c>
      <c r="M32" s="232">
        <v>5496</v>
      </c>
      <c r="N32" s="232">
        <v>4966</v>
      </c>
      <c r="O32" s="232">
        <v>4082</v>
      </c>
      <c r="P32" s="232">
        <v>4460</v>
      </c>
      <c r="Q32" s="232">
        <v>5026</v>
      </c>
      <c r="R32" s="232">
        <v>4472</v>
      </c>
      <c r="S32" s="232">
        <v>4071</v>
      </c>
      <c r="T32" s="232">
        <v>3778</v>
      </c>
      <c r="U32" s="232">
        <v>3372</v>
      </c>
      <c r="V32" s="231">
        <v>3884</v>
      </c>
      <c r="W32" s="231">
        <v>3665</v>
      </c>
      <c r="X32" s="231">
        <v>3074</v>
      </c>
      <c r="Y32" s="232">
        <v>3811</v>
      </c>
      <c r="Z32" s="232">
        <v>3504</v>
      </c>
      <c r="AA32" s="232">
        <v>3548</v>
      </c>
      <c r="AB32" s="232">
        <v>3497</v>
      </c>
      <c r="AC32" s="232">
        <v>3590</v>
      </c>
      <c r="AD32" s="232">
        <v>3547</v>
      </c>
      <c r="AE32" s="232">
        <v>3536</v>
      </c>
      <c r="AF32" s="232">
        <v>3391</v>
      </c>
      <c r="AG32" s="232">
        <v>3484</v>
      </c>
      <c r="AH32" s="232">
        <v>3568</v>
      </c>
      <c r="AI32" s="232">
        <v>3325</v>
      </c>
      <c r="AJ32" s="232">
        <v>3418</v>
      </c>
      <c r="AK32" s="232">
        <v>2961</v>
      </c>
      <c r="AL32" s="232">
        <v>3602</v>
      </c>
      <c r="AM32" s="232">
        <v>3487</v>
      </c>
      <c r="AN32" s="231">
        <v>3531</v>
      </c>
      <c r="AO32" s="232">
        <v>3501</v>
      </c>
      <c r="AP32" s="232">
        <v>3636</v>
      </c>
      <c r="AQ32" s="232">
        <v>3694</v>
      </c>
      <c r="AR32" s="232">
        <v>3870</v>
      </c>
      <c r="AS32" s="232">
        <v>3706</v>
      </c>
      <c r="AT32" s="232">
        <v>3750</v>
      </c>
      <c r="AU32" s="232">
        <v>4015</v>
      </c>
      <c r="AV32" s="232">
        <v>4052</v>
      </c>
      <c r="AW32" s="232">
        <v>3872</v>
      </c>
      <c r="AX32" s="232">
        <v>3905</v>
      </c>
      <c r="AY32" s="232">
        <v>4022</v>
      </c>
      <c r="AZ32" s="232">
        <v>4150</v>
      </c>
      <c r="BA32" s="232">
        <v>4410</v>
      </c>
      <c r="BB32" s="232">
        <v>2922</v>
      </c>
    </row>
    <row r="33" spans="2:54" x14ac:dyDescent="0.25">
      <c r="B33" s="146" t="s">
        <v>65</v>
      </c>
      <c r="C33" s="19">
        <f>SUM(C26:C32)</f>
        <v>12721</v>
      </c>
      <c r="D33" s="19">
        <f t="shared" ref="D33:BB33" si="1">SUM(D26:D32)</f>
        <v>15050</v>
      </c>
      <c r="E33" s="19">
        <f t="shared" si="1"/>
        <v>14256</v>
      </c>
      <c r="F33" s="19">
        <f t="shared" si="1"/>
        <v>13935</v>
      </c>
      <c r="G33" s="19">
        <f t="shared" si="1"/>
        <v>13285</v>
      </c>
      <c r="H33" s="19">
        <f t="shared" si="1"/>
        <v>12490</v>
      </c>
      <c r="I33" s="19">
        <f t="shared" si="1"/>
        <v>12246</v>
      </c>
      <c r="J33" s="19">
        <f t="shared" si="1"/>
        <v>12142</v>
      </c>
      <c r="K33" s="19">
        <f t="shared" si="1"/>
        <v>10854</v>
      </c>
      <c r="L33" s="19">
        <f t="shared" si="1"/>
        <v>12997</v>
      </c>
      <c r="M33" s="19">
        <f t="shared" si="1"/>
        <v>12788</v>
      </c>
      <c r="N33" s="19">
        <f t="shared" si="1"/>
        <v>11913</v>
      </c>
      <c r="O33" s="19">
        <f t="shared" si="1"/>
        <v>9941</v>
      </c>
      <c r="P33" s="19">
        <f t="shared" si="1"/>
        <v>10794</v>
      </c>
      <c r="Q33" s="19">
        <f t="shared" si="1"/>
        <v>12301</v>
      </c>
      <c r="R33" s="19">
        <f t="shared" si="1"/>
        <v>11223</v>
      </c>
      <c r="S33" s="19">
        <f t="shared" si="1"/>
        <v>10306</v>
      </c>
      <c r="T33" s="19">
        <f t="shared" si="1"/>
        <v>10153</v>
      </c>
      <c r="U33" s="19">
        <f t="shared" si="1"/>
        <v>8624</v>
      </c>
      <c r="V33" s="19">
        <f t="shared" si="1"/>
        <v>10141</v>
      </c>
      <c r="W33" s="19">
        <f t="shared" si="1"/>
        <v>9636</v>
      </c>
      <c r="X33" s="19">
        <f t="shared" si="1"/>
        <v>8147</v>
      </c>
      <c r="Y33" s="19">
        <f t="shared" si="1"/>
        <v>9950</v>
      </c>
      <c r="Z33" s="19">
        <f t="shared" si="1"/>
        <v>9343</v>
      </c>
      <c r="AA33" s="19">
        <f t="shared" si="1"/>
        <v>9256</v>
      </c>
      <c r="AB33" s="19">
        <f t="shared" si="1"/>
        <v>9212</v>
      </c>
      <c r="AC33" s="19">
        <f t="shared" si="1"/>
        <v>9258</v>
      </c>
      <c r="AD33" s="19">
        <f t="shared" si="1"/>
        <v>9293</v>
      </c>
      <c r="AE33" s="19">
        <f t="shared" si="1"/>
        <v>9127</v>
      </c>
      <c r="AF33" s="19">
        <f t="shared" si="1"/>
        <v>9141</v>
      </c>
      <c r="AG33" s="19">
        <f t="shared" si="1"/>
        <v>9161</v>
      </c>
      <c r="AH33" s="19">
        <f t="shared" si="1"/>
        <v>9319</v>
      </c>
      <c r="AI33" s="19">
        <f t="shared" si="1"/>
        <v>8830</v>
      </c>
      <c r="AJ33" s="19">
        <f t="shared" si="1"/>
        <v>8978</v>
      </c>
      <c r="AK33" s="19">
        <f t="shared" si="1"/>
        <v>7865</v>
      </c>
      <c r="AL33" s="19">
        <f t="shared" si="1"/>
        <v>9445</v>
      </c>
      <c r="AM33" s="19">
        <f t="shared" si="1"/>
        <v>9191</v>
      </c>
      <c r="AN33" s="19">
        <f t="shared" si="1"/>
        <v>9305</v>
      </c>
      <c r="AO33" s="19">
        <f t="shared" si="1"/>
        <v>9150</v>
      </c>
      <c r="AP33" s="19">
        <f t="shared" si="1"/>
        <v>9503</v>
      </c>
      <c r="AQ33" s="19">
        <f t="shared" si="1"/>
        <v>9649</v>
      </c>
      <c r="AR33" s="19">
        <f t="shared" si="1"/>
        <v>9864</v>
      </c>
      <c r="AS33" s="19">
        <f t="shared" si="1"/>
        <v>9603</v>
      </c>
      <c r="AT33" s="19">
        <f t="shared" si="1"/>
        <v>9529</v>
      </c>
      <c r="AU33" s="19">
        <f t="shared" si="1"/>
        <v>10151</v>
      </c>
      <c r="AV33" s="19">
        <f t="shared" si="1"/>
        <v>10193</v>
      </c>
      <c r="AW33" s="19">
        <f t="shared" si="1"/>
        <v>9957</v>
      </c>
      <c r="AX33" s="19">
        <f t="shared" si="1"/>
        <v>10033</v>
      </c>
      <c r="AY33" s="19">
        <f t="shared" si="1"/>
        <v>10287</v>
      </c>
      <c r="AZ33" s="19">
        <f t="shared" si="1"/>
        <v>10550</v>
      </c>
      <c r="BA33" s="19">
        <f t="shared" si="1"/>
        <v>11116</v>
      </c>
      <c r="BB33" s="19">
        <f t="shared" si="1"/>
        <v>7131</v>
      </c>
    </row>
    <row r="35" spans="2:54" x14ac:dyDescent="0.25">
      <c r="B35">
        <v>2017</v>
      </c>
    </row>
    <row r="36" spans="2:54" x14ac:dyDescent="0.25">
      <c r="B36" s="230" t="s">
        <v>50</v>
      </c>
      <c r="C36" s="229">
        <v>1</v>
      </c>
      <c r="D36" s="229">
        <v>2</v>
      </c>
      <c r="E36" s="229">
        <v>3</v>
      </c>
      <c r="F36" s="229">
        <v>4</v>
      </c>
      <c r="G36" s="229">
        <v>5</v>
      </c>
      <c r="H36" s="229">
        <v>6</v>
      </c>
      <c r="I36" s="229">
        <v>7</v>
      </c>
      <c r="J36" s="229">
        <v>8</v>
      </c>
      <c r="K36" s="229">
        <v>9</v>
      </c>
      <c r="L36" s="229">
        <v>10</v>
      </c>
      <c r="M36" s="229">
        <v>11</v>
      </c>
      <c r="N36" s="229">
        <v>12</v>
      </c>
      <c r="O36" s="229">
        <v>13</v>
      </c>
      <c r="P36" s="229">
        <v>14</v>
      </c>
      <c r="Q36" s="229">
        <v>15</v>
      </c>
      <c r="R36" s="229">
        <v>16</v>
      </c>
      <c r="S36" s="229">
        <v>17</v>
      </c>
      <c r="T36" s="229">
        <v>18</v>
      </c>
      <c r="U36" s="229">
        <v>19</v>
      </c>
      <c r="V36" s="229">
        <v>20</v>
      </c>
      <c r="W36" s="229">
        <v>21</v>
      </c>
      <c r="X36" s="229">
        <v>22</v>
      </c>
      <c r="Y36" s="229">
        <v>23</v>
      </c>
      <c r="Z36" s="229">
        <v>24</v>
      </c>
      <c r="AA36" s="229">
        <v>25</v>
      </c>
      <c r="AB36" s="229">
        <v>26</v>
      </c>
      <c r="AC36" s="229">
        <v>27</v>
      </c>
      <c r="AD36" s="229">
        <v>28</v>
      </c>
      <c r="AE36" s="229">
        <v>29</v>
      </c>
      <c r="AF36" s="229">
        <v>30</v>
      </c>
      <c r="AG36" s="229">
        <v>31</v>
      </c>
      <c r="AH36" s="229">
        <v>32</v>
      </c>
      <c r="AI36" s="229">
        <v>33</v>
      </c>
      <c r="AJ36" s="229">
        <v>34</v>
      </c>
      <c r="AK36" s="229">
        <v>35</v>
      </c>
      <c r="AL36" s="229">
        <v>36</v>
      </c>
      <c r="AM36" s="229">
        <v>37</v>
      </c>
      <c r="AN36" s="229">
        <v>38</v>
      </c>
      <c r="AO36" s="229">
        <v>39</v>
      </c>
      <c r="AP36" s="229">
        <v>40</v>
      </c>
      <c r="AQ36" s="229">
        <v>41</v>
      </c>
      <c r="AR36" s="229">
        <v>42</v>
      </c>
      <c r="AS36" s="229">
        <v>43</v>
      </c>
      <c r="AT36" s="229">
        <v>44</v>
      </c>
      <c r="AU36" s="229">
        <v>45</v>
      </c>
      <c r="AV36" s="229">
        <v>46</v>
      </c>
      <c r="AW36" s="229">
        <v>47</v>
      </c>
      <c r="AX36" s="229">
        <v>48</v>
      </c>
      <c r="AY36" s="229">
        <v>49</v>
      </c>
      <c r="AZ36" s="229">
        <v>50</v>
      </c>
      <c r="BA36" s="229">
        <v>51</v>
      </c>
      <c r="BB36" s="229">
        <v>52</v>
      </c>
    </row>
    <row r="37" spans="2:54" x14ac:dyDescent="0.25">
      <c r="B37" s="110" t="s">
        <v>51</v>
      </c>
      <c r="C37" s="234">
        <v>58</v>
      </c>
      <c r="D37" s="234">
        <v>56</v>
      </c>
      <c r="E37" s="234">
        <v>54</v>
      </c>
      <c r="F37" s="234">
        <v>52</v>
      </c>
      <c r="G37" s="234">
        <v>55</v>
      </c>
      <c r="H37" s="234">
        <v>57</v>
      </c>
      <c r="I37" s="234">
        <v>49</v>
      </c>
      <c r="J37" s="234">
        <v>47</v>
      </c>
      <c r="K37" s="234">
        <v>53</v>
      </c>
      <c r="L37" s="234">
        <v>54</v>
      </c>
      <c r="M37" s="234">
        <v>59</v>
      </c>
      <c r="N37" s="234">
        <v>55</v>
      </c>
      <c r="O37" s="234">
        <v>65</v>
      </c>
      <c r="P37" s="234">
        <v>59</v>
      </c>
      <c r="Q37" s="234">
        <v>38</v>
      </c>
      <c r="R37" s="234">
        <v>68</v>
      </c>
      <c r="S37" s="234">
        <v>70</v>
      </c>
      <c r="T37" s="234">
        <v>44</v>
      </c>
      <c r="U37" s="234">
        <v>41</v>
      </c>
      <c r="V37" s="233">
        <v>38</v>
      </c>
      <c r="W37" s="233">
        <v>71</v>
      </c>
      <c r="X37" s="233">
        <v>49</v>
      </c>
      <c r="Y37" s="234">
        <v>57</v>
      </c>
      <c r="Z37" s="234">
        <v>60</v>
      </c>
      <c r="AA37" s="234">
        <v>65</v>
      </c>
      <c r="AB37" s="234">
        <v>54</v>
      </c>
      <c r="AC37" s="234">
        <v>60</v>
      </c>
      <c r="AD37" s="234">
        <v>56</v>
      </c>
      <c r="AE37" s="234">
        <v>64</v>
      </c>
      <c r="AF37" s="234">
        <v>37</v>
      </c>
      <c r="AG37" s="234">
        <v>47</v>
      </c>
      <c r="AH37" s="234">
        <v>55</v>
      </c>
      <c r="AI37" s="234">
        <v>50</v>
      </c>
      <c r="AJ37" s="234">
        <v>51</v>
      </c>
      <c r="AK37" s="234">
        <v>45</v>
      </c>
      <c r="AL37" s="234">
        <v>53</v>
      </c>
      <c r="AM37" s="234">
        <v>48</v>
      </c>
      <c r="AN37" s="233">
        <v>49</v>
      </c>
      <c r="AO37" s="234">
        <v>45</v>
      </c>
      <c r="AP37" s="234">
        <v>66</v>
      </c>
      <c r="AQ37" s="234">
        <v>48</v>
      </c>
      <c r="AR37" s="234">
        <v>62</v>
      </c>
      <c r="AS37" s="234">
        <v>54</v>
      </c>
      <c r="AT37" s="234">
        <v>40</v>
      </c>
      <c r="AU37" s="234">
        <v>47</v>
      </c>
      <c r="AV37" s="234">
        <v>48</v>
      </c>
      <c r="AW37" s="234">
        <v>50</v>
      </c>
      <c r="AX37" s="234">
        <v>56</v>
      </c>
      <c r="AY37" s="234">
        <v>58</v>
      </c>
      <c r="AZ37" s="234">
        <v>39</v>
      </c>
      <c r="BA37" s="234">
        <v>52</v>
      </c>
      <c r="BB37" s="234">
        <v>23</v>
      </c>
    </row>
    <row r="38" spans="2:54" x14ac:dyDescent="0.25">
      <c r="B38" s="110" t="s">
        <v>44</v>
      </c>
      <c r="C38" s="234">
        <v>18</v>
      </c>
      <c r="D38" s="234">
        <v>18</v>
      </c>
      <c r="E38" s="234">
        <v>19</v>
      </c>
      <c r="F38" s="234">
        <v>16</v>
      </c>
      <c r="G38" s="234">
        <v>14</v>
      </c>
      <c r="H38" s="234">
        <v>17</v>
      </c>
      <c r="I38" s="234">
        <v>18</v>
      </c>
      <c r="J38" s="234">
        <v>20</v>
      </c>
      <c r="K38" s="234">
        <v>22</v>
      </c>
      <c r="L38" s="234">
        <v>17</v>
      </c>
      <c r="M38" s="234">
        <v>7</v>
      </c>
      <c r="N38" s="234">
        <v>13</v>
      </c>
      <c r="O38" s="234">
        <v>20</v>
      </c>
      <c r="P38" s="234">
        <v>21</v>
      </c>
      <c r="Q38" s="234">
        <v>20</v>
      </c>
      <c r="R38" s="234">
        <v>19</v>
      </c>
      <c r="S38" s="234">
        <v>20</v>
      </c>
      <c r="T38" s="234">
        <v>18</v>
      </c>
      <c r="U38" s="234">
        <v>23</v>
      </c>
      <c r="V38" s="233">
        <v>18</v>
      </c>
      <c r="W38" s="233">
        <v>21</v>
      </c>
      <c r="X38" s="233">
        <v>12</v>
      </c>
      <c r="Y38" s="234">
        <v>27</v>
      </c>
      <c r="Z38" s="234">
        <v>20</v>
      </c>
      <c r="AA38" s="234">
        <v>17</v>
      </c>
      <c r="AB38" s="234">
        <v>13</v>
      </c>
      <c r="AC38" s="234">
        <v>23</v>
      </c>
      <c r="AD38" s="234">
        <v>23</v>
      </c>
      <c r="AE38" s="234">
        <v>19</v>
      </c>
      <c r="AF38" s="234">
        <v>15</v>
      </c>
      <c r="AG38" s="234">
        <v>12</v>
      </c>
      <c r="AH38" s="234">
        <v>17</v>
      </c>
      <c r="AI38" s="234">
        <v>20</v>
      </c>
      <c r="AJ38" s="234">
        <v>11</v>
      </c>
      <c r="AK38" s="234">
        <v>18</v>
      </c>
      <c r="AL38" s="234">
        <v>17</v>
      </c>
      <c r="AM38" s="234">
        <v>18</v>
      </c>
      <c r="AN38" s="233">
        <v>21</v>
      </c>
      <c r="AO38" s="234">
        <v>27</v>
      </c>
      <c r="AP38" s="234">
        <v>20</v>
      </c>
      <c r="AQ38" s="234">
        <v>11</v>
      </c>
      <c r="AR38" s="234">
        <v>13</v>
      </c>
      <c r="AS38" s="234">
        <v>25</v>
      </c>
      <c r="AT38" s="234">
        <v>18</v>
      </c>
      <c r="AU38" s="234">
        <v>20</v>
      </c>
      <c r="AV38" s="234">
        <v>9</v>
      </c>
      <c r="AW38" s="234">
        <v>20</v>
      </c>
      <c r="AX38" s="234">
        <v>21</v>
      </c>
      <c r="AY38" s="234">
        <v>20</v>
      </c>
      <c r="AZ38" s="234">
        <v>19</v>
      </c>
      <c r="BA38" s="234">
        <v>20</v>
      </c>
      <c r="BB38" s="234">
        <v>18</v>
      </c>
    </row>
    <row r="39" spans="2:54" x14ac:dyDescent="0.25">
      <c r="B39" s="110" t="s">
        <v>45</v>
      </c>
      <c r="C39" s="234">
        <v>215</v>
      </c>
      <c r="D39" s="234">
        <v>287</v>
      </c>
      <c r="E39" s="234">
        <v>301</v>
      </c>
      <c r="F39" s="234">
        <v>286</v>
      </c>
      <c r="G39" s="234">
        <v>308</v>
      </c>
      <c r="H39" s="234">
        <v>293</v>
      </c>
      <c r="I39" s="234">
        <v>295</v>
      </c>
      <c r="J39" s="234">
        <v>286</v>
      </c>
      <c r="K39" s="234">
        <v>254</v>
      </c>
      <c r="L39" s="234">
        <v>316</v>
      </c>
      <c r="M39" s="234">
        <v>274</v>
      </c>
      <c r="N39" s="234">
        <v>268</v>
      </c>
      <c r="O39" s="234">
        <v>307</v>
      </c>
      <c r="P39" s="234">
        <v>277</v>
      </c>
      <c r="Q39" s="234">
        <v>235</v>
      </c>
      <c r="R39" s="234">
        <v>280</v>
      </c>
      <c r="S39" s="234">
        <v>273</v>
      </c>
      <c r="T39" s="234">
        <v>268</v>
      </c>
      <c r="U39" s="234">
        <v>323</v>
      </c>
      <c r="V39" s="233">
        <v>291</v>
      </c>
      <c r="W39" s="233">
        <v>307</v>
      </c>
      <c r="X39" s="233">
        <v>223</v>
      </c>
      <c r="Y39" s="234">
        <v>308</v>
      </c>
      <c r="Z39" s="234">
        <v>259</v>
      </c>
      <c r="AA39" s="234">
        <v>300</v>
      </c>
      <c r="AB39" s="234">
        <v>275</v>
      </c>
      <c r="AC39" s="234">
        <v>293</v>
      </c>
      <c r="AD39" s="234">
        <v>270</v>
      </c>
      <c r="AE39" s="234">
        <v>331</v>
      </c>
      <c r="AF39" s="234">
        <v>280</v>
      </c>
      <c r="AG39" s="234">
        <v>269</v>
      </c>
      <c r="AH39" s="234">
        <v>257</v>
      </c>
      <c r="AI39" s="234">
        <v>293</v>
      </c>
      <c r="AJ39" s="234">
        <v>286</v>
      </c>
      <c r="AK39" s="234">
        <v>211</v>
      </c>
      <c r="AL39" s="234">
        <v>273</v>
      </c>
      <c r="AM39" s="234">
        <v>277</v>
      </c>
      <c r="AN39" s="233">
        <v>294</v>
      </c>
      <c r="AO39" s="234">
        <v>243</v>
      </c>
      <c r="AP39" s="234">
        <v>284</v>
      </c>
      <c r="AQ39" s="234">
        <v>245</v>
      </c>
      <c r="AR39" s="234">
        <v>293</v>
      </c>
      <c r="AS39" s="234">
        <v>269</v>
      </c>
      <c r="AT39" s="234">
        <v>288</v>
      </c>
      <c r="AU39" s="234">
        <v>322</v>
      </c>
      <c r="AV39" s="234">
        <v>308</v>
      </c>
      <c r="AW39" s="234">
        <v>310</v>
      </c>
      <c r="AX39" s="234">
        <v>295</v>
      </c>
      <c r="AY39" s="234">
        <v>268</v>
      </c>
      <c r="AZ39" s="234">
        <v>267</v>
      </c>
      <c r="BA39" s="234">
        <v>307</v>
      </c>
      <c r="BB39" s="234">
        <v>172</v>
      </c>
    </row>
    <row r="40" spans="2:54" x14ac:dyDescent="0.25">
      <c r="B40" s="110" t="s">
        <v>46</v>
      </c>
      <c r="C40" s="234">
        <v>1232</v>
      </c>
      <c r="D40" s="234">
        <v>1372</v>
      </c>
      <c r="E40" s="234">
        <v>1374</v>
      </c>
      <c r="F40" s="234">
        <v>1273</v>
      </c>
      <c r="G40" s="234">
        <v>1239</v>
      </c>
      <c r="H40" s="234">
        <v>1342</v>
      </c>
      <c r="I40" s="234">
        <v>1316</v>
      </c>
      <c r="J40" s="234">
        <v>1298</v>
      </c>
      <c r="K40" s="234">
        <v>1252</v>
      </c>
      <c r="L40" s="234">
        <v>1240</v>
      </c>
      <c r="M40" s="234">
        <v>1260</v>
      </c>
      <c r="N40" s="234">
        <v>1256</v>
      </c>
      <c r="O40" s="234">
        <v>1202</v>
      </c>
      <c r="P40" s="234">
        <v>1181</v>
      </c>
      <c r="Q40" s="234">
        <v>1003</v>
      </c>
      <c r="R40" s="234">
        <v>1130</v>
      </c>
      <c r="S40" s="234">
        <v>1315</v>
      </c>
      <c r="T40" s="234">
        <v>1035</v>
      </c>
      <c r="U40" s="234">
        <v>1275</v>
      </c>
      <c r="V40" s="233">
        <v>1320</v>
      </c>
      <c r="W40" s="233">
        <v>1187</v>
      </c>
      <c r="X40" s="233">
        <v>995</v>
      </c>
      <c r="Y40" s="234">
        <v>1227</v>
      </c>
      <c r="Z40" s="234">
        <v>1188</v>
      </c>
      <c r="AA40" s="234">
        <v>1175</v>
      </c>
      <c r="AB40" s="234">
        <v>1121</v>
      </c>
      <c r="AC40" s="234">
        <v>1202</v>
      </c>
      <c r="AD40" s="234">
        <v>1144</v>
      </c>
      <c r="AE40" s="234">
        <v>1210</v>
      </c>
      <c r="AF40" s="234">
        <v>1184</v>
      </c>
      <c r="AG40" s="234">
        <v>1131</v>
      </c>
      <c r="AH40" s="234">
        <v>1141</v>
      </c>
      <c r="AI40" s="234">
        <v>1146</v>
      </c>
      <c r="AJ40" s="234">
        <v>1095</v>
      </c>
      <c r="AK40" s="234">
        <v>997</v>
      </c>
      <c r="AL40" s="234">
        <v>1190</v>
      </c>
      <c r="AM40" s="234">
        <v>1207</v>
      </c>
      <c r="AN40" s="233">
        <v>1157</v>
      </c>
      <c r="AO40" s="234">
        <v>1160</v>
      </c>
      <c r="AP40" s="234">
        <v>1171</v>
      </c>
      <c r="AQ40" s="234">
        <v>1185</v>
      </c>
      <c r="AR40" s="234">
        <v>1165</v>
      </c>
      <c r="AS40" s="234">
        <v>1166</v>
      </c>
      <c r="AT40" s="234">
        <v>1243</v>
      </c>
      <c r="AU40" s="234">
        <v>1251</v>
      </c>
      <c r="AV40" s="234">
        <v>1242</v>
      </c>
      <c r="AW40" s="234">
        <v>1308</v>
      </c>
      <c r="AX40" s="234">
        <v>1216</v>
      </c>
      <c r="AY40" s="234">
        <v>1224</v>
      </c>
      <c r="AZ40" s="234">
        <v>1282</v>
      </c>
      <c r="BA40" s="234">
        <v>1397</v>
      </c>
      <c r="BB40" s="234">
        <v>895</v>
      </c>
    </row>
    <row r="41" spans="2:54" x14ac:dyDescent="0.25">
      <c r="B41" s="110" t="s">
        <v>47</v>
      </c>
      <c r="C41" s="234">
        <v>1880</v>
      </c>
      <c r="D41" s="234">
        <v>2149</v>
      </c>
      <c r="E41" s="234">
        <v>2132</v>
      </c>
      <c r="F41" s="234">
        <v>1946</v>
      </c>
      <c r="G41" s="234">
        <v>1930</v>
      </c>
      <c r="H41" s="234">
        <v>1940</v>
      </c>
      <c r="I41" s="234">
        <v>1811</v>
      </c>
      <c r="J41" s="234">
        <v>1816</v>
      </c>
      <c r="K41" s="234">
        <v>1823</v>
      </c>
      <c r="L41" s="234">
        <v>1756</v>
      </c>
      <c r="M41" s="234">
        <v>1722</v>
      </c>
      <c r="N41" s="234">
        <v>1739</v>
      </c>
      <c r="O41" s="234">
        <v>1656</v>
      </c>
      <c r="P41" s="234">
        <v>1705</v>
      </c>
      <c r="Q41" s="234">
        <v>1468</v>
      </c>
      <c r="R41" s="234">
        <v>1585</v>
      </c>
      <c r="S41" s="234">
        <v>1822</v>
      </c>
      <c r="T41" s="234">
        <v>1529</v>
      </c>
      <c r="U41" s="234">
        <v>1813</v>
      </c>
      <c r="V41" s="233">
        <v>1794</v>
      </c>
      <c r="W41" s="233">
        <v>1722</v>
      </c>
      <c r="X41" s="233">
        <v>1475</v>
      </c>
      <c r="Y41" s="234">
        <v>1632</v>
      </c>
      <c r="Z41" s="234">
        <v>1663</v>
      </c>
      <c r="AA41" s="234">
        <v>1570</v>
      </c>
      <c r="AB41" s="234">
        <v>1656</v>
      </c>
      <c r="AC41" s="234">
        <v>1622</v>
      </c>
      <c r="AD41" s="234">
        <v>1660</v>
      </c>
      <c r="AE41" s="234">
        <v>1541</v>
      </c>
      <c r="AF41" s="234">
        <v>1539</v>
      </c>
      <c r="AG41" s="234">
        <v>1510</v>
      </c>
      <c r="AH41" s="234">
        <v>1580</v>
      </c>
      <c r="AI41" s="234">
        <v>1568</v>
      </c>
      <c r="AJ41" s="234">
        <v>1549</v>
      </c>
      <c r="AK41" s="234">
        <v>1448</v>
      </c>
      <c r="AL41" s="234">
        <v>1613</v>
      </c>
      <c r="AM41" s="234">
        <v>1641</v>
      </c>
      <c r="AN41" s="233">
        <v>1614</v>
      </c>
      <c r="AO41" s="234">
        <v>1686</v>
      </c>
      <c r="AP41" s="234">
        <v>1677</v>
      </c>
      <c r="AQ41" s="234">
        <v>1678</v>
      </c>
      <c r="AR41" s="234">
        <v>1731</v>
      </c>
      <c r="AS41" s="234">
        <v>1658</v>
      </c>
      <c r="AT41" s="234">
        <v>1659</v>
      </c>
      <c r="AU41" s="234">
        <v>1734</v>
      </c>
      <c r="AV41" s="234">
        <v>1682</v>
      </c>
      <c r="AW41" s="234">
        <v>1728</v>
      </c>
      <c r="AX41" s="234">
        <v>1737</v>
      </c>
      <c r="AY41" s="234">
        <v>1761</v>
      </c>
      <c r="AZ41" s="234">
        <v>1776</v>
      </c>
      <c r="BA41" s="234">
        <v>1995</v>
      </c>
      <c r="BB41" s="234">
        <v>1275</v>
      </c>
    </row>
    <row r="42" spans="2:54" x14ac:dyDescent="0.25">
      <c r="B42" s="110" t="s">
        <v>48</v>
      </c>
      <c r="C42" s="234">
        <v>3450</v>
      </c>
      <c r="D42" s="234">
        <v>3886</v>
      </c>
      <c r="E42" s="234">
        <v>3701</v>
      </c>
      <c r="F42" s="234">
        <v>3652</v>
      </c>
      <c r="G42" s="234">
        <v>3509</v>
      </c>
      <c r="H42" s="234">
        <v>3483</v>
      </c>
      <c r="I42" s="234">
        <v>3242</v>
      </c>
      <c r="J42" s="234">
        <v>3214</v>
      </c>
      <c r="K42" s="234">
        <v>3142</v>
      </c>
      <c r="L42" s="234">
        <v>3086</v>
      </c>
      <c r="M42" s="234">
        <v>3015</v>
      </c>
      <c r="N42" s="234">
        <v>2940</v>
      </c>
      <c r="O42" s="234">
        <v>2838</v>
      </c>
      <c r="P42" s="234">
        <v>2748</v>
      </c>
      <c r="Q42" s="234">
        <v>2397</v>
      </c>
      <c r="R42" s="234">
        <v>2834</v>
      </c>
      <c r="S42" s="234">
        <v>3132</v>
      </c>
      <c r="T42" s="234">
        <v>2557</v>
      </c>
      <c r="U42" s="234">
        <v>3019</v>
      </c>
      <c r="V42" s="233">
        <v>2854</v>
      </c>
      <c r="W42" s="233">
        <v>2744</v>
      </c>
      <c r="X42" s="233">
        <v>2361</v>
      </c>
      <c r="Y42" s="234">
        <v>2785</v>
      </c>
      <c r="Z42" s="234">
        <v>2554</v>
      </c>
      <c r="AA42" s="234">
        <v>2715</v>
      </c>
      <c r="AB42" s="234">
        <v>2676</v>
      </c>
      <c r="AC42" s="234">
        <v>2584</v>
      </c>
      <c r="AD42" s="234">
        <v>2694</v>
      </c>
      <c r="AE42" s="234">
        <v>2531</v>
      </c>
      <c r="AF42" s="234">
        <v>2439</v>
      </c>
      <c r="AG42" s="234">
        <v>2542</v>
      </c>
      <c r="AH42" s="234">
        <v>2620</v>
      </c>
      <c r="AI42" s="234">
        <v>2601</v>
      </c>
      <c r="AJ42" s="234">
        <v>2667</v>
      </c>
      <c r="AK42" s="234">
        <v>2279</v>
      </c>
      <c r="AL42" s="234">
        <v>2644</v>
      </c>
      <c r="AM42" s="234">
        <v>2628</v>
      </c>
      <c r="AN42" s="233">
        <v>2623</v>
      </c>
      <c r="AO42" s="234">
        <v>2698</v>
      </c>
      <c r="AP42" s="234">
        <v>2677</v>
      </c>
      <c r="AQ42" s="234">
        <v>2846</v>
      </c>
      <c r="AR42" s="234">
        <v>2836</v>
      </c>
      <c r="AS42" s="234">
        <v>2765</v>
      </c>
      <c r="AT42" s="234">
        <v>2875</v>
      </c>
      <c r="AU42" s="234">
        <v>2889</v>
      </c>
      <c r="AV42" s="234">
        <v>2901</v>
      </c>
      <c r="AW42" s="234">
        <v>2962</v>
      </c>
      <c r="AX42" s="234">
        <v>2945</v>
      </c>
      <c r="AY42" s="234">
        <v>3027</v>
      </c>
      <c r="AZ42" s="234">
        <v>3176</v>
      </c>
      <c r="BA42" s="234">
        <v>3523</v>
      </c>
      <c r="BB42" s="234">
        <v>2444</v>
      </c>
    </row>
    <row r="43" spans="2:54" x14ac:dyDescent="0.25">
      <c r="B43" s="103" t="s">
        <v>49</v>
      </c>
      <c r="C43" s="234">
        <v>5136</v>
      </c>
      <c r="D43" s="234">
        <v>5947</v>
      </c>
      <c r="E43" s="234">
        <v>6029</v>
      </c>
      <c r="F43" s="234">
        <v>5652</v>
      </c>
      <c r="G43" s="234">
        <v>5430</v>
      </c>
      <c r="H43" s="234">
        <v>5129</v>
      </c>
      <c r="I43" s="234">
        <v>4913</v>
      </c>
      <c r="J43" s="234">
        <v>5112</v>
      </c>
      <c r="K43" s="234">
        <v>4699</v>
      </c>
      <c r="L43" s="234">
        <v>4608</v>
      </c>
      <c r="M43" s="234">
        <v>4360</v>
      </c>
      <c r="N43" s="234">
        <v>4054</v>
      </c>
      <c r="O43" s="234">
        <v>3939</v>
      </c>
      <c r="P43" s="234">
        <v>3947</v>
      </c>
      <c r="Q43" s="234">
        <v>3330</v>
      </c>
      <c r="R43" s="234">
        <v>3721</v>
      </c>
      <c r="S43" s="234">
        <v>4276</v>
      </c>
      <c r="T43" s="234">
        <v>3613</v>
      </c>
      <c r="U43" s="234">
        <v>4196</v>
      </c>
      <c r="V43" s="233">
        <v>3973</v>
      </c>
      <c r="W43" s="233">
        <v>3983</v>
      </c>
      <c r="X43" s="233">
        <v>3217</v>
      </c>
      <c r="Y43" s="234">
        <v>3727</v>
      </c>
      <c r="Z43" s="234">
        <v>3619</v>
      </c>
      <c r="AA43" s="234">
        <v>3785</v>
      </c>
      <c r="AB43" s="234">
        <v>3536</v>
      </c>
      <c r="AC43" s="234">
        <v>3477</v>
      </c>
      <c r="AD43" s="234">
        <v>3528</v>
      </c>
      <c r="AE43" s="234">
        <v>3415</v>
      </c>
      <c r="AF43" s="234">
        <v>3388</v>
      </c>
      <c r="AG43" s="234">
        <v>3427</v>
      </c>
      <c r="AH43" s="234">
        <v>3368</v>
      </c>
      <c r="AI43" s="234">
        <v>3617</v>
      </c>
      <c r="AJ43" s="234">
        <v>3723</v>
      </c>
      <c r="AK43" s="234">
        <v>3148</v>
      </c>
      <c r="AL43" s="234">
        <v>3703</v>
      </c>
      <c r="AM43" s="234">
        <v>3634</v>
      </c>
      <c r="AN43" s="233">
        <v>3776</v>
      </c>
      <c r="AO43" s="234">
        <v>3830</v>
      </c>
      <c r="AP43" s="234">
        <v>3881</v>
      </c>
      <c r="AQ43" s="234">
        <v>3926</v>
      </c>
      <c r="AR43" s="234">
        <v>3929</v>
      </c>
      <c r="AS43" s="234">
        <v>3802</v>
      </c>
      <c r="AT43" s="234">
        <v>3860</v>
      </c>
      <c r="AU43" s="234">
        <v>4081</v>
      </c>
      <c r="AV43" s="234">
        <v>4084</v>
      </c>
      <c r="AW43" s="234">
        <v>4234</v>
      </c>
      <c r="AX43" s="234">
        <v>4266</v>
      </c>
      <c r="AY43" s="234">
        <v>4423</v>
      </c>
      <c r="AZ43" s="234">
        <v>4658</v>
      </c>
      <c r="BA43" s="234">
        <v>5220</v>
      </c>
      <c r="BB43" s="234">
        <v>3654</v>
      </c>
    </row>
    <row r="44" spans="2:54" x14ac:dyDescent="0.25">
      <c r="B44" s="146" t="s">
        <v>65</v>
      </c>
      <c r="C44" s="19">
        <f>SUM(C37:C43)</f>
        <v>11989</v>
      </c>
      <c r="D44" s="19">
        <f t="shared" ref="D44" si="2">SUM(D37:D43)</f>
        <v>13715</v>
      </c>
      <c r="E44" s="19">
        <f t="shared" ref="E44" si="3">SUM(E37:E43)</f>
        <v>13610</v>
      </c>
      <c r="F44" s="19">
        <f t="shared" ref="F44" si="4">SUM(F37:F43)</f>
        <v>12877</v>
      </c>
      <c r="G44" s="19">
        <f t="shared" ref="G44" si="5">SUM(G37:G43)</f>
        <v>12485</v>
      </c>
      <c r="H44" s="19">
        <f t="shared" ref="H44" si="6">SUM(H37:H43)</f>
        <v>12261</v>
      </c>
      <c r="I44" s="19">
        <f t="shared" ref="I44" si="7">SUM(I37:I43)</f>
        <v>11644</v>
      </c>
      <c r="J44" s="19">
        <f t="shared" ref="J44" si="8">SUM(J37:J43)</f>
        <v>11793</v>
      </c>
      <c r="K44" s="19">
        <f t="shared" ref="K44" si="9">SUM(K37:K43)</f>
        <v>11245</v>
      </c>
      <c r="L44" s="19">
        <f t="shared" ref="L44" si="10">SUM(L37:L43)</f>
        <v>11077</v>
      </c>
      <c r="M44" s="19">
        <f t="shared" ref="M44" si="11">SUM(M37:M43)</f>
        <v>10697</v>
      </c>
      <c r="N44" s="19">
        <f t="shared" ref="N44" si="12">SUM(N37:N43)</f>
        <v>10325</v>
      </c>
      <c r="O44" s="19">
        <f t="shared" ref="O44" si="13">SUM(O37:O43)</f>
        <v>10027</v>
      </c>
      <c r="P44" s="19">
        <f t="shared" ref="P44" si="14">SUM(P37:P43)</f>
        <v>9938</v>
      </c>
      <c r="Q44" s="19">
        <f t="shared" ref="Q44" si="15">SUM(Q37:Q43)</f>
        <v>8491</v>
      </c>
      <c r="R44" s="19">
        <f t="shared" ref="R44" si="16">SUM(R37:R43)</f>
        <v>9637</v>
      </c>
      <c r="S44" s="19">
        <f t="shared" ref="S44" si="17">SUM(S37:S43)</f>
        <v>10908</v>
      </c>
      <c r="T44" s="19">
        <f t="shared" ref="T44" si="18">SUM(T37:T43)</f>
        <v>9064</v>
      </c>
      <c r="U44" s="19">
        <f t="shared" ref="U44" si="19">SUM(U37:U43)</f>
        <v>10690</v>
      </c>
      <c r="V44" s="19">
        <f t="shared" ref="V44" si="20">SUM(V37:V43)</f>
        <v>10288</v>
      </c>
      <c r="W44" s="19">
        <f t="shared" ref="W44" si="21">SUM(W37:W43)</f>
        <v>10035</v>
      </c>
      <c r="X44" s="19">
        <f t="shared" ref="X44" si="22">SUM(X37:X43)</f>
        <v>8332</v>
      </c>
      <c r="Y44" s="19">
        <f t="shared" ref="Y44" si="23">SUM(Y37:Y43)</f>
        <v>9763</v>
      </c>
      <c r="Z44" s="19">
        <f t="shared" ref="Z44" si="24">SUM(Z37:Z43)</f>
        <v>9363</v>
      </c>
      <c r="AA44" s="19">
        <f t="shared" ref="AA44" si="25">SUM(AA37:AA43)</f>
        <v>9627</v>
      </c>
      <c r="AB44" s="19">
        <f t="shared" ref="AB44" si="26">SUM(AB37:AB43)</f>
        <v>9331</v>
      </c>
      <c r="AC44" s="19">
        <f t="shared" ref="AC44" si="27">SUM(AC37:AC43)</f>
        <v>9261</v>
      </c>
      <c r="AD44" s="19">
        <f t="shared" ref="AD44" si="28">SUM(AD37:AD43)</f>
        <v>9375</v>
      </c>
      <c r="AE44" s="19">
        <f t="shared" ref="AE44" si="29">SUM(AE37:AE43)</f>
        <v>9111</v>
      </c>
      <c r="AF44" s="19">
        <f t="shared" ref="AF44" si="30">SUM(AF37:AF43)</f>
        <v>8882</v>
      </c>
      <c r="AG44" s="19">
        <f t="shared" ref="AG44" si="31">SUM(AG37:AG43)</f>
        <v>8938</v>
      </c>
      <c r="AH44" s="19">
        <f t="shared" ref="AH44" si="32">SUM(AH37:AH43)</f>
        <v>9038</v>
      </c>
      <c r="AI44" s="19">
        <f t="shared" ref="AI44" si="33">SUM(AI37:AI43)</f>
        <v>9295</v>
      </c>
      <c r="AJ44" s="19">
        <f t="shared" ref="AJ44" si="34">SUM(AJ37:AJ43)</f>
        <v>9382</v>
      </c>
      <c r="AK44" s="19">
        <f t="shared" ref="AK44" si="35">SUM(AK37:AK43)</f>
        <v>8146</v>
      </c>
      <c r="AL44" s="19">
        <f t="shared" ref="AL44" si="36">SUM(AL37:AL43)</f>
        <v>9493</v>
      </c>
      <c r="AM44" s="19">
        <f t="shared" ref="AM44" si="37">SUM(AM37:AM43)</f>
        <v>9453</v>
      </c>
      <c r="AN44" s="19">
        <f t="shared" ref="AN44" si="38">SUM(AN37:AN43)</f>
        <v>9534</v>
      </c>
      <c r="AO44" s="19">
        <f t="shared" ref="AO44" si="39">SUM(AO37:AO43)</f>
        <v>9689</v>
      </c>
      <c r="AP44" s="19">
        <f t="shared" ref="AP44" si="40">SUM(AP37:AP43)</f>
        <v>9776</v>
      </c>
      <c r="AQ44" s="19">
        <f t="shared" ref="AQ44" si="41">SUM(AQ37:AQ43)</f>
        <v>9939</v>
      </c>
      <c r="AR44" s="19">
        <f t="shared" ref="AR44" si="42">SUM(AR37:AR43)</f>
        <v>10029</v>
      </c>
      <c r="AS44" s="19">
        <f t="shared" ref="AS44" si="43">SUM(AS37:AS43)</f>
        <v>9739</v>
      </c>
      <c r="AT44" s="19">
        <f t="shared" ref="AT44" si="44">SUM(AT37:AT43)</f>
        <v>9983</v>
      </c>
      <c r="AU44" s="19">
        <f t="shared" ref="AU44" si="45">SUM(AU37:AU43)</f>
        <v>10344</v>
      </c>
      <c r="AV44" s="19">
        <f t="shared" ref="AV44" si="46">SUM(AV37:AV43)</f>
        <v>10274</v>
      </c>
      <c r="AW44" s="19">
        <f t="shared" ref="AW44" si="47">SUM(AW37:AW43)</f>
        <v>10612</v>
      </c>
      <c r="AX44" s="19">
        <f t="shared" ref="AX44" si="48">SUM(AX37:AX43)</f>
        <v>10536</v>
      </c>
      <c r="AY44" s="19">
        <f t="shared" ref="AY44" si="49">SUM(AY37:AY43)</f>
        <v>10781</v>
      </c>
      <c r="AZ44" s="19">
        <f t="shared" ref="AZ44" si="50">SUM(AZ37:AZ43)</f>
        <v>11217</v>
      </c>
      <c r="BA44" s="19">
        <f t="shared" ref="BA44" si="51">SUM(BA37:BA43)</f>
        <v>12514</v>
      </c>
      <c r="BB44" s="19">
        <f t="shared" ref="BB44" si="52">SUM(BB37:BB43)</f>
        <v>8481</v>
      </c>
    </row>
    <row r="46" spans="2:54" x14ac:dyDescent="0.25">
      <c r="B46">
        <v>2016</v>
      </c>
    </row>
    <row r="47" spans="2:54" x14ac:dyDescent="0.25">
      <c r="B47" s="236" t="s">
        <v>50</v>
      </c>
      <c r="C47" s="235">
        <v>1</v>
      </c>
      <c r="D47" s="235">
        <v>2</v>
      </c>
      <c r="E47" s="235">
        <v>3</v>
      </c>
      <c r="F47" s="235">
        <v>4</v>
      </c>
      <c r="G47" s="235">
        <v>5</v>
      </c>
      <c r="H47" s="235">
        <v>6</v>
      </c>
      <c r="I47" s="235">
        <v>7</v>
      </c>
      <c r="J47" s="235">
        <v>8</v>
      </c>
      <c r="K47" s="235">
        <v>9</v>
      </c>
      <c r="L47" s="235">
        <v>10</v>
      </c>
      <c r="M47" s="235">
        <v>11</v>
      </c>
      <c r="N47" s="235">
        <v>12</v>
      </c>
      <c r="O47" s="235">
        <v>13</v>
      </c>
      <c r="P47" s="235">
        <v>14</v>
      </c>
      <c r="Q47" s="235">
        <v>15</v>
      </c>
      <c r="R47" s="235">
        <v>16</v>
      </c>
      <c r="S47" s="235">
        <v>17</v>
      </c>
      <c r="T47" s="235">
        <v>18</v>
      </c>
      <c r="U47" s="235">
        <v>19</v>
      </c>
      <c r="V47" s="235">
        <v>20</v>
      </c>
      <c r="W47" s="235">
        <v>21</v>
      </c>
      <c r="X47" s="235">
        <v>22</v>
      </c>
      <c r="Y47" s="235">
        <v>23</v>
      </c>
      <c r="Z47" s="235">
        <v>24</v>
      </c>
      <c r="AA47" s="235">
        <v>25</v>
      </c>
      <c r="AB47" s="235">
        <v>26</v>
      </c>
      <c r="AC47" s="235">
        <v>27</v>
      </c>
      <c r="AD47" s="235">
        <v>28</v>
      </c>
      <c r="AE47" s="235">
        <v>29</v>
      </c>
      <c r="AF47" s="235">
        <v>30</v>
      </c>
      <c r="AG47" s="235">
        <v>31</v>
      </c>
      <c r="AH47" s="235">
        <v>32</v>
      </c>
      <c r="AI47" s="235">
        <v>33</v>
      </c>
      <c r="AJ47" s="235">
        <v>34</v>
      </c>
      <c r="AK47" s="235">
        <v>35</v>
      </c>
      <c r="AL47" s="235">
        <v>36</v>
      </c>
      <c r="AM47" s="235">
        <v>37</v>
      </c>
      <c r="AN47" s="235">
        <v>38</v>
      </c>
      <c r="AO47" s="235">
        <v>39</v>
      </c>
      <c r="AP47" s="235">
        <v>40</v>
      </c>
      <c r="AQ47" s="235">
        <v>41</v>
      </c>
      <c r="AR47" s="235">
        <v>42</v>
      </c>
      <c r="AS47" s="235">
        <v>43</v>
      </c>
      <c r="AT47" s="235">
        <v>44</v>
      </c>
      <c r="AU47" s="235">
        <v>45</v>
      </c>
      <c r="AV47" s="235">
        <v>46</v>
      </c>
      <c r="AW47" s="235">
        <v>47</v>
      </c>
      <c r="AX47" s="235">
        <v>48</v>
      </c>
      <c r="AY47" s="235">
        <v>49</v>
      </c>
      <c r="AZ47" s="235">
        <v>50</v>
      </c>
      <c r="BA47" s="235">
        <v>51</v>
      </c>
      <c r="BB47" s="235">
        <v>52</v>
      </c>
    </row>
    <row r="48" spans="2:54" x14ac:dyDescent="0.25">
      <c r="B48" s="110" t="s">
        <v>51</v>
      </c>
      <c r="C48" s="237">
        <v>49</v>
      </c>
      <c r="D48" s="237">
        <v>64</v>
      </c>
      <c r="E48" s="237">
        <v>50</v>
      </c>
      <c r="F48" s="237">
        <v>47</v>
      </c>
      <c r="G48" s="237">
        <v>60</v>
      </c>
      <c r="H48" s="237">
        <v>60</v>
      </c>
      <c r="I48" s="237">
        <v>52</v>
      </c>
      <c r="J48" s="237">
        <v>58</v>
      </c>
      <c r="K48" s="237">
        <v>39</v>
      </c>
      <c r="L48" s="237">
        <v>54</v>
      </c>
      <c r="M48" s="237">
        <v>55</v>
      </c>
      <c r="N48" s="237">
        <v>55</v>
      </c>
      <c r="O48" s="237">
        <v>49</v>
      </c>
      <c r="P48" s="237">
        <v>53</v>
      </c>
      <c r="Q48" s="237">
        <v>63</v>
      </c>
      <c r="R48" s="237">
        <v>65</v>
      </c>
      <c r="S48" s="237">
        <v>43</v>
      </c>
      <c r="T48" s="237">
        <v>55</v>
      </c>
      <c r="U48" s="237">
        <v>49</v>
      </c>
      <c r="V48" s="237">
        <v>61</v>
      </c>
      <c r="W48" s="237">
        <v>63</v>
      </c>
      <c r="X48" s="237">
        <v>35</v>
      </c>
      <c r="Y48" s="237">
        <v>58</v>
      </c>
      <c r="Z48" s="237">
        <v>49</v>
      </c>
      <c r="AA48" s="237">
        <v>57</v>
      </c>
      <c r="AB48" s="237">
        <v>46</v>
      </c>
      <c r="AC48" s="237">
        <v>49</v>
      </c>
      <c r="AD48" s="237">
        <v>54</v>
      </c>
      <c r="AE48" s="237">
        <v>55</v>
      </c>
      <c r="AF48" s="237">
        <v>39</v>
      </c>
      <c r="AG48" s="237">
        <v>56</v>
      </c>
      <c r="AH48" s="237">
        <v>57</v>
      </c>
      <c r="AI48" s="237">
        <v>42</v>
      </c>
      <c r="AJ48" s="237">
        <v>48</v>
      </c>
      <c r="AK48" s="237">
        <v>43</v>
      </c>
      <c r="AL48" s="237">
        <v>48</v>
      </c>
      <c r="AM48" s="237">
        <v>56</v>
      </c>
      <c r="AN48" s="237">
        <v>58</v>
      </c>
      <c r="AO48" s="237">
        <v>53</v>
      </c>
      <c r="AP48" s="237">
        <v>57</v>
      </c>
      <c r="AQ48" s="237">
        <v>72</v>
      </c>
      <c r="AR48" s="237">
        <v>50</v>
      </c>
      <c r="AS48" s="237">
        <v>58</v>
      </c>
      <c r="AT48" s="237">
        <v>52</v>
      </c>
      <c r="AU48" s="237">
        <v>54</v>
      </c>
      <c r="AV48" s="237">
        <v>57</v>
      </c>
      <c r="AW48" s="237">
        <v>49</v>
      </c>
      <c r="AX48" s="237">
        <v>58</v>
      </c>
      <c r="AY48" s="237">
        <v>57</v>
      </c>
      <c r="AZ48" s="237">
        <v>72</v>
      </c>
      <c r="BA48" s="237">
        <v>56</v>
      </c>
      <c r="BB48" s="237">
        <v>41</v>
      </c>
    </row>
    <row r="49" spans="2:55" x14ac:dyDescent="0.25">
      <c r="B49" s="110" t="s">
        <v>44</v>
      </c>
      <c r="C49" s="237">
        <v>17</v>
      </c>
      <c r="D49" s="237">
        <v>24</v>
      </c>
      <c r="E49" s="237">
        <v>18</v>
      </c>
      <c r="F49" s="237">
        <v>14</v>
      </c>
      <c r="G49" s="237">
        <v>22</v>
      </c>
      <c r="H49" s="237">
        <v>21</v>
      </c>
      <c r="I49" s="237">
        <v>22</v>
      </c>
      <c r="J49" s="237">
        <v>20</v>
      </c>
      <c r="K49" s="237">
        <v>21</v>
      </c>
      <c r="L49" s="237">
        <v>22</v>
      </c>
      <c r="M49" s="237">
        <v>22</v>
      </c>
      <c r="N49" s="237">
        <v>18</v>
      </c>
      <c r="O49" s="237">
        <v>15</v>
      </c>
      <c r="P49" s="237">
        <v>15</v>
      </c>
      <c r="Q49" s="237">
        <v>18</v>
      </c>
      <c r="R49" s="237">
        <v>24</v>
      </c>
      <c r="S49" s="237">
        <v>22</v>
      </c>
      <c r="T49" s="237">
        <v>23</v>
      </c>
      <c r="U49" s="237">
        <v>19</v>
      </c>
      <c r="V49" s="237">
        <v>21</v>
      </c>
      <c r="W49" s="237">
        <v>19</v>
      </c>
      <c r="X49" s="237">
        <v>19</v>
      </c>
      <c r="Y49" s="237">
        <v>21</v>
      </c>
      <c r="Z49" s="237">
        <v>22</v>
      </c>
      <c r="AA49" s="237">
        <v>15</v>
      </c>
      <c r="AB49" s="237">
        <v>13</v>
      </c>
      <c r="AC49" s="237">
        <v>18</v>
      </c>
      <c r="AD49" s="237">
        <v>15</v>
      </c>
      <c r="AE49" s="237">
        <v>18</v>
      </c>
      <c r="AF49" s="237">
        <v>15</v>
      </c>
      <c r="AG49" s="237">
        <v>19</v>
      </c>
      <c r="AH49" s="237">
        <v>15</v>
      </c>
      <c r="AI49" s="237">
        <v>17</v>
      </c>
      <c r="AJ49" s="237">
        <v>16</v>
      </c>
      <c r="AK49" s="237">
        <v>14</v>
      </c>
      <c r="AL49" s="237">
        <v>23</v>
      </c>
      <c r="AM49" s="237">
        <v>15</v>
      </c>
      <c r="AN49" s="237">
        <v>15</v>
      </c>
      <c r="AO49" s="237">
        <v>15</v>
      </c>
      <c r="AP49" s="237">
        <v>21</v>
      </c>
      <c r="AQ49" s="237">
        <v>14</v>
      </c>
      <c r="AR49" s="237">
        <v>21</v>
      </c>
      <c r="AS49" s="237">
        <v>16</v>
      </c>
      <c r="AT49" s="237">
        <v>21</v>
      </c>
      <c r="AU49" s="237">
        <v>15</v>
      </c>
      <c r="AV49" s="237">
        <v>26</v>
      </c>
      <c r="AW49" s="237">
        <v>26</v>
      </c>
      <c r="AX49" s="237">
        <v>15</v>
      </c>
      <c r="AY49" s="237">
        <v>28</v>
      </c>
      <c r="AZ49" s="237">
        <v>22</v>
      </c>
      <c r="BA49" s="237">
        <v>16</v>
      </c>
      <c r="BB49" s="237">
        <v>7</v>
      </c>
    </row>
    <row r="50" spans="2:55" x14ac:dyDescent="0.25">
      <c r="B50" s="110" t="s">
        <v>45</v>
      </c>
      <c r="C50" s="237">
        <v>299</v>
      </c>
      <c r="D50" s="237">
        <v>326</v>
      </c>
      <c r="E50" s="237">
        <v>345</v>
      </c>
      <c r="F50" s="237">
        <v>324</v>
      </c>
      <c r="G50" s="237">
        <v>314</v>
      </c>
      <c r="H50" s="237">
        <v>331</v>
      </c>
      <c r="I50" s="237">
        <v>305</v>
      </c>
      <c r="J50" s="237">
        <v>267</v>
      </c>
      <c r="K50" s="237">
        <v>318</v>
      </c>
      <c r="L50" s="237">
        <v>273</v>
      </c>
      <c r="M50" s="237">
        <v>295</v>
      </c>
      <c r="N50" s="237">
        <v>247</v>
      </c>
      <c r="O50" s="237">
        <v>264</v>
      </c>
      <c r="P50" s="237">
        <v>306</v>
      </c>
      <c r="Q50" s="237">
        <v>311</v>
      </c>
      <c r="R50" s="237">
        <v>319</v>
      </c>
      <c r="S50" s="237">
        <v>327</v>
      </c>
      <c r="T50" s="237">
        <v>348</v>
      </c>
      <c r="U50" s="237">
        <v>308</v>
      </c>
      <c r="V50" s="237">
        <v>328</v>
      </c>
      <c r="W50" s="237">
        <v>326</v>
      </c>
      <c r="X50" s="237">
        <v>214</v>
      </c>
      <c r="Y50" s="237">
        <v>268</v>
      </c>
      <c r="Z50" s="237">
        <v>255</v>
      </c>
      <c r="AA50" s="237">
        <v>295</v>
      </c>
      <c r="AB50" s="237">
        <v>303</v>
      </c>
      <c r="AC50" s="237">
        <v>287</v>
      </c>
      <c r="AD50" s="237">
        <v>279</v>
      </c>
      <c r="AE50" s="237">
        <v>282</v>
      </c>
      <c r="AF50" s="237">
        <v>312</v>
      </c>
      <c r="AG50" s="237">
        <v>276</v>
      </c>
      <c r="AH50" s="237">
        <v>277</v>
      </c>
      <c r="AI50" s="237">
        <v>276</v>
      </c>
      <c r="AJ50" s="237">
        <v>241</v>
      </c>
      <c r="AK50" s="237">
        <v>228</v>
      </c>
      <c r="AL50" s="237">
        <v>283</v>
      </c>
      <c r="AM50" s="237">
        <v>265</v>
      </c>
      <c r="AN50" s="237">
        <v>264</v>
      </c>
      <c r="AO50" s="237">
        <v>297</v>
      </c>
      <c r="AP50" s="237">
        <v>275</v>
      </c>
      <c r="AQ50" s="237">
        <v>272</v>
      </c>
      <c r="AR50" s="237">
        <v>276</v>
      </c>
      <c r="AS50" s="237">
        <v>271</v>
      </c>
      <c r="AT50" s="237">
        <v>281</v>
      </c>
      <c r="AU50" s="237">
        <v>278</v>
      </c>
      <c r="AV50" s="237">
        <v>355</v>
      </c>
      <c r="AW50" s="237">
        <v>284</v>
      </c>
      <c r="AX50" s="237">
        <v>345</v>
      </c>
      <c r="AY50" s="237">
        <v>310</v>
      </c>
      <c r="AZ50" s="237">
        <v>281</v>
      </c>
      <c r="BA50" s="237">
        <v>339</v>
      </c>
      <c r="BB50" s="237">
        <v>178</v>
      </c>
    </row>
    <row r="51" spans="2:55" x14ac:dyDescent="0.25">
      <c r="B51" s="110" t="s">
        <v>46</v>
      </c>
      <c r="C51" s="237">
        <v>1482</v>
      </c>
      <c r="D51" s="237">
        <v>1363</v>
      </c>
      <c r="E51" s="237">
        <v>1293</v>
      </c>
      <c r="F51" s="237">
        <v>1322</v>
      </c>
      <c r="G51" s="237">
        <v>1281</v>
      </c>
      <c r="H51" s="237">
        <v>1356</v>
      </c>
      <c r="I51" s="237">
        <v>1333</v>
      </c>
      <c r="J51" s="237">
        <v>1294</v>
      </c>
      <c r="K51" s="237">
        <v>1328</v>
      </c>
      <c r="L51" s="237">
        <v>1340</v>
      </c>
      <c r="M51" s="237">
        <v>1358</v>
      </c>
      <c r="N51" s="237">
        <v>1148</v>
      </c>
      <c r="O51" s="237">
        <v>1184</v>
      </c>
      <c r="P51" s="237">
        <v>1327</v>
      </c>
      <c r="Q51" s="237">
        <v>1312</v>
      </c>
      <c r="R51" s="237">
        <v>1292</v>
      </c>
      <c r="S51" s="237">
        <v>1301</v>
      </c>
      <c r="T51" s="237">
        <v>1075</v>
      </c>
      <c r="U51" s="237">
        <v>1277</v>
      </c>
      <c r="V51" s="237">
        <v>1149</v>
      </c>
      <c r="W51" s="237">
        <v>1185</v>
      </c>
      <c r="X51" s="237">
        <v>963</v>
      </c>
      <c r="Y51" s="237">
        <v>1181</v>
      </c>
      <c r="Z51" s="237">
        <v>1195</v>
      </c>
      <c r="AA51" s="237">
        <v>1161</v>
      </c>
      <c r="AB51" s="237">
        <v>1192</v>
      </c>
      <c r="AC51" s="237">
        <v>1176</v>
      </c>
      <c r="AD51" s="237">
        <v>1153</v>
      </c>
      <c r="AE51" s="237">
        <v>1115</v>
      </c>
      <c r="AF51" s="237">
        <v>1074</v>
      </c>
      <c r="AG51" s="237">
        <v>1171</v>
      </c>
      <c r="AH51" s="237">
        <v>1183</v>
      </c>
      <c r="AI51" s="237">
        <v>1078</v>
      </c>
      <c r="AJ51" s="237">
        <v>1104</v>
      </c>
      <c r="AK51" s="237">
        <v>968</v>
      </c>
      <c r="AL51" s="237">
        <v>1161</v>
      </c>
      <c r="AM51" s="237">
        <v>1170</v>
      </c>
      <c r="AN51" s="237">
        <v>1132</v>
      </c>
      <c r="AO51" s="237">
        <v>1151</v>
      </c>
      <c r="AP51" s="237">
        <v>1115</v>
      </c>
      <c r="AQ51" s="237">
        <v>1145</v>
      </c>
      <c r="AR51" s="237">
        <v>1158</v>
      </c>
      <c r="AS51" s="237">
        <v>1239</v>
      </c>
      <c r="AT51" s="237">
        <v>1186</v>
      </c>
      <c r="AU51" s="237">
        <v>1279</v>
      </c>
      <c r="AV51" s="237">
        <v>1225</v>
      </c>
      <c r="AW51" s="237">
        <v>1226</v>
      </c>
      <c r="AX51" s="237">
        <v>1191</v>
      </c>
      <c r="AY51" s="237">
        <v>1266</v>
      </c>
      <c r="AZ51" s="237">
        <v>1219</v>
      </c>
      <c r="BA51" s="237">
        <v>1253</v>
      </c>
      <c r="BB51" s="237">
        <v>849</v>
      </c>
    </row>
    <row r="52" spans="2:55" x14ac:dyDescent="0.25">
      <c r="B52" s="110" t="s">
        <v>47</v>
      </c>
      <c r="C52" s="237">
        <v>2179</v>
      </c>
      <c r="D52" s="237">
        <v>1925</v>
      </c>
      <c r="E52" s="237">
        <v>1831</v>
      </c>
      <c r="F52" s="237">
        <v>1859</v>
      </c>
      <c r="G52" s="237">
        <v>1779</v>
      </c>
      <c r="H52" s="237">
        <v>1826</v>
      </c>
      <c r="I52" s="237">
        <v>1720</v>
      </c>
      <c r="J52" s="237">
        <v>1774</v>
      </c>
      <c r="K52" s="237">
        <v>1864</v>
      </c>
      <c r="L52" s="237">
        <v>1755</v>
      </c>
      <c r="M52" s="237">
        <v>1781</v>
      </c>
      <c r="N52" s="237">
        <v>1567</v>
      </c>
      <c r="O52" s="237">
        <v>1698</v>
      </c>
      <c r="P52" s="237">
        <v>1941</v>
      </c>
      <c r="Q52" s="237">
        <v>1927</v>
      </c>
      <c r="R52" s="237">
        <v>1816</v>
      </c>
      <c r="S52" s="237">
        <v>1694</v>
      </c>
      <c r="T52" s="237">
        <v>1490</v>
      </c>
      <c r="U52" s="237">
        <v>1768</v>
      </c>
      <c r="V52" s="237">
        <v>1686</v>
      </c>
      <c r="W52" s="237">
        <v>1681</v>
      </c>
      <c r="X52" s="237">
        <v>1445</v>
      </c>
      <c r="Y52" s="237">
        <v>1613</v>
      </c>
      <c r="Z52" s="237">
        <v>1604</v>
      </c>
      <c r="AA52" s="237">
        <v>1549</v>
      </c>
      <c r="AB52" s="237">
        <v>1570</v>
      </c>
      <c r="AC52" s="237">
        <v>1552</v>
      </c>
      <c r="AD52" s="237">
        <v>1634</v>
      </c>
      <c r="AE52" s="237">
        <v>1586</v>
      </c>
      <c r="AF52" s="237">
        <v>1567</v>
      </c>
      <c r="AG52" s="237">
        <v>1542</v>
      </c>
      <c r="AH52" s="237">
        <v>1552</v>
      </c>
      <c r="AI52" s="237">
        <v>1610</v>
      </c>
      <c r="AJ52" s="237">
        <v>1577</v>
      </c>
      <c r="AK52" s="237">
        <v>1415</v>
      </c>
      <c r="AL52" s="237">
        <v>1562</v>
      </c>
      <c r="AM52" s="237">
        <v>1583</v>
      </c>
      <c r="AN52" s="237">
        <v>1548</v>
      </c>
      <c r="AO52" s="237">
        <v>1549</v>
      </c>
      <c r="AP52" s="237">
        <v>1647</v>
      </c>
      <c r="AQ52" s="237">
        <v>1633</v>
      </c>
      <c r="AR52" s="237">
        <v>1652</v>
      </c>
      <c r="AS52" s="237">
        <v>1567</v>
      </c>
      <c r="AT52" s="237">
        <v>1723</v>
      </c>
      <c r="AU52" s="237">
        <v>1709</v>
      </c>
      <c r="AV52" s="237">
        <v>1703</v>
      </c>
      <c r="AW52" s="237">
        <v>1716</v>
      </c>
      <c r="AX52" s="237">
        <v>1752</v>
      </c>
      <c r="AY52" s="237">
        <v>1808</v>
      </c>
      <c r="AZ52" s="237">
        <v>1675</v>
      </c>
      <c r="BA52" s="237">
        <v>1927</v>
      </c>
      <c r="BB52" s="237">
        <v>1269</v>
      </c>
    </row>
    <row r="53" spans="2:55" x14ac:dyDescent="0.25">
      <c r="B53" s="110" t="s">
        <v>48</v>
      </c>
      <c r="C53" s="237">
        <v>3727</v>
      </c>
      <c r="D53" s="237">
        <v>3283</v>
      </c>
      <c r="E53" s="237">
        <v>3327</v>
      </c>
      <c r="F53" s="237">
        <v>3147</v>
      </c>
      <c r="G53" s="237">
        <v>3181</v>
      </c>
      <c r="H53" s="237">
        <v>3058</v>
      </c>
      <c r="I53" s="237">
        <v>2982</v>
      </c>
      <c r="J53" s="237">
        <v>3127</v>
      </c>
      <c r="K53" s="237">
        <v>3180</v>
      </c>
      <c r="L53" s="237">
        <v>3171</v>
      </c>
      <c r="M53" s="237">
        <v>3070</v>
      </c>
      <c r="N53" s="237">
        <v>2713</v>
      </c>
      <c r="O53" s="237">
        <v>2992</v>
      </c>
      <c r="P53" s="237">
        <v>3238</v>
      </c>
      <c r="Q53" s="237">
        <v>3166</v>
      </c>
      <c r="R53" s="237">
        <v>3085</v>
      </c>
      <c r="S53" s="237">
        <v>2927</v>
      </c>
      <c r="T53" s="237">
        <v>2583</v>
      </c>
      <c r="U53" s="237">
        <v>2994</v>
      </c>
      <c r="V53" s="237">
        <v>2855</v>
      </c>
      <c r="W53" s="237">
        <v>2697</v>
      </c>
      <c r="X53" s="237">
        <v>2253</v>
      </c>
      <c r="Y53" s="237">
        <v>2875</v>
      </c>
      <c r="Z53" s="237">
        <v>2703</v>
      </c>
      <c r="AA53" s="237">
        <v>2659</v>
      </c>
      <c r="AB53" s="237">
        <v>2573</v>
      </c>
      <c r="AC53" s="237">
        <v>2567</v>
      </c>
      <c r="AD53" s="237">
        <v>2649</v>
      </c>
      <c r="AE53" s="237">
        <v>2638</v>
      </c>
      <c r="AF53" s="237">
        <v>2641</v>
      </c>
      <c r="AG53" s="237">
        <v>2588</v>
      </c>
      <c r="AH53" s="237">
        <v>2557</v>
      </c>
      <c r="AI53" s="237">
        <v>2624</v>
      </c>
      <c r="AJ53" s="237">
        <v>2680</v>
      </c>
      <c r="AK53" s="237">
        <v>2233</v>
      </c>
      <c r="AL53" s="237">
        <v>2659</v>
      </c>
      <c r="AM53" s="237">
        <v>2628</v>
      </c>
      <c r="AN53" s="237">
        <v>2564</v>
      </c>
      <c r="AO53" s="237">
        <v>2506</v>
      </c>
      <c r="AP53" s="237">
        <v>2641</v>
      </c>
      <c r="AQ53" s="237">
        <v>2746</v>
      </c>
      <c r="AR53" s="237">
        <v>2724</v>
      </c>
      <c r="AS53" s="237">
        <v>2800</v>
      </c>
      <c r="AT53" s="237">
        <v>2833</v>
      </c>
      <c r="AU53" s="237">
        <v>2954</v>
      </c>
      <c r="AV53" s="237">
        <v>2992</v>
      </c>
      <c r="AW53" s="237">
        <v>3062</v>
      </c>
      <c r="AX53" s="237">
        <v>2961</v>
      </c>
      <c r="AY53" s="237">
        <v>3176</v>
      </c>
      <c r="AZ53" s="237">
        <v>2943</v>
      </c>
      <c r="BA53" s="237">
        <v>3170</v>
      </c>
      <c r="BB53" s="237">
        <v>2294</v>
      </c>
    </row>
    <row r="54" spans="2:55" x14ac:dyDescent="0.25">
      <c r="B54" s="103" t="s">
        <v>49</v>
      </c>
      <c r="C54" s="237">
        <v>5292</v>
      </c>
      <c r="D54" s="237">
        <v>4512</v>
      </c>
      <c r="E54" s="237">
        <v>4606</v>
      </c>
      <c r="F54" s="237">
        <v>4599</v>
      </c>
      <c r="G54" s="237">
        <v>4405</v>
      </c>
      <c r="H54" s="237">
        <v>4502</v>
      </c>
      <c r="I54" s="237">
        <v>4175</v>
      </c>
      <c r="J54" s="237">
        <v>4516</v>
      </c>
      <c r="K54" s="237">
        <v>4533</v>
      </c>
      <c r="L54" s="237">
        <v>4390</v>
      </c>
      <c r="M54" s="237">
        <v>4434</v>
      </c>
      <c r="N54" s="237">
        <v>3878</v>
      </c>
      <c r="O54" s="237">
        <v>4079</v>
      </c>
      <c r="P54" s="237">
        <v>4719</v>
      </c>
      <c r="Q54" s="237">
        <v>4617</v>
      </c>
      <c r="R54" s="237">
        <v>4324</v>
      </c>
      <c r="S54" s="237">
        <v>4098</v>
      </c>
      <c r="T54" s="237">
        <v>3559</v>
      </c>
      <c r="U54" s="237">
        <v>4218</v>
      </c>
      <c r="V54" s="237">
        <v>3853</v>
      </c>
      <c r="W54" s="237">
        <v>3767</v>
      </c>
      <c r="X54" s="237">
        <v>2980</v>
      </c>
      <c r="Y54" s="237">
        <v>3857</v>
      </c>
      <c r="Z54" s="237">
        <v>3556</v>
      </c>
      <c r="AA54" s="237">
        <v>3625</v>
      </c>
      <c r="AB54" s="237">
        <v>3530</v>
      </c>
      <c r="AC54" s="237">
        <v>3489</v>
      </c>
      <c r="AD54" s="237">
        <v>3603</v>
      </c>
      <c r="AE54" s="237">
        <v>3650</v>
      </c>
      <c r="AF54" s="237">
        <v>3683</v>
      </c>
      <c r="AG54" s="237">
        <v>3524</v>
      </c>
      <c r="AH54" s="237">
        <v>3520</v>
      </c>
      <c r="AI54" s="237">
        <v>3423</v>
      </c>
      <c r="AJ54" s="237">
        <v>3652</v>
      </c>
      <c r="AK54" s="237">
        <v>3020</v>
      </c>
      <c r="AL54" s="237">
        <v>3661</v>
      </c>
      <c r="AM54" s="237">
        <v>3406</v>
      </c>
      <c r="AN54" s="237">
        <v>3364</v>
      </c>
      <c r="AO54" s="237">
        <v>3422</v>
      </c>
      <c r="AP54" s="237">
        <v>3531</v>
      </c>
      <c r="AQ54" s="237">
        <v>3835</v>
      </c>
      <c r="AR54" s="237">
        <v>3887</v>
      </c>
      <c r="AS54" s="237">
        <v>3773</v>
      </c>
      <c r="AT54" s="237">
        <v>4056</v>
      </c>
      <c r="AU54" s="237">
        <v>4178</v>
      </c>
      <c r="AV54" s="237">
        <v>4332</v>
      </c>
      <c r="AW54" s="237">
        <v>4239</v>
      </c>
      <c r="AX54" s="237">
        <v>4116</v>
      </c>
      <c r="AY54" s="237">
        <v>4578</v>
      </c>
      <c r="AZ54" s="237">
        <v>4316</v>
      </c>
      <c r="BA54" s="237">
        <v>4725</v>
      </c>
      <c r="BB54" s="237">
        <v>3364</v>
      </c>
    </row>
    <row r="55" spans="2:55" x14ac:dyDescent="0.25">
      <c r="B55" s="146" t="s">
        <v>65</v>
      </c>
      <c r="C55" s="19">
        <f>SUM(C48:C54)</f>
        <v>13045</v>
      </c>
      <c r="D55" s="19">
        <f t="shared" ref="D55" si="53">SUM(D48:D54)</f>
        <v>11497</v>
      </c>
      <c r="E55" s="19">
        <f t="shared" ref="E55" si="54">SUM(E48:E54)</f>
        <v>11470</v>
      </c>
      <c r="F55" s="19">
        <f t="shared" ref="F55" si="55">SUM(F48:F54)</f>
        <v>11312</v>
      </c>
      <c r="G55" s="19">
        <f t="shared" ref="G55" si="56">SUM(G48:G54)</f>
        <v>11042</v>
      </c>
      <c r="H55" s="19">
        <f t="shared" ref="H55" si="57">SUM(H48:H54)</f>
        <v>11154</v>
      </c>
      <c r="I55" s="19">
        <f t="shared" ref="I55" si="58">SUM(I48:I54)</f>
        <v>10589</v>
      </c>
      <c r="J55" s="19">
        <f t="shared" ref="J55" si="59">SUM(J48:J54)</f>
        <v>11056</v>
      </c>
      <c r="K55" s="19">
        <f t="shared" ref="K55" si="60">SUM(K48:K54)</f>
        <v>11283</v>
      </c>
      <c r="L55" s="19">
        <f t="shared" ref="L55" si="61">SUM(L48:L54)</f>
        <v>11005</v>
      </c>
      <c r="M55" s="19">
        <f t="shared" ref="M55" si="62">SUM(M48:M54)</f>
        <v>11015</v>
      </c>
      <c r="N55" s="19">
        <f t="shared" ref="N55" si="63">SUM(N48:N54)</f>
        <v>9626</v>
      </c>
      <c r="O55" s="19">
        <f t="shared" ref="O55" si="64">SUM(O48:O54)</f>
        <v>10281</v>
      </c>
      <c r="P55" s="19">
        <f t="shared" ref="P55" si="65">SUM(P48:P54)</f>
        <v>11599</v>
      </c>
      <c r="Q55" s="19">
        <f t="shared" ref="Q55" si="66">SUM(Q48:Q54)</f>
        <v>11414</v>
      </c>
      <c r="R55" s="19">
        <f t="shared" ref="R55" si="67">SUM(R48:R54)</f>
        <v>10925</v>
      </c>
      <c r="S55" s="19">
        <f t="shared" ref="S55" si="68">SUM(S48:S54)</f>
        <v>10412</v>
      </c>
      <c r="T55" s="19">
        <f t="shared" ref="T55" si="69">SUM(T48:T54)</f>
        <v>9133</v>
      </c>
      <c r="U55" s="19">
        <f t="shared" ref="U55" si="70">SUM(U48:U54)</f>
        <v>10633</v>
      </c>
      <c r="V55" s="19">
        <f t="shared" ref="V55" si="71">SUM(V48:V54)</f>
        <v>9953</v>
      </c>
      <c r="W55" s="19">
        <f t="shared" ref="W55" si="72">SUM(W48:W54)</f>
        <v>9738</v>
      </c>
      <c r="X55" s="19">
        <f t="shared" ref="X55" si="73">SUM(X48:X54)</f>
        <v>7909</v>
      </c>
      <c r="Y55" s="19">
        <f t="shared" ref="Y55" si="74">SUM(Y48:Y54)</f>
        <v>9873</v>
      </c>
      <c r="Z55" s="19">
        <f t="shared" ref="Z55" si="75">SUM(Z48:Z54)</f>
        <v>9384</v>
      </c>
      <c r="AA55" s="19">
        <f t="shared" ref="AA55" si="76">SUM(AA48:AA54)</f>
        <v>9361</v>
      </c>
      <c r="AB55" s="19">
        <f t="shared" ref="AB55" si="77">SUM(AB48:AB54)</f>
        <v>9227</v>
      </c>
      <c r="AC55" s="19">
        <f t="shared" ref="AC55" si="78">SUM(AC48:AC54)</f>
        <v>9138</v>
      </c>
      <c r="AD55" s="19">
        <f t="shared" ref="AD55" si="79">SUM(AD48:AD54)</f>
        <v>9387</v>
      </c>
      <c r="AE55" s="19">
        <f t="shared" ref="AE55" si="80">SUM(AE48:AE54)</f>
        <v>9344</v>
      </c>
      <c r="AF55" s="19">
        <f t="shared" ref="AF55" si="81">SUM(AF48:AF54)</f>
        <v>9331</v>
      </c>
      <c r="AG55" s="19">
        <f t="shared" ref="AG55" si="82">SUM(AG48:AG54)</f>
        <v>9176</v>
      </c>
      <c r="AH55" s="19">
        <f t="shared" ref="AH55" si="83">SUM(AH48:AH54)</f>
        <v>9161</v>
      </c>
      <c r="AI55" s="19">
        <f t="shared" ref="AI55" si="84">SUM(AI48:AI54)</f>
        <v>9070</v>
      </c>
      <c r="AJ55" s="19">
        <f t="shared" ref="AJ55" si="85">SUM(AJ48:AJ54)</f>
        <v>9318</v>
      </c>
      <c r="AK55" s="19">
        <f t="shared" ref="AK55" si="86">SUM(AK48:AK54)</f>
        <v>7921</v>
      </c>
      <c r="AL55" s="19">
        <f t="shared" ref="AL55" si="87">SUM(AL48:AL54)</f>
        <v>9397</v>
      </c>
      <c r="AM55" s="19">
        <f t="shared" ref="AM55" si="88">SUM(AM48:AM54)</f>
        <v>9123</v>
      </c>
      <c r="AN55" s="19">
        <f t="shared" ref="AN55" si="89">SUM(AN48:AN54)</f>
        <v>8945</v>
      </c>
      <c r="AO55" s="19">
        <f t="shared" ref="AO55" si="90">SUM(AO48:AO54)</f>
        <v>8993</v>
      </c>
      <c r="AP55" s="19">
        <f t="shared" ref="AP55" si="91">SUM(AP48:AP54)</f>
        <v>9287</v>
      </c>
      <c r="AQ55" s="19">
        <f t="shared" ref="AQ55" si="92">SUM(AQ48:AQ54)</f>
        <v>9717</v>
      </c>
      <c r="AR55" s="19">
        <f t="shared" ref="AR55" si="93">SUM(AR48:AR54)</f>
        <v>9768</v>
      </c>
      <c r="AS55" s="19">
        <f t="shared" ref="AS55" si="94">SUM(AS48:AS54)</f>
        <v>9724</v>
      </c>
      <c r="AT55" s="19">
        <f t="shared" ref="AT55" si="95">SUM(AT48:AT54)</f>
        <v>10152</v>
      </c>
      <c r="AU55" s="19">
        <f t="shared" ref="AU55" si="96">SUM(AU48:AU54)</f>
        <v>10467</v>
      </c>
      <c r="AV55" s="19">
        <f t="shared" ref="AV55" si="97">SUM(AV48:AV54)</f>
        <v>10690</v>
      </c>
      <c r="AW55" s="19">
        <f t="shared" ref="AW55" si="98">SUM(AW48:AW54)</f>
        <v>10602</v>
      </c>
      <c r="AX55" s="19">
        <f t="shared" ref="AX55" si="99">SUM(AX48:AX54)</f>
        <v>10438</v>
      </c>
      <c r="AY55" s="19">
        <f t="shared" ref="AY55" si="100">SUM(AY48:AY54)</f>
        <v>11223</v>
      </c>
      <c r="AZ55" s="19">
        <f t="shared" ref="AZ55" si="101">SUM(AZ48:AZ54)</f>
        <v>10528</v>
      </c>
      <c r="BA55" s="19">
        <f t="shared" ref="BA55" si="102">SUM(BA48:BA54)</f>
        <v>11486</v>
      </c>
      <c r="BB55" s="19">
        <f t="shared" ref="BB55" si="103">SUM(BB48:BB54)</f>
        <v>8002</v>
      </c>
    </row>
    <row r="57" spans="2:55" x14ac:dyDescent="0.25">
      <c r="B57">
        <v>2015</v>
      </c>
    </row>
    <row r="58" spans="2:55" x14ac:dyDescent="0.25">
      <c r="B58" s="236" t="s">
        <v>50</v>
      </c>
      <c r="C58" s="235">
        <v>1</v>
      </c>
      <c r="D58" s="235">
        <v>2</v>
      </c>
      <c r="E58" s="235">
        <v>3</v>
      </c>
      <c r="F58" s="235">
        <v>4</v>
      </c>
      <c r="G58" s="235">
        <v>5</v>
      </c>
      <c r="H58" s="235">
        <v>6</v>
      </c>
      <c r="I58" s="235">
        <v>7</v>
      </c>
      <c r="J58" s="235">
        <v>8</v>
      </c>
      <c r="K58" s="235">
        <v>9</v>
      </c>
      <c r="L58" s="235">
        <v>10</v>
      </c>
      <c r="M58" s="235">
        <v>11</v>
      </c>
      <c r="N58" s="235">
        <v>12</v>
      </c>
      <c r="O58" s="235">
        <v>13</v>
      </c>
      <c r="P58" s="235">
        <v>14</v>
      </c>
      <c r="Q58" s="235">
        <v>15</v>
      </c>
      <c r="R58" s="235">
        <v>16</v>
      </c>
      <c r="S58" s="235">
        <v>17</v>
      </c>
      <c r="T58" s="235">
        <v>18</v>
      </c>
      <c r="U58" s="235">
        <v>19</v>
      </c>
      <c r="V58" s="235">
        <v>20</v>
      </c>
      <c r="W58" s="235">
        <v>21</v>
      </c>
      <c r="X58" s="235">
        <v>22</v>
      </c>
      <c r="Y58" s="235">
        <v>23</v>
      </c>
      <c r="Z58" s="235">
        <v>24</v>
      </c>
      <c r="AA58" s="235">
        <v>25</v>
      </c>
      <c r="AB58" s="235">
        <v>26</v>
      </c>
      <c r="AC58" s="235">
        <v>27</v>
      </c>
      <c r="AD58" s="235">
        <v>28</v>
      </c>
      <c r="AE58" s="235">
        <v>29</v>
      </c>
      <c r="AF58" s="235">
        <v>30</v>
      </c>
      <c r="AG58" s="235">
        <v>31</v>
      </c>
      <c r="AH58" s="235">
        <v>32</v>
      </c>
      <c r="AI58" s="235">
        <v>33</v>
      </c>
      <c r="AJ58" s="235">
        <v>34</v>
      </c>
      <c r="AK58" s="235">
        <v>35</v>
      </c>
      <c r="AL58" s="235">
        <v>36</v>
      </c>
      <c r="AM58" s="235">
        <v>37</v>
      </c>
      <c r="AN58" s="235">
        <v>38</v>
      </c>
      <c r="AO58" s="235">
        <v>39</v>
      </c>
      <c r="AP58" s="235">
        <v>40</v>
      </c>
      <c r="AQ58" s="235">
        <v>41</v>
      </c>
      <c r="AR58" s="235">
        <v>42</v>
      </c>
      <c r="AS58" s="235">
        <v>43</v>
      </c>
      <c r="AT58" s="235">
        <v>44</v>
      </c>
      <c r="AU58" s="235">
        <v>45</v>
      </c>
      <c r="AV58" s="235">
        <v>46</v>
      </c>
      <c r="AW58" s="235">
        <v>47</v>
      </c>
      <c r="AX58" s="235">
        <v>48</v>
      </c>
      <c r="AY58" s="235">
        <v>49</v>
      </c>
      <c r="AZ58" s="235">
        <v>50</v>
      </c>
      <c r="BA58" s="235">
        <v>51</v>
      </c>
      <c r="BB58" s="235">
        <v>52</v>
      </c>
      <c r="BC58" s="221">
        <v>53</v>
      </c>
    </row>
    <row r="59" spans="2:55" x14ac:dyDescent="0.25">
      <c r="B59" s="110" t="s">
        <v>51</v>
      </c>
      <c r="C59" s="240">
        <v>56</v>
      </c>
      <c r="D59" s="240">
        <v>80</v>
      </c>
      <c r="E59" s="240">
        <v>46</v>
      </c>
      <c r="F59" s="240">
        <v>61</v>
      </c>
      <c r="G59" s="240">
        <v>66</v>
      </c>
      <c r="H59" s="240">
        <v>66</v>
      </c>
      <c r="I59" s="240">
        <v>66</v>
      </c>
      <c r="J59" s="240">
        <v>47</v>
      </c>
      <c r="K59" s="240">
        <v>48</v>
      </c>
      <c r="L59" s="240">
        <v>44</v>
      </c>
      <c r="M59" s="240">
        <v>38</v>
      </c>
      <c r="N59" s="240">
        <v>44</v>
      </c>
      <c r="O59" s="240">
        <v>45</v>
      </c>
      <c r="P59" s="240">
        <v>47</v>
      </c>
      <c r="Q59" s="240">
        <v>57</v>
      </c>
      <c r="R59" s="240">
        <v>47</v>
      </c>
      <c r="S59" s="240">
        <v>56</v>
      </c>
      <c r="T59" s="240">
        <v>55</v>
      </c>
      <c r="U59" s="240">
        <v>35</v>
      </c>
      <c r="V59" s="240">
        <v>50</v>
      </c>
      <c r="W59" s="240">
        <v>57</v>
      </c>
      <c r="X59" s="240">
        <v>53</v>
      </c>
      <c r="Y59" s="240">
        <v>48</v>
      </c>
      <c r="Z59" s="240">
        <v>52</v>
      </c>
      <c r="AA59" s="240">
        <v>54</v>
      </c>
      <c r="AB59" s="240">
        <v>51</v>
      </c>
      <c r="AC59" s="240">
        <v>49</v>
      </c>
      <c r="AD59" s="240">
        <v>65</v>
      </c>
      <c r="AE59" s="240">
        <v>58</v>
      </c>
      <c r="AF59" s="240">
        <v>57</v>
      </c>
      <c r="AG59" s="240">
        <v>51</v>
      </c>
      <c r="AH59" s="240">
        <v>54</v>
      </c>
      <c r="AI59" s="240">
        <v>51</v>
      </c>
      <c r="AJ59" s="240">
        <v>66</v>
      </c>
      <c r="AK59" s="240">
        <v>54</v>
      </c>
      <c r="AL59" s="240">
        <v>48</v>
      </c>
      <c r="AM59" s="240">
        <v>54</v>
      </c>
      <c r="AN59" s="240">
        <v>40</v>
      </c>
      <c r="AO59" s="240">
        <v>56</v>
      </c>
      <c r="AP59" s="240">
        <v>65</v>
      </c>
      <c r="AQ59" s="240">
        <v>43</v>
      </c>
      <c r="AR59" s="240">
        <v>59</v>
      </c>
      <c r="AS59" s="240">
        <v>60</v>
      </c>
      <c r="AT59" s="240">
        <v>50</v>
      </c>
      <c r="AU59" s="240">
        <v>48</v>
      </c>
      <c r="AV59" s="240">
        <v>53</v>
      </c>
      <c r="AW59" s="240">
        <v>56</v>
      </c>
      <c r="AX59" s="240">
        <v>33</v>
      </c>
      <c r="AY59" s="240">
        <v>59</v>
      </c>
      <c r="AZ59" s="240">
        <v>37</v>
      </c>
      <c r="BA59" s="240">
        <v>66</v>
      </c>
      <c r="BB59" s="240">
        <v>49</v>
      </c>
      <c r="BC59" s="240">
        <v>39</v>
      </c>
    </row>
    <row r="60" spans="2:55" x14ac:dyDescent="0.25">
      <c r="B60" s="110" t="s">
        <v>44</v>
      </c>
      <c r="C60" s="240">
        <v>16</v>
      </c>
      <c r="D60" s="240">
        <v>28</v>
      </c>
      <c r="E60" s="240">
        <v>28</v>
      </c>
      <c r="F60" s="240">
        <v>20</v>
      </c>
      <c r="G60" s="240">
        <v>20</v>
      </c>
      <c r="H60" s="240">
        <v>30</v>
      </c>
      <c r="I60" s="240">
        <v>18</v>
      </c>
      <c r="J60" s="240">
        <v>18</v>
      </c>
      <c r="K60" s="240">
        <v>25</v>
      </c>
      <c r="L60" s="240">
        <v>19</v>
      </c>
      <c r="M60" s="240">
        <v>17</v>
      </c>
      <c r="N60" s="240">
        <v>20</v>
      </c>
      <c r="O60" s="240">
        <v>21</v>
      </c>
      <c r="P60" s="240">
        <v>17</v>
      </c>
      <c r="Q60" s="240">
        <v>18</v>
      </c>
      <c r="R60" s="240">
        <v>22</v>
      </c>
      <c r="S60" s="240">
        <v>20</v>
      </c>
      <c r="T60" s="240">
        <v>21</v>
      </c>
      <c r="U60" s="240">
        <v>19</v>
      </c>
      <c r="V60" s="240">
        <v>20</v>
      </c>
      <c r="W60" s="240">
        <v>14</v>
      </c>
      <c r="X60" s="240">
        <v>22</v>
      </c>
      <c r="Y60" s="240">
        <v>23</v>
      </c>
      <c r="Z60" s="240">
        <v>10</v>
      </c>
      <c r="AA60" s="240">
        <v>22</v>
      </c>
      <c r="AB60" s="240">
        <v>19</v>
      </c>
      <c r="AC60" s="240">
        <v>19</v>
      </c>
      <c r="AD60" s="240">
        <v>18</v>
      </c>
      <c r="AE60" s="240">
        <v>14</v>
      </c>
      <c r="AF60" s="240">
        <v>14</v>
      </c>
      <c r="AG60" s="240">
        <v>20</v>
      </c>
      <c r="AH60" s="240">
        <v>21</v>
      </c>
      <c r="AI60" s="240">
        <v>15</v>
      </c>
      <c r="AJ60" s="240">
        <v>21</v>
      </c>
      <c r="AK60" s="240">
        <v>11</v>
      </c>
      <c r="AL60" s="240">
        <v>12</v>
      </c>
      <c r="AM60" s="240">
        <v>14</v>
      </c>
      <c r="AN60" s="240">
        <v>18</v>
      </c>
      <c r="AO60" s="240">
        <v>15</v>
      </c>
      <c r="AP60" s="240">
        <v>18</v>
      </c>
      <c r="AQ60" s="240">
        <v>13</v>
      </c>
      <c r="AR60" s="240">
        <v>26</v>
      </c>
      <c r="AS60" s="240">
        <v>22</v>
      </c>
      <c r="AT60" s="240">
        <v>14</v>
      </c>
      <c r="AU60" s="240">
        <v>24</v>
      </c>
      <c r="AV60" s="240">
        <v>26</v>
      </c>
      <c r="AW60" s="240">
        <v>21</v>
      </c>
      <c r="AX60" s="240">
        <v>21</v>
      </c>
      <c r="AY60" s="240">
        <v>25</v>
      </c>
      <c r="AZ60" s="240">
        <v>25</v>
      </c>
      <c r="BA60" s="240">
        <v>28</v>
      </c>
      <c r="BB60" s="240">
        <v>26</v>
      </c>
      <c r="BC60" s="240">
        <v>12</v>
      </c>
    </row>
    <row r="61" spans="2:55" x14ac:dyDescent="0.25">
      <c r="B61" s="110" t="s">
        <v>45</v>
      </c>
      <c r="C61" s="240">
        <v>198</v>
      </c>
      <c r="D61" s="240">
        <v>298</v>
      </c>
      <c r="E61" s="240">
        <v>316</v>
      </c>
      <c r="F61" s="240">
        <v>318</v>
      </c>
      <c r="G61" s="240">
        <v>329</v>
      </c>
      <c r="H61" s="240">
        <v>286</v>
      </c>
      <c r="I61" s="240">
        <v>312</v>
      </c>
      <c r="J61" s="240">
        <v>303</v>
      </c>
      <c r="K61" s="240">
        <v>296</v>
      </c>
      <c r="L61" s="240">
        <v>291</v>
      </c>
      <c r="M61" s="240">
        <v>272</v>
      </c>
      <c r="N61" s="240">
        <v>302</v>
      </c>
      <c r="O61" s="240">
        <v>286</v>
      </c>
      <c r="P61" s="240">
        <v>214</v>
      </c>
      <c r="Q61" s="240">
        <v>271</v>
      </c>
      <c r="R61" s="240">
        <v>321</v>
      </c>
      <c r="S61" s="240">
        <v>298</v>
      </c>
      <c r="T61" s="240">
        <v>277</v>
      </c>
      <c r="U61" s="240">
        <v>224</v>
      </c>
      <c r="V61" s="240">
        <v>309</v>
      </c>
      <c r="W61" s="240">
        <v>304</v>
      </c>
      <c r="X61" s="240">
        <v>213</v>
      </c>
      <c r="Y61" s="240">
        <v>295</v>
      </c>
      <c r="Z61" s="240">
        <v>270</v>
      </c>
      <c r="AA61" s="240">
        <v>279</v>
      </c>
      <c r="AB61" s="240">
        <v>298</v>
      </c>
      <c r="AC61" s="240">
        <v>288</v>
      </c>
      <c r="AD61" s="240">
        <v>272</v>
      </c>
      <c r="AE61" s="240">
        <v>268</v>
      </c>
      <c r="AF61" s="240">
        <v>288</v>
      </c>
      <c r="AG61" s="240">
        <v>299</v>
      </c>
      <c r="AH61" s="240">
        <v>264</v>
      </c>
      <c r="AI61" s="240">
        <v>286</v>
      </c>
      <c r="AJ61" s="240">
        <v>298</v>
      </c>
      <c r="AK61" s="240">
        <v>314</v>
      </c>
      <c r="AL61" s="240">
        <v>224</v>
      </c>
      <c r="AM61" s="240">
        <v>278</v>
      </c>
      <c r="AN61" s="240">
        <v>287</v>
      </c>
      <c r="AO61" s="240">
        <v>295</v>
      </c>
      <c r="AP61" s="240">
        <v>299</v>
      </c>
      <c r="AQ61" s="240">
        <v>297</v>
      </c>
      <c r="AR61" s="240">
        <v>256</v>
      </c>
      <c r="AS61" s="240">
        <v>292</v>
      </c>
      <c r="AT61" s="240">
        <v>277</v>
      </c>
      <c r="AU61" s="240">
        <v>304</v>
      </c>
      <c r="AV61" s="240">
        <v>261</v>
      </c>
      <c r="AW61" s="240">
        <v>295</v>
      </c>
      <c r="AX61" s="240">
        <v>317</v>
      </c>
      <c r="AY61" s="240">
        <v>295</v>
      </c>
      <c r="AZ61" s="240">
        <v>286</v>
      </c>
      <c r="BA61" s="240">
        <v>365</v>
      </c>
      <c r="BB61" s="240">
        <v>246</v>
      </c>
      <c r="BC61" s="240">
        <v>146</v>
      </c>
    </row>
    <row r="62" spans="2:55" x14ac:dyDescent="0.25">
      <c r="B62" s="110" t="s">
        <v>46</v>
      </c>
      <c r="C62" s="240">
        <v>1229</v>
      </c>
      <c r="D62" s="240">
        <v>1552</v>
      </c>
      <c r="E62" s="240">
        <v>1393</v>
      </c>
      <c r="F62" s="240">
        <v>1387</v>
      </c>
      <c r="G62" s="240">
        <v>1368</v>
      </c>
      <c r="H62" s="240">
        <v>1280</v>
      </c>
      <c r="I62" s="240">
        <v>1281</v>
      </c>
      <c r="J62" s="240">
        <v>1225</v>
      </c>
      <c r="K62" s="240">
        <v>1267</v>
      </c>
      <c r="L62" s="240">
        <v>1225</v>
      </c>
      <c r="M62" s="240">
        <v>1228</v>
      </c>
      <c r="N62" s="240">
        <v>1254</v>
      </c>
      <c r="O62" s="240">
        <v>1181</v>
      </c>
      <c r="P62" s="240">
        <v>976</v>
      </c>
      <c r="Q62" s="240">
        <v>1133</v>
      </c>
      <c r="R62" s="240">
        <v>1342</v>
      </c>
      <c r="S62" s="240">
        <v>1274</v>
      </c>
      <c r="T62" s="240">
        <v>1162</v>
      </c>
      <c r="U62" s="240">
        <v>954</v>
      </c>
      <c r="V62" s="240">
        <v>1227</v>
      </c>
      <c r="W62" s="240">
        <v>1176</v>
      </c>
      <c r="X62" s="240">
        <v>1014</v>
      </c>
      <c r="Y62" s="240">
        <v>1224</v>
      </c>
      <c r="Z62" s="240">
        <v>1188</v>
      </c>
      <c r="AA62" s="240">
        <v>1163</v>
      </c>
      <c r="AB62" s="240">
        <v>1135</v>
      </c>
      <c r="AC62" s="240">
        <v>1065</v>
      </c>
      <c r="AD62" s="240">
        <v>1151</v>
      </c>
      <c r="AE62" s="240">
        <v>1128</v>
      </c>
      <c r="AF62" s="240">
        <v>1096</v>
      </c>
      <c r="AG62" s="240">
        <v>1084</v>
      </c>
      <c r="AH62" s="240">
        <v>1095</v>
      </c>
      <c r="AI62" s="240">
        <v>1169</v>
      </c>
      <c r="AJ62" s="240">
        <v>1159</v>
      </c>
      <c r="AK62" s="240">
        <v>1100</v>
      </c>
      <c r="AL62" s="240">
        <v>981</v>
      </c>
      <c r="AM62" s="240">
        <v>1177</v>
      </c>
      <c r="AN62" s="240">
        <v>1098</v>
      </c>
      <c r="AO62" s="240">
        <v>1156</v>
      </c>
      <c r="AP62" s="240">
        <v>1133</v>
      </c>
      <c r="AQ62" s="240">
        <v>1196</v>
      </c>
      <c r="AR62" s="240">
        <v>1133</v>
      </c>
      <c r="AS62" s="240">
        <v>1158</v>
      </c>
      <c r="AT62" s="240">
        <v>1137</v>
      </c>
      <c r="AU62" s="240">
        <v>1275</v>
      </c>
      <c r="AV62" s="240">
        <v>1258</v>
      </c>
      <c r="AW62" s="240">
        <v>1172</v>
      </c>
      <c r="AX62" s="240">
        <v>1219</v>
      </c>
      <c r="AY62" s="240">
        <v>1216</v>
      </c>
      <c r="AZ62" s="240">
        <v>1196</v>
      </c>
      <c r="BA62" s="240">
        <v>1255</v>
      </c>
      <c r="BB62" s="240">
        <v>1010</v>
      </c>
      <c r="BC62" s="240">
        <v>882</v>
      </c>
    </row>
    <row r="63" spans="2:55" x14ac:dyDescent="0.25">
      <c r="B63" s="110" t="s">
        <v>47</v>
      </c>
      <c r="C63" s="240">
        <v>1845</v>
      </c>
      <c r="D63" s="240">
        <v>2387</v>
      </c>
      <c r="E63" s="240">
        <v>2107</v>
      </c>
      <c r="F63" s="240">
        <v>2019</v>
      </c>
      <c r="G63" s="240">
        <v>1869</v>
      </c>
      <c r="H63" s="240">
        <v>1774</v>
      </c>
      <c r="I63" s="240">
        <v>1798</v>
      </c>
      <c r="J63" s="240">
        <v>1714</v>
      </c>
      <c r="K63" s="240">
        <v>1749</v>
      </c>
      <c r="L63" s="240">
        <v>1850</v>
      </c>
      <c r="M63" s="240">
        <v>1725</v>
      </c>
      <c r="N63" s="240">
        <v>1621</v>
      </c>
      <c r="O63" s="240">
        <v>1650</v>
      </c>
      <c r="P63" s="240">
        <v>1405</v>
      </c>
      <c r="Q63" s="240">
        <v>1601</v>
      </c>
      <c r="R63" s="240">
        <v>1849</v>
      </c>
      <c r="S63" s="240">
        <v>1682</v>
      </c>
      <c r="T63" s="240">
        <v>1628</v>
      </c>
      <c r="U63" s="240">
        <v>1499</v>
      </c>
      <c r="V63" s="240">
        <v>1703</v>
      </c>
      <c r="W63" s="240">
        <v>1680</v>
      </c>
      <c r="X63" s="240">
        <v>1365</v>
      </c>
      <c r="Y63" s="240">
        <v>1692</v>
      </c>
      <c r="Z63" s="240">
        <v>1586</v>
      </c>
      <c r="AA63" s="240">
        <v>1536</v>
      </c>
      <c r="AB63" s="240">
        <v>1573</v>
      </c>
      <c r="AC63" s="240">
        <v>1615</v>
      </c>
      <c r="AD63" s="240">
        <v>1548</v>
      </c>
      <c r="AE63" s="240">
        <v>1438</v>
      </c>
      <c r="AF63" s="240">
        <v>1583</v>
      </c>
      <c r="AG63" s="240">
        <v>1446</v>
      </c>
      <c r="AH63" s="240">
        <v>1471</v>
      </c>
      <c r="AI63" s="240">
        <v>1523</v>
      </c>
      <c r="AJ63" s="240">
        <v>1543</v>
      </c>
      <c r="AK63" s="240">
        <v>1530</v>
      </c>
      <c r="AL63" s="240">
        <v>1318</v>
      </c>
      <c r="AM63" s="240">
        <v>1537</v>
      </c>
      <c r="AN63" s="240">
        <v>1549</v>
      </c>
      <c r="AO63" s="240">
        <v>1531</v>
      </c>
      <c r="AP63" s="240">
        <v>1569</v>
      </c>
      <c r="AQ63" s="240">
        <v>1599</v>
      </c>
      <c r="AR63" s="240">
        <v>1585</v>
      </c>
      <c r="AS63" s="240">
        <v>1603</v>
      </c>
      <c r="AT63" s="240">
        <v>1565</v>
      </c>
      <c r="AU63" s="240">
        <v>1654</v>
      </c>
      <c r="AV63" s="240">
        <v>1607</v>
      </c>
      <c r="AW63" s="240">
        <v>1648</v>
      </c>
      <c r="AX63" s="240">
        <v>1621</v>
      </c>
      <c r="AY63" s="240">
        <v>1707</v>
      </c>
      <c r="AZ63" s="240">
        <v>1632</v>
      </c>
      <c r="BA63" s="240">
        <v>1782</v>
      </c>
      <c r="BB63" s="240">
        <v>1387</v>
      </c>
      <c r="BC63" s="240">
        <v>1259</v>
      </c>
    </row>
    <row r="64" spans="2:55" x14ac:dyDescent="0.25">
      <c r="B64" s="110" t="s">
        <v>48</v>
      </c>
      <c r="C64" s="240">
        <v>3548</v>
      </c>
      <c r="D64" s="240">
        <v>4505</v>
      </c>
      <c r="E64" s="240">
        <v>4191</v>
      </c>
      <c r="F64" s="240">
        <v>3964</v>
      </c>
      <c r="G64" s="240">
        <v>3685</v>
      </c>
      <c r="H64" s="240">
        <v>3425</v>
      </c>
      <c r="I64" s="240">
        <v>3398</v>
      </c>
      <c r="J64" s="240">
        <v>3309</v>
      </c>
      <c r="K64" s="240">
        <v>3355</v>
      </c>
      <c r="L64" s="240">
        <v>3279</v>
      </c>
      <c r="M64" s="240">
        <v>3122</v>
      </c>
      <c r="N64" s="240">
        <v>3029</v>
      </c>
      <c r="O64" s="240">
        <v>3020</v>
      </c>
      <c r="P64" s="240">
        <v>2642</v>
      </c>
      <c r="Q64" s="240">
        <v>2913</v>
      </c>
      <c r="R64" s="240">
        <v>3323</v>
      </c>
      <c r="S64" s="240">
        <v>3061</v>
      </c>
      <c r="T64" s="240">
        <v>2928</v>
      </c>
      <c r="U64" s="240">
        <v>2625</v>
      </c>
      <c r="V64" s="240">
        <v>2998</v>
      </c>
      <c r="W64" s="240">
        <v>2926</v>
      </c>
      <c r="X64" s="240">
        <v>2464</v>
      </c>
      <c r="Y64" s="240">
        <v>2895</v>
      </c>
      <c r="Z64" s="240">
        <v>2781</v>
      </c>
      <c r="AA64" s="240">
        <v>2652</v>
      </c>
      <c r="AB64" s="240">
        <v>2682</v>
      </c>
      <c r="AC64" s="240">
        <v>2560</v>
      </c>
      <c r="AD64" s="240">
        <v>2568</v>
      </c>
      <c r="AE64" s="240">
        <v>2486</v>
      </c>
      <c r="AF64" s="240">
        <v>2520</v>
      </c>
      <c r="AG64" s="240">
        <v>2493</v>
      </c>
      <c r="AH64" s="240">
        <v>2576</v>
      </c>
      <c r="AI64" s="240">
        <v>2577</v>
      </c>
      <c r="AJ64" s="240">
        <v>2655</v>
      </c>
      <c r="AK64" s="240">
        <v>2621</v>
      </c>
      <c r="AL64" s="240">
        <v>2310</v>
      </c>
      <c r="AM64" s="240">
        <v>2571</v>
      </c>
      <c r="AN64" s="240">
        <v>2627</v>
      </c>
      <c r="AO64" s="240">
        <v>2791</v>
      </c>
      <c r="AP64" s="240">
        <v>2636</v>
      </c>
      <c r="AQ64" s="240">
        <v>2820</v>
      </c>
      <c r="AR64" s="240">
        <v>2781</v>
      </c>
      <c r="AS64" s="240">
        <v>2786</v>
      </c>
      <c r="AT64" s="240">
        <v>2671</v>
      </c>
      <c r="AU64" s="240">
        <v>2853</v>
      </c>
      <c r="AV64" s="240">
        <v>2804</v>
      </c>
      <c r="AW64" s="240">
        <v>2835</v>
      </c>
      <c r="AX64" s="240">
        <v>2759</v>
      </c>
      <c r="AY64" s="240">
        <v>3003</v>
      </c>
      <c r="AZ64" s="240">
        <v>2928</v>
      </c>
      <c r="BA64" s="240">
        <v>3023</v>
      </c>
      <c r="BB64" s="240">
        <v>2451</v>
      </c>
      <c r="BC64" s="240">
        <v>2197</v>
      </c>
    </row>
    <row r="65" spans="2:55" x14ac:dyDescent="0.25">
      <c r="B65" s="103" t="s">
        <v>49</v>
      </c>
      <c r="C65" s="240">
        <v>5392</v>
      </c>
      <c r="D65" s="240">
        <v>7387</v>
      </c>
      <c r="E65" s="240">
        <v>6785</v>
      </c>
      <c r="F65" s="240">
        <v>6165</v>
      </c>
      <c r="G65" s="240">
        <v>5563</v>
      </c>
      <c r="H65" s="240">
        <v>5178</v>
      </c>
      <c r="I65" s="240">
        <v>4949</v>
      </c>
      <c r="J65" s="240">
        <v>4817</v>
      </c>
      <c r="K65" s="240">
        <v>4731</v>
      </c>
      <c r="L65" s="240">
        <v>4759</v>
      </c>
      <c r="M65" s="240">
        <v>4547</v>
      </c>
      <c r="N65" s="240">
        <v>4298</v>
      </c>
      <c r="O65" s="240">
        <v>4289</v>
      </c>
      <c r="P65" s="240">
        <v>3760</v>
      </c>
      <c r="Q65" s="240">
        <v>4096</v>
      </c>
      <c r="R65" s="240">
        <v>4735</v>
      </c>
      <c r="S65" s="240">
        <v>4206</v>
      </c>
      <c r="T65" s="240">
        <v>4040</v>
      </c>
      <c r="U65" s="240">
        <v>3505</v>
      </c>
      <c r="V65" s="240">
        <v>3983</v>
      </c>
      <c r="W65" s="240">
        <v>3839</v>
      </c>
      <c r="X65" s="240">
        <v>3082</v>
      </c>
      <c r="Y65" s="240">
        <v>3968</v>
      </c>
      <c r="Z65" s="240">
        <v>3660</v>
      </c>
      <c r="AA65" s="240">
        <v>3602</v>
      </c>
      <c r="AB65" s="240">
        <v>3425</v>
      </c>
      <c r="AC65" s="240">
        <v>3603</v>
      </c>
      <c r="AD65" s="240">
        <v>3393</v>
      </c>
      <c r="AE65" s="240">
        <v>3405</v>
      </c>
      <c r="AF65" s="240">
        <v>3233</v>
      </c>
      <c r="AG65" s="240">
        <v>3223</v>
      </c>
      <c r="AH65" s="240">
        <v>3379</v>
      </c>
      <c r="AI65" s="240">
        <v>3525</v>
      </c>
      <c r="AJ65" s="240">
        <v>3379</v>
      </c>
      <c r="AK65" s="240">
        <v>3393</v>
      </c>
      <c r="AL65" s="240">
        <v>2985</v>
      </c>
      <c r="AM65" s="240">
        <v>3623</v>
      </c>
      <c r="AN65" s="240">
        <v>3478</v>
      </c>
      <c r="AO65" s="240">
        <v>3682</v>
      </c>
      <c r="AP65" s="240">
        <v>3690</v>
      </c>
      <c r="AQ65" s="240">
        <v>3807</v>
      </c>
      <c r="AR65" s="240">
        <v>3668</v>
      </c>
      <c r="AS65" s="240">
        <v>3789</v>
      </c>
      <c r="AT65" s="240">
        <v>3879</v>
      </c>
      <c r="AU65" s="240">
        <v>3826</v>
      </c>
      <c r="AV65" s="240">
        <v>3926</v>
      </c>
      <c r="AW65" s="240">
        <v>3802</v>
      </c>
      <c r="AX65" s="240">
        <v>3850</v>
      </c>
      <c r="AY65" s="240">
        <v>4056</v>
      </c>
      <c r="AZ65" s="240">
        <v>4153</v>
      </c>
      <c r="BA65" s="240">
        <v>4169</v>
      </c>
      <c r="BB65" s="240">
        <v>3461</v>
      </c>
      <c r="BC65" s="240">
        <v>2988</v>
      </c>
    </row>
    <row r="66" spans="2:55" x14ac:dyDescent="0.25">
      <c r="B66" s="146" t="s">
        <v>65</v>
      </c>
      <c r="C66" s="19">
        <f>SUM(C59:C65)</f>
        <v>12284</v>
      </c>
      <c r="D66" s="19">
        <f t="shared" ref="D66" si="104">SUM(D59:D65)</f>
        <v>16237</v>
      </c>
      <c r="E66" s="19">
        <f t="shared" ref="E66" si="105">SUM(E59:E65)</f>
        <v>14866</v>
      </c>
      <c r="F66" s="19">
        <f t="shared" ref="F66" si="106">SUM(F59:F65)</f>
        <v>13934</v>
      </c>
      <c r="G66" s="19">
        <f t="shared" ref="G66" si="107">SUM(G59:G65)</f>
        <v>12900</v>
      </c>
      <c r="H66" s="19">
        <f t="shared" ref="H66" si="108">SUM(H59:H65)</f>
        <v>12039</v>
      </c>
      <c r="I66" s="19">
        <f t="shared" ref="I66" si="109">SUM(I59:I65)</f>
        <v>11822</v>
      </c>
      <c r="J66" s="19">
        <f t="shared" ref="J66" si="110">SUM(J59:J65)</f>
        <v>11433</v>
      </c>
      <c r="K66" s="19">
        <f t="shared" ref="K66" si="111">SUM(K59:K65)</f>
        <v>11471</v>
      </c>
      <c r="L66" s="19">
        <f t="shared" ref="L66" si="112">SUM(L59:L65)</f>
        <v>11467</v>
      </c>
      <c r="M66" s="19">
        <f t="shared" ref="M66" si="113">SUM(M59:M65)</f>
        <v>10949</v>
      </c>
      <c r="N66" s="19">
        <f t="shared" ref="N66" si="114">SUM(N59:N65)</f>
        <v>10568</v>
      </c>
      <c r="O66" s="19">
        <f t="shared" ref="O66" si="115">SUM(O59:O65)</f>
        <v>10492</v>
      </c>
      <c r="P66" s="19">
        <f t="shared" ref="P66" si="116">SUM(P59:P65)</f>
        <v>9061</v>
      </c>
      <c r="Q66" s="19">
        <f t="shared" ref="Q66" si="117">SUM(Q59:Q65)</f>
        <v>10089</v>
      </c>
      <c r="R66" s="19">
        <f t="shared" ref="R66" si="118">SUM(R59:R65)</f>
        <v>11639</v>
      </c>
      <c r="S66" s="19">
        <f t="shared" ref="S66" si="119">SUM(S59:S65)</f>
        <v>10597</v>
      </c>
      <c r="T66" s="19">
        <f t="shared" ref="T66" si="120">SUM(T59:T65)</f>
        <v>10111</v>
      </c>
      <c r="U66" s="19">
        <f t="shared" ref="U66" si="121">SUM(U59:U65)</f>
        <v>8861</v>
      </c>
      <c r="V66" s="19">
        <f t="shared" ref="V66" si="122">SUM(V59:V65)</f>
        <v>10290</v>
      </c>
      <c r="W66" s="19">
        <f t="shared" ref="W66" si="123">SUM(W59:W65)</f>
        <v>9996</v>
      </c>
      <c r="X66" s="19">
        <f t="shared" ref="X66" si="124">SUM(X59:X65)</f>
        <v>8213</v>
      </c>
      <c r="Y66" s="19">
        <f t="shared" ref="Y66" si="125">SUM(Y59:Y65)</f>
        <v>10145</v>
      </c>
      <c r="Z66" s="19">
        <f t="shared" ref="Z66" si="126">SUM(Z59:Z65)</f>
        <v>9547</v>
      </c>
      <c r="AA66" s="19">
        <f t="shared" ref="AA66" si="127">SUM(AA59:AA65)</f>
        <v>9308</v>
      </c>
      <c r="AB66" s="19">
        <f t="shared" ref="AB66" si="128">SUM(AB59:AB65)</f>
        <v>9183</v>
      </c>
      <c r="AC66" s="19">
        <f t="shared" ref="AC66" si="129">SUM(AC59:AC65)</f>
        <v>9199</v>
      </c>
      <c r="AD66" s="19">
        <f t="shared" ref="AD66" si="130">SUM(AD59:AD65)</f>
        <v>9015</v>
      </c>
      <c r="AE66" s="19">
        <f t="shared" ref="AE66" si="131">SUM(AE59:AE65)</f>
        <v>8797</v>
      </c>
      <c r="AF66" s="19">
        <f t="shared" ref="AF66" si="132">SUM(AF59:AF65)</f>
        <v>8791</v>
      </c>
      <c r="AG66" s="19">
        <f t="shared" ref="AG66" si="133">SUM(AG59:AG65)</f>
        <v>8616</v>
      </c>
      <c r="AH66" s="19">
        <f t="shared" ref="AH66" si="134">SUM(AH59:AH65)</f>
        <v>8860</v>
      </c>
      <c r="AI66" s="19">
        <f t="shared" ref="AI66" si="135">SUM(AI59:AI65)</f>
        <v>9146</v>
      </c>
      <c r="AJ66" s="19">
        <f t="shared" ref="AJ66" si="136">SUM(AJ59:AJ65)</f>
        <v>9121</v>
      </c>
      <c r="AK66" s="19">
        <f t="shared" ref="AK66" si="137">SUM(AK59:AK65)</f>
        <v>9023</v>
      </c>
      <c r="AL66" s="19">
        <f t="shared" ref="AL66" si="138">SUM(AL59:AL65)</f>
        <v>7878</v>
      </c>
      <c r="AM66" s="19">
        <f t="shared" ref="AM66" si="139">SUM(AM59:AM65)</f>
        <v>9254</v>
      </c>
      <c r="AN66" s="19">
        <f t="shared" ref="AN66" si="140">SUM(AN59:AN65)</f>
        <v>9097</v>
      </c>
      <c r="AO66" s="19">
        <f t="shared" ref="AO66" si="141">SUM(AO59:AO65)</f>
        <v>9526</v>
      </c>
      <c r="AP66" s="19">
        <f t="shared" ref="AP66" si="142">SUM(AP59:AP65)</f>
        <v>9410</v>
      </c>
      <c r="AQ66" s="19">
        <f t="shared" ref="AQ66" si="143">SUM(AQ59:AQ65)</f>
        <v>9775</v>
      </c>
      <c r="AR66" s="19">
        <f t="shared" ref="AR66" si="144">SUM(AR59:AR65)</f>
        <v>9508</v>
      </c>
      <c r="AS66" s="19">
        <f t="shared" ref="AS66" si="145">SUM(AS59:AS65)</f>
        <v>9710</v>
      </c>
      <c r="AT66" s="19">
        <f t="shared" ref="AT66" si="146">SUM(AT59:AT65)</f>
        <v>9593</v>
      </c>
      <c r="AU66" s="19">
        <f t="shared" ref="AU66" si="147">SUM(AU59:AU65)</f>
        <v>9984</v>
      </c>
      <c r="AV66" s="19">
        <f t="shared" ref="AV66" si="148">SUM(AV59:AV65)</f>
        <v>9935</v>
      </c>
      <c r="AW66" s="19">
        <f t="shared" ref="AW66" si="149">SUM(AW59:AW65)</f>
        <v>9829</v>
      </c>
      <c r="AX66" s="19">
        <f t="shared" ref="AX66" si="150">SUM(AX59:AX65)</f>
        <v>9820</v>
      </c>
      <c r="AY66" s="19">
        <f t="shared" ref="AY66" si="151">SUM(AY59:AY65)</f>
        <v>10361</v>
      </c>
      <c r="AZ66" s="19">
        <f t="shared" ref="AZ66" si="152">SUM(AZ59:AZ65)</f>
        <v>10257</v>
      </c>
      <c r="BA66" s="19">
        <f t="shared" ref="BA66" si="153">SUM(BA59:BA65)</f>
        <v>10688</v>
      </c>
      <c r="BB66" s="19">
        <f t="shared" ref="BB66:BC66" si="154">SUM(BB59:BB65)</f>
        <v>8630</v>
      </c>
      <c r="BC66" s="19">
        <f t="shared" si="154"/>
        <v>7523</v>
      </c>
    </row>
    <row r="68" spans="2:55" x14ac:dyDescent="0.25">
      <c r="B68">
        <v>2014</v>
      </c>
    </row>
    <row r="69" spans="2:55" x14ac:dyDescent="0.25">
      <c r="B69" s="239" t="s">
        <v>50</v>
      </c>
      <c r="C69" s="238">
        <v>1</v>
      </c>
      <c r="D69" s="238">
        <v>2</v>
      </c>
      <c r="E69" s="238">
        <v>3</v>
      </c>
      <c r="F69" s="238">
        <v>4</v>
      </c>
      <c r="G69" s="238">
        <v>5</v>
      </c>
      <c r="H69" s="238">
        <v>6</v>
      </c>
      <c r="I69" s="238">
        <v>7</v>
      </c>
      <c r="J69" s="238">
        <v>8</v>
      </c>
      <c r="K69" s="238">
        <v>9</v>
      </c>
      <c r="L69" s="238">
        <v>10</v>
      </c>
      <c r="M69" s="238">
        <v>11</v>
      </c>
      <c r="N69" s="238">
        <v>12</v>
      </c>
      <c r="O69" s="238">
        <v>13</v>
      </c>
      <c r="P69" s="238">
        <v>14</v>
      </c>
      <c r="Q69" s="238">
        <v>15</v>
      </c>
      <c r="R69" s="238">
        <v>16</v>
      </c>
      <c r="S69" s="238">
        <v>17</v>
      </c>
      <c r="T69" s="238">
        <v>18</v>
      </c>
      <c r="U69" s="238">
        <v>19</v>
      </c>
      <c r="V69" s="238">
        <v>20</v>
      </c>
      <c r="W69" s="238">
        <v>21</v>
      </c>
      <c r="X69" s="238">
        <v>22</v>
      </c>
      <c r="Y69" s="238">
        <v>23</v>
      </c>
      <c r="Z69" s="238">
        <v>24</v>
      </c>
      <c r="AA69" s="238">
        <v>25</v>
      </c>
      <c r="AB69" s="238">
        <v>26</v>
      </c>
      <c r="AC69" s="238">
        <v>27</v>
      </c>
      <c r="AD69" s="238">
        <v>28</v>
      </c>
      <c r="AE69" s="238">
        <v>29</v>
      </c>
      <c r="AF69" s="238">
        <v>30</v>
      </c>
      <c r="AG69" s="238">
        <v>31</v>
      </c>
      <c r="AH69" s="238">
        <v>32</v>
      </c>
      <c r="AI69" s="238">
        <v>33</v>
      </c>
      <c r="AJ69" s="238">
        <v>34</v>
      </c>
      <c r="AK69" s="238">
        <v>35</v>
      </c>
      <c r="AL69" s="238">
        <v>36</v>
      </c>
      <c r="AM69" s="238">
        <v>37</v>
      </c>
      <c r="AN69" s="238">
        <v>38</v>
      </c>
      <c r="AO69" s="238">
        <v>39</v>
      </c>
      <c r="AP69" s="238">
        <v>40</v>
      </c>
      <c r="AQ69" s="238">
        <v>41</v>
      </c>
      <c r="AR69" s="238">
        <v>42</v>
      </c>
      <c r="AS69" s="238">
        <v>43</v>
      </c>
      <c r="AT69" s="238">
        <v>44</v>
      </c>
      <c r="AU69" s="238">
        <v>45</v>
      </c>
      <c r="AV69" s="238">
        <v>46</v>
      </c>
      <c r="AW69" s="238">
        <v>47</v>
      </c>
      <c r="AX69" s="238">
        <v>48</v>
      </c>
      <c r="AY69" s="238">
        <v>49</v>
      </c>
      <c r="AZ69" s="238">
        <v>50</v>
      </c>
      <c r="BA69" s="238">
        <v>51</v>
      </c>
      <c r="BB69" s="238">
        <v>52</v>
      </c>
      <c r="BC69" s="221"/>
    </row>
    <row r="70" spans="2:55" x14ac:dyDescent="0.25">
      <c r="B70" s="110" t="s">
        <v>51</v>
      </c>
      <c r="C70" s="243">
        <v>36</v>
      </c>
      <c r="D70" s="243">
        <v>47</v>
      </c>
      <c r="E70" s="243">
        <v>67</v>
      </c>
      <c r="F70" s="243">
        <v>48</v>
      </c>
      <c r="G70" s="243">
        <v>54</v>
      </c>
      <c r="H70" s="243">
        <v>47</v>
      </c>
      <c r="I70" s="243">
        <v>58</v>
      </c>
      <c r="J70" s="243">
        <v>58</v>
      </c>
      <c r="K70" s="243">
        <v>70</v>
      </c>
      <c r="L70" s="243">
        <v>44</v>
      </c>
      <c r="M70" s="243">
        <v>52</v>
      </c>
      <c r="N70" s="243">
        <v>54</v>
      </c>
      <c r="O70" s="243">
        <v>76</v>
      </c>
      <c r="P70" s="243">
        <v>45</v>
      </c>
      <c r="Q70" s="243">
        <v>59</v>
      </c>
      <c r="R70" s="243">
        <v>49</v>
      </c>
      <c r="S70" s="243">
        <v>55</v>
      </c>
      <c r="T70" s="243">
        <v>49</v>
      </c>
      <c r="U70" s="243">
        <v>40</v>
      </c>
      <c r="V70" s="243">
        <v>48</v>
      </c>
      <c r="W70" s="243">
        <v>65</v>
      </c>
      <c r="X70" s="243">
        <v>45</v>
      </c>
      <c r="Y70" s="243">
        <v>56</v>
      </c>
      <c r="Z70" s="243">
        <v>58</v>
      </c>
      <c r="AA70" s="243">
        <v>52</v>
      </c>
      <c r="AB70" s="243">
        <v>51</v>
      </c>
      <c r="AC70" s="243">
        <v>38</v>
      </c>
      <c r="AD70" s="243">
        <v>44</v>
      </c>
      <c r="AE70" s="243">
        <v>42</v>
      </c>
      <c r="AF70" s="243">
        <v>57</v>
      </c>
      <c r="AG70" s="243">
        <v>52</v>
      </c>
      <c r="AH70" s="243">
        <v>58</v>
      </c>
      <c r="AI70" s="243">
        <v>57</v>
      </c>
      <c r="AJ70" s="243">
        <v>58</v>
      </c>
      <c r="AK70" s="243">
        <v>40</v>
      </c>
      <c r="AL70" s="243">
        <v>50</v>
      </c>
      <c r="AM70" s="243">
        <v>57</v>
      </c>
      <c r="AN70" s="243">
        <v>57</v>
      </c>
      <c r="AO70" s="243">
        <v>56</v>
      </c>
      <c r="AP70" s="243">
        <v>54</v>
      </c>
      <c r="AQ70" s="243">
        <v>66</v>
      </c>
      <c r="AR70" s="243">
        <v>49</v>
      </c>
      <c r="AS70" s="243">
        <v>56</v>
      </c>
      <c r="AT70" s="243">
        <v>51</v>
      </c>
      <c r="AU70" s="243">
        <v>47</v>
      </c>
      <c r="AV70" s="243">
        <v>60</v>
      </c>
      <c r="AW70" s="243">
        <v>49</v>
      </c>
      <c r="AX70" s="243">
        <v>64</v>
      </c>
      <c r="AY70" s="243">
        <v>62</v>
      </c>
      <c r="AZ70" s="243">
        <v>40</v>
      </c>
      <c r="BA70" s="243">
        <v>50</v>
      </c>
      <c r="BB70" s="243">
        <v>37</v>
      </c>
    </row>
    <row r="71" spans="2:55" x14ac:dyDescent="0.25">
      <c r="B71" s="110" t="s">
        <v>44</v>
      </c>
      <c r="C71" s="243">
        <v>16</v>
      </c>
      <c r="D71" s="243">
        <v>25</v>
      </c>
      <c r="E71" s="243">
        <v>15</v>
      </c>
      <c r="F71" s="243">
        <v>18</v>
      </c>
      <c r="G71" s="243">
        <v>21</v>
      </c>
      <c r="H71" s="243">
        <v>24</v>
      </c>
      <c r="I71" s="243">
        <v>27</v>
      </c>
      <c r="J71" s="243">
        <v>28</v>
      </c>
      <c r="K71" s="243">
        <v>22</v>
      </c>
      <c r="L71" s="243">
        <v>20</v>
      </c>
      <c r="M71" s="243">
        <v>26</v>
      </c>
      <c r="N71" s="243">
        <v>15</v>
      </c>
      <c r="O71" s="243">
        <v>19</v>
      </c>
      <c r="P71" s="243">
        <v>18</v>
      </c>
      <c r="Q71" s="243">
        <v>23</v>
      </c>
      <c r="R71" s="243">
        <v>18</v>
      </c>
      <c r="S71" s="243">
        <v>20</v>
      </c>
      <c r="T71" s="243">
        <v>23</v>
      </c>
      <c r="U71" s="243">
        <v>17</v>
      </c>
      <c r="V71" s="243">
        <v>20</v>
      </c>
      <c r="W71" s="243">
        <v>17</v>
      </c>
      <c r="X71" s="243">
        <v>21</v>
      </c>
      <c r="Y71" s="243">
        <v>32</v>
      </c>
      <c r="Z71" s="243">
        <v>22</v>
      </c>
      <c r="AA71" s="243">
        <v>15</v>
      </c>
      <c r="AB71" s="243">
        <v>17</v>
      </c>
      <c r="AC71" s="243">
        <v>26</v>
      </c>
      <c r="AD71" s="243">
        <v>32</v>
      </c>
      <c r="AE71" s="243">
        <v>24</v>
      </c>
      <c r="AF71" s="243">
        <v>19</v>
      </c>
      <c r="AG71" s="243">
        <v>20</v>
      </c>
      <c r="AH71" s="243">
        <v>22</v>
      </c>
      <c r="AI71" s="243">
        <v>18</v>
      </c>
      <c r="AJ71" s="243">
        <v>15</v>
      </c>
      <c r="AK71" s="243">
        <v>15</v>
      </c>
      <c r="AL71" s="243">
        <v>13</v>
      </c>
      <c r="AM71" s="243">
        <v>23</v>
      </c>
      <c r="AN71" s="243">
        <v>13</v>
      </c>
      <c r="AO71" s="243">
        <v>17</v>
      </c>
      <c r="AP71" s="243">
        <v>22</v>
      </c>
      <c r="AQ71" s="243">
        <v>21</v>
      </c>
      <c r="AR71" s="243">
        <v>19</v>
      </c>
      <c r="AS71" s="243">
        <v>19</v>
      </c>
      <c r="AT71" s="243">
        <v>25</v>
      </c>
      <c r="AU71" s="243">
        <v>16</v>
      </c>
      <c r="AV71" s="243">
        <v>12</v>
      </c>
      <c r="AW71" s="243">
        <v>16</v>
      </c>
      <c r="AX71" s="243">
        <v>18</v>
      </c>
      <c r="AY71" s="243">
        <v>26</v>
      </c>
      <c r="AZ71" s="243">
        <v>24</v>
      </c>
      <c r="BA71" s="243">
        <v>24</v>
      </c>
      <c r="BB71" s="243">
        <v>16</v>
      </c>
    </row>
    <row r="72" spans="2:55" x14ac:dyDescent="0.25">
      <c r="B72" s="110" t="s">
        <v>45</v>
      </c>
      <c r="C72" s="243">
        <v>213</v>
      </c>
      <c r="D72" s="243">
        <v>276</v>
      </c>
      <c r="E72" s="243">
        <v>278</v>
      </c>
      <c r="F72" s="243">
        <v>301</v>
      </c>
      <c r="G72" s="243">
        <v>313</v>
      </c>
      <c r="H72" s="243">
        <v>303</v>
      </c>
      <c r="I72" s="243">
        <v>328</v>
      </c>
      <c r="J72" s="243">
        <v>310</v>
      </c>
      <c r="K72" s="243">
        <v>312</v>
      </c>
      <c r="L72" s="243">
        <v>329</v>
      </c>
      <c r="M72" s="243">
        <v>332</v>
      </c>
      <c r="N72" s="243">
        <v>330</v>
      </c>
      <c r="O72" s="243">
        <v>270</v>
      </c>
      <c r="P72" s="243">
        <v>310</v>
      </c>
      <c r="Q72" s="243">
        <v>299</v>
      </c>
      <c r="R72" s="243">
        <v>243</v>
      </c>
      <c r="S72" s="243">
        <v>277</v>
      </c>
      <c r="T72" s="243">
        <v>356</v>
      </c>
      <c r="U72" s="243">
        <v>226</v>
      </c>
      <c r="V72" s="243">
        <v>291</v>
      </c>
      <c r="W72" s="243">
        <v>319</v>
      </c>
      <c r="X72" s="243">
        <v>210</v>
      </c>
      <c r="Y72" s="243">
        <v>301</v>
      </c>
      <c r="Z72" s="243">
        <v>292</v>
      </c>
      <c r="AA72" s="243">
        <v>313</v>
      </c>
      <c r="AB72" s="243">
        <v>285</v>
      </c>
      <c r="AC72" s="243">
        <v>251</v>
      </c>
      <c r="AD72" s="243">
        <v>296</v>
      </c>
      <c r="AE72" s="243">
        <v>276</v>
      </c>
      <c r="AF72" s="243">
        <v>234</v>
      </c>
      <c r="AG72" s="243">
        <v>312</v>
      </c>
      <c r="AH72" s="243">
        <v>248</v>
      </c>
      <c r="AI72" s="243">
        <v>293</v>
      </c>
      <c r="AJ72" s="243">
        <v>268</v>
      </c>
      <c r="AK72" s="243">
        <v>246</v>
      </c>
      <c r="AL72" s="243">
        <v>247</v>
      </c>
      <c r="AM72" s="243">
        <v>300</v>
      </c>
      <c r="AN72" s="243">
        <v>262</v>
      </c>
      <c r="AO72" s="243">
        <v>292</v>
      </c>
      <c r="AP72" s="243">
        <v>288</v>
      </c>
      <c r="AQ72" s="243">
        <v>270</v>
      </c>
      <c r="AR72" s="243">
        <v>273</v>
      </c>
      <c r="AS72" s="243">
        <v>285</v>
      </c>
      <c r="AT72" s="243">
        <v>312</v>
      </c>
      <c r="AU72" s="243">
        <v>289</v>
      </c>
      <c r="AV72" s="243">
        <v>300</v>
      </c>
      <c r="AW72" s="243">
        <v>288</v>
      </c>
      <c r="AX72" s="243">
        <v>321</v>
      </c>
      <c r="AY72" s="243">
        <v>339</v>
      </c>
      <c r="AZ72" s="243">
        <v>300</v>
      </c>
      <c r="BA72" s="243">
        <v>285</v>
      </c>
      <c r="BB72" s="243">
        <v>189</v>
      </c>
    </row>
    <row r="73" spans="2:55" x14ac:dyDescent="0.25">
      <c r="B73" s="110" t="s">
        <v>46</v>
      </c>
      <c r="C73" s="243">
        <v>1269</v>
      </c>
      <c r="D73" s="243">
        <v>1391</v>
      </c>
      <c r="E73" s="243">
        <v>1326</v>
      </c>
      <c r="F73" s="243">
        <v>1228</v>
      </c>
      <c r="G73" s="243">
        <v>1249</v>
      </c>
      <c r="H73" s="243">
        <v>1246</v>
      </c>
      <c r="I73" s="243">
        <v>1196</v>
      </c>
      <c r="J73" s="243">
        <v>1191</v>
      </c>
      <c r="K73" s="243">
        <v>1240</v>
      </c>
      <c r="L73" s="243">
        <v>1170</v>
      </c>
      <c r="M73" s="243">
        <v>1276</v>
      </c>
      <c r="N73" s="243">
        <v>1225</v>
      </c>
      <c r="O73" s="243">
        <v>1206</v>
      </c>
      <c r="P73" s="243">
        <v>1174</v>
      </c>
      <c r="Q73" s="243">
        <v>1160</v>
      </c>
      <c r="R73" s="243">
        <v>951</v>
      </c>
      <c r="S73" s="243">
        <v>1087</v>
      </c>
      <c r="T73" s="243">
        <v>1283</v>
      </c>
      <c r="U73" s="243">
        <v>1015</v>
      </c>
      <c r="V73" s="243">
        <v>1162</v>
      </c>
      <c r="W73" s="243">
        <v>1144</v>
      </c>
      <c r="X73" s="243">
        <v>986</v>
      </c>
      <c r="Y73" s="243">
        <v>1170</v>
      </c>
      <c r="Z73" s="243">
        <v>1136</v>
      </c>
      <c r="AA73" s="243">
        <v>1144</v>
      </c>
      <c r="AB73" s="243">
        <v>1173</v>
      </c>
      <c r="AC73" s="243">
        <v>1143</v>
      </c>
      <c r="AD73" s="243">
        <v>1098</v>
      </c>
      <c r="AE73" s="243">
        <v>1180</v>
      </c>
      <c r="AF73" s="243">
        <v>1109</v>
      </c>
      <c r="AG73" s="243">
        <v>1114</v>
      </c>
      <c r="AH73" s="243">
        <v>1155</v>
      </c>
      <c r="AI73" s="243">
        <v>1151</v>
      </c>
      <c r="AJ73" s="243">
        <v>1128</v>
      </c>
      <c r="AK73" s="243">
        <v>988</v>
      </c>
      <c r="AL73" s="243">
        <v>1167</v>
      </c>
      <c r="AM73" s="243">
        <v>1146</v>
      </c>
      <c r="AN73" s="243">
        <v>1137</v>
      </c>
      <c r="AO73" s="243">
        <v>1097</v>
      </c>
      <c r="AP73" s="243">
        <v>1113</v>
      </c>
      <c r="AQ73" s="243">
        <v>1158</v>
      </c>
      <c r="AR73" s="243">
        <v>1158</v>
      </c>
      <c r="AS73" s="243">
        <v>1122</v>
      </c>
      <c r="AT73" s="243">
        <v>1119</v>
      </c>
      <c r="AU73" s="243">
        <v>1153</v>
      </c>
      <c r="AV73" s="243">
        <v>1156</v>
      </c>
      <c r="AW73" s="243">
        <v>1092</v>
      </c>
      <c r="AX73" s="243">
        <v>1224</v>
      </c>
      <c r="AY73" s="243">
        <v>1194</v>
      </c>
      <c r="AZ73" s="243">
        <v>1202</v>
      </c>
      <c r="BA73" s="243">
        <v>1258</v>
      </c>
      <c r="BB73" s="243">
        <v>782</v>
      </c>
    </row>
    <row r="74" spans="2:55" x14ac:dyDescent="0.25">
      <c r="B74" s="110" t="s">
        <v>47</v>
      </c>
      <c r="C74" s="243">
        <v>1868</v>
      </c>
      <c r="D74" s="243">
        <v>1885</v>
      </c>
      <c r="E74" s="243">
        <v>1727</v>
      </c>
      <c r="F74" s="243">
        <v>1696</v>
      </c>
      <c r="G74" s="243">
        <v>1656</v>
      </c>
      <c r="H74" s="243">
        <v>1566</v>
      </c>
      <c r="I74" s="243">
        <v>1652</v>
      </c>
      <c r="J74" s="243">
        <v>1634</v>
      </c>
      <c r="K74" s="243">
        <v>1744</v>
      </c>
      <c r="L74" s="243">
        <v>1607</v>
      </c>
      <c r="M74" s="243">
        <v>1629</v>
      </c>
      <c r="N74" s="243">
        <v>1612</v>
      </c>
      <c r="O74" s="243">
        <v>1529</v>
      </c>
      <c r="P74" s="243">
        <v>1645</v>
      </c>
      <c r="Q74" s="243">
        <v>1627</v>
      </c>
      <c r="R74" s="243">
        <v>1344</v>
      </c>
      <c r="S74" s="243">
        <v>1573</v>
      </c>
      <c r="T74" s="243">
        <v>1722</v>
      </c>
      <c r="U74" s="243">
        <v>1468</v>
      </c>
      <c r="V74" s="243">
        <v>1592</v>
      </c>
      <c r="W74" s="243">
        <v>1628</v>
      </c>
      <c r="X74" s="243">
        <v>1409</v>
      </c>
      <c r="Y74" s="243">
        <v>1639</v>
      </c>
      <c r="Z74" s="243">
        <v>1575</v>
      </c>
      <c r="AA74" s="243">
        <v>1472</v>
      </c>
      <c r="AB74" s="243">
        <v>1536</v>
      </c>
      <c r="AC74" s="243">
        <v>1498</v>
      </c>
      <c r="AD74" s="243">
        <v>1428</v>
      </c>
      <c r="AE74" s="243">
        <v>1546</v>
      </c>
      <c r="AF74" s="243">
        <v>1507</v>
      </c>
      <c r="AG74" s="243">
        <v>1520</v>
      </c>
      <c r="AH74" s="243">
        <v>1455</v>
      </c>
      <c r="AI74" s="243">
        <v>1420</v>
      </c>
      <c r="AJ74" s="243">
        <v>1453</v>
      </c>
      <c r="AK74" s="243">
        <v>1346</v>
      </c>
      <c r="AL74" s="243">
        <v>1641</v>
      </c>
      <c r="AM74" s="243">
        <v>1487</v>
      </c>
      <c r="AN74" s="243">
        <v>1510</v>
      </c>
      <c r="AO74" s="243">
        <v>1501</v>
      </c>
      <c r="AP74" s="243">
        <v>1481</v>
      </c>
      <c r="AQ74" s="243">
        <v>1483</v>
      </c>
      <c r="AR74" s="243">
        <v>1551</v>
      </c>
      <c r="AS74" s="243">
        <v>1571</v>
      </c>
      <c r="AT74" s="243">
        <v>1593</v>
      </c>
      <c r="AU74" s="243">
        <v>1537</v>
      </c>
      <c r="AV74" s="243">
        <v>1631</v>
      </c>
      <c r="AW74" s="243">
        <v>1547</v>
      </c>
      <c r="AX74" s="243">
        <v>1642</v>
      </c>
      <c r="AY74" s="243">
        <v>1674</v>
      </c>
      <c r="AZ74" s="243">
        <v>1715</v>
      </c>
      <c r="BA74" s="243">
        <v>1835</v>
      </c>
      <c r="BB74" s="243">
        <v>1238</v>
      </c>
    </row>
    <row r="75" spans="2:55" x14ac:dyDescent="0.25">
      <c r="B75" s="110" t="s">
        <v>48</v>
      </c>
      <c r="C75" s="243">
        <v>3308</v>
      </c>
      <c r="D75" s="243">
        <v>3482</v>
      </c>
      <c r="E75" s="243">
        <v>3215</v>
      </c>
      <c r="F75" s="243">
        <v>3008</v>
      </c>
      <c r="G75" s="243">
        <v>2951</v>
      </c>
      <c r="H75" s="243">
        <v>2937</v>
      </c>
      <c r="I75" s="243">
        <v>2959</v>
      </c>
      <c r="J75" s="243">
        <v>2985</v>
      </c>
      <c r="K75" s="243">
        <v>2989</v>
      </c>
      <c r="L75" s="243">
        <v>2867</v>
      </c>
      <c r="M75" s="243">
        <v>2867</v>
      </c>
      <c r="N75" s="243">
        <v>2895</v>
      </c>
      <c r="O75" s="243">
        <v>2852</v>
      </c>
      <c r="P75" s="243">
        <v>2915</v>
      </c>
      <c r="Q75" s="243">
        <v>2631</v>
      </c>
      <c r="R75" s="243">
        <v>2362</v>
      </c>
      <c r="S75" s="243">
        <v>2801</v>
      </c>
      <c r="T75" s="243">
        <v>3043</v>
      </c>
      <c r="U75" s="243">
        <v>2543</v>
      </c>
      <c r="V75" s="243">
        <v>2690</v>
      </c>
      <c r="W75" s="243">
        <v>2669</v>
      </c>
      <c r="X75" s="243">
        <v>2279</v>
      </c>
      <c r="Y75" s="243">
        <v>2748</v>
      </c>
      <c r="Z75" s="243">
        <v>2725</v>
      </c>
      <c r="AA75" s="243">
        <v>2663</v>
      </c>
      <c r="AB75" s="243">
        <v>2558</v>
      </c>
      <c r="AC75" s="243">
        <v>2495</v>
      </c>
      <c r="AD75" s="243">
        <v>2545</v>
      </c>
      <c r="AE75" s="243">
        <v>2622</v>
      </c>
      <c r="AF75" s="243">
        <v>2628</v>
      </c>
      <c r="AG75" s="243">
        <v>2556</v>
      </c>
      <c r="AH75" s="243">
        <v>2514</v>
      </c>
      <c r="AI75" s="243">
        <v>2533</v>
      </c>
      <c r="AJ75" s="243">
        <v>2515</v>
      </c>
      <c r="AK75" s="243">
        <v>2360</v>
      </c>
      <c r="AL75" s="243">
        <v>2858</v>
      </c>
      <c r="AM75" s="243">
        <v>2701</v>
      </c>
      <c r="AN75" s="243">
        <v>2667</v>
      </c>
      <c r="AO75" s="243">
        <v>2637</v>
      </c>
      <c r="AP75" s="243">
        <v>2680</v>
      </c>
      <c r="AQ75" s="243">
        <v>2640</v>
      </c>
      <c r="AR75" s="243">
        <v>2732</v>
      </c>
      <c r="AS75" s="243">
        <v>2808</v>
      </c>
      <c r="AT75" s="243">
        <v>2771</v>
      </c>
      <c r="AU75" s="243">
        <v>2875</v>
      </c>
      <c r="AV75" s="243">
        <v>2933</v>
      </c>
      <c r="AW75" s="243">
        <v>2733</v>
      </c>
      <c r="AX75" s="243">
        <v>2894</v>
      </c>
      <c r="AY75" s="243">
        <v>2935</v>
      </c>
      <c r="AZ75" s="243">
        <v>3085</v>
      </c>
      <c r="BA75" s="243">
        <v>3279</v>
      </c>
      <c r="BB75" s="243">
        <v>2247</v>
      </c>
    </row>
    <row r="76" spans="2:55" x14ac:dyDescent="0.25">
      <c r="B76" s="103" t="s">
        <v>49</v>
      </c>
      <c r="C76" s="243">
        <v>4738</v>
      </c>
      <c r="D76" s="243">
        <v>4739</v>
      </c>
      <c r="E76" s="243">
        <v>4433</v>
      </c>
      <c r="F76" s="243">
        <v>4075</v>
      </c>
      <c r="G76" s="243">
        <v>4014</v>
      </c>
      <c r="H76" s="243">
        <v>4021</v>
      </c>
      <c r="I76" s="243">
        <v>3966</v>
      </c>
      <c r="J76" s="243">
        <v>4220</v>
      </c>
      <c r="K76" s="243">
        <v>4000</v>
      </c>
      <c r="L76" s="243">
        <v>3790</v>
      </c>
      <c r="M76" s="243">
        <v>3816</v>
      </c>
      <c r="N76" s="243">
        <v>3696</v>
      </c>
      <c r="O76" s="243">
        <v>3670</v>
      </c>
      <c r="P76" s="243">
        <v>3823</v>
      </c>
      <c r="Q76" s="243">
        <v>3701</v>
      </c>
      <c r="R76" s="243">
        <v>3029</v>
      </c>
      <c r="S76" s="243">
        <v>3544</v>
      </c>
      <c r="T76" s="243">
        <v>4049</v>
      </c>
      <c r="U76" s="243">
        <v>3304</v>
      </c>
      <c r="V76" s="243">
        <v>3709</v>
      </c>
      <c r="W76" s="243">
        <v>3469</v>
      </c>
      <c r="X76" s="243">
        <v>3078</v>
      </c>
      <c r="Y76" s="243">
        <v>3608</v>
      </c>
      <c r="Z76" s="243">
        <v>3602</v>
      </c>
      <c r="AA76" s="243">
        <v>3287</v>
      </c>
      <c r="AB76" s="243">
        <v>3311</v>
      </c>
      <c r="AC76" s="243">
        <v>3312</v>
      </c>
      <c r="AD76" s="243">
        <v>3339</v>
      </c>
      <c r="AE76" s="243">
        <v>3424</v>
      </c>
      <c r="AF76" s="243">
        <v>3409</v>
      </c>
      <c r="AG76" s="243">
        <v>3339</v>
      </c>
      <c r="AH76" s="243">
        <v>3302</v>
      </c>
      <c r="AI76" s="243">
        <v>3318</v>
      </c>
      <c r="AJ76" s="243">
        <v>3332</v>
      </c>
      <c r="AK76" s="243">
        <v>3032</v>
      </c>
      <c r="AL76" s="243">
        <v>3695</v>
      </c>
      <c r="AM76" s="243">
        <v>3570</v>
      </c>
      <c r="AN76" s="243">
        <v>3459</v>
      </c>
      <c r="AO76" s="243">
        <v>3447</v>
      </c>
      <c r="AP76" s="243">
        <v>3631</v>
      </c>
      <c r="AQ76" s="243">
        <v>3535</v>
      </c>
      <c r="AR76" s="243">
        <v>3681</v>
      </c>
      <c r="AS76" s="243">
        <v>3742</v>
      </c>
      <c r="AT76" s="243">
        <v>3715</v>
      </c>
      <c r="AU76" s="243">
        <v>3834</v>
      </c>
      <c r="AV76" s="243">
        <v>3937</v>
      </c>
      <c r="AW76" s="243">
        <v>3729</v>
      </c>
      <c r="AX76" s="243">
        <v>3757</v>
      </c>
      <c r="AY76" s="243">
        <v>4037</v>
      </c>
      <c r="AZ76" s="243">
        <v>4180</v>
      </c>
      <c r="BA76" s="243">
        <v>4950</v>
      </c>
      <c r="BB76" s="243">
        <v>3327</v>
      </c>
    </row>
    <row r="77" spans="2:55" x14ac:dyDescent="0.25">
      <c r="B77" s="146" t="s">
        <v>65</v>
      </c>
      <c r="C77" s="19">
        <f>SUM(C70:C76)</f>
        <v>11448</v>
      </c>
      <c r="D77" s="19">
        <f t="shared" ref="D77" si="155">SUM(D70:D76)</f>
        <v>11845</v>
      </c>
      <c r="E77" s="19">
        <f t="shared" ref="E77" si="156">SUM(E70:E76)</f>
        <v>11061</v>
      </c>
      <c r="F77" s="19">
        <f t="shared" ref="F77" si="157">SUM(F70:F76)</f>
        <v>10374</v>
      </c>
      <c r="G77" s="19">
        <f t="shared" ref="G77" si="158">SUM(G70:G76)</f>
        <v>10258</v>
      </c>
      <c r="H77" s="19">
        <f t="shared" ref="H77" si="159">SUM(H70:H76)</f>
        <v>10144</v>
      </c>
      <c r="I77" s="19">
        <f t="shared" ref="I77" si="160">SUM(I70:I76)</f>
        <v>10186</v>
      </c>
      <c r="J77" s="19">
        <f t="shared" ref="J77" si="161">SUM(J70:J76)</f>
        <v>10426</v>
      </c>
      <c r="K77" s="19">
        <f t="shared" ref="K77" si="162">SUM(K70:K76)</f>
        <v>10377</v>
      </c>
      <c r="L77" s="19">
        <f t="shared" ref="L77" si="163">SUM(L70:L76)</f>
        <v>9827</v>
      </c>
      <c r="M77" s="19">
        <f t="shared" ref="M77" si="164">SUM(M70:M76)</f>
        <v>9998</v>
      </c>
      <c r="N77" s="19">
        <f t="shared" ref="N77" si="165">SUM(N70:N76)</f>
        <v>9827</v>
      </c>
      <c r="O77" s="19">
        <f t="shared" ref="O77" si="166">SUM(O70:O76)</f>
        <v>9622</v>
      </c>
      <c r="P77" s="19">
        <f t="shared" ref="P77" si="167">SUM(P70:P76)</f>
        <v>9930</v>
      </c>
      <c r="Q77" s="19">
        <f t="shared" ref="Q77" si="168">SUM(Q70:Q76)</f>
        <v>9500</v>
      </c>
      <c r="R77" s="19">
        <f t="shared" ref="R77" si="169">SUM(R70:R76)</f>
        <v>7996</v>
      </c>
      <c r="S77" s="19">
        <f t="shared" ref="S77" si="170">SUM(S70:S76)</f>
        <v>9357</v>
      </c>
      <c r="T77" s="19">
        <f t="shared" ref="T77" si="171">SUM(T70:T76)</f>
        <v>10525</v>
      </c>
      <c r="U77" s="19">
        <f t="shared" ref="U77" si="172">SUM(U70:U76)</f>
        <v>8613</v>
      </c>
      <c r="V77" s="19">
        <f t="shared" ref="V77" si="173">SUM(V70:V76)</f>
        <v>9512</v>
      </c>
      <c r="W77" s="19">
        <f t="shared" ref="W77" si="174">SUM(W70:W76)</f>
        <v>9311</v>
      </c>
      <c r="X77" s="19">
        <f t="shared" ref="X77" si="175">SUM(X70:X76)</f>
        <v>8028</v>
      </c>
      <c r="Y77" s="19">
        <f t="shared" ref="Y77" si="176">SUM(Y70:Y76)</f>
        <v>9554</v>
      </c>
      <c r="Z77" s="19">
        <f t="shared" ref="Z77" si="177">SUM(Z70:Z76)</f>
        <v>9410</v>
      </c>
      <c r="AA77" s="19">
        <f t="shared" ref="AA77" si="178">SUM(AA70:AA76)</f>
        <v>8946</v>
      </c>
      <c r="AB77" s="19">
        <f t="shared" ref="AB77" si="179">SUM(AB70:AB76)</f>
        <v>8931</v>
      </c>
      <c r="AC77" s="19">
        <f t="shared" ref="AC77" si="180">SUM(AC70:AC76)</f>
        <v>8763</v>
      </c>
      <c r="AD77" s="19">
        <f t="shared" ref="AD77" si="181">SUM(AD70:AD76)</f>
        <v>8782</v>
      </c>
      <c r="AE77" s="19">
        <f t="shared" ref="AE77" si="182">SUM(AE70:AE76)</f>
        <v>9114</v>
      </c>
      <c r="AF77" s="19">
        <f t="shared" ref="AF77" si="183">SUM(AF70:AF76)</f>
        <v>8963</v>
      </c>
      <c r="AG77" s="19">
        <f t="shared" ref="AG77" si="184">SUM(AG70:AG76)</f>
        <v>8913</v>
      </c>
      <c r="AH77" s="19">
        <f t="shared" ref="AH77" si="185">SUM(AH70:AH76)</f>
        <v>8754</v>
      </c>
      <c r="AI77" s="19">
        <f t="shared" ref="AI77" si="186">SUM(AI70:AI76)</f>
        <v>8790</v>
      </c>
      <c r="AJ77" s="19">
        <f t="shared" ref="AJ77" si="187">SUM(AJ70:AJ76)</f>
        <v>8769</v>
      </c>
      <c r="AK77" s="19">
        <f t="shared" ref="AK77" si="188">SUM(AK70:AK76)</f>
        <v>8027</v>
      </c>
      <c r="AL77" s="19">
        <f t="shared" ref="AL77" si="189">SUM(AL70:AL76)</f>
        <v>9671</v>
      </c>
      <c r="AM77" s="19">
        <f t="shared" ref="AM77" si="190">SUM(AM70:AM76)</f>
        <v>9284</v>
      </c>
      <c r="AN77" s="19">
        <f t="shared" ref="AN77" si="191">SUM(AN70:AN76)</f>
        <v>9105</v>
      </c>
      <c r="AO77" s="19">
        <f t="shared" ref="AO77" si="192">SUM(AO70:AO76)</f>
        <v>9047</v>
      </c>
      <c r="AP77" s="19">
        <f t="shared" ref="AP77" si="193">SUM(AP70:AP76)</f>
        <v>9269</v>
      </c>
      <c r="AQ77" s="19">
        <f t="shared" ref="AQ77" si="194">SUM(AQ70:AQ76)</f>
        <v>9173</v>
      </c>
      <c r="AR77" s="19">
        <f t="shared" ref="AR77" si="195">SUM(AR70:AR76)</f>
        <v>9463</v>
      </c>
      <c r="AS77" s="19">
        <f t="shared" ref="AS77" si="196">SUM(AS70:AS76)</f>
        <v>9603</v>
      </c>
      <c r="AT77" s="19">
        <f t="shared" ref="AT77" si="197">SUM(AT70:AT76)</f>
        <v>9586</v>
      </c>
      <c r="AU77" s="19">
        <f t="shared" ref="AU77" si="198">SUM(AU70:AU76)</f>
        <v>9751</v>
      </c>
      <c r="AV77" s="19">
        <f t="shared" ref="AV77" si="199">SUM(AV70:AV76)</f>
        <v>10029</v>
      </c>
      <c r="AW77" s="19">
        <f t="shared" ref="AW77" si="200">SUM(AW70:AW76)</f>
        <v>9454</v>
      </c>
      <c r="AX77" s="19">
        <f t="shared" ref="AX77" si="201">SUM(AX70:AX76)</f>
        <v>9920</v>
      </c>
      <c r="AY77" s="19">
        <f t="shared" ref="AY77" si="202">SUM(AY70:AY76)</f>
        <v>10267</v>
      </c>
      <c r="AZ77" s="19">
        <f t="shared" ref="AZ77" si="203">SUM(AZ70:AZ76)</f>
        <v>10546</v>
      </c>
      <c r="BA77" s="19">
        <f t="shared" ref="BA77" si="204">SUM(BA70:BA76)</f>
        <v>11681</v>
      </c>
      <c r="BB77" s="19">
        <f t="shared" ref="BB77" si="205">SUM(BB70:BB76)</f>
        <v>7836</v>
      </c>
    </row>
    <row r="79" spans="2:55" x14ac:dyDescent="0.25">
      <c r="B79">
        <v>2013</v>
      </c>
    </row>
    <row r="80" spans="2:55" x14ac:dyDescent="0.25">
      <c r="B80" s="242" t="s">
        <v>50</v>
      </c>
      <c r="C80" s="241">
        <v>1</v>
      </c>
      <c r="D80" s="241">
        <v>2</v>
      </c>
      <c r="E80" s="241">
        <v>3</v>
      </c>
      <c r="F80" s="241">
        <v>4</v>
      </c>
      <c r="G80" s="241">
        <v>5</v>
      </c>
      <c r="H80" s="241">
        <v>6</v>
      </c>
      <c r="I80" s="241">
        <v>7</v>
      </c>
      <c r="J80" s="241">
        <v>8</v>
      </c>
      <c r="K80" s="241">
        <v>9</v>
      </c>
      <c r="L80" s="241">
        <v>10</v>
      </c>
      <c r="M80" s="241">
        <v>11</v>
      </c>
      <c r="N80" s="241">
        <v>12</v>
      </c>
      <c r="O80" s="241">
        <v>13</v>
      </c>
      <c r="P80" s="241">
        <v>14</v>
      </c>
      <c r="Q80" s="241">
        <v>15</v>
      </c>
      <c r="R80" s="241">
        <v>16</v>
      </c>
      <c r="S80" s="241">
        <v>17</v>
      </c>
      <c r="T80" s="241">
        <v>18</v>
      </c>
      <c r="U80" s="241">
        <v>19</v>
      </c>
      <c r="V80" s="241">
        <v>20</v>
      </c>
      <c r="W80" s="241">
        <v>21</v>
      </c>
      <c r="X80" s="241">
        <v>22</v>
      </c>
      <c r="Y80" s="241">
        <v>23</v>
      </c>
      <c r="Z80" s="241">
        <v>24</v>
      </c>
      <c r="AA80" s="241">
        <v>25</v>
      </c>
      <c r="AB80" s="241">
        <v>26</v>
      </c>
      <c r="AC80" s="241">
        <v>27</v>
      </c>
      <c r="AD80" s="241">
        <v>28</v>
      </c>
      <c r="AE80" s="241">
        <v>29</v>
      </c>
      <c r="AF80" s="241">
        <v>30</v>
      </c>
      <c r="AG80" s="241">
        <v>31</v>
      </c>
      <c r="AH80" s="241">
        <v>32</v>
      </c>
      <c r="AI80" s="241">
        <v>33</v>
      </c>
      <c r="AJ80" s="241">
        <v>34</v>
      </c>
      <c r="AK80" s="241">
        <v>35</v>
      </c>
      <c r="AL80" s="241">
        <v>36</v>
      </c>
      <c r="AM80" s="241">
        <v>37</v>
      </c>
      <c r="AN80" s="241">
        <v>38</v>
      </c>
      <c r="AO80" s="241">
        <v>39</v>
      </c>
      <c r="AP80" s="241">
        <v>40</v>
      </c>
      <c r="AQ80" s="241">
        <v>41</v>
      </c>
      <c r="AR80" s="241">
        <v>42</v>
      </c>
      <c r="AS80" s="241">
        <v>43</v>
      </c>
      <c r="AT80" s="241">
        <v>44</v>
      </c>
      <c r="AU80" s="241">
        <v>45</v>
      </c>
      <c r="AV80" s="241">
        <v>46</v>
      </c>
      <c r="AW80" s="241">
        <v>47</v>
      </c>
      <c r="AX80" s="241">
        <v>48</v>
      </c>
      <c r="AY80" s="241">
        <v>49</v>
      </c>
      <c r="AZ80" s="241">
        <v>50</v>
      </c>
      <c r="BA80" s="241">
        <v>51</v>
      </c>
      <c r="BB80" s="241">
        <v>52</v>
      </c>
    </row>
    <row r="81" spans="2:54" x14ac:dyDescent="0.25">
      <c r="B81" s="110" t="s">
        <v>51</v>
      </c>
      <c r="C81" s="246">
        <v>34</v>
      </c>
      <c r="D81" s="246">
        <v>65</v>
      </c>
      <c r="E81" s="246">
        <v>54</v>
      </c>
      <c r="F81" s="246">
        <v>49</v>
      </c>
      <c r="G81" s="246">
        <v>51</v>
      </c>
      <c r="H81" s="246">
        <v>59</v>
      </c>
      <c r="I81" s="246">
        <v>55</v>
      </c>
      <c r="J81" s="246">
        <v>58</v>
      </c>
      <c r="K81" s="246">
        <v>52</v>
      </c>
      <c r="L81" s="246">
        <v>52</v>
      </c>
      <c r="M81" s="246">
        <v>55</v>
      </c>
      <c r="N81" s="246">
        <v>59</v>
      </c>
      <c r="O81" s="246">
        <v>41</v>
      </c>
      <c r="P81" s="246">
        <v>55</v>
      </c>
      <c r="Q81" s="246">
        <v>47</v>
      </c>
      <c r="R81" s="246">
        <v>49</v>
      </c>
      <c r="S81" s="246">
        <v>48</v>
      </c>
      <c r="T81" s="246">
        <v>63</v>
      </c>
      <c r="U81" s="246">
        <v>56</v>
      </c>
      <c r="V81" s="246">
        <v>67</v>
      </c>
      <c r="W81" s="246">
        <v>52</v>
      </c>
      <c r="X81" s="246">
        <v>50</v>
      </c>
      <c r="Y81" s="246">
        <v>42</v>
      </c>
      <c r="Z81" s="246">
        <v>57</v>
      </c>
      <c r="AA81" s="246">
        <v>57</v>
      </c>
      <c r="AB81" s="246">
        <v>39</v>
      </c>
      <c r="AC81" s="246">
        <v>52</v>
      </c>
      <c r="AD81" s="246">
        <v>51</v>
      </c>
      <c r="AE81" s="246">
        <v>50</v>
      </c>
      <c r="AF81" s="246">
        <v>53</v>
      </c>
      <c r="AG81" s="246">
        <v>59</v>
      </c>
      <c r="AH81" s="246">
        <v>47</v>
      </c>
      <c r="AI81" s="246">
        <v>52</v>
      </c>
      <c r="AJ81" s="246">
        <v>53</v>
      </c>
      <c r="AK81" s="246">
        <v>40</v>
      </c>
      <c r="AL81" s="246">
        <v>52</v>
      </c>
      <c r="AM81" s="246">
        <v>61</v>
      </c>
      <c r="AN81" s="246">
        <v>58</v>
      </c>
      <c r="AO81" s="246">
        <v>54</v>
      </c>
      <c r="AP81" s="246">
        <v>48</v>
      </c>
      <c r="AQ81" s="246">
        <v>58</v>
      </c>
      <c r="AR81" s="246">
        <v>58</v>
      </c>
      <c r="AS81" s="246">
        <v>51</v>
      </c>
      <c r="AT81" s="246">
        <v>53</v>
      </c>
      <c r="AU81" s="246">
        <v>65</v>
      </c>
      <c r="AV81" s="246">
        <v>72</v>
      </c>
      <c r="AW81" s="246">
        <v>54</v>
      </c>
      <c r="AX81" s="246">
        <v>66</v>
      </c>
      <c r="AY81" s="246">
        <v>51</v>
      </c>
      <c r="AZ81" s="246">
        <v>50</v>
      </c>
      <c r="BA81" s="246">
        <v>69</v>
      </c>
      <c r="BB81" s="246">
        <v>41</v>
      </c>
    </row>
    <row r="82" spans="2:54" x14ac:dyDescent="0.25">
      <c r="B82" s="110" t="s">
        <v>44</v>
      </c>
      <c r="C82" s="246">
        <v>24</v>
      </c>
      <c r="D82" s="246">
        <v>27</v>
      </c>
      <c r="E82" s="246">
        <v>11</v>
      </c>
      <c r="F82" s="246">
        <v>20</v>
      </c>
      <c r="G82" s="246">
        <v>24</v>
      </c>
      <c r="H82" s="246">
        <v>21</v>
      </c>
      <c r="I82" s="246">
        <v>31</v>
      </c>
      <c r="J82" s="246">
        <v>22</v>
      </c>
      <c r="K82" s="246">
        <v>25</v>
      </c>
      <c r="L82" s="246">
        <v>24</v>
      </c>
      <c r="M82" s="246">
        <v>27</v>
      </c>
      <c r="N82" s="246">
        <v>15</v>
      </c>
      <c r="O82" s="246">
        <v>22</v>
      </c>
      <c r="P82" s="246">
        <v>21</v>
      </c>
      <c r="Q82" s="246">
        <v>20</v>
      </c>
      <c r="R82" s="246">
        <v>24</v>
      </c>
      <c r="S82" s="246">
        <v>17</v>
      </c>
      <c r="T82" s="246">
        <v>23</v>
      </c>
      <c r="U82" s="246">
        <v>17</v>
      </c>
      <c r="V82" s="246">
        <v>20</v>
      </c>
      <c r="W82" s="246">
        <v>24</v>
      </c>
      <c r="X82" s="246">
        <v>17</v>
      </c>
      <c r="Y82" s="246">
        <v>19</v>
      </c>
      <c r="Z82" s="246">
        <v>20</v>
      </c>
      <c r="AA82" s="246">
        <v>24</v>
      </c>
      <c r="AB82" s="246">
        <v>20</v>
      </c>
      <c r="AC82" s="246">
        <v>16</v>
      </c>
      <c r="AD82" s="246">
        <v>26</v>
      </c>
      <c r="AE82" s="246">
        <v>17</v>
      </c>
      <c r="AF82" s="246">
        <v>14</v>
      </c>
      <c r="AG82" s="246">
        <v>20</v>
      </c>
      <c r="AH82" s="246">
        <v>11</v>
      </c>
      <c r="AI82" s="246">
        <v>22</v>
      </c>
      <c r="AJ82" s="246">
        <v>20</v>
      </c>
      <c r="AK82" s="246">
        <v>15</v>
      </c>
      <c r="AL82" s="246">
        <v>23</v>
      </c>
      <c r="AM82" s="246">
        <v>19</v>
      </c>
      <c r="AN82" s="246">
        <v>18</v>
      </c>
      <c r="AO82" s="246">
        <v>18</v>
      </c>
      <c r="AP82" s="246">
        <v>16</v>
      </c>
      <c r="AQ82" s="246">
        <v>18</v>
      </c>
      <c r="AR82" s="246">
        <v>18</v>
      </c>
      <c r="AS82" s="246">
        <v>25</v>
      </c>
      <c r="AT82" s="246">
        <v>15</v>
      </c>
      <c r="AU82" s="246">
        <v>16</v>
      </c>
      <c r="AV82" s="246">
        <v>29</v>
      </c>
      <c r="AW82" s="246">
        <v>18</v>
      </c>
      <c r="AX82" s="246">
        <v>23</v>
      </c>
      <c r="AY82" s="246">
        <v>23</v>
      </c>
      <c r="AZ82" s="246">
        <v>19</v>
      </c>
      <c r="BA82" s="246">
        <v>27</v>
      </c>
      <c r="BB82" s="246">
        <v>13</v>
      </c>
    </row>
    <row r="83" spans="2:54" x14ac:dyDescent="0.25">
      <c r="B83" s="110" t="s">
        <v>45</v>
      </c>
      <c r="C83" s="246">
        <v>220</v>
      </c>
      <c r="D83" s="246">
        <v>315</v>
      </c>
      <c r="E83" s="246">
        <v>324</v>
      </c>
      <c r="F83" s="246">
        <v>285</v>
      </c>
      <c r="G83" s="246">
        <v>253</v>
      </c>
      <c r="H83" s="246">
        <v>295</v>
      </c>
      <c r="I83" s="246">
        <v>357</v>
      </c>
      <c r="J83" s="246">
        <v>292</v>
      </c>
      <c r="K83" s="246">
        <v>318</v>
      </c>
      <c r="L83" s="246">
        <v>279</v>
      </c>
      <c r="M83" s="246">
        <v>313</v>
      </c>
      <c r="N83" s="246">
        <v>297</v>
      </c>
      <c r="O83" s="246">
        <v>238</v>
      </c>
      <c r="P83" s="246">
        <v>276</v>
      </c>
      <c r="Q83" s="246">
        <v>308</v>
      </c>
      <c r="R83" s="246">
        <v>285</v>
      </c>
      <c r="S83" s="246">
        <v>328</v>
      </c>
      <c r="T83" s="246">
        <v>330</v>
      </c>
      <c r="U83" s="246">
        <v>269</v>
      </c>
      <c r="V83" s="246">
        <v>278</v>
      </c>
      <c r="W83" s="246">
        <v>255</v>
      </c>
      <c r="X83" s="246">
        <v>223</v>
      </c>
      <c r="Y83" s="246">
        <v>298</v>
      </c>
      <c r="Z83" s="246">
        <v>249</v>
      </c>
      <c r="AA83" s="246">
        <v>287</v>
      </c>
      <c r="AB83" s="246">
        <v>295</v>
      </c>
      <c r="AC83" s="246">
        <v>262</v>
      </c>
      <c r="AD83" s="246">
        <v>274</v>
      </c>
      <c r="AE83" s="246">
        <v>290</v>
      </c>
      <c r="AF83" s="246">
        <v>269</v>
      </c>
      <c r="AG83" s="246">
        <v>256</v>
      </c>
      <c r="AH83" s="246">
        <v>274</v>
      </c>
      <c r="AI83" s="246">
        <v>271</v>
      </c>
      <c r="AJ83" s="246">
        <v>251</v>
      </c>
      <c r="AK83" s="246">
        <v>223</v>
      </c>
      <c r="AL83" s="246">
        <v>290</v>
      </c>
      <c r="AM83" s="246">
        <v>247</v>
      </c>
      <c r="AN83" s="246">
        <v>263</v>
      </c>
      <c r="AO83" s="246">
        <v>282</v>
      </c>
      <c r="AP83" s="246">
        <v>302</v>
      </c>
      <c r="AQ83" s="246">
        <v>316</v>
      </c>
      <c r="AR83" s="246">
        <v>288</v>
      </c>
      <c r="AS83" s="246">
        <v>274</v>
      </c>
      <c r="AT83" s="246">
        <v>293</v>
      </c>
      <c r="AU83" s="246">
        <v>276</v>
      </c>
      <c r="AV83" s="246">
        <v>316</v>
      </c>
      <c r="AW83" s="246">
        <v>310</v>
      </c>
      <c r="AX83" s="246">
        <v>324</v>
      </c>
      <c r="AY83" s="246">
        <v>295</v>
      </c>
      <c r="AZ83" s="246">
        <v>318</v>
      </c>
      <c r="BA83" s="246">
        <v>375</v>
      </c>
      <c r="BB83" s="246">
        <v>189</v>
      </c>
    </row>
    <row r="84" spans="2:54" x14ac:dyDescent="0.25">
      <c r="B84" s="110" t="s">
        <v>46</v>
      </c>
      <c r="C84" s="246">
        <v>1179</v>
      </c>
      <c r="D84" s="246">
        <v>1481</v>
      </c>
      <c r="E84" s="246">
        <v>1305</v>
      </c>
      <c r="F84" s="246">
        <v>1216</v>
      </c>
      <c r="G84" s="246">
        <v>1288</v>
      </c>
      <c r="H84" s="246">
        <v>1235</v>
      </c>
      <c r="I84" s="246">
        <v>1307</v>
      </c>
      <c r="J84" s="246">
        <v>1170</v>
      </c>
      <c r="K84" s="246">
        <v>1242</v>
      </c>
      <c r="L84" s="246">
        <v>1287</v>
      </c>
      <c r="M84" s="246">
        <v>1261</v>
      </c>
      <c r="N84" s="246">
        <v>1245</v>
      </c>
      <c r="O84" s="246">
        <v>1031</v>
      </c>
      <c r="P84" s="246">
        <v>1245</v>
      </c>
      <c r="Q84" s="246">
        <v>1351</v>
      </c>
      <c r="R84" s="246">
        <v>1352</v>
      </c>
      <c r="S84" s="246">
        <v>1226</v>
      </c>
      <c r="T84" s="246">
        <v>1225</v>
      </c>
      <c r="U84" s="246">
        <v>1046</v>
      </c>
      <c r="V84" s="246">
        <v>1199</v>
      </c>
      <c r="W84" s="246">
        <v>1133</v>
      </c>
      <c r="X84" s="246">
        <v>1036</v>
      </c>
      <c r="Y84" s="246">
        <v>1164</v>
      </c>
      <c r="Z84" s="246">
        <v>1158</v>
      </c>
      <c r="AA84" s="246">
        <v>1137</v>
      </c>
      <c r="AB84" s="246">
        <v>1104</v>
      </c>
      <c r="AC84" s="246">
        <v>1173</v>
      </c>
      <c r="AD84" s="246">
        <v>1092</v>
      </c>
      <c r="AE84" s="246">
        <v>1153</v>
      </c>
      <c r="AF84" s="246">
        <v>1069</v>
      </c>
      <c r="AG84" s="246">
        <v>1091</v>
      </c>
      <c r="AH84" s="246">
        <v>1056</v>
      </c>
      <c r="AI84" s="246">
        <v>1134</v>
      </c>
      <c r="AJ84" s="246">
        <v>1042</v>
      </c>
      <c r="AK84" s="246">
        <v>964</v>
      </c>
      <c r="AL84" s="246">
        <v>1098</v>
      </c>
      <c r="AM84" s="246">
        <v>1099</v>
      </c>
      <c r="AN84" s="246">
        <v>1094</v>
      </c>
      <c r="AO84" s="246">
        <v>1180</v>
      </c>
      <c r="AP84" s="246">
        <v>1134</v>
      </c>
      <c r="AQ84" s="246">
        <v>1102</v>
      </c>
      <c r="AR84" s="246">
        <v>1166</v>
      </c>
      <c r="AS84" s="246">
        <v>1131</v>
      </c>
      <c r="AT84" s="246">
        <v>1103</v>
      </c>
      <c r="AU84" s="246">
        <v>1133</v>
      </c>
      <c r="AV84" s="246">
        <v>1222</v>
      </c>
      <c r="AW84" s="246">
        <v>1183</v>
      </c>
      <c r="AX84" s="246">
        <v>1127</v>
      </c>
      <c r="AY84" s="246">
        <v>1192</v>
      </c>
      <c r="AZ84" s="246">
        <v>1141</v>
      </c>
      <c r="BA84" s="246">
        <v>1280</v>
      </c>
      <c r="BB84" s="246">
        <v>796</v>
      </c>
    </row>
    <row r="85" spans="2:54" x14ac:dyDescent="0.25">
      <c r="B85" s="110" t="s">
        <v>47</v>
      </c>
      <c r="C85" s="246">
        <v>1780</v>
      </c>
      <c r="D85" s="246">
        <v>1849</v>
      </c>
      <c r="E85" s="246">
        <v>1693</v>
      </c>
      <c r="F85" s="246">
        <v>1780</v>
      </c>
      <c r="G85" s="246">
        <v>1682</v>
      </c>
      <c r="H85" s="246">
        <v>1713</v>
      </c>
      <c r="I85" s="246">
        <v>1682</v>
      </c>
      <c r="J85" s="246">
        <v>1655</v>
      </c>
      <c r="K85" s="246">
        <v>1664</v>
      </c>
      <c r="L85" s="246">
        <v>1706</v>
      </c>
      <c r="M85" s="246">
        <v>1668</v>
      </c>
      <c r="N85" s="246">
        <v>1609</v>
      </c>
      <c r="O85" s="246">
        <v>1435</v>
      </c>
      <c r="P85" s="246">
        <v>1652</v>
      </c>
      <c r="Q85" s="246">
        <v>1866</v>
      </c>
      <c r="R85" s="246">
        <v>1814</v>
      </c>
      <c r="S85" s="246">
        <v>1693</v>
      </c>
      <c r="T85" s="246">
        <v>1650</v>
      </c>
      <c r="U85" s="246">
        <v>1468</v>
      </c>
      <c r="V85" s="246">
        <v>1633</v>
      </c>
      <c r="W85" s="246">
        <v>1489</v>
      </c>
      <c r="X85" s="246">
        <v>1428</v>
      </c>
      <c r="Y85" s="246">
        <v>1630</v>
      </c>
      <c r="Z85" s="246">
        <v>1501</v>
      </c>
      <c r="AA85" s="246">
        <v>1495</v>
      </c>
      <c r="AB85" s="246">
        <v>1469</v>
      </c>
      <c r="AC85" s="246">
        <v>1489</v>
      </c>
      <c r="AD85" s="246">
        <v>1450</v>
      </c>
      <c r="AE85" s="246">
        <v>1465</v>
      </c>
      <c r="AF85" s="246">
        <v>1439</v>
      </c>
      <c r="AG85" s="246">
        <v>1383</v>
      </c>
      <c r="AH85" s="246">
        <v>1458</v>
      </c>
      <c r="AI85" s="246">
        <v>1395</v>
      </c>
      <c r="AJ85" s="246">
        <v>1516</v>
      </c>
      <c r="AK85" s="246">
        <v>1295</v>
      </c>
      <c r="AL85" s="246">
        <v>1484</v>
      </c>
      <c r="AM85" s="246">
        <v>1437</v>
      </c>
      <c r="AN85" s="246">
        <v>1516</v>
      </c>
      <c r="AO85" s="246">
        <v>1527</v>
      </c>
      <c r="AP85" s="246">
        <v>1494</v>
      </c>
      <c r="AQ85" s="246">
        <v>1538</v>
      </c>
      <c r="AR85" s="246">
        <v>1480</v>
      </c>
      <c r="AS85" s="246">
        <v>1482</v>
      </c>
      <c r="AT85" s="246">
        <v>1546</v>
      </c>
      <c r="AU85" s="246">
        <v>1552</v>
      </c>
      <c r="AV85" s="246">
        <v>1528</v>
      </c>
      <c r="AW85" s="246">
        <v>1549</v>
      </c>
      <c r="AX85" s="246">
        <v>1588</v>
      </c>
      <c r="AY85" s="246">
        <v>1629</v>
      </c>
      <c r="AZ85" s="246">
        <v>1633</v>
      </c>
      <c r="BA85" s="246">
        <v>1614</v>
      </c>
      <c r="BB85" s="246">
        <v>1060</v>
      </c>
    </row>
    <row r="86" spans="2:54" x14ac:dyDescent="0.25">
      <c r="B86" s="110" t="s">
        <v>48</v>
      </c>
      <c r="C86" s="246">
        <v>3461</v>
      </c>
      <c r="D86" s="246">
        <v>3703</v>
      </c>
      <c r="E86" s="246">
        <v>3156</v>
      </c>
      <c r="F86" s="246">
        <v>3286</v>
      </c>
      <c r="G86" s="246">
        <v>3293</v>
      </c>
      <c r="H86" s="246">
        <v>3243</v>
      </c>
      <c r="I86" s="246">
        <v>3200</v>
      </c>
      <c r="J86" s="246">
        <v>3132</v>
      </c>
      <c r="K86" s="246">
        <v>3079</v>
      </c>
      <c r="L86" s="246">
        <v>3269</v>
      </c>
      <c r="M86" s="246">
        <v>3239</v>
      </c>
      <c r="N86" s="246">
        <v>3280</v>
      </c>
      <c r="O86" s="246">
        <v>2672</v>
      </c>
      <c r="P86" s="246">
        <v>3162</v>
      </c>
      <c r="Q86" s="246">
        <v>3543</v>
      </c>
      <c r="R86" s="246">
        <v>3418</v>
      </c>
      <c r="S86" s="246">
        <v>3009</v>
      </c>
      <c r="T86" s="246">
        <v>2897</v>
      </c>
      <c r="U86" s="246">
        <v>2594</v>
      </c>
      <c r="V86" s="246">
        <v>2961</v>
      </c>
      <c r="W86" s="246">
        <v>2912</v>
      </c>
      <c r="X86" s="246">
        <v>2479</v>
      </c>
      <c r="Y86" s="246">
        <v>2803</v>
      </c>
      <c r="Z86" s="246">
        <v>2622</v>
      </c>
      <c r="AA86" s="246">
        <v>2623</v>
      </c>
      <c r="AB86" s="246">
        <v>2525</v>
      </c>
      <c r="AC86" s="246">
        <v>2548</v>
      </c>
      <c r="AD86" s="246">
        <v>2494</v>
      </c>
      <c r="AE86" s="246">
        <v>2585</v>
      </c>
      <c r="AF86" s="246">
        <v>2470</v>
      </c>
      <c r="AG86" s="246">
        <v>2330</v>
      </c>
      <c r="AH86" s="246">
        <v>2451</v>
      </c>
      <c r="AI86" s="246">
        <v>2392</v>
      </c>
      <c r="AJ86" s="246">
        <v>2524</v>
      </c>
      <c r="AK86" s="246">
        <v>2287</v>
      </c>
      <c r="AL86" s="246">
        <v>2641</v>
      </c>
      <c r="AM86" s="246">
        <v>2376</v>
      </c>
      <c r="AN86" s="246">
        <v>2526</v>
      </c>
      <c r="AO86" s="246">
        <v>2597</v>
      </c>
      <c r="AP86" s="246">
        <v>2697</v>
      </c>
      <c r="AQ86" s="246">
        <v>2614</v>
      </c>
      <c r="AR86" s="246">
        <v>2729</v>
      </c>
      <c r="AS86" s="246">
        <v>2651</v>
      </c>
      <c r="AT86" s="246">
        <v>2637</v>
      </c>
      <c r="AU86" s="246">
        <v>2819</v>
      </c>
      <c r="AV86" s="246">
        <v>2775</v>
      </c>
      <c r="AW86" s="246">
        <v>2811</v>
      </c>
      <c r="AX86" s="246">
        <v>2901</v>
      </c>
      <c r="AY86" s="246">
        <v>2889</v>
      </c>
      <c r="AZ86" s="246">
        <v>2935</v>
      </c>
      <c r="BA86" s="246">
        <v>3017</v>
      </c>
      <c r="BB86" s="246">
        <v>1890</v>
      </c>
    </row>
    <row r="87" spans="2:54" x14ac:dyDescent="0.25">
      <c r="B87" s="103" t="s">
        <v>49</v>
      </c>
      <c r="C87" s="246">
        <v>4921</v>
      </c>
      <c r="D87" s="246">
        <v>5100</v>
      </c>
      <c r="E87" s="246">
        <v>4532</v>
      </c>
      <c r="F87" s="246">
        <v>4625</v>
      </c>
      <c r="G87" s="246">
        <v>4723</v>
      </c>
      <c r="H87" s="246">
        <v>4478</v>
      </c>
      <c r="I87" s="246">
        <v>4396</v>
      </c>
      <c r="J87" s="246">
        <v>4515</v>
      </c>
      <c r="K87" s="246">
        <v>4400</v>
      </c>
      <c r="L87" s="246">
        <v>4625</v>
      </c>
      <c r="M87" s="246">
        <v>4617</v>
      </c>
      <c r="N87" s="246">
        <v>4567</v>
      </c>
      <c r="O87" s="246">
        <v>3821</v>
      </c>
      <c r="P87" s="246">
        <v>4467</v>
      </c>
      <c r="Q87" s="246">
        <v>4999</v>
      </c>
      <c r="R87" s="246">
        <v>4808</v>
      </c>
      <c r="S87" s="246">
        <v>4304</v>
      </c>
      <c r="T87" s="246">
        <v>3978</v>
      </c>
      <c r="U87" s="246">
        <v>3363</v>
      </c>
      <c r="V87" s="246">
        <v>3688</v>
      </c>
      <c r="W87" s="246">
        <v>3663</v>
      </c>
      <c r="X87" s="246">
        <v>3098</v>
      </c>
      <c r="Y87" s="246">
        <v>3525</v>
      </c>
      <c r="Z87" s="246">
        <v>3261</v>
      </c>
      <c r="AA87" s="246">
        <v>3281</v>
      </c>
      <c r="AB87" s="246">
        <v>3136</v>
      </c>
      <c r="AC87" s="246">
        <v>3223</v>
      </c>
      <c r="AD87" s="246">
        <v>3146</v>
      </c>
      <c r="AE87" s="246">
        <v>3230</v>
      </c>
      <c r="AF87" s="246">
        <v>3162</v>
      </c>
      <c r="AG87" s="246">
        <v>3018</v>
      </c>
      <c r="AH87" s="246">
        <v>2983</v>
      </c>
      <c r="AI87" s="246">
        <v>2964</v>
      </c>
      <c r="AJ87" s="246">
        <v>3167</v>
      </c>
      <c r="AK87" s="246">
        <v>2861</v>
      </c>
      <c r="AL87" s="246">
        <v>3316</v>
      </c>
      <c r="AM87" s="246">
        <v>3108</v>
      </c>
      <c r="AN87" s="246">
        <v>3158</v>
      </c>
      <c r="AO87" s="246">
        <v>3497</v>
      </c>
      <c r="AP87" s="246">
        <v>3498</v>
      </c>
      <c r="AQ87" s="246">
        <v>3293</v>
      </c>
      <c r="AR87" s="246">
        <v>3494</v>
      </c>
      <c r="AS87" s="246">
        <v>3621</v>
      </c>
      <c r="AT87" s="246">
        <v>3460</v>
      </c>
      <c r="AU87" s="246">
        <v>3588</v>
      </c>
      <c r="AV87" s="246">
        <v>3641</v>
      </c>
      <c r="AW87" s="246">
        <v>3662</v>
      </c>
      <c r="AX87" s="246">
        <v>3604</v>
      </c>
      <c r="AY87" s="246">
        <v>3825</v>
      </c>
      <c r="AZ87" s="246">
        <v>3937</v>
      </c>
      <c r="BA87" s="246">
        <v>3951</v>
      </c>
      <c r="BB87" s="246">
        <v>2617</v>
      </c>
    </row>
    <row r="88" spans="2:54" x14ac:dyDescent="0.25">
      <c r="B88" s="146" t="s">
        <v>65</v>
      </c>
      <c r="C88" s="19">
        <f>SUM(C81:C87)</f>
        <v>11619</v>
      </c>
      <c r="D88" s="19">
        <f t="shared" ref="D88" si="206">SUM(D81:D87)</f>
        <v>12540</v>
      </c>
      <c r="E88" s="19">
        <f t="shared" ref="E88" si="207">SUM(E81:E87)</f>
        <v>11075</v>
      </c>
      <c r="F88" s="19">
        <f t="shared" ref="F88" si="208">SUM(F81:F87)</f>
        <v>11261</v>
      </c>
      <c r="G88" s="19">
        <f t="shared" ref="G88" si="209">SUM(G81:G87)</f>
        <v>11314</v>
      </c>
      <c r="H88" s="19">
        <f t="shared" ref="H88" si="210">SUM(H81:H87)</f>
        <v>11044</v>
      </c>
      <c r="I88" s="19">
        <f t="shared" ref="I88" si="211">SUM(I81:I87)</f>
        <v>11028</v>
      </c>
      <c r="J88" s="19">
        <f t="shared" ref="J88" si="212">SUM(J81:J87)</f>
        <v>10844</v>
      </c>
      <c r="K88" s="19">
        <f t="shared" ref="K88" si="213">SUM(K81:K87)</f>
        <v>10780</v>
      </c>
      <c r="L88" s="19">
        <f t="shared" ref="L88" si="214">SUM(L81:L87)</f>
        <v>11242</v>
      </c>
      <c r="M88" s="19">
        <f t="shared" ref="M88" si="215">SUM(M81:M87)</f>
        <v>11180</v>
      </c>
      <c r="N88" s="19">
        <f t="shared" ref="N88" si="216">SUM(N81:N87)</f>
        <v>11072</v>
      </c>
      <c r="O88" s="19">
        <f t="shared" ref="O88" si="217">SUM(O81:O87)</f>
        <v>9260</v>
      </c>
      <c r="P88" s="19">
        <f t="shared" ref="P88" si="218">SUM(P81:P87)</f>
        <v>10878</v>
      </c>
      <c r="Q88" s="19">
        <f t="shared" ref="Q88" si="219">SUM(Q81:Q87)</f>
        <v>12134</v>
      </c>
      <c r="R88" s="19">
        <f t="shared" ref="R88" si="220">SUM(R81:R87)</f>
        <v>11750</v>
      </c>
      <c r="S88" s="19">
        <f t="shared" ref="S88" si="221">SUM(S81:S87)</f>
        <v>10625</v>
      </c>
      <c r="T88" s="19">
        <f t="shared" ref="T88" si="222">SUM(T81:T87)</f>
        <v>10166</v>
      </c>
      <c r="U88" s="19">
        <f t="shared" ref="U88" si="223">SUM(U81:U87)</f>
        <v>8813</v>
      </c>
      <c r="V88" s="19">
        <f t="shared" ref="V88" si="224">SUM(V81:V87)</f>
        <v>9846</v>
      </c>
      <c r="W88" s="19">
        <f t="shared" ref="W88" si="225">SUM(W81:W87)</f>
        <v>9528</v>
      </c>
      <c r="X88" s="19">
        <f t="shared" ref="X88" si="226">SUM(X81:X87)</f>
        <v>8331</v>
      </c>
      <c r="Y88" s="19">
        <f t="shared" ref="Y88" si="227">SUM(Y81:Y87)</f>
        <v>9481</v>
      </c>
      <c r="Z88" s="19">
        <f t="shared" ref="Z88" si="228">SUM(Z81:Z87)</f>
        <v>8868</v>
      </c>
      <c r="AA88" s="19">
        <f t="shared" ref="AA88" si="229">SUM(AA81:AA87)</f>
        <v>8904</v>
      </c>
      <c r="AB88" s="19">
        <f t="shared" ref="AB88" si="230">SUM(AB81:AB87)</f>
        <v>8588</v>
      </c>
      <c r="AC88" s="19">
        <f t="shared" ref="AC88" si="231">SUM(AC81:AC87)</f>
        <v>8763</v>
      </c>
      <c r="AD88" s="19">
        <f t="shared" ref="AD88" si="232">SUM(AD81:AD87)</f>
        <v>8533</v>
      </c>
      <c r="AE88" s="19">
        <f t="shared" ref="AE88" si="233">SUM(AE81:AE87)</f>
        <v>8790</v>
      </c>
      <c r="AF88" s="19">
        <f t="shared" ref="AF88" si="234">SUM(AF81:AF87)</f>
        <v>8476</v>
      </c>
      <c r="AG88" s="19">
        <f t="shared" ref="AG88" si="235">SUM(AG81:AG87)</f>
        <v>8157</v>
      </c>
      <c r="AH88" s="19">
        <f t="shared" ref="AH88" si="236">SUM(AH81:AH87)</f>
        <v>8280</v>
      </c>
      <c r="AI88" s="19">
        <f t="shared" ref="AI88" si="237">SUM(AI81:AI87)</f>
        <v>8230</v>
      </c>
      <c r="AJ88" s="19">
        <f t="shared" ref="AJ88" si="238">SUM(AJ81:AJ87)</f>
        <v>8573</v>
      </c>
      <c r="AK88" s="19">
        <f t="shared" ref="AK88" si="239">SUM(AK81:AK87)</f>
        <v>7685</v>
      </c>
      <c r="AL88" s="19">
        <f t="shared" ref="AL88" si="240">SUM(AL81:AL87)</f>
        <v>8904</v>
      </c>
      <c r="AM88" s="19">
        <f t="shared" ref="AM88" si="241">SUM(AM81:AM87)</f>
        <v>8347</v>
      </c>
      <c r="AN88" s="19">
        <f t="shared" ref="AN88" si="242">SUM(AN81:AN87)</f>
        <v>8633</v>
      </c>
      <c r="AO88" s="19">
        <f t="shared" ref="AO88" si="243">SUM(AO81:AO87)</f>
        <v>9155</v>
      </c>
      <c r="AP88" s="19">
        <f t="shared" ref="AP88" si="244">SUM(AP81:AP87)</f>
        <v>9189</v>
      </c>
      <c r="AQ88" s="19">
        <f t="shared" ref="AQ88" si="245">SUM(AQ81:AQ87)</f>
        <v>8939</v>
      </c>
      <c r="AR88" s="19">
        <f t="shared" ref="AR88" si="246">SUM(AR81:AR87)</f>
        <v>9233</v>
      </c>
      <c r="AS88" s="19">
        <f t="shared" ref="AS88" si="247">SUM(AS81:AS87)</f>
        <v>9235</v>
      </c>
      <c r="AT88" s="19">
        <f t="shared" ref="AT88" si="248">SUM(AT81:AT87)</f>
        <v>9107</v>
      </c>
      <c r="AU88" s="19">
        <f t="shared" ref="AU88" si="249">SUM(AU81:AU87)</f>
        <v>9449</v>
      </c>
      <c r="AV88" s="19">
        <f t="shared" ref="AV88" si="250">SUM(AV81:AV87)</f>
        <v>9583</v>
      </c>
      <c r="AW88" s="19">
        <f t="shared" ref="AW88" si="251">SUM(AW81:AW87)</f>
        <v>9587</v>
      </c>
      <c r="AX88" s="19">
        <f t="shared" ref="AX88" si="252">SUM(AX81:AX87)</f>
        <v>9633</v>
      </c>
      <c r="AY88" s="19">
        <f t="shared" ref="AY88" si="253">SUM(AY81:AY87)</f>
        <v>9904</v>
      </c>
      <c r="AZ88" s="19">
        <f t="shared" ref="AZ88" si="254">SUM(AZ81:AZ87)</f>
        <v>10033</v>
      </c>
      <c r="BA88" s="19">
        <f t="shared" ref="BA88" si="255">SUM(BA81:BA87)</f>
        <v>10333</v>
      </c>
      <c r="BB88" s="19">
        <f t="shared" ref="BB88" si="256">SUM(BB81:BB87)</f>
        <v>6606</v>
      </c>
    </row>
    <row r="90" spans="2:54" x14ac:dyDescent="0.25">
      <c r="B90">
        <v>2012</v>
      </c>
    </row>
    <row r="91" spans="2:54" x14ac:dyDescent="0.25">
      <c r="B91" s="245" t="s">
        <v>50</v>
      </c>
      <c r="C91" s="244">
        <v>1</v>
      </c>
      <c r="D91" s="244">
        <v>2</v>
      </c>
      <c r="E91" s="244">
        <v>3</v>
      </c>
      <c r="F91" s="244">
        <v>4</v>
      </c>
      <c r="G91" s="244">
        <v>5</v>
      </c>
      <c r="H91" s="244">
        <v>6</v>
      </c>
      <c r="I91" s="244">
        <v>7</v>
      </c>
      <c r="J91" s="244">
        <v>8</v>
      </c>
      <c r="K91" s="244">
        <v>9</v>
      </c>
      <c r="L91" s="244">
        <v>10</v>
      </c>
      <c r="M91" s="244">
        <v>11</v>
      </c>
      <c r="N91" s="244">
        <v>12</v>
      </c>
      <c r="O91" s="244">
        <v>13</v>
      </c>
      <c r="P91" s="244">
        <v>14</v>
      </c>
      <c r="Q91" s="244">
        <v>15</v>
      </c>
      <c r="R91" s="244">
        <v>16</v>
      </c>
      <c r="S91" s="244">
        <v>17</v>
      </c>
      <c r="T91" s="244">
        <v>18</v>
      </c>
      <c r="U91" s="244">
        <v>19</v>
      </c>
      <c r="V91" s="244">
        <v>20</v>
      </c>
      <c r="W91" s="244">
        <v>21</v>
      </c>
      <c r="X91" s="244">
        <v>22</v>
      </c>
      <c r="Y91" s="244">
        <v>23</v>
      </c>
      <c r="Z91" s="244">
        <v>24</v>
      </c>
      <c r="AA91" s="244">
        <v>25</v>
      </c>
      <c r="AB91" s="244">
        <v>26</v>
      </c>
      <c r="AC91" s="244">
        <v>27</v>
      </c>
      <c r="AD91" s="244">
        <v>28</v>
      </c>
      <c r="AE91" s="244">
        <v>29</v>
      </c>
      <c r="AF91" s="244">
        <v>30</v>
      </c>
      <c r="AG91" s="244">
        <v>31</v>
      </c>
      <c r="AH91" s="244">
        <v>32</v>
      </c>
      <c r="AI91" s="244">
        <v>33</v>
      </c>
      <c r="AJ91" s="244">
        <v>34</v>
      </c>
      <c r="AK91" s="244">
        <v>35</v>
      </c>
      <c r="AL91" s="244">
        <v>36</v>
      </c>
      <c r="AM91" s="244">
        <v>37</v>
      </c>
      <c r="AN91" s="244">
        <v>38</v>
      </c>
      <c r="AO91" s="244">
        <v>39</v>
      </c>
      <c r="AP91" s="244">
        <v>40</v>
      </c>
      <c r="AQ91" s="244">
        <v>41</v>
      </c>
      <c r="AR91" s="244">
        <v>42</v>
      </c>
      <c r="AS91" s="244">
        <v>43</v>
      </c>
      <c r="AT91" s="244">
        <v>44</v>
      </c>
      <c r="AU91" s="244">
        <v>45</v>
      </c>
      <c r="AV91" s="244">
        <v>46</v>
      </c>
      <c r="AW91" s="244">
        <v>47</v>
      </c>
      <c r="AX91" s="244">
        <v>48</v>
      </c>
      <c r="AY91" s="244">
        <v>49</v>
      </c>
      <c r="AZ91" s="244">
        <v>50</v>
      </c>
      <c r="BA91" s="244">
        <v>51</v>
      </c>
      <c r="BB91" s="244">
        <v>52</v>
      </c>
    </row>
    <row r="92" spans="2:54" x14ac:dyDescent="0.25">
      <c r="B92" s="110" t="s">
        <v>51</v>
      </c>
      <c r="C92" s="249">
        <v>48</v>
      </c>
      <c r="D92" s="249">
        <v>61</v>
      </c>
      <c r="E92" s="249">
        <v>48</v>
      </c>
      <c r="F92" s="249">
        <v>45</v>
      </c>
      <c r="G92" s="249">
        <v>52</v>
      </c>
      <c r="H92" s="249">
        <v>50</v>
      </c>
      <c r="I92" s="249">
        <v>53</v>
      </c>
      <c r="J92" s="249">
        <v>75</v>
      </c>
      <c r="K92" s="249">
        <v>55</v>
      </c>
      <c r="L92" s="249">
        <v>57</v>
      </c>
      <c r="M92" s="249">
        <v>58</v>
      </c>
      <c r="N92" s="249">
        <v>67</v>
      </c>
      <c r="O92" s="249">
        <v>61</v>
      </c>
      <c r="P92" s="249">
        <v>50</v>
      </c>
      <c r="Q92" s="249">
        <v>65</v>
      </c>
      <c r="R92" s="249">
        <v>72</v>
      </c>
      <c r="S92" s="249">
        <v>60</v>
      </c>
      <c r="T92" s="249">
        <v>60</v>
      </c>
      <c r="U92" s="249">
        <v>54</v>
      </c>
      <c r="V92" s="249">
        <v>67</v>
      </c>
      <c r="W92" s="249">
        <v>58</v>
      </c>
      <c r="X92" s="249">
        <v>60</v>
      </c>
      <c r="Y92" s="249">
        <v>42</v>
      </c>
      <c r="Z92" s="249">
        <v>80</v>
      </c>
      <c r="AA92" s="249">
        <v>53</v>
      </c>
      <c r="AB92" s="249">
        <v>56</v>
      </c>
      <c r="AC92" s="249">
        <v>64</v>
      </c>
      <c r="AD92" s="249">
        <v>57</v>
      </c>
      <c r="AE92" s="249">
        <v>47</v>
      </c>
      <c r="AF92" s="249">
        <v>69</v>
      </c>
      <c r="AG92" s="249">
        <v>56</v>
      </c>
      <c r="AH92" s="249">
        <v>70</v>
      </c>
      <c r="AI92" s="249">
        <v>54</v>
      </c>
      <c r="AJ92" s="249">
        <v>62</v>
      </c>
      <c r="AK92" s="249">
        <v>62</v>
      </c>
      <c r="AL92" s="249">
        <v>62</v>
      </c>
      <c r="AM92" s="249">
        <v>63</v>
      </c>
      <c r="AN92" s="249">
        <v>56</v>
      </c>
      <c r="AO92" s="249">
        <v>59</v>
      </c>
      <c r="AP92" s="249">
        <v>66</v>
      </c>
      <c r="AQ92" s="249">
        <v>52</v>
      </c>
      <c r="AR92" s="249">
        <v>57</v>
      </c>
      <c r="AS92" s="249">
        <v>49</v>
      </c>
      <c r="AT92" s="249">
        <v>63</v>
      </c>
      <c r="AU92" s="249">
        <v>66</v>
      </c>
      <c r="AV92" s="249">
        <v>69</v>
      </c>
      <c r="AW92" s="249">
        <v>70</v>
      </c>
      <c r="AX92" s="249">
        <v>58</v>
      </c>
      <c r="AY92" s="249">
        <v>71</v>
      </c>
      <c r="AZ92" s="249">
        <v>60</v>
      </c>
      <c r="BA92" s="249">
        <v>56</v>
      </c>
      <c r="BB92" s="249">
        <v>40</v>
      </c>
    </row>
    <row r="93" spans="2:54" x14ac:dyDescent="0.25">
      <c r="B93" s="110" t="s">
        <v>44</v>
      </c>
      <c r="C93" s="249">
        <v>19</v>
      </c>
      <c r="D93" s="249">
        <v>17</v>
      </c>
      <c r="E93" s="249">
        <v>17</v>
      </c>
      <c r="F93" s="249">
        <v>28</v>
      </c>
      <c r="G93" s="249">
        <v>26</v>
      </c>
      <c r="H93" s="249">
        <v>18</v>
      </c>
      <c r="I93" s="249">
        <v>16</v>
      </c>
      <c r="J93" s="249">
        <v>14</v>
      </c>
      <c r="K93" s="249">
        <v>22</v>
      </c>
      <c r="L93" s="249">
        <v>16</v>
      </c>
      <c r="M93" s="249">
        <v>18</v>
      </c>
      <c r="N93" s="249">
        <v>34</v>
      </c>
      <c r="O93" s="249">
        <v>21</v>
      </c>
      <c r="P93" s="249">
        <v>23</v>
      </c>
      <c r="Q93" s="249">
        <v>26</v>
      </c>
      <c r="R93" s="249">
        <v>18</v>
      </c>
      <c r="S93" s="249">
        <v>21</v>
      </c>
      <c r="T93" s="249">
        <v>25</v>
      </c>
      <c r="U93" s="249">
        <v>16</v>
      </c>
      <c r="V93" s="249">
        <v>23</v>
      </c>
      <c r="W93" s="249">
        <v>26</v>
      </c>
      <c r="X93" s="249">
        <v>23</v>
      </c>
      <c r="Y93" s="249">
        <v>9</v>
      </c>
      <c r="Z93" s="249">
        <v>16</v>
      </c>
      <c r="AA93" s="249">
        <v>17</v>
      </c>
      <c r="AB93" s="249">
        <v>16</v>
      </c>
      <c r="AC93" s="249">
        <v>17</v>
      </c>
      <c r="AD93" s="249">
        <v>16</v>
      </c>
      <c r="AE93" s="249">
        <v>26</v>
      </c>
      <c r="AF93" s="249">
        <v>15</v>
      </c>
      <c r="AG93" s="249">
        <v>13</v>
      </c>
      <c r="AH93" s="249">
        <v>38</v>
      </c>
      <c r="AI93" s="249">
        <v>14</v>
      </c>
      <c r="AJ93" s="249">
        <v>19</v>
      </c>
      <c r="AK93" s="249">
        <v>13</v>
      </c>
      <c r="AL93" s="249">
        <v>20</v>
      </c>
      <c r="AM93" s="249">
        <v>19</v>
      </c>
      <c r="AN93" s="249">
        <v>15</v>
      </c>
      <c r="AO93" s="249">
        <v>16</v>
      </c>
      <c r="AP93" s="249">
        <v>16</v>
      </c>
      <c r="AQ93" s="249">
        <v>11</v>
      </c>
      <c r="AR93" s="249">
        <v>24</v>
      </c>
      <c r="AS93" s="249">
        <v>31</v>
      </c>
      <c r="AT93" s="249">
        <v>21</v>
      </c>
      <c r="AU93" s="249">
        <v>25</v>
      </c>
      <c r="AV93" s="249">
        <v>19</v>
      </c>
      <c r="AW93" s="249">
        <v>18</v>
      </c>
      <c r="AX93" s="249">
        <v>19</v>
      </c>
      <c r="AY93" s="249">
        <v>32</v>
      </c>
      <c r="AZ93" s="249">
        <v>23</v>
      </c>
      <c r="BA93" s="249">
        <v>23</v>
      </c>
      <c r="BB93" s="249">
        <v>15</v>
      </c>
    </row>
    <row r="94" spans="2:54" x14ac:dyDescent="0.25">
      <c r="B94" s="110" t="s">
        <v>45</v>
      </c>
      <c r="C94" s="249">
        <v>181</v>
      </c>
      <c r="D94" s="249">
        <v>282</v>
      </c>
      <c r="E94" s="249">
        <v>279</v>
      </c>
      <c r="F94" s="249">
        <v>285</v>
      </c>
      <c r="G94" s="249">
        <v>280</v>
      </c>
      <c r="H94" s="249">
        <v>312</v>
      </c>
      <c r="I94" s="249">
        <v>290</v>
      </c>
      <c r="J94" s="249">
        <v>320</v>
      </c>
      <c r="K94" s="249">
        <v>278</v>
      </c>
      <c r="L94" s="249">
        <v>318</v>
      </c>
      <c r="M94" s="249">
        <v>270</v>
      </c>
      <c r="N94" s="249">
        <v>296</v>
      </c>
      <c r="O94" s="249">
        <v>290</v>
      </c>
      <c r="P94" s="249">
        <v>301</v>
      </c>
      <c r="Q94" s="249">
        <v>278</v>
      </c>
      <c r="R94" s="249">
        <v>306</v>
      </c>
      <c r="S94" s="249">
        <v>288</v>
      </c>
      <c r="T94" s="249">
        <v>301</v>
      </c>
      <c r="U94" s="249">
        <v>241</v>
      </c>
      <c r="V94" s="249">
        <v>306</v>
      </c>
      <c r="W94" s="249">
        <v>273</v>
      </c>
      <c r="X94" s="249">
        <v>303</v>
      </c>
      <c r="Y94" s="249">
        <v>185</v>
      </c>
      <c r="Z94" s="249">
        <v>300</v>
      </c>
      <c r="AA94" s="249">
        <v>289</v>
      </c>
      <c r="AB94" s="249">
        <v>256</v>
      </c>
      <c r="AC94" s="249">
        <v>266</v>
      </c>
      <c r="AD94" s="249">
        <v>260</v>
      </c>
      <c r="AE94" s="249">
        <v>292</v>
      </c>
      <c r="AF94" s="249">
        <v>283</v>
      </c>
      <c r="AG94" s="249">
        <v>271</v>
      </c>
      <c r="AH94" s="249">
        <v>249</v>
      </c>
      <c r="AI94" s="249">
        <v>268</v>
      </c>
      <c r="AJ94" s="249">
        <v>283</v>
      </c>
      <c r="AK94" s="249">
        <v>243</v>
      </c>
      <c r="AL94" s="249">
        <v>243</v>
      </c>
      <c r="AM94" s="249">
        <v>259</v>
      </c>
      <c r="AN94" s="249">
        <v>319</v>
      </c>
      <c r="AO94" s="249">
        <v>246</v>
      </c>
      <c r="AP94" s="249">
        <v>234</v>
      </c>
      <c r="AQ94" s="249">
        <v>270</v>
      </c>
      <c r="AR94" s="249">
        <v>245</v>
      </c>
      <c r="AS94" s="249">
        <v>280</v>
      </c>
      <c r="AT94" s="249">
        <v>284</v>
      </c>
      <c r="AU94" s="249">
        <v>304</v>
      </c>
      <c r="AV94" s="249">
        <v>288</v>
      </c>
      <c r="AW94" s="249">
        <v>307</v>
      </c>
      <c r="AX94" s="249">
        <v>268</v>
      </c>
      <c r="AY94" s="249">
        <v>283</v>
      </c>
      <c r="AZ94" s="249">
        <v>334</v>
      </c>
      <c r="BA94" s="249">
        <v>306</v>
      </c>
      <c r="BB94" s="249">
        <v>200</v>
      </c>
    </row>
    <row r="95" spans="2:54" x14ac:dyDescent="0.25">
      <c r="B95" s="110" t="s">
        <v>46</v>
      </c>
      <c r="C95" s="249">
        <v>1255</v>
      </c>
      <c r="D95" s="249">
        <v>1370</v>
      </c>
      <c r="E95" s="249">
        <v>1204</v>
      </c>
      <c r="F95" s="249">
        <v>1240</v>
      </c>
      <c r="G95" s="249">
        <v>1245</v>
      </c>
      <c r="H95" s="249">
        <v>1237</v>
      </c>
      <c r="I95" s="249">
        <v>1164</v>
      </c>
      <c r="J95" s="249">
        <v>1220</v>
      </c>
      <c r="K95" s="249">
        <v>1310</v>
      </c>
      <c r="L95" s="249">
        <v>1185</v>
      </c>
      <c r="M95" s="249">
        <v>1238</v>
      </c>
      <c r="N95" s="249">
        <v>1256</v>
      </c>
      <c r="O95" s="249">
        <v>1170</v>
      </c>
      <c r="P95" s="249">
        <v>1072</v>
      </c>
      <c r="Q95" s="249">
        <v>1155</v>
      </c>
      <c r="R95" s="249">
        <v>1313</v>
      </c>
      <c r="S95" s="249">
        <v>1227</v>
      </c>
      <c r="T95" s="249">
        <v>1171</v>
      </c>
      <c r="U95" s="249">
        <v>1063</v>
      </c>
      <c r="V95" s="249">
        <v>1212</v>
      </c>
      <c r="W95" s="249">
        <v>1177</v>
      </c>
      <c r="X95" s="249">
        <v>1190</v>
      </c>
      <c r="Y95" s="249">
        <v>846</v>
      </c>
      <c r="Z95" s="249">
        <v>1217</v>
      </c>
      <c r="AA95" s="249">
        <v>1147</v>
      </c>
      <c r="AB95" s="249">
        <v>1130</v>
      </c>
      <c r="AC95" s="249">
        <v>1098</v>
      </c>
      <c r="AD95" s="249">
        <v>1123</v>
      </c>
      <c r="AE95" s="249">
        <v>1124</v>
      </c>
      <c r="AF95" s="249">
        <v>1157</v>
      </c>
      <c r="AG95" s="249">
        <v>1153</v>
      </c>
      <c r="AH95" s="249">
        <v>1124</v>
      </c>
      <c r="AI95" s="249">
        <v>1108</v>
      </c>
      <c r="AJ95" s="249">
        <v>1144</v>
      </c>
      <c r="AK95" s="249">
        <v>952</v>
      </c>
      <c r="AL95" s="249">
        <v>1164</v>
      </c>
      <c r="AM95" s="249">
        <v>1106</v>
      </c>
      <c r="AN95" s="249">
        <v>1173</v>
      </c>
      <c r="AO95" s="249">
        <v>1094</v>
      </c>
      <c r="AP95" s="249">
        <v>1122</v>
      </c>
      <c r="AQ95" s="249">
        <v>1162</v>
      </c>
      <c r="AR95" s="249">
        <v>1120</v>
      </c>
      <c r="AS95" s="249">
        <v>1149</v>
      </c>
      <c r="AT95" s="249">
        <v>1158</v>
      </c>
      <c r="AU95" s="249">
        <v>1172</v>
      </c>
      <c r="AV95" s="249">
        <v>1197</v>
      </c>
      <c r="AW95" s="249">
        <v>1203</v>
      </c>
      <c r="AX95" s="249">
        <v>1136</v>
      </c>
      <c r="AY95" s="249">
        <v>1219</v>
      </c>
      <c r="AZ95" s="249">
        <v>1213</v>
      </c>
      <c r="BA95" s="249">
        <v>1315</v>
      </c>
      <c r="BB95" s="249">
        <v>817</v>
      </c>
    </row>
    <row r="96" spans="2:54" x14ac:dyDescent="0.25">
      <c r="B96" s="110" t="s">
        <v>47</v>
      </c>
      <c r="C96" s="249">
        <v>1570</v>
      </c>
      <c r="D96" s="249">
        <v>1795</v>
      </c>
      <c r="E96" s="249">
        <v>1601</v>
      </c>
      <c r="F96" s="249">
        <v>1626</v>
      </c>
      <c r="G96" s="249">
        <v>1531</v>
      </c>
      <c r="H96" s="249">
        <v>1650</v>
      </c>
      <c r="I96" s="249">
        <v>1639</v>
      </c>
      <c r="J96" s="249">
        <v>1667</v>
      </c>
      <c r="K96" s="249">
        <v>1614</v>
      </c>
      <c r="L96" s="249">
        <v>1585</v>
      </c>
      <c r="M96" s="249">
        <v>1485</v>
      </c>
      <c r="N96" s="249">
        <v>1526</v>
      </c>
      <c r="O96" s="249">
        <v>1541</v>
      </c>
      <c r="P96" s="249">
        <v>1314</v>
      </c>
      <c r="Q96" s="249">
        <v>1639</v>
      </c>
      <c r="R96" s="249">
        <v>1732</v>
      </c>
      <c r="S96" s="249">
        <v>1607</v>
      </c>
      <c r="T96" s="249">
        <v>1615</v>
      </c>
      <c r="U96" s="249">
        <v>1370</v>
      </c>
      <c r="V96" s="249">
        <v>1643</v>
      </c>
      <c r="W96" s="249">
        <v>1622</v>
      </c>
      <c r="X96" s="249">
        <v>1542</v>
      </c>
      <c r="Y96" s="249">
        <v>1130</v>
      </c>
      <c r="Z96" s="249">
        <v>1794</v>
      </c>
      <c r="AA96" s="249">
        <v>1527</v>
      </c>
      <c r="AB96" s="249">
        <v>1464</v>
      </c>
      <c r="AC96" s="249">
        <v>1521</v>
      </c>
      <c r="AD96" s="249">
        <v>1493</v>
      </c>
      <c r="AE96" s="249">
        <v>1495</v>
      </c>
      <c r="AF96" s="249">
        <v>1500</v>
      </c>
      <c r="AG96" s="249">
        <v>1527</v>
      </c>
      <c r="AH96" s="249">
        <v>1447</v>
      </c>
      <c r="AI96" s="249">
        <v>1446</v>
      </c>
      <c r="AJ96" s="249">
        <v>1515</v>
      </c>
      <c r="AK96" s="249">
        <v>1293</v>
      </c>
      <c r="AL96" s="249">
        <v>1418</v>
      </c>
      <c r="AM96" s="249">
        <v>1476</v>
      </c>
      <c r="AN96" s="249">
        <v>1474</v>
      </c>
      <c r="AO96" s="249">
        <v>1495</v>
      </c>
      <c r="AP96" s="249">
        <v>1508</v>
      </c>
      <c r="AQ96" s="249">
        <v>1489</v>
      </c>
      <c r="AR96" s="249">
        <v>1535</v>
      </c>
      <c r="AS96" s="249">
        <v>1490</v>
      </c>
      <c r="AT96" s="249">
        <v>1579</v>
      </c>
      <c r="AU96" s="249">
        <v>1556</v>
      </c>
      <c r="AV96" s="249">
        <v>1576</v>
      </c>
      <c r="AW96" s="249">
        <v>1522</v>
      </c>
      <c r="AX96" s="249">
        <v>1551</v>
      </c>
      <c r="AY96" s="249">
        <v>1575</v>
      </c>
      <c r="AZ96" s="249">
        <v>1628</v>
      </c>
      <c r="BA96" s="249">
        <v>1823</v>
      </c>
      <c r="BB96" s="249">
        <v>1240</v>
      </c>
    </row>
    <row r="97" spans="2:54" x14ac:dyDescent="0.25">
      <c r="B97" s="110" t="s">
        <v>48</v>
      </c>
      <c r="C97" s="249">
        <v>3140</v>
      </c>
      <c r="D97" s="249">
        <v>3372</v>
      </c>
      <c r="E97" s="249">
        <v>3047</v>
      </c>
      <c r="F97" s="249">
        <v>3008</v>
      </c>
      <c r="G97" s="249">
        <v>2939</v>
      </c>
      <c r="H97" s="249">
        <v>2942</v>
      </c>
      <c r="I97" s="249">
        <v>3118</v>
      </c>
      <c r="J97" s="249">
        <v>3234</v>
      </c>
      <c r="K97" s="249">
        <v>3286</v>
      </c>
      <c r="L97" s="249">
        <v>3074</v>
      </c>
      <c r="M97" s="249">
        <v>2990</v>
      </c>
      <c r="N97" s="249">
        <v>2877</v>
      </c>
      <c r="O97" s="249">
        <v>2769</v>
      </c>
      <c r="P97" s="249">
        <v>2478</v>
      </c>
      <c r="Q97" s="249">
        <v>2959</v>
      </c>
      <c r="R97" s="249">
        <v>3231</v>
      </c>
      <c r="S97" s="249">
        <v>2986</v>
      </c>
      <c r="T97" s="249">
        <v>2936</v>
      </c>
      <c r="U97" s="249">
        <v>2652</v>
      </c>
      <c r="V97" s="249">
        <v>2891</v>
      </c>
      <c r="W97" s="249">
        <v>2839</v>
      </c>
      <c r="X97" s="249">
        <v>2873</v>
      </c>
      <c r="Y97" s="249">
        <v>2021</v>
      </c>
      <c r="Z97" s="249">
        <v>3063</v>
      </c>
      <c r="AA97" s="249">
        <v>2658</v>
      </c>
      <c r="AB97" s="249">
        <v>2594</v>
      </c>
      <c r="AC97" s="249">
        <v>2633</v>
      </c>
      <c r="AD97" s="249">
        <v>2571</v>
      </c>
      <c r="AE97" s="249">
        <v>2538</v>
      </c>
      <c r="AF97" s="249">
        <v>2557</v>
      </c>
      <c r="AG97" s="249">
        <v>2590</v>
      </c>
      <c r="AH97" s="249">
        <v>2564</v>
      </c>
      <c r="AI97" s="249">
        <v>2611</v>
      </c>
      <c r="AJ97" s="249">
        <v>2618</v>
      </c>
      <c r="AK97" s="249">
        <v>2288</v>
      </c>
      <c r="AL97" s="249">
        <v>2596</v>
      </c>
      <c r="AM97" s="249">
        <v>2486</v>
      </c>
      <c r="AN97" s="249">
        <v>2548</v>
      </c>
      <c r="AO97" s="249">
        <v>2624</v>
      </c>
      <c r="AP97" s="249">
        <v>2639</v>
      </c>
      <c r="AQ97" s="249">
        <v>2821</v>
      </c>
      <c r="AR97" s="249">
        <v>2750</v>
      </c>
      <c r="AS97" s="249">
        <v>2842</v>
      </c>
      <c r="AT97" s="249">
        <v>2666</v>
      </c>
      <c r="AU97" s="249">
        <v>2813</v>
      </c>
      <c r="AV97" s="249">
        <v>2863</v>
      </c>
      <c r="AW97" s="249">
        <v>2765</v>
      </c>
      <c r="AX97" s="249">
        <v>2826</v>
      </c>
      <c r="AY97" s="249">
        <v>2888</v>
      </c>
      <c r="AZ97" s="249">
        <v>3060</v>
      </c>
      <c r="BA97" s="249">
        <v>3343</v>
      </c>
      <c r="BB97" s="249">
        <v>2397</v>
      </c>
    </row>
    <row r="98" spans="2:54" x14ac:dyDescent="0.25">
      <c r="B98" s="103" t="s">
        <v>49</v>
      </c>
      <c r="C98" s="249">
        <v>4280</v>
      </c>
      <c r="D98" s="249">
        <v>4393</v>
      </c>
      <c r="E98" s="249">
        <v>4197</v>
      </c>
      <c r="F98" s="249">
        <v>4088</v>
      </c>
      <c r="G98" s="249">
        <v>4044</v>
      </c>
      <c r="H98" s="249">
        <v>4077</v>
      </c>
      <c r="I98" s="249">
        <v>4252</v>
      </c>
      <c r="J98" s="249">
        <v>4551</v>
      </c>
      <c r="K98" s="249">
        <v>4374</v>
      </c>
      <c r="L98" s="249">
        <v>4270</v>
      </c>
      <c r="M98" s="249">
        <v>3982</v>
      </c>
      <c r="N98" s="249">
        <v>3806</v>
      </c>
      <c r="O98" s="249">
        <v>3779</v>
      </c>
      <c r="P98" s="249">
        <v>3281</v>
      </c>
      <c r="Q98" s="249">
        <v>3870</v>
      </c>
      <c r="R98" s="249">
        <v>4135</v>
      </c>
      <c r="S98" s="249">
        <v>4048</v>
      </c>
      <c r="T98" s="249">
        <v>3847</v>
      </c>
      <c r="U98" s="249">
        <v>3461</v>
      </c>
      <c r="V98" s="249">
        <v>3761</v>
      </c>
      <c r="W98" s="249">
        <v>3607</v>
      </c>
      <c r="X98" s="249">
        <v>3606</v>
      </c>
      <c r="Y98" s="249">
        <v>2548</v>
      </c>
      <c r="Z98" s="249">
        <v>3700</v>
      </c>
      <c r="AA98" s="249">
        <v>3363</v>
      </c>
      <c r="AB98" s="249">
        <v>3339</v>
      </c>
      <c r="AC98" s="249">
        <v>3306</v>
      </c>
      <c r="AD98" s="249">
        <v>3233</v>
      </c>
      <c r="AE98" s="249">
        <v>3162</v>
      </c>
      <c r="AF98" s="249">
        <v>3295</v>
      </c>
      <c r="AG98" s="249">
        <v>3331</v>
      </c>
      <c r="AH98" s="249">
        <v>3316</v>
      </c>
      <c r="AI98" s="249">
        <v>3274</v>
      </c>
      <c r="AJ98" s="249">
        <v>3336</v>
      </c>
      <c r="AK98" s="249">
        <v>2766</v>
      </c>
      <c r="AL98" s="249">
        <v>3345</v>
      </c>
      <c r="AM98" s="249">
        <v>3231</v>
      </c>
      <c r="AN98" s="249">
        <v>3253</v>
      </c>
      <c r="AO98" s="249">
        <v>3330</v>
      </c>
      <c r="AP98" s="249">
        <v>3483</v>
      </c>
      <c r="AQ98" s="249">
        <v>3636</v>
      </c>
      <c r="AR98" s="249">
        <v>3553</v>
      </c>
      <c r="AS98" s="249">
        <v>3709</v>
      </c>
      <c r="AT98" s="249">
        <v>3563</v>
      </c>
      <c r="AU98" s="249">
        <v>3746</v>
      </c>
      <c r="AV98" s="249">
        <v>3888</v>
      </c>
      <c r="AW98" s="249">
        <v>3783</v>
      </c>
      <c r="AX98" s="249">
        <v>3532</v>
      </c>
      <c r="AY98" s="249">
        <v>3774</v>
      </c>
      <c r="AZ98" s="249">
        <v>4068</v>
      </c>
      <c r="BA98" s="249">
        <v>4585</v>
      </c>
      <c r="BB98" s="249">
        <v>3387</v>
      </c>
    </row>
    <row r="99" spans="2:54" x14ac:dyDescent="0.25">
      <c r="B99" s="146" t="s">
        <v>65</v>
      </c>
      <c r="C99" s="19">
        <f>SUM(C92:C98)</f>
        <v>10493</v>
      </c>
      <c r="D99" s="19">
        <f t="shared" ref="D99" si="257">SUM(D92:D98)</f>
        <v>11290</v>
      </c>
      <c r="E99" s="19">
        <f t="shared" ref="E99" si="258">SUM(E92:E98)</f>
        <v>10393</v>
      </c>
      <c r="F99" s="19">
        <f t="shared" ref="F99" si="259">SUM(F92:F98)</f>
        <v>10320</v>
      </c>
      <c r="G99" s="19">
        <f t="shared" ref="G99" si="260">SUM(G92:G98)</f>
        <v>10117</v>
      </c>
      <c r="H99" s="19">
        <f t="shared" ref="H99" si="261">SUM(H92:H98)</f>
        <v>10286</v>
      </c>
      <c r="I99" s="19">
        <f t="shared" ref="I99" si="262">SUM(I92:I98)</f>
        <v>10532</v>
      </c>
      <c r="J99" s="19">
        <f t="shared" ref="J99" si="263">SUM(J92:J98)</f>
        <v>11081</v>
      </c>
      <c r="K99" s="19">
        <f t="shared" ref="K99" si="264">SUM(K92:K98)</f>
        <v>10939</v>
      </c>
      <c r="L99" s="19">
        <f t="shared" ref="L99" si="265">SUM(L92:L98)</f>
        <v>10505</v>
      </c>
      <c r="M99" s="19">
        <f t="shared" ref="M99" si="266">SUM(M92:M98)</f>
        <v>10041</v>
      </c>
      <c r="N99" s="19">
        <f t="shared" ref="N99" si="267">SUM(N92:N98)</f>
        <v>9862</v>
      </c>
      <c r="O99" s="19">
        <f t="shared" ref="O99" si="268">SUM(O92:O98)</f>
        <v>9631</v>
      </c>
      <c r="P99" s="19">
        <f t="shared" ref="P99" si="269">SUM(P92:P98)</f>
        <v>8519</v>
      </c>
      <c r="Q99" s="19">
        <f t="shared" ref="Q99" si="270">SUM(Q92:Q98)</f>
        <v>9992</v>
      </c>
      <c r="R99" s="19">
        <f t="shared" ref="R99" si="271">SUM(R92:R98)</f>
        <v>10807</v>
      </c>
      <c r="S99" s="19">
        <f t="shared" ref="S99" si="272">SUM(S92:S98)</f>
        <v>10237</v>
      </c>
      <c r="T99" s="19">
        <f t="shared" ref="T99" si="273">SUM(T92:T98)</f>
        <v>9955</v>
      </c>
      <c r="U99" s="19">
        <f t="shared" ref="U99" si="274">SUM(U92:U98)</f>
        <v>8857</v>
      </c>
      <c r="V99" s="19">
        <f t="shared" ref="V99" si="275">SUM(V92:V98)</f>
        <v>9903</v>
      </c>
      <c r="W99" s="19">
        <f t="shared" ref="W99" si="276">SUM(W92:W98)</f>
        <v>9602</v>
      </c>
      <c r="X99" s="19">
        <f t="shared" ref="X99" si="277">SUM(X92:X98)</f>
        <v>9597</v>
      </c>
      <c r="Y99" s="19">
        <f t="shared" ref="Y99" si="278">SUM(Y92:Y98)</f>
        <v>6781</v>
      </c>
      <c r="Z99" s="19">
        <f t="shared" ref="Z99" si="279">SUM(Z92:Z98)</f>
        <v>10170</v>
      </c>
      <c r="AA99" s="19">
        <f t="shared" ref="AA99" si="280">SUM(AA92:AA98)</f>
        <v>9054</v>
      </c>
      <c r="AB99" s="19">
        <f t="shared" ref="AB99" si="281">SUM(AB92:AB98)</f>
        <v>8855</v>
      </c>
      <c r="AC99" s="19">
        <f t="shared" ref="AC99" si="282">SUM(AC92:AC98)</f>
        <v>8905</v>
      </c>
      <c r="AD99" s="19">
        <f t="shared" ref="AD99" si="283">SUM(AD92:AD98)</f>
        <v>8753</v>
      </c>
      <c r="AE99" s="19">
        <f t="shared" ref="AE99" si="284">SUM(AE92:AE98)</f>
        <v>8684</v>
      </c>
      <c r="AF99" s="19">
        <f t="shared" ref="AF99" si="285">SUM(AF92:AF98)</f>
        <v>8876</v>
      </c>
      <c r="AG99" s="19">
        <f t="shared" ref="AG99" si="286">SUM(AG92:AG98)</f>
        <v>8941</v>
      </c>
      <c r="AH99" s="19">
        <f t="shared" ref="AH99" si="287">SUM(AH92:AH98)</f>
        <v>8808</v>
      </c>
      <c r="AI99" s="19">
        <f t="shared" ref="AI99" si="288">SUM(AI92:AI98)</f>
        <v>8775</v>
      </c>
      <c r="AJ99" s="19">
        <f t="shared" ref="AJ99" si="289">SUM(AJ92:AJ98)</f>
        <v>8977</v>
      </c>
      <c r="AK99" s="19">
        <f t="shared" ref="AK99" si="290">SUM(AK92:AK98)</f>
        <v>7617</v>
      </c>
      <c r="AL99" s="19">
        <f t="shared" ref="AL99" si="291">SUM(AL92:AL98)</f>
        <v>8848</v>
      </c>
      <c r="AM99" s="19">
        <f t="shared" ref="AM99" si="292">SUM(AM92:AM98)</f>
        <v>8640</v>
      </c>
      <c r="AN99" s="19">
        <f t="shared" ref="AN99" si="293">SUM(AN92:AN98)</f>
        <v>8838</v>
      </c>
      <c r="AO99" s="19">
        <f t="shared" ref="AO99" si="294">SUM(AO92:AO98)</f>
        <v>8864</v>
      </c>
      <c r="AP99" s="19">
        <f t="shared" ref="AP99" si="295">SUM(AP92:AP98)</f>
        <v>9068</v>
      </c>
      <c r="AQ99" s="19">
        <f t="shared" ref="AQ99" si="296">SUM(AQ92:AQ98)</f>
        <v>9441</v>
      </c>
      <c r="AR99" s="19">
        <f t="shared" ref="AR99" si="297">SUM(AR92:AR98)</f>
        <v>9284</v>
      </c>
      <c r="AS99" s="19">
        <f t="shared" ref="AS99" si="298">SUM(AS92:AS98)</f>
        <v>9550</v>
      </c>
      <c r="AT99" s="19">
        <f t="shared" ref="AT99" si="299">SUM(AT92:AT98)</f>
        <v>9334</v>
      </c>
      <c r="AU99" s="19">
        <f t="shared" ref="AU99" si="300">SUM(AU92:AU98)</f>
        <v>9682</v>
      </c>
      <c r="AV99" s="19">
        <f t="shared" ref="AV99" si="301">SUM(AV92:AV98)</f>
        <v>9900</v>
      </c>
      <c r="AW99" s="19">
        <f t="shared" ref="AW99" si="302">SUM(AW92:AW98)</f>
        <v>9668</v>
      </c>
      <c r="AX99" s="19">
        <f t="shared" ref="AX99" si="303">SUM(AX92:AX98)</f>
        <v>9390</v>
      </c>
      <c r="AY99" s="19">
        <f t="shared" ref="AY99" si="304">SUM(AY92:AY98)</f>
        <v>9842</v>
      </c>
      <c r="AZ99" s="19">
        <f t="shared" ref="AZ99" si="305">SUM(AZ92:AZ98)</f>
        <v>10386</v>
      </c>
      <c r="BA99" s="19">
        <f t="shared" ref="BA99" si="306">SUM(BA92:BA98)</f>
        <v>11451</v>
      </c>
      <c r="BB99" s="19">
        <f t="shared" ref="BB99" si="307">SUM(BB92:BB98)</f>
        <v>8096</v>
      </c>
    </row>
    <row r="101" spans="2:54" x14ac:dyDescent="0.25">
      <c r="B101">
        <v>2011</v>
      </c>
    </row>
    <row r="102" spans="2:54" x14ac:dyDescent="0.25">
      <c r="B102" s="248" t="s">
        <v>50</v>
      </c>
      <c r="C102" s="247">
        <v>1</v>
      </c>
      <c r="D102" s="247">
        <v>2</v>
      </c>
      <c r="E102" s="247">
        <v>3</v>
      </c>
      <c r="F102" s="247">
        <v>4</v>
      </c>
      <c r="G102" s="247">
        <v>5</v>
      </c>
      <c r="H102" s="247">
        <v>6</v>
      </c>
      <c r="I102" s="247">
        <v>7</v>
      </c>
      <c r="J102" s="247">
        <v>8</v>
      </c>
      <c r="K102" s="247">
        <v>9</v>
      </c>
      <c r="L102" s="247">
        <v>10</v>
      </c>
      <c r="M102" s="247">
        <v>11</v>
      </c>
      <c r="N102" s="247">
        <v>12</v>
      </c>
      <c r="O102" s="247">
        <v>13</v>
      </c>
      <c r="P102" s="247">
        <v>14</v>
      </c>
      <c r="Q102" s="247">
        <v>15</v>
      </c>
      <c r="R102" s="247">
        <v>16</v>
      </c>
      <c r="S102" s="247">
        <v>17</v>
      </c>
      <c r="T102" s="247">
        <v>18</v>
      </c>
      <c r="U102" s="247">
        <v>19</v>
      </c>
      <c r="V102" s="247">
        <v>20</v>
      </c>
      <c r="W102" s="247">
        <v>21</v>
      </c>
      <c r="X102" s="247">
        <v>22</v>
      </c>
      <c r="Y102" s="247">
        <v>23</v>
      </c>
      <c r="Z102" s="247">
        <v>24</v>
      </c>
      <c r="AA102" s="247">
        <v>25</v>
      </c>
      <c r="AB102" s="247">
        <v>26</v>
      </c>
      <c r="AC102" s="247">
        <v>27</v>
      </c>
      <c r="AD102" s="247">
        <v>28</v>
      </c>
      <c r="AE102" s="247">
        <v>29</v>
      </c>
      <c r="AF102" s="247">
        <v>30</v>
      </c>
      <c r="AG102" s="247">
        <v>31</v>
      </c>
      <c r="AH102" s="247">
        <v>32</v>
      </c>
      <c r="AI102" s="247">
        <v>33</v>
      </c>
      <c r="AJ102" s="247">
        <v>34</v>
      </c>
      <c r="AK102" s="247">
        <v>35</v>
      </c>
      <c r="AL102" s="247">
        <v>36</v>
      </c>
      <c r="AM102" s="247">
        <v>37</v>
      </c>
      <c r="AN102" s="247">
        <v>38</v>
      </c>
      <c r="AO102" s="247">
        <v>39</v>
      </c>
      <c r="AP102" s="247">
        <v>40</v>
      </c>
      <c r="AQ102" s="247">
        <v>41</v>
      </c>
      <c r="AR102" s="247">
        <v>42</v>
      </c>
      <c r="AS102" s="247">
        <v>43</v>
      </c>
      <c r="AT102" s="247">
        <v>44</v>
      </c>
      <c r="AU102" s="247">
        <v>45</v>
      </c>
      <c r="AV102" s="247">
        <v>46</v>
      </c>
      <c r="AW102" s="247">
        <v>47</v>
      </c>
      <c r="AX102" s="247">
        <v>48</v>
      </c>
      <c r="AY102" s="247">
        <v>49</v>
      </c>
      <c r="AZ102" s="247">
        <v>50</v>
      </c>
      <c r="BA102" s="247">
        <v>51</v>
      </c>
      <c r="BB102" s="247">
        <v>52</v>
      </c>
    </row>
    <row r="103" spans="2:54" x14ac:dyDescent="0.25">
      <c r="B103" s="110" t="s">
        <v>51</v>
      </c>
      <c r="C103" s="253">
        <v>54</v>
      </c>
      <c r="D103" s="253">
        <v>59</v>
      </c>
      <c r="E103" s="253">
        <v>56</v>
      </c>
      <c r="F103" s="253">
        <v>69</v>
      </c>
      <c r="G103" s="253">
        <v>44</v>
      </c>
      <c r="H103" s="253">
        <v>69</v>
      </c>
      <c r="I103" s="253">
        <v>64</v>
      </c>
      <c r="J103" s="253">
        <v>57</v>
      </c>
      <c r="K103" s="253">
        <v>60</v>
      </c>
      <c r="L103" s="253">
        <v>66</v>
      </c>
      <c r="M103" s="253">
        <v>63</v>
      </c>
      <c r="N103" s="252">
        <v>75</v>
      </c>
      <c r="O103" s="252">
        <v>55</v>
      </c>
      <c r="P103" s="252">
        <v>70</v>
      </c>
      <c r="Q103" s="252">
        <v>76</v>
      </c>
      <c r="R103" s="252">
        <v>59</v>
      </c>
      <c r="S103" s="252">
        <v>46</v>
      </c>
      <c r="T103" s="252">
        <v>66</v>
      </c>
      <c r="U103" s="252">
        <v>85</v>
      </c>
      <c r="V103" s="252">
        <v>70</v>
      </c>
      <c r="W103" s="252">
        <v>62</v>
      </c>
      <c r="X103" s="252">
        <v>53</v>
      </c>
      <c r="Y103" s="252">
        <v>60</v>
      </c>
      <c r="Z103" s="252">
        <v>69</v>
      </c>
      <c r="AA103" s="252">
        <v>59</v>
      </c>
      <c r="AB103" s="252">
        <v>63</v>
      </c>
      <c r="AC103" s="252">
        <v>64</v>
      </c>
      <c r="AD103" s="252">
        <v>40</v>
      </c>
      <c r="AE103" s="252">
        <v>66</v>
      </c>
      <c r="AF103" s="252">
        <v>62</v>
      </c>
      <c r="AG103" s="252">
        <v>52</v>
      </c>
      <c r="AH103" s="252">
        <v>61</v>
      </c>
      <c r="AI103" s="252">
        <v>65</v>
      </c>
      <c r="AJ103" s="252">
        <v>77</v>
      </c>
      <c r="AK103" s="252">
        <v>53</v>
      </c>
      <c r="AL103" s="252">
        <v>52</v>
      </c>
      <c r="AM103" s="252">
        <v>53</v>
      </c>
      <c r="AN103" s="252">
        <v>53</v>
      </c>
      <c r="AO103" s="252">
        <v>54</v>
      </c>
      <c r="AP103" s="252">
        <v>65</v>
      </c>
      <c r="AQ103" s="252">
        <v>69</v>
      </c>
      <c r="AR103" s="252">
        <v>68</v>
      </c>
      <c r="AS103" s="252">
        <v>55</v>
      </c>
      <c r="AT103" s="252">
        <v>61</v>
      </c>
      <c r="AU103" s="252">
        <v>56</v>
      </c>
      <c r="AV103" s="253">
        <v>64</v>
      </c>
      <c r="AW103" s="253">
        <v>61</v>
      </c>
      <c r="AX103" s="253">
        <v>56</v>
      </c>
      <c r="AY103" s="253">
        <v>52</v>
      </c>
      <c r="AZ103" s="253">
        <v>74</v>
      </c>
      <c r="BA103" s="253">
        <v>79</v>
      </c>
      <c r="BB103" s="253">
        <v>48</v>
      </c>
    </row>
    <row r="104" spans="2:54" x14ac:dyDescent="0.25">
      <c r="B104" s="110" t="s">
        <v>44</v>
      </c>
      <c r="C104" s="253">
        <v>30</v>
      </c>
      <c r="D104" s="253">
        <v>32</v>
      </c>
      <c r="E104" s="253">
        <v>18</v>
      </c>
      <c r="F104" s="253">
        <v>29</v>
      </c>
      <c r="G104" s="253">
        <v>19</v>
      </c>
      <c r="H104" s="253">
        <v>18</v>
      </c>
      <c r="I104" s="253">
        <v>16</v>
      </c>
      <c r="J104" s="253">
        <v>17</v>
      </c>
      <c r="K104" s="253">
        <v>27</v>
      </c>
      <c r="L104" s="253">
        <v>21</v>
      </c>
      <c r="M104" s="253">
        <v>29</v>
      </c>
      <c r="N104" s="253">
        <v>24</v>
      </c>
      <c r="O104" s="253">
        <v>35</v>
      </c>
      <c r="P104" s="253">
        <v>25</v>
      </c>
      <c r="Q104" s="253">
        <v>27</v>
      </c>
      <c r="R104" s="253">
        <v>19</v>
      </c>
      <c r="S104" s="253">
        <v>20</v>
      </c>
      <c r="T104" s="253">
        <v>19</v>
      </c>
      <c r="U104" s="253">
        <v>19</v>
      </c>
      <c r="V104" s="253">
        <v>20</v>
      </c>
      <c r="W104" s="253">
        <v>21</v>
      </c>
      <c r="X104" s="253">
        <v>17</v>
      </c>
      <c r="Y104" s="253">
        <v>23</v>
      </c>
      <c r="Z104" s="253">
        <v>18</v>
      </c>
      <c r="AA104" s="253">
        <v>19</v>
      </c>
      <c r="AB104" s="253">
        <v>10</v>
      </c>
      <c r="AC104" s="253">
        <v>21</v>
      </c>
      <c r="AD104" s="253">
        <v>13</v>
      </c>
      <c r="AE104" s="253">
        <v>21</v>
      </c>
      <c r="AF104" s="253">
        <v>25</v>
      </c>
      <c r="AG104" s="253">
        <v>19</v>
      </c>
      <c r="AH104" s="253">
        <v>12</v>
      </c>
      <c r="AI104" s="253">
        <v>10</v>
      </c>
      <c r="AJ104" s="253">
        <v>12</v>
      </c>
      <c r="AK104" s="253">
        <v>17</v>
      </c>
      <c r="AL104" s="253">
        <v>17</v>
      </c>
      <c r="AM104" s="253">
        <v>27</v>
      </c>
      <c r="AN104" s="253">
        <v>20</v>
      </c>
      <c r="AO104" s="253">
        <v>22</v>
      </c>
      <c r="AP104" s="253">
        <v>16</v>
      </c>
      <c r="AQ104" s="253">
        <v>18</v>
      </c>
      <c r="AR104" s="253">
        <v>16</v>
      </c>
      <c r="AS104" s="253">
        <v>17</v>
      </c>
      <c r="AT104" s="253">
        <v>20</v>
      </c>
      <c r="AU104" s="253">
        <v>30</v>
      </c>
      <c r="AV104" s="253">
        <v>15</v>
      </c>
      <c r="AW104" s="253">
        <v>16</v>
      </c>
      <c r="AX104" s="253">
        <v>22</v>
      </c>
      <c r="AY104" s="253">
        <v>21</v>
      </c>
      <c r="AZ104" s="253">
        <v>12</v>
      </c>
      <c r="BA104" s="253">
        <v>25</v>
      </c>
      <c r="BB104" s="253">
        <v>22</v>
      </c>
    </row>
    <row r="105" spans="2:54" x14ac:dyDescent="0.25">
      <c r="B105" s="110" t="s">
        <v>45</v>
      </c>
      <c r="C105" s="253">
        <v>306</v>
      </c>
      <c r="D105" s="253">
        <v>378</v>
      </c>
      <c r="E105" s="253">
        <v>388</v>
      </c>
      <c r="F105" s="253">
        <v>331</v>
      </c>
      <c r="G105" s="253">
        <v>327</v>
      </c>
      <c r="H105" s="253">
        <v>302</v>
      </c>
      <c r="I105" s="253">
        <v>340</v>
      </c>
      <c r="J105" s="253">
        <v>287</v>
      </c>
      <c r="K105" s="253">
        <v>286</v>
      </c>
      <c r="L105" s="253">
        <v>299</v>
      </c>
      <c r="M105" s="253">
        <v>304</v>
      </c>
      <c r="N105" s="253">
        <v>312</v>
      </c>
      <c r="O105" s="253">
        <v>264</v>
      </c>
      <c r="P105" s="253">
        <v>289</v>
      </c>
      <c r="Q105" s="253">
        <v>312</v>
      </c>
      <c r="R105" s="253">
        <v>239</v>
      </c>
      <c r="S105" s="253">
        <v>257</v>
      </c>
      <c r="T105" s="253">
        <v>315</v>
      </c>
      <c r="U105" s="253">
        <v>352</v>
      </c>
      <c r="V105" s="253">
        <v>291</v>
      </c>
      <c r="W105" s="253">
        <v>302</v>
      </c>
      <c r="X105" s="253">
        <v>255</v>
      </c>
      <c r="Y105" s="253">
        <v>325</v>
      </c>
      <c r="Z105" s="253">
        <v>296</v>
      </c>
      <c r="AA105" s="253">
        <v>290</v>
      </c>
      <c r="AB105" s="253">
        <v>323</v>
      </c>
      <c r="AC105" s="253">
        <v>301</v>
      </c>
      <c r="AD105" s="253">
        <v>258</v>
      </c>
      <c r="AE105" s="253">
        <v>305</v>
      </c>
      <c r="AF105" s="253">
        <v>260</v>
      </c>
      <c r="AG105" s="253">
        <v>297</v>
      </c>
      <c r="AH105" s="253">
        <v>272</v>
      </c>
      <c r="AI105" s="253">
        <v>291</v>
      </c>
      <c r="AJ105" s="253">
        <v>287</v>
      </c>
      <c r="AK105" s="253">
        <v>254</v>
      </c>
      <c r="AL105" s="253">
        <v>249</v>
      </c>
      <c r="AM105" s="253">
        <v>279</v>
      </c>
      <c r="AN105" s="253">
        <v>309</v>
      </c>
      <c r="AO105" s="253">
        <v>302</v>
      </c>
      <c r="AP105" s="253">
        <v>268</v>
      </c>
      <c r="AQ105" s="253">
        <v>288</v>
      </c>
      <c r="AR105" s="253">
        <v>264</v>
      </c>
      <c r="AS105" s="253">
        <v>306</v>
      </c>
      <c r="AT105" s="253">
        <v>285</v>
      </c>
      <c r="AU105" s="253">
        <v>288</v>
      </c>
      <c r="AV105" s="253">
        <v>312</v>
      </c>
      <c r="AW105" s="253">
        <v>274</v>
      </c>
      <c r="AX105" s="253">
        <v>287</v>
      </c>
      <c r="AY105" s="253">
        <v>308</v>
      </c>
      <c r="AZ105" s="253">
        <v>314</v>
      </c>
      <c r="BA105" s="253">
        <v>327</v>
      </c>
      <c r="BB105" s="253">
        <v>176</v>
      </c>
    </row>
    <row r="106" spans="2:54" x14ac:dyDescent="0.25">
      <c r="B106" s="110" t="s">
        <v>46</v>
      </c>
      <c r="C106" s="253">
        <v>1548</v>
      </c>
      <c r="D106" s="253">
        <v>1701</v>
      </c>
      <c r="E106" s="253">
        <v>1403</v>
      </c>
      <c r="F106" s="253">
        <v>1363</v>
      </c>
      <c r="G106" s="253">
        <v>1337</v>
      </c>
      <c r="H106" s="253">
        <v>1279</v>
      </c>
      <c r="I106" s="253">
        <v>1283</v>
      </c>
      <c r="J106" s="253">
        <v>1213</v>
      </c>
      <c r="K106" s="253">
        <v>1274</v>
      </c>
      <c r="L106" s="253">
        <v>1213</v>
      </c>
      <c r="M106" s="253">
        <v>1260</v>
      </c>
      <c r="N106" s="253">
        <v>1179</v>
      </c>
      <c r="O106" s="253">
        <v>1226</v>
      </c>
      <c r="P106" s="253">
        <v>1245</v>
      </c>
      <c r="Q106" s="253">
        <v>1205</v>
      </c>
      <c r="R106" s="253">
        <v>1057</v>
      </c>
      <c r="S106" s="253">
        <v>997</v>
      </c>
      <c r="T106" s="253">
        <v>1302</v>
      </c>
      <c r="U106" s="253">
        <v>1358</v>
      </c>
      <c r="V106" s="253">
        <v>1191</v>
      </c>
      <c r="W106" s="253">
        <v>1233</v>
      </c>
      <c r="X106" s="253">
        <v>1050</v>
      </c>
      <c r="Y106" s="253">
        <v>1197</v>
      </c>
      <c r="Z106" s="253">
        <v>1227</v>
      </c>
      <c r="AA106" s="253">
        <v>1126</v>
      </c>
      <c r="AB106" s="253">
        <v>1131</v>
      </c>
      <c r="AC106" s="253">
        <v>1155</v>
      </c>
      <c r="AD106" s="253">
        <v>1163</v>
      </c>
      <c r="AE106" s="253">
        <v>1168</v>
      </c>
      <c r="AF106" s="253">
        <v>1118</v>
      </c>
      <c r="AG106" s="253">
        <v>1182</v>
      </c>
      <c r="AH106" s="253">
        <v>1174</v>
      </c>
      <c r="AI106" s="253">
        <v>1119</v>
      </c>
      <c r="AJ106" s="253">
        <v>1133</v>
      </c>
      <c r="AK106" s="253">
        <v>1018</v>
      </c>
      <c r="AL106" s="253">
        <v>1149</v>
      </c>
      <c r="AM106" s="253">
        <v>1159</v>
      </c>
      <c r="AN106" s="253">
        <v>1107</v>
      </c>
      <c r="AO106" s="253">
        <v>1172</v>
      </c>
      <c r="AP106" s="253">
        <v>1065</v>
      </c>
      <c r="AQ106" s="253">
        <v>1202</v>
      </c>
      <c r="AR106" s="253">
        <v>1130</v>
      </c>
      <c r="AS106" s="253">
        <v>1195</v>
      </c>
      <c r="AT106" s="253">
        <v>1262</v>
      </c>
      <c r="AU106" s="253">
        <v>1149</v>
      </c>
      <c r="AV106" s="253">
        <v>1208</v>
      </c>
      <c r="AW106" s="253">
        <v>1158</v>
      </c>
      <c r="AX106" s="253">
        <v>1209</v>
      </c>
      <c r="AY106" s="253">
        <v>1268</v>
      </c>
      <c r="AZ106" s="253">
        <v>1243</v>
      </c>
      <c r="BA106" s="253">
        <v>1268</v>
      </c>
      <c r="BB106" s="253">
        <v>915</v>
      </c>
    </row>
    <row r="107" spans="2:54" x14ac:dyDescent="0.25">
      <c r="B107" s="110" t="s">
        <v>47</v>
      </c>
      <c r="C107" s="253">
        <v>2017</v>
      </c>
      <c r="D107" s="253">
        <v>2014</v>
      </c>
      <c r="E107" s="253">
        <v>1764</v>
      </c>
      <c r="F107" s="253">
        <v>1651</v>
      </c>
      <c r="G107" s="253">
        <v>1664</v>
      </c>
      <c r="H107" s="253">
        <v>1631</v>
      </c>
      <c r="I107" s="253">
        <v>1515</v>
      </c>
      <c r="J107" s="253">
        <v>1487</v>
      </c>
      <c r="K107" s="253">
        <v>1495</v>
      </c>
      <c r="L107" s="253">
        <v>1624</v>
      </c>
      <c r="M107" s="253">
        <v>1519</v>
      </c>
      <c r="N107" s="253">
        <v>1545</v>
      </c>
      <c r="O107" s="253">
        <v>1529</v>
      </c>
      <c r="P107" s="253">
        <v>1579</v>
      </c>
      <c r="Q107" s="253">
        <v>1562</v>
      </c>
      <c r="R107" s="253">
        <v>1328</v>
      </c>
      <c r="S107" s="253">
        <v>1306</v>
      </c>
      <c r="T107" s="253">
        <v>1598</v>
      </c>
      <c r="U107" s="253">
        <v>1665</v>
      </c>
      <c r="V107" s="253">
        <v>1507</v>
      </c>
      <c r="W107" s="253">
        <v>1516</v>
      </c>
      <c r="X107" s="253">
        <v>1290</v>
      </c>
      <c r="Y107" s="253">
        <v>1517</v>
      </c>
      <c r="Z107" s="253">
        <v>1468</v>
      </c>
      <c r="AA107" s="253">
        <v>1398</v>
      </c>
      <c r="AB107" s="253">
        <v>1497</v>
      </c>
      <c r="AC107" s="253">
        <v>1474</v>
      </c>
      <c r="AD107" s="253">
        <v>1367</v>
      </c>
      <c r="AE107" s="253">
        <v>1378</v>
      </c>
      <c r="AF107" s="253">
        <v>1452</v>
      </c>
      <c r="AG107" s="253">
        <v>1433</v>
      </c>
      <c r="AH107" s="253">
        <v>1430</v>
      </c>
      <c r="AI107" s="253">
        <v>1387</v>
      </c>
      <c r="AJ107" s="253">
        <v>1366</v>
      </c>
      <c r="AK107" s="253">
        <v>1222</v>
      </c>
      <c r="AL107" s="253">
        <v>1462</v>
      </c>
      <c r="AM107" s="253">
        <v>1401</v>
      </c>
      <c r="AN107" s="253">
        <v>1371</v>
      </c>
      <c r="AO107" s="253">
        <v>1512</v>
      </c>
      <c r="AP107" s="253">
        <v>1422</v>
      </c>
      <c r="AQ107" s="253">
        <v>1425</v>
      </c>
      <c r="AR107" s="253">
        <v>1460</v>
      </c>
      <c r="AS107" s="253">
        <v>1411</v>
      </c>
      <c r="AT107" s="253">
        <v>1537</v>
      </c>
      <c r="AU107" s="253">
        <v>1527</v>
      </c>
      <c r="AV107" s="253">
        <v>1496</v>
      </c>
      <c r="AW107" s="253">
        <v>1490</v>
      </c>
      <c r="AX107" s="253">
        <v>1533</v>
      </c>
      <c r="AY107" s="253">
        <v>1530</v>
      </c>
      <c r="AZ107" s="253">
        <v>1673</v>
      </c>
      <c r="BA107" s="253">
        <v>1822</v>
      </c>
      <c r="BB107" s="253">
        <v>1309</v>
      </c>
    </row>
    <row r="108" spans="2:54" x14ac:dyDescent="0.25">
      <c r="B108" s="110" t="s">
        <v>48</v>
      </c>
      <c r="C108" s="253">
        <v>3742</v>
      </c>
      <c r="D108" s="253">
        <v>3824</v>
      </c>
      <c r="E108" s="253">
        <v>3333</v>
      </c>
      <c r="F108" s="253">
        <v>3072</v>
      </c>
      <c r="G108" s="253">
        <v>2947</v>
      </c>
      <c r="H108" s="253">
        <v>2926</v>
      </c>
      <c r="I108" s="253">
        <v>2957</v>
      </c>
      <c r="J108" s="253">
        <v>2813</v>
      </c>
      <c r="K108" s="253">
        <v>2814</v>
      </c>
      <c r="L108" s="253">
        <v>2858</v>
      </c>
      <c r="M108" s="253">
        <v>2995</v>
      </c>
      <c r="N108" s="253">
        <v>2935</v>
      </c>
      <c r="O108" s="253">
        <v>2774</v>
      </c>
      <c r="P108" s="253">
        <v>2828</v>
      </c>
      <c r="Q108" s="253">
        <v>2743</v>
      </c>
      <c r="R108" s="253">
        <v>2500</v>
      </c>
      <c r="S108" s="253">
        <v>2427</v>
      </c>
      <c r="T108" s="253">
        <v>2953</v>
      </c>
      <c r="U108" s="253">
        <v>2964</v>
      </c>
      <c r="V108" s="253">
        <v>2722</v>
      </c>
      <c r="W108" s="253">
        <v>2671</v>
      </c>
      <c r="X108" s="253">
        <v>2350</v>
      </c>
      <c r="Y108" s="253">
        <v>2729</v>
      </c>
      <c r="Z108" s="253">
        <v>2626</v>
      </c>
      <c r="AA108" s="253">
        <v>2682</v>
      </c>
      <c r="AB108" s="253">
        <v>2423</v>
      </c>
      <c r="AC108" s="253">
        <v>2570</v>
      </c>
      <c r="AD108" s="253">
        <v>2571</v>
      </c>
      <c r="AE108" s="253">
        <v>2539</v>
      </c>
      <c r="AF108" s="253">
        <v>2466</v>
      </c>
      <c r="AG108" s="253">
        <v>2650</v>
      </c>
      <c r="AH108" s="253">
        <v>2617</v>
      </c>
      <c r="AI108" s="253">
        <v>2473</v>
      </c>
      <c r="AJ108" s="253">
        <v>2544</v>
      </c>
      <c r="AK108" s="253">
        <v>2369</v>
      </c>
      <c r="AL108" s="253">
        <v>2659</v>
      </c>
      <c r="AM108" s="253">
        <v>2536</v>
      </c>
      <c r="AN108" s="253">
        <v>2509</v>
      </c>
      <c r="AO108" s="253">
        <v>2563</v>
      </c>
      <c r="AP108" s="253">
        <v>2634</v>
      </c>
      <c r="AQ108" s="253">
        <v>2510</v>
      </c>
      <c r="AR108" s="253">
        <v>2565</v>
      </c>
      <c r="AS108" s="253">
        <v>2637</v>
      </c>
      <c r="AT108" s="253">
        <v>2798</v>
      </c>
      <c r="AU108" s="253">
        <v>2721</v>
      </c>
      <c r="AV108" s="253">
        <v>2732</v>
      </c>
      <c r="AW108" s="253">
        <v>2696</v>
      </c>
      <c r="AX108" s="253">
        <v>2642</v>
      </c>
      <c r="AY108" s="253">
        <v>2850</v>
      </c>
      <c r="AZ108" s="253">
        <v>3128</v>
      </c>
      <c r="BA108" s="253">
        <v>3229</v>
      </c>
      <c r="BB108" s="253">
        <v>2591</v>
      </c>
    </row>
    <row r="109" spans="2:54" x14ac:dyDescent="0.25">
      <c r="B109" s="103" t="s">
        <v>49</v>
      </c>
      <c r="C109" s="253">
        <v>4945</v>
      </c>
      <c r="D109" s="253">
        <v>5119</v>
      </c>
      <c r="E109" s="253">
        <v>4476</v>
      </c>
      <c r="F109" s="253">
        <v>4039</v>
      </c>
      <c r="G109" s="253">
        <v>3897</v>
      </c>
      <c r="H109" s="253">
        <v>3793</v>
      </c>
      <c r="I109" s="253">
        <v>3581</v>
      </c>
      <c r="J109" s="253">
        <v>3559</v>
      </c>
      <c r="K109" s="253">
        <v>3497</v>
      </c>
      <c r="L109" s="253">
        <v>3567</v>
      </c>
      <c r="M109" s="253">
        <v>3671</v>
      </c>
      <c r="N109" s="253">
        <v>3626</v>
      </c>
      <c r="O109" s="253">
        <v>3428</v>
      </c>
      <c r="P109" s="253">
        <v>3518</v>
      </c>
      <c r="Q109" s="253">
        <v>3401</v>
      </c>
      <c r="R109" s="253">
        <v>3130</v>
      </c>
      <c r="S109" s="253">
        <v>3009</v>
      </c>
      <c r="T109" s="253">
        <v>3600</v>
      </c>
      <c r="U109" s="253">
        <v>3697</v>
      </c>
      <c r="V109" s="253">
        <v>3146</v>
      </c>
      <c r="W109" s="253">
        <v>3357</v>
      </c>
      <c r="X109" s="253">
        <v>2896</v>
      </c>
      <c r="Y109" s="253">
        <v>3400</v>
      </c>
      <c r="Z109" s="253">
        <v>3256</v>
      </c>
      <c r="AA109" s="253">
        <v>3131</v>
      </c>
      <c r="AB109" s="253">
        <v>3262</v>
      </c>
      <c r="AC109" s="253">
        <v>3119</v>
      </c>
      <c r="AD109" s="253">
        <v>3049</v>
      </c>
      <c r="AE109" s="253">
        <v>3023</v>
      </c>
      <c r="AF109" s="253">
        <v>3072</v>
      </c>
      <c r="AG109" s="253">
        <v>3153</v>
      </c>
      <c r="AH109" s="253">
        <v>3007</v>
      </c>
      <c r="AI109" s="253">
        <v>3079</v>
      </c>
      <c r="AJ109" s="253">
        <v>3045</v>
      </c>
      <c r="AK109" s="253">
        <v>2783</v>
      </c>
      <c r="AL109" s="253">
        <v>3179</v>
      </c>
      <c r="AM109" s="253">
        <v>3157</v>
      </c>
      <c r="AN109" s="253">
        <v>3157</v>
      </c>
      <c r="AO109" s="253">
        <v>3294</v>
      </c>
      <c r="AP109" s="253">
        <v>3249</v>
      </c>
      <c r="AQ109" s="253">
        <v>3192</v>
      </c>
      <c r="AR109" s="253">
        <v>3121</v>
      </c>
      <c r="AS109" s="253">
        <v>3512</v>
      </c>
      <c r="AT109" s="253">
        <v>3677</v>
      </c>
      <c r="AU109" s="253">
        <v>3271</v>
      </c>
      <c r="AV109" s="253">
        <v>3475</v>
      </c>
      <c r="AW109" s="253">
        <v>3466</v>
      </c>
      <c r="AX109" s="253">
        <v>3454</v>
      </c>
      <c r="AY109" s="253">
        <v>3799</v>
      </c>
      <c r="AZ109" s="253">
        <v>3903</v>
      </c>
      <c r="BA109" s="253">
        <v>4394</v>
      </c>
      <c r="BB109" s="253">
        <v>3411</v>
      </c>
    </row>
    <row r="110" spans="2:54" x14ac:dyDescent="0.25">
      <c r="B110" s="146" t="s">
        <v>65</v>
      </c>
      <c r="C110" s="19">
        <f>SUM(C103:C109)</f>
        <v>12642</v>
      </c>
      <c r="D110" s="19">
        <f t="shared" ref="D110" si="308">SUM(D103:D109)</f>
        <v>13127</v>
      </c>
      <c r="E110" s="19">
        <f t="shared" ref="E110" si="309">SUM(E103:E109)</f>
        <v>11438</v>
      </c>
      <c r="F110" s="19">
        <f t="shared" ref="F110" si="310">SUM(F103:F109)</f>
        <v>10554</v>
      </c>
      <c r="G110" s="19">
        <f t="shared" ref="G110" si="311">SUM(G103:G109)</f>
        <v>10235</v>
      </c>
      <c r="H110" s="19">
        <f t="shared" ref="H110" si="312">SUM(H103:H109)</f>
        <v>10018</v>
      </c>
      <c r="I110" s="19">
        <f t="shared" ref="I110" si="313">SUM(I103:I109)</f>
        <v>9756</v>
      </c>
      <c r="J110" s="19">
        <f t="shared" ref="J110" si="314">SUM(J103:J109)</f>
        <v>9433</v>
      </c>
      <c r="K110" s="19">
        <f t="shared" ref="K110" si="315">SUM(K103:K109)</f>
        <v>9453</v>
      </c>
      <c r="L110" s="19">
        <f t="shared" ref="L110" si="316">SUM(L103:L109)</f>
        <v>9648</v>
      </c>
      <c r="M110" s="19">
        <f t="shared" ref="M110" si="317">SUM(M103:M109)</f>
        <v>9841</v>
      </c>
      <c r="N110" s="19">
        <f t="shared" ref="N110" si="318">SUM(N103:N109)</f>
        <v>9696</v>
      </c>
      <c r="O110" s="19">
        <f t="shared" ref="O110" si="319">SUM(O103:O109)</f>
        <v>9311</v>
      </c>
      <c r="P110" s="19">
        <f t="shared" ref="P110" si="320">SUM(P103:P109)</f>
        <v>9554</v>
      </c>
      <c r="Q110" s="19">
        <f t="shared" ref="Q110" si="321">SUM(Q103:Q109)</f>
        <v>9326</v>
      </c>
      <c r="R110" s="19">
        <f t="shared" ref="R110" si="322">SUM(R103:R109)</f>
        <v>8332</v>
      </c>
      <c r="S110" s="19">
        <f t="shared" ref="S110" si="323">SUM(S103:S109)</f>
        <v>8062</v>
      </c>
      <c r="T110" s="19">
        <f t="shared" ref="T110" si="324">SUM(T103:T109)</f>
        <v>9853</v>
      </c>
      <c r="U110" s="19">
        <f t="shared" ref="U110" si="325">SUM(U103:U109)</f>
        <v>10140</v>
      </c>
      <c r="V110" s="19">
        <f t="shared" ref="V110" si="326">SUM(V103:V109)</f>
        <v>8947</v>
      </c>
      <c r="W110" s="19">
        <f t="shared" ref="W110" si="327">SUM(W103:W109)</f>
        <v>9162</v>
      </c>
      <c r="X110" s="19">
        <f t="shared" ref="X110" si="328">SUM(X103:X109)</f>
        <v>7911</v>
      </c>
      <c r="Y110" s="19">
        <f t="shared" ref="Y110" si="329">SUM(Y103:Y109)</f>
        <v>9251</v>
      </c>
      <c r="Z110" s="19">
        <f t="shared" ref="Z110" si="330">SUM(Z103:Z109)</f>
        <v>8960</v>
      </c>
      <c r="AA110" s="19">
        <f t="shared" ref="AA110" si="331">SUM(AA103:AA109)</f>
        <v>8705</v>
      </c>
      <c r="AB110" s="19">
        <f t="shared" ref="AB110" si="332">SUM(AB103:AB109)</f>
        <v>8709</v>
      </c>
      <c r="AC110" s="19">
        <f t="shared" ref="AC110" si="333">SUM(AC103:AC109)</f>
        <v>8704</v>
      </c>
      <c r="AD110" s="19">
        <f t="shared" ref="AD110" si="334">SUM(AD103:AD109)</f>
        <v>8461</v>
      </c>
      <c r="AE110" s="19">
        <f t="shared" ref="AE110" si="335">SUM(AE103:AE109)</f>
        <v>8500</v>
      </c>
      <c r="AF110" s="19">
        <f t="shared" ref="AF110" si="336">SUM(AF103:AF109)</f>
        <v>8455</v>
      </c>
      <c r="AG110" s="19">
        <f t="shared" ref="AG110" si="337">SUM(AG103:AG109)</f>
        <v>8786</v>
      </c>
      <c r="AH110" s="19">
        <f t="shared" ref="AH110" si="338">SUM(AH103:AH109)</f>
        <v>8573</v>
      </c>
      <c r="AI110" s="19">
        <f t="shared" ref="AI110" si="339">SUM(AI103:AI109)</f>
        <v>8424</v>
      </c>
      <c r="AJ110" s="19">
        <f t="shared" ref="AJ110" si="340">SUM(AJ103:AJ109)</f>
        <v>8464</v>
      </c>
      <c r="AK110" s="19">
        <f t="shared" ref="AK110" si="341">SUM(AK103:AK109)</f>
        <v>7716</v>
      </c>
      <c r="AL110" s="19">
        <f t="shared" ref="AL110" si="342">SUM(AL103:AL109)</f>
        <v>8767</v>
      </c>
      <c r="AM110" s="19">
        <f t="shared" ref="AM110" si="343">SUM(AM103:AM109)</f>
        <v>8612</v>
      </c>
      <c r="AN110" s="19">
        <f t="shared" ref="AN110" si="344">SUM(AN103:AN109)</f>
        <v>8526</v>
      </c>
      <c r="AO110" s="19">
        <f t="shared" ref="AO110" si="345">SUM(AO103:AO109)</f>
        <v>8919</v>
      </c>
      <c r="AP110" s="19">
        <f t="shared" ref="AP110" si="346">SUM(AP103:AP109)</f>
        <v>8719</v>
      </c>
      <c r="AQ110" s="19">
        <f t="shared" ref="AQ110" si="347">SUM(AQ103:AQ109)</f>
        <v>8704</v>
      </c>
      <c r="AR110" s="19">
        <f t="shared" ref="AR110" si="348">SUM(AR103:AR109)</f>
        <v>8624</v>
      </c>
      <c r="AS110" s="19">
        <f t="shared" ref="AS110" si="349">SUM(AS103:AS109)</f>
        <v>9133</v>
      </c>
      <c r="AT110" s="19">
        <f t="shared" ref="AT110" si="350">SUM(AT103:AT109)</f>
        <v>9640</v>
      </c>
      <c r="AU110" s="19">
        <f t="shared" ref="AU110" si="351">SUM(AU103:AU109)</f>
        <v>9042</v>
      </c>
      <c r="AV110" s="19">
        <f t="shared" ref="AV110" si="352">SUM(AV103:AV109)</f>
        <v>9302</v>
      </c>
      <c r="AW110" s="19">
        <f t="shared" ref="AW110" si="353">SUM(AW103:AW109)</f>
        <v>9161</v>
      </c>
      <c r="AX110" s="19">
        <f t="shared" ref="AX110" si="354">SUM(AX103:AX109)</f>
        <v>9203</v>
      </c>
      <c r="AY110" s="19">
        <f t="shared" ref="AY110" si="355">SUM(AY103:AY109)</f>
        <v>9828</v>
      </c>
      <c r="AZ110" s="19">
        <f t="shared" ref="AZ110" si="356">SUM(AZ103:AZ109)</f>
        <v>10347</v>
      </c>
      <c r="BA110" s="19">
        <f t="shared" ref="BA110" si="357">SUM(BA103:BA109)</f>
        <v>11144</v>
      </c>
      <c r="BB110" s="19">
        <f t="shared" ref="BB110" si="358">SUM(BB103:BB109)</f>
        <v>8472</v>
      </c>
    </row>
    <row r="112" spans="2:54" x14ac:dyDescent="0.25">
      <c r="B112">
        <v>2010</v>
      </c>
    </row>
    <row r="113" spans="2:54" x14ac:dyDescent="0.25">
      <c r="B113" s="251" t="s">
        <v>50</v>
      </c>
      <c r="C113" s="250">
        <v>1</v>
      </c>
      <c r="D113" s="250">
        <v>2</v>
      </c>
      <c r="E113" s="250">
        <v>3</v>
      </c>
      <c r="F113" s="250">
        <v>4</v>
      </c>
      <c r="G113" s="250">
        <v>5</v>
      </c>
      <c r="H113" s="250">
        <v>6</v>
      </c>
      <c r="I113" s="250">
        <v>7</v>
      </c>
      <c r="J113" s="250">
        <v>8</v>
      </c>
      <c r="K113" s="250">
        <v>9</v>
      </c>
      <c r="L113" s="250">
        <v>10</v>
      </c>
      <c r="M113" s="250">
        <v>11</v>
      </c>
      <c r="N113" s="250">
        <v>12</v>
      </c>
      <c r="O113" s="250">
        <v>13</v>
      </c>
      <c r="P113" s="250">
        <v>14</v>
      </c>
      <c r="Q113" s="250">
        <v>15</v>
      </c>
      <c r="R113" s="250">
        <v>16</v>
      </c>
      <c r="S113" s="250">
        <v>17</v>
      </c>
      <c r="T113" s="250">
        <v>18</v>
      </c>
      <c r="U113" s="250">
        <v>19</v>
      </c>
      <c r="V113" s="250">
        <v>20</v>
      </c>
      <c r="W113" s="250">
        <v>21</v>
      </c>
      <c r="X113" s="250">
        <v>22</v>
      </c>
      <c r="Y113" s="250">
        <v>23</v>
      </c>
      <c r="Z113" s="250">
        <v>24</v>
      </c>
      <c r="AA113" s="250">
        <v>25</v>
      </c>
      <c r="AB113" s="250">
        <v>26</v>
      </c>
      <c r="AC113" s="250">
        <v>27</v>
      </c>
      <c r="AD113" s="250">
        <v>28</v>
      </c>
      <c r="AE113" s="250">
        <v>29</v>
      </c>
      <c r="AF113" s="250">
        <v>30</v>
      </c>
      <c r="AG113" s="250">
        <v>31</v>
      </c>
      <c r="AH113" s="250">
        <v>32</v>
      </c>
      <c r="AI113" s="250">
        <v>33</v>
      </c>
      <c r="AJ113" s="250">
        <v>34</v>
      </c>
      <c r="AK113" s="250">
        <v>35</v>
      </c>
      <c r="AL113" s="250">
        <v>36</v>
      </c>
      <c r="AM113" s="250">
        <v>37</v>
      </c>
      <c r="AN113" s="250">
        <v>38</v>
      </c>
      <c r="AO113" s="250">
        <v>39</v>
      </c>
      <c r="AP113" s="250">
        <v>40</v>
      </c>
      <c r="AQ113" s="250">
        <v>41</v>
      </c>
      <c r="AR113" s="250">
        <v>42</v>
      </c>
      <c r="AS113" s="250">
        <v>43</v>
      </c>
      <c r="AT113" s="250">
        <v>44</v>
      </c>
      <c r="AU113" s="250">
        <v>45</v>
      </c>
      <c r="AV113" s="250">
        <v>46</v>
      </c>
      <c r="AW113" s="250">
        <v>47</v>
      </c>
      <c r="AX113" s="250">
        <v>48</v>
      </c>
      <c r="AY113" s="250">
        <v>49</v>
      </c>
      <c r="AZ113" s="250">
        <v>50</v>
      </c>
      <c r="BA113" s="250">
        <v>51</v>
      </c>
      <c r="BB113" s="250">
        <v>52</v>
      </c>
    </row>
    <row r="114" spans="2:54" x14ac:dyDescent="0.25">
      <c r="B114" s="110" t="s">
        <v>51</v>
      </c>
      <c r="C114" s="257">
        <v>61</v>
      </c>
      <c r="D114" s="257">
        <v>69</v>
      </c>
      <c r="E114" s="257">
        <v>66</v>
      </c>
      <c r="F114" s="257">
        <v>68</v>
      </c>
      <c r="G114" s="257">
        <v>72</v>
      </c>
      <c r="H114" s="257">
        <v>79</v>
      </c>
      <c r="I114" s="257">
        <v>71</v>
      </c>
      <c r="J114" s="257">
        <v>73</v>
      </c>
      <c r="K114" s="257">
        <v>55</v>
      </c>
      <c r="L114" s="257">
        <v>45</v>
      </c>
      <c r="M114" s="257">
        <v>53</v>
      </c>
      <c r="N114" s="256">
        <v>61</v>
      </c>
      <c r="O114" s="256">
        <v>50</v>
      </c>
      <c r="P114" s="256">
        <v>66</v>
      </c>
      <c r="Q114" s="256">
        <v>63</v>
      </c>
      <c r="R114" s="256">
        <v>66</v>
      </c>
      <c r="S114" s="256">
        <v>59</v>
      </c>
      <c r="T114" s="256">
        <v>59</v>
      </c>
      <c r="U114" s="256">
        <v>70</v>
      </c>
      <c r="V114" s="256">
        <v>71</v>
      </c>
      <c r="W114" s="256">
        <v>78</v>
      </c>
      <c r="X114" s="256">
        <v>49</v>
      </c>
      <c r="Y114" s="256">
        <v>46</v>
      </c>
      <c r="Z114" s="256">
        <v>72</v>
      </c>
      <c r="AA114" s="256">
        <v>57</v>
      </c>
      <c r="AB114" s="256">
        <v>58</v>
      </c>
      <c r="AC114" s="256">
        <v>61</v>
      </c>
      <c r="AD114" s="256">
        <v>74</v>
      </c>
      <c r="AE114" s="256">
        <v>55</v>
      </c>
      <c r="AF114" s="256">
        <v>68</v>
      </c>
      <c r="AG114" s="256">
        <v>61</v>
      </c>
      <c r="AH114" s="256">
        <v>62</v>
      </c>
      <c r="AI114" s="256">
        <v>46</v>
      </c>
      <c r="AJ114" s="256">
        <v>58</v>
      </c>
      <c r="AK114" s="256">
        <v>52</v>
      </c>
      <c r="AL114" s="256">
        <v>54</v>
      </c>
      <c r="AM114" s="256">
        <v>68</v>
      </c>
      <c r="AN114" s="256">
        <v>67</v>
      </c>
      <c r="AO114" s="256">
        <v>68</v>
      </c>
      <c r="AP114" s="256">
        <v>66</v>
      </c>
      <c r="AQ114" s="256">
        <v>70</v>
      </c>
      <c r="AR114" s="256">
        <v>46</v>
      </c>
      <c r="AS114" s="256">
        <v>55</v>
      </c>
      <c r="AT114" s="256">
        <v>66</v>
      </c>
      <c r="AU114" s="256">
        <v>58</v>
      </c>
      <c r="AV114" s="257">
        <v>55</v>
      </c>
      <c r="AW114" s="257">
        <v>57</v>
      </c>
      <c r="AX114" s="257">
        <v>51</v>
      </c>
      <c r="AY114" s="257">
        <v>59</v>
      </c>
      <c r="AZ114" s="257">
        <v>62</v>
      </c>
      <c r="BA114" s="257">
        <v>64</v>
      </c>
      <c r="BB114" s="257">
        <v>40</v>
      </c>
    </row>
    <row r="115" spans="2:54" x14ac:dyDescent="0.25">
      <c r="B115" s="110" t="s">
        <v>44</v>
      </c>
      <c r="C115" s="257">
        <v>24</v>
      </c>
      <c r="D115" s="257">
        <v>29</v>
      </c>
      <c r="E115" s="257">
        <v>18</v>
      </c>
      <c r="F115" s="257">
        <v>21</v>
      </c>
      <c r="G115" s="257">
        <v>18</v>
      </c>
      <c r="H115" s="257">
        <v>28</v>
      </c>
      <c r="I115" s="257">
        <v>17</v>
      </c>
      <c r="J115" s="257">
        <v>27</v>
      </c>
      <c r="K115" s="257">
        <v>31</v>
      </c>
      <c r="L115" s="257">
        <v>28</v>
      </c>
      <c r="M115" s="257">
        <v>24</v>
      </c>
      <c r="N115" s="257">
        <v>32</v>
      </c>
      <c r="O115" s="257">
        <v>16</v>
      </c>
      <c r="P115" s="257">
        <v>19</v>
      </c>
      <c r="Q115" s="257">
        <v>21</v>
      </c>
      <c r="R115" s="257">
        <v>31</v>
      </c>
      <c r="S115" s="257">
        <v>19</v>
      </c>
      <c r="T115" s="257">
        <v>13</v>
      </c>
      <c r="U115" s="257">
        <v>25</v>
      </c>
      <c r="V115" s="257">
        <v>22</v>
      </c>
      <c r="W115" s="257">
        <v>26</v>
      </c>
      <c r="X115" s="257">
        <v>20</v>
      </c>
      <c r="Y115" s="257">
        <v>14</v>
      </c>
      <c r="Z115" s="257">
        <v>18</v>
      </c>
      <c r="AA115" s="257">
        <v>15</v>
      </c>
      <c r="AB115" s="257">
        <v>22</v>
      </c>
      <c r="AC115" s="257">
        <v>20</v>
      </c>
      <c r="AD115" s="257">
        <v>26</v>
      </c>
      <c r="AE115" s="257">
        <v>19</v>
      </c>
      <c r="AF115" s="257">
        <v>15</v>
      </c>
      <c r="AG115" s="257">
        <v>17</v>
      </c>
      <c r="AH115" s="257">
        <v>20</v>
      </c>
      <c r="AI115" s="257">
        <v>20</v>
      </c>
      <c r="AJ115" s="257">
        <v>13</v>
      </c>
      <c r="AK115" s="257">
        <v>13</v>
      </c>
      <c r="AL115" s="257">
        <v>22</v>
      </c>
      <c r="AM115" s="257">
        <v>21</v>
      </c>
      <c r="AN115" s="257">
        <v>19</v>
      </c>
      <c r="AO115" s="257">
        <v>23</v>
      </c>
      <c r="AP115" s="257">
        <v>24</v>
      </c>
      <c r="AQ115" s="257">
        <v>28</v>
      </c>
      <c r="AR115" s="257">
        <v>22</v>
      </c>
      <c r="AS115" s="257">
        <v>23</v>
      </c>
      <c r="AT115" s="257">
        <v>21</v>
      </c>
      <c r="AU115" s="257">
        <v>16</v>
      </c>
      <c r="AV115" s="257">
        <v>11</v>
      </c>
      <c r="AW115" s="257">
        <v>23</v>
      </c>
      <c r="AX115" s="257">
        <v>19</v>
      </c>
      <c r="AY115" s="257">
        <v>29</v>
      </c>
      <c r="AZ115" s="257">
        <v>23</v>
      </c>
      <c r="BA115" s="257">
        <v>35</v>
      </c>
      <c r="BB115" s="257">
        <v>21</v>
      </c>
    </row>
    <row r="116" spans="2:54" x14ac:dyDescent="0.25">
      <c r="B116" s="110" t="s">
        <v>45</v>
      </c>
      <c r="C116" s="257">
        <v>299</v>
      </c>
      <c r="D116" s="257">
        <v>331</v>
      </c>
      <c r="E116" s="257">
        <v>347</v>
      </c>
      <c r="F116" s="257">
        <v>336</v>
      </c>
      <c r="G116" s="257">
        <v>317</v>
      </c>
      <c r="H116" s="257">
        <v>308</v>
      </c>
      <c r="I116" s="257">
        <v>329</v>
      </c>
      <c r="J116" s="257">
        <v>340</v>
      </c>
      <c r="K116" s="257">
        <v>348</v>
      </c>
      <c r="L116" s="257">
        <v>334</v>
      </c>
      <c r="M116" s="257">
        <v>294</v>
      </c>
      <c r="N116" s="257">
        <v>303</v>
      </c>
      <c r="O116" s="257">
        <v>230</v>
      </c>
      <c r="P116" s="257">
        <v>288</v>
      </c>
      <c r="Q116" s="257">
        <v>321</v>
      </c>
      <c r="R116" s="257">
        <v>333</v>
      </c>
      <c r="S116" s="257">
        <v>325</v>
      </c>
      <c r="T116" s="257">
        <v>240</v>
      </c>
      <c r="U116" s="257">
        <v>335</v>
      </c>
      <c r="V116" s="257">
        <v>356</v>
      </c>
      <c r="W116" s="257">
        <v>352</v>
      </c>
      <c r="X116" s="257">
        <v>244</v>
      </c>
      <c r="Y116" s="257">
        <v>303</v>
      </c>
      <c r="Z116" s="257">
        <v>291</v>
      </c>
      <c r="AA116" s="257">
        <v>311</v>
      </c>
      <c r="AB116" s="257">
        <v>279</v>
      </c>
      <c r="AC116" s="257">
        <v>313</v>
      </c>
      <c r="AD116" s="257">
        <v>291</v>
      </c>
      <c r="AE116" s="257">
        <v>302</v>
      </c>
      <c r="AF116" s="257">
        <v>289</v>
      </c>
      <c r="AG116" s="257">
        <v>355</v>
      </c>
      <c r="AH116" s="257">
        <v>327</v>
      </c>
      <c r="AI116" s="257">
        <v>280</v>
      </c>
      <c r="AJ116" s="257">
        <v>278</v>
      </c>
      <c r="AK116" s="257">
        <v>249</v>
      </c>
      <c r="AL116" s="257">
        <v>322</v>
      </c>
      <c r="AM116" s="257">
        <v>320</v>
      </c>
      <c r="AN116" s="257">
        <v>317</v>
      </c>
      <c r="AO116" s="257">
        <v>282</v>
      </c>
      <c r="AP116" s="257">
        <v>315</v>
      </c>
      <c r="AQ116" s="257">
        <v>307</v>
      </c>
      <c r="AR116" s="257">
        <v>318</v>
      </c>
      <c r="AS116" s="257">
        <v>323</v>
      </c>
      <c r="AT116" s="257">
        <v>318</v>
      </c>
      <c r="AU116" s="257">
        <v>307</v>
      </c>
      <c r="AV116" s="257">
        <v>319</v>
      </c>
      <c r="AW116" s="257">
        <v>307</v>
      </c>
      <c r="AX116" s="257">
        <v>280</v>
      </c>
      <c r="AY116" s="257">
        <v>338</v>
      </c>
      <c r="AZ116" s="257">
        <v>349</v>
      </c>
      <c r="BA116" s="257">
        <v>405</v>
      </c>
      <c r="BB116" s="257">
        <v>218</v>
      </c>
    </row>
    <row r="117" spans="2:54" x14ac:dyDescent="0.25">
      <c r="B117" s="110" t="s">
        <v>46</v>
      </c>
      <c r="C117" s="257">
        <v>1570</v>
      </c>
      <c r="D117" s="257">
        <v>1465</v>
      </c>
      <c r="E117" s="257">
        <v>1392</v>
      </c>
      <c r="F117" s="257">
        <v>1300</v>
      </c>
      <c r="G117" s="257">
        <v>1308</v>
      </c>
      <c r="H117" s="257">
        <v>1239</v>
      </c>
      <c r="I117" s="257">
        <v>1276</v>
      </c>
      <c r="J117" s="257">
        <v>1315</v>
      </c>
      <c r="K117" s="257">
        <v>1230</v>
      </c>
      <c r="L117" s="257">
        <v>1259</v>
      </c>
      <c r="M117" s="257">
        <v>1307</v>
      </c>
      <c r="N117" s="257">
        <v>1227</v>
      </c>
      <c r="O117" s="257">
        <v>1035</v>
      </c>
      <c r="P117" s="257">
        <v>1242</v>
      </c>
      <c r="Q117" s="257">
        <v>1276</v>
      </c>
      <c r="R117" s="257">
        <v>1243</v>
      </c>
      <c r="S117" s="257">
        <v>1220</v>
      </c>
      <c r="T117" s="257">
        <v>1119</v>
      </c>
      <c r="U117" s="257">
        <v>1262</v>
      </c>
      <c r="V117" s="257">
        <v>1165</v>
      </c>
      <c r="W117" s="257">
        <v>1205</v>
      </c>
      <c r="X117" s="257">
        <v>1080</v>
      </c>
      <c r="Y117" s="257">
        <v>1292</v>
      </c>
      <c r="Z117" s="257">
        <v>1182</v>
      </c>
      <c r="AA117" s="257">
        <v>1145</v>
      </c>
      <c r="AB117" s="257">
        <v>1161</v>
      </c>
      <c r="AC117" s="257">
        <v>1203</v>
      </c>
      <c r="AD117" s="257">
        <v>1174</v>
      </c>
      <c r="AE117" s="257">
        <v>1200</v>
      </c>
      <c r="AF117" s="257">
        <v>1075</v>
      </c>
      <c r="AG117" s="257">
        <v>1211</v>
      </c>
      <c r="AH117" s="257">
        <v>1086</v>
      </c>
      <c r="AI117" s="257">
        <v>1144</v>
      </c>
      <c r="AJ117" s="257">
        <v>1160</v>
      </c>
      <c r="AK117" s="257">
        <v>1045</v>
      </c>
      <c r="AL117" s="257">
        <v>1176</v>
      </c>
      <c r="AM117" s="257">
        <v>1206</v>
      </c>
      <c r="AN117" s="257">
        <v>1131</v>
      </c>
      <c r="AO117" s="257">
        <v>1160</v>
      </c>
      <c r="AP117" s="257">
        <v>1214</v>
      </c>
      <c r="AQ117" s="257">
        <v>1315</v>
      </c>
      <c r="AR117" s="257">
        <v>1205</v>
      </c>
      <c r="AS117" s="257">
        <v>1198</v>
      </c>
      <c r="AT117" s="257">
        <v>1215</v>
      </c>
      <c r="AU117" s="257">
        <v>1221</v>
      </c>
      <c r="AV117" s="257">
        <v>1185</v>
      </c>
      <c r="AW117" s="257">
        <v>1198</v>
      </c>
      <c r="AX117" s="257">
        <v>1199</v>
      </c>
      <c r="AY117" s="257">
        <v>1396</v>
      </c>
      <c r="AZ117" s="257">
        <v>1466</v>
      </c>
      <c r="BA117" s="257">
        <v>1463</v>
      </c>
      <c r="BB117" s="257">
        <v>1254</v>
      </c>
    </row>
    <row r="118" spans="2:54" x14ac:dyDescent="0.25">
      <c r="B118" s="110" t="s">
        <v>47</v>
      </c>
      <c r="C118" s="257">
        <v>2049</v>
      </c>
      <c r="D118" s="257">
        <v>1860</v>
      </c>
      <c r="E118" s="257">
        <v>1781</v>
      </c>
      <c r="F118" s="257">
        <v>1666</v>
      </c>
      <c r="G118" s="257">
        <v>1588</v>
      </c>
      <c r="H118" s="257">
        <v>1596</v>
      </c>
      <c r="I118" s="257">
        <v>1560</v>
      </c>
      <c r="J118" s="257">
        <v>1600</v>
      </c>
      <c r="K118" s="257">
        <v>1547</v>
      </c>
      <c r="L118" s="257">
        <v>1552</v>
      </c>
      <c r="M118" s="257">
        <v>1572</v>
      </c>
      <c r="N118" s="257">
        <v>1566</v>
      </c>
      <c r="O118" s="257">
        <v>1256</v>
      </c>
      <c r="P118" s="257">
        <v>1603</v>
      </c>
      <c r="Q118" s="257">
        <v>1646</v>
      </c>
      <c r="R118" s="257">
        <v>1525</v>
      </c>
      <c r="S118" s="257">
        <v>1564</v>
      </c>
      <c r="T118" s="257">
        <v>1379</v>
      </c>
      <c r="U118" s="257">
        <v>1497</v>
      </c>
      <c r="V118" s="257">
        <v>1525</v>
      </c>
      <c r="W118" s="257">
        <v>1616</v>
      </c>
      <c r="X118" s="257">
        <v>1371</v>
      </c>
      <c r="Y118" s="257">
        <v>1527</v>
      </c>
      <c r="Z118" s="257">
        <v>1497</v>
      </c>
      <c r="AA118" s="257">
        <v>1437</v>
      </c>
      <c r="AB118" s="257">
        <v>1497</v>
      </c>
      <c r="AC118" s="257">
        <v>1376</v>
      </c>
      <c r="AD118" s="257">
        <v>1404</v>
      </c>
      <c r="AE118" s="257">
        <v>1359</v>
      </c>
      <c r="AF118" s="257">
        <v>1377</v>
      </c>
      <c r="AG118" s="257">
        <v>1434</v>
      </c>
      <c r="AH118" s="257">
        <v>1386</v>
      </c>
      <c r="AI118" s="257">
        <v>1425</v>
      </c>
      <c r="AJ118" s="257">
        <v>1462</v>
      </c>
      <c r="AK118" s="257">
        <v>1292</v>
      </c>
      <c r="AL118" s="257">
        <v>1539</v>
      </c>
      <c r="AM118" s="257">
        <v>1476</v>
      </c>
      <c r="AN118" s="257">
        <v>1455</v>
      </c>
      <c r="AO118" s="257">
        <v>1440</v>
      </c>
      <c r="AP118" s="257">
        <v>1455</v>
      </c>
      <c r="AQ118" s="257">
        <v>1467</v>
      </c>
      <c r="AR118" s="257">
        <v>1495</v>
      </c>
      <c r="AS118" s="257">
        <v>1462</v>
      </c>
      <c r="AT118" s="257">
        <v>1581</v>
      </c>
      <c r="AU118" s="257">
        <v>1507</v>
      </c>
      <c r="AV118" s="257">
        <v>1540</v>
      </c>
      <c r="AW118" s="257">
        <v>1502</v>
      </c>
      <c r="AX118" s="257">
        <v>1516</v>
      </c>
      <c r="AY118" s="257">
        <v>1736</v>
      </c>
      <c r="AZ118" s="257">
        <v>1642</v>
      </c>
      <c r="BA118" s="257">
        <v>1796</v>
      </c>
      <c r="BB118" s="257">
        <v>1514</v>
      </c>
    </row>
    <row r="119" spans="2:54" x14ac:dyDescent="0.25">
      <c r="B119" s="110" t="s">
        <v>48</v>
      </c>
      <c r="C119" s="257">
        <v>3952</v>
      </c>
      <c r="D119" s="257">
        <v>3883</v>
      </c>
      <c r="E119" s="257">
        <v>3501</v>
      </c>
      <c r="F119" s="257">
        <v>3359</v>
      </c>
      <c r="G119" s="257">
        <v>3123</v>
      </c>
      <c r="H119" s="257">
        <v>3002</v>
      </c>
      <c r="I119" s="257">
        <v>3015</v>
      </c>
      <c r="J119" s="257">
        <v>3106</v>
      </c>
      <c r="K119" s="257">
        <v>3003</v>
      </c>
      <c r="L119" s="257">
        <v>2917</v>
      </c>
      <c r="M119" s="257">
        <v>2895</v>
      </c>
      <c r="N119" s="257">
        <v>2870</v>
      </c>
      <c r="O119" s="257">
        <v>2385</v>
      </c>
      <c r="P119" s="257">
        <v>2958</v>
      </c>
      <c r="Q119" s="257">
        <v>3058</v>
      </c>
      <c r="R119" s="257">
        <v>2821</v>
      </c>
      <c r="S119" s="257">
        <v>2857</v>
      </c>
      <c r="T119" s="257">
        <v>2574</v>
      </c>
      <c r="U119" s="257">
        <v>2973</v>
      </c>
      <c r="V119" s="257">
        <v>2689</v>
      </c>
      <c r="W119" s="257">
        <v>2861</v>
      </c>
      <c r="X119" s="257">
        <v>2416</v>
      </c>
      <c r="Y119" s="257">
        <v>2727</v>
      </c>
      <c r="Z119" s="257">
        <v>2530</v>
      </c>
      <c r="AA119" s="257">
        <v>2502</v>
      </c>
      <c r="AB119" s="257">
        <v>2644</v>
      </c>
      <c r="AC119" s="257">
        <v>2688</v>
      </c>
      <c r="AD119" s="257">
        <v>2582</v>
      </c>
      <c r="AE119" s="257">
        <v>2533</v>
      </c>
      <c r="AF119" s="257">
        <v>2464</v>
      </c>
      <c r="AG119" s="257">
        <v>2557</v>
      </c>
      <c r="AH119" s="257">
        <v>2478</v>
      </c>
      <c r="AI119" s="257">
        <v>2604</v>
      </c>
      <c r="AJ119" s="257">
        <v>2531</v>
      </c>
      <c r="AK119" s="257">
        <v>2316</v>
      </c>
      <c r="AL119" s="257">
        <v>2684</v>
      </c>
      <c r="AM119" s="257">
        <v>2534</v>
      </c>
      <c r="AN119" s="257">
        <v>2651</v>
      </c>
      <c r="AO119" s="257">
        <v>2564</v>
      </c>
      <c r="AP119" s="257">
        <v>2785</v>
      </c>
      <c r="AQ119" s="257">
        <v>2703</v>
      </c>
      <c r="AR119" s="257">
        <v>2766</v>
      </c>
      <c r="AS119" s="257">
        <v>2861</v>
      </c>
      <c r="AT119" s="257">
        <v>2851</v>
      </c>
      <c r="AU119" s="257">
        <v>2829</v>
      </c>
      <c r="AV119" s="257">
        <v>2856</v>
      </c>
      <c r="AW119" s="257">
        <v>2932</v>
      </c>
      <c r="AX119" s="257">
        <v>2764</v>
      </c>
      <c r="AY119" s="257">
        <v>3336</v>
      </c>
      <c r="AZ119" s="257">
        <v>3193</v>
      </c>
      <c r="BA119" s="257">
        <v>3465</v>
      </c>
      <c r="BB119" s="257">
        <v>2861</v>
      </c>
    </row>
    <row r="120" spans="2:54" x14ac:dyDescent="0.25">
      <c r="B120" s="103" t="s">
        <v>49</v>
      </c>
      <c r="C120" s="257">
        <v>5012</v>
      </c>
      <c r="D120" s="257">
        <v>4902</v>
      </c>
      <c r="E120" s="257">
        <v>4654</v>
      </c>
      <c r="F120" s="257">
        <v>4305</v>
      </c>
      <c r="G120" s="257">
        <v>4089</v>
      </c>
      <c r="H120" s="257">
        <v>3864</v>
      </c>
      <c r="I120" s="257">
        <v>3834</v>
      </c>
      <c r="J120" s="257">
        <v>3833</v>
      </c>
      <c r="K120" s="257">
        <v>3765</v>
      </c>
      <c r="L120" s="257">
        <v>3653</v>
      </c>
      <c r="M120" s="257">
        <v>3581</v>
      </c>
      <c r="N120" s="257">
        <v>3554</v>
      </c>
      <c r="O120" s="257">
        <v>2971</v>
      </c>
      <c r="P120" s="257">
        <v>3553</v>
      </c>
      <c r="Q120" s="257">
        <v>3496</v>
      </c>
      <c r="R120" s="257">
        <v>3429</v>
      </c>
      <c r="S120" s="257">
        <v>3458</v>
      </c>
      <c r="T120" s="257">
        <v>2955</v>
      </c>
      <c r="U120" s="257">
        <v>3321</v>
      </c>
      <c r="V120" s="257">
        <v>3361</v>
      </c>
      <c r="W120" s="257">
        <v>3310</v>
      </c>
      <c r="X120" s="257">
        <v>2996</v>
      </c>
      <c r="Y120" s="257">
        <v>3350</v>
      </c>
      <c r="Z120" s="257">
        <v>2923</v>
      </c>
      <c r="AA120" s="257">
        <v>2994</v>
      </c>
      <c r="AB120" s="257">
        <v>3306</v>
      </c>
      <c r="AC120" s="257">
        <v>2964</v>
      </c>
      <c r="AD120" s="257">
        <v>2988</v>
      </c>
      <c r="AE120" s="257">
        <v>2791</v>
      </c>
      <c r="AF120" s="257">
        <v>2965</v>
      </c>
      <c r="AG120" s="257">
        <v>2828</v>
      </c>
      <c r="AH120" s="257">
        <v>2958</v>
      </c>
      <c r="AI120" s="257">
        <v>3063</v>
      </c>
      <c r="AJ120" s="257">
        <v>3123</v>
      </c>
      <c r="AK120" s="257">
        <v>2741</v>
      </c>
      <c r="AL120" s="257">
        <v>3164</v>
      </c>
      <c r="AM120" s="257">
        <v>3093</v>
      </c>
      <c r="AN120" s="257">
        <v>3299</v>
      </c>
      <c r="AO120" s="257">
        <v>3218</v>
      </c>
      <c r="AP120" s="257">
        <v>3334</v>
      </c>
      <c r="AQ120" s="257">
        <v>3328</v>
      </c>
      <c r="AR120" s="257">
        <v>3433</v>
      </c>
      <c r="AS120" s="257">
        <v>3350</v>
      </c>
      <c r="AT120" s="257">
        <v>3616</v>
      </c>
      <c r="AU120" s="257">
        <v>3468</v>
      </c>
      <c r="AV120" s="257">
        <v>3471</v>
      </c>
      <c r="AW120" s="257">
        <v>3454</v>
      </c>
      <c r="AX120" s="257">
        <v>3391</v>
      </c>
      <c r="AY120" s="257">
        <v>4298</v>
      </c>
      <c r="AZ120" s="257">
        <v>4145</v>
      </c>
      <c r="BA120" s="257">
        <v>4255</v>
      </c>
      <c r="BB120" s="257">
        <v>3778</v>
      </c>
    </row>
    <row r="121" spans="2:54" x14ac:dyDescent="0.25">
      <c r="B121" s="146" t="s">
        <v>65</v>
      </c>
      <c r="C121" s="19">
        <f>SUM(C114:C120)</f>
        <v>12967</v>
      </c>
      <c r="D121" s="19">
        <f t="shared" ref="D121" si="359">SUM(D114:D120)</f>
        <v>12539</v>
      </c>
      <c r="E121" s="19">
        <f t="shared" ref="E121" si="360">SUM(E114:E120)</f>
        <v>11759</v>
      </c>
      <c r="F121" s="19">
        <f t="shared" ref="F121" si="361">SUM(F114:F120)</f>
        <v>11055</v>
      </c>
      <c r="G121" s="19">
        <f t="shared" ref="G121" si="362">SUM(G114:G120)</f>
        <v>10515</v>
      </c>
      <c r="H121" s="19">
        <f t="shared" ref="H121" si="363">SUM(H114:H120)</f>
        <v>10116</v>
      </c>
      <c r="I121" s="19">
        <f t="shared" ref="I121" si="364">SUM(I114:I120)</f>
        <v>10102</v>
      </c>
      <c r="J121" s="19">
        <f t="shared" ref="J121" si="365">SUM(J114:J120)</f>
        <v>10294</v>
      </c>
      <c r="K121" s="19">
        <f t="shared" ref="K121" si="366">SUM(K114:K120)</f>
        <v>9979</v>
      </c>
      <c r="L121" s="19">
        <f t="shared" ref="L121" si="367">SUM(L114:L120)</f>
        <v>9788</v>
      </c>
      <c r="M121" s="19">
        <f t="shared" ref="M121" si="368">SUM(M114:M120)</f>
        <v>9726</v>
      </c>
      <c r="N121" s="19">
        <f t="shared" ref="N121" si="369">SUM(N114:N120)</f>
        <v>9613</v>
      </c>
      <c r="O121" s="19">
        <f t="shared" ref="O121" si="370">SUM(O114:O120)</f>
        <v>7943</v>
      </c>
      <c r="P121" s="19">
        <f t="shared" ref="P121" si="371">SUM(P114:P120)</f>
        <v>9729</v>
      </c>
      <c r="Q121" s="19">
        <f t="shared" ref="Q121" si="372">SUM(Q114:Q120)</f>
        <v>9881</v>
      </c>
      <c r="R121" s="19">
        <f t="shared" ref="R121" si="373">SUM(R114:R120)</f>
        <v>9448</v>
      </c>
      <c r="S121" s="19">
        <f t="shared" ref="S121" si="374">SUM(S114:S120)</f>
        <v>9502</v>
      </c>
      <c r="T121" s="19">
        <f t="shared" ref="T121" si="375">SUM(T114:T120)</f>
        <v>8339</v>
      </c>
      <c r="U121" s="19">
        <f t="shared" ref="U121" si="376">SUM(U114:U120)</f>
        <v>9483</v>
      </c>
      <c r="V121" s="19">
        <f t="shared" ref="V121" si="377">SUM(V114:V120)</f>
        <v>9189</v>
      </c>
      <c r="W121" s="19">
        <f t="shared" ref="W121" si="378">SUM(W114:W120)</f>
        <v>9448</v>
      </c>
      <c r="X121" s="19">
        <f t="shared" ref="X121" si="379">SUM(X114:X120)</f>
        <v>8176</v>
      </c>
      <c r="Y121" s="19">
        <f t="shared" ref="Y121" si="380">SUM(Y114:Y120)</f>
        <v>9259</v>
      </c>
      <c r="Z121" s="19">
        <f t="shared" ref="Z121" si="381">SUM(Z114:Z120)</f>
        <v>8513</v>
      </c>
      <c r="AA121" s="19">
        <f t="shared" ref="AA121" si="382">SUM(AA114:AA120)</f>
        <v>8461</v>
      </c>
      <c r="AB121" s="19">
        <f t="shared" ref="AB121" si="383">SUM(AB114:AB120)</f>
        <v>8967</v>
      </c>
      <c r="AC121" s="19">
        <f t="shared" ref="AC121" si="384">SUM(AC114:AC120)</f>
        <v>8625</v>
      </c>
      <c r="AD121" s="19">
        <f t="shared" ref="AD121" si="385">SUM(AD114:AD120)</f>
        <v>8539</v>
      </c>
      <c r="AE121" s="19">
        <f t="shared" ref="AE121" si="386">SUM(AE114:AE120)</f>
        <v>8259</v>
      </c>
      <c r="AF121" s="19">
        <f t="shared" ref="AF121" si="387">SUM(AF114:AF120)</f>
        <v>8253</v>
      </c>
      <c r="AG121" s="19">
        <f t="shared" ref="AG121" si="388">SUM(AG114:AG120)</f>
        <v>8463</v>
      </c>
      <c r="AH121" s="19">
        <f t="shared" ref="AH121" si="389">SUM(AH114:AH120)</f>
        <v>8317</v>
      </c>
      <c r="AI121" s="19">
        <f t="shared" ref="AI121" si="390">SUM(AI114:AI120)</f>
        <v>8582</v>
      </c>
      <c r="AJ121" s="19">
        <f t="shared" ref="AJ121" si="391">SUM(AJ114:AJ120)</f>
        <v>8625</v>
      </c>
      <c r="AK121" s="19">
        <f t="shared" ref="AK121" si="392">SUM(AK114:AK120)</f>
        <v>7708</v>
      </c>
      <c r="AL121" s="19">
        <f t="shared" ref="AL121" si="393">SUM(AL114:AL120)</f>
        <v>8961</v>
      </c>
      <c r="AM121" s="19">
        <f t="shared" ref="AM121" si="394">SUM(AM114:AM120)</f>
        <v>8718</v>
      </c>
      <c r="AN121" s="19">
        <f t="shared" ref="AN121" si="395">SUM(AN114:AN120)</f>
        <v>8939</v>
      </c>
      <c r="AO121" s="19">
        <f t="shared" ref="AO121" si="396">SUM(AO114:AO120)</f>
        <v>8755</v>
      </c>
      <c r="AP121" s="19">
        <f t="shared" ref="AP121" si="397">SUM(AP114:AP120)</f>
        <v>9193</v>
      </c>
      <c r="AQ121" s="19">
        <f t="shared" ref="AQ121" si="398">SUM(AQ114:AQ120)</f>
        <v>9218</v>
      </c>
      <c r="AR121" s="19">
        <f t="shared" ref="AR121" si="399">SUM(AR114:AR120)</f>
        <v>9285</v>
      </c>
      <c r="AS121" s="19">
        <f t="shared" ref="AS121" si="400">SUM(AS114:AS120)</f>
        <v>9272</v>
      </c>
      <c r="AT121" s="19">
        <f t="shared" ref="AT121" si="401">SUM(AT114:AT120)</f>
        <v>9668</v>
      </c>
      <c r="AU121" s="19">
        <f t="shared" ref="AU121" si="402">SUM(AU114:AU120)</f>
        <v>9406</v>
      </c>
      <c r="AV121" s="19">
        <f t="shared" ref="AV121" si="403">SUM(AV114:AV120)</f>
        <v>9437</v>
      </c>
      <c r="AW121" s="19">
        <f t="shared" ref="AW121" si="404">SUM(AW114:AW120)</f>
        <v>9473</v>
      </c>
      <c r="AX121" s="19">
        <f t="shared" ref="AX121" si="405">SUM(AX114:AX120)</f>
        <v>9220</v>
      </c>
      <c r="AY121" s="19">
        <f t="shared" ref="AY121" si="406">SUM(AY114:AY120)</f>
        <v>11192</v>
      </c>
      <c r="AZ121" s="19">
        <f t="shared" ref="AZ121" si="407">SUM(AZ114:AZ120)</f>
        <v>10880</v>
      </c>
      <c r="BA121" s="19">
        <f t="shared" ref="BA121" si="408">SUM(BA114:BA120)</f>
        <v>11483</v>
      </c>
      <c r="BB121" s="19">
        <f t="shared" ref="BB121" si="409">SUM(BB114:BB120)</f>
        <v>9686</v>
      </c>
    </row>
    <row r="123" spans="2:54" x14ac:dyDescent="0.25">
      <c r="B123" t="s">
        <v>122</v>
      </c>
    </row>
    <row r="124" spans="2:54" x14ac:dyDescent="0.25">
      <c r="B124" s="255" t="s">
        <v>50</v>
      </c>
      <c r="C124" s="254">
        <v>1</v>
      </c>
      <c r="D124" s="254">
        <v>2</v>
      </c>
      <c r="E124" s="254">
        <v>3</v>
      </c>
      <c r="F124" s="254">
        <v>4</v>
      </c>
      <c r="G124" s="254">
        <v>5</v>
      </c>
      <c r="H124" s="254">
        <v>6</v>
      </c>
      <c r="I124" s="254">
        <v>7</v>
      </c>
      <c r="J124" s="254">
        <v>8</v>
      </c>
      <c r="K124" s="254">
        <v>9</v>
      </c>
      <c r="L124" s="254">
        <v>10</v>
      </c>
      <c r="M124" s="254">
        <v>11</v>
      </c>
      <c r="N124" s="254">
        <v>12</v>
      </c>
      <c r="O124" s="254">
        <v>13</v>
      </c>
      <c r="P124" s="254">
        <v>14</v>
      </c>
      <c r="Q124" s="254">
        <v>15</v>
      </c>
      <c r="R124" s="254">
        <v>16</v>
      </c>
      <c r="S124" s="254">
        <v>17</v>
      </c>
      <c r="T124" s="254">
        <v>18</v>
      </c>
      <c r="U124" s="254">
        <v>19</v>
      </c>
      <c r="V124" s="254">
        <v>20</v>
      </c>
      <c r="W124" s="254">
        <v>21</v>
      </c>
      <c r="X124" s="254">
        <v>22</v>
      </c>
      <c r="Y124" s="254">
        <v>23</v>
      </c>
      <c r="Z124" s="254">
        <v>24</v>
      </c>
      <c r="AA124" s="254">
        <v>25</v>
      </c>
      <c r="AB124" s="254">
        <v>26</v>
      </c>
      <c r="AC124" s="254">
        <v>27</v>
      </c>
      <c r="AD124" s="254">
        <v>28</v>
      </c>
      <c r="AE124" s="254">
        <v>29</v>
      </c>
      <c r="AF124" s="254">
        <v>30</v>
      </c>
      <c r="AG124" s="254">
        <v>31</v>
      </c>
      <c r="AH124" s="254">
        <v>32</v>
      </c>
      <c r="AI124" s="254">
        <v>33</v>
      </c>
      <c r="AJ124" s="254">
        <v>34</v>
      </c>
      <c r="AK124" s="254">
        <v>35</v>
      </c>
      <c r="AL124" s="254">
        <v>36</v>
      </c>
      <c r="AM124" s="254">
        <v>37</v>
      </c>
      <c r="AN124" s="254">
        <v>38</v>
      </c>
      <c r="AO124" s="254">
        <v>39</v>
      </c>
      <c r="AP124" s="254">
        <v>40</v>
      </c>
      <c r="AQ124" s="254">
        <v>41</v>
      </c>
      <c r="AR124" s="254">
        <v>42</v>
      </c>
      <c r="AS124" s="254">
        <v>43</v>
      </c>
      <c r="AT124" s="254">
        <v>44</v>
      </c>
      <c r="AU124" s="254">
        <v>45</v>
      </c>
      <c r="AV124" s="254">
        <v>46</v>
      </c>
      <c r="AW124" s="254">
        <v>47</v>
      </c>
      <c r="AX124" s="254">
        <v>48</v>
      </c>
      <c r="AY124" s="254">
        <v>49</v>
      </c>
      <c r="AZ124" s="254">
        <v>50</v>
      </c>
      <c r="BA124" s="254">
        <v>51</v>
      </c>
      <c r="BB124" s="254">
        <v>52</v>
      </c>
    </row>
    <row r="125" spans="2:54" x14ac:dyDescent="0.25">
      <c r="B125" s="110" t="s">
        <v>51</v>
      </c>
      <c r="C125" s="19">
        <f>MIN(C15,C26,C37,C48,C59,C70,C81,C92,C103,C114)</f>
        <v>34</v>
      </c>
      <c r="D125" s="19">
        <f t="shared" ref="D125:BB125" si="410">MIN(D15,D26,D37,D48,D59,D70,D81,D92,D103,D114)</f>
        <v>47</v>
      </c>
      <c r="E125" s="19">
        <f t="shared" si="410"/>
        <v>46</v>
      </c>
      <c r="F125" s="19">
        <f t="shared" si="410"/>
        <v>42</v>
      </c>
      <c r="G125" s="19">
        <f t="shared" si="410"/>
        <v>41</v>
      </c>
      <c r="H125" s="19">
        <f t="shared" si="410"/>
        <v>45</v>
      </c>
      <c r="I125" s="19">
        <f t="shared" si="410"/>
        <v>48</v>
      </c>
      <c r="J125" s="19">
        <f t="shared" si="410"/>
        <v>26</v>
      </c>
      <c r="K125" s="19">
        <f t="shared" si="410"/>
        <v>39</v>
      </c>
      <c r="L125" s="19">
        <f t="shared" si="410"/>
        <v>44</v>
      </c>
      <c r="M125" s="19">
        <f t="shared" si="410"/>
        <v>38</v>
      </c>
      <c r="N125" s="19">
        <f t="shared" si="410"/>
        <v>44</v>
      </c>
      <c r="O125" s="19">
        <f t="shared" si="410"/>
        <v>41</v>
      </c>
      <c r="P125" s="19">
        <f t="shared" si="410"/>
        <v>41</v>
      </c>
      <c r="Q125" s="19">
        <f t="shared" si="410"/>
        <v>36</v>
      </c>
      <c r="R125" s="19">
        <f t="shared" si="410"/>
        <v>47</v>
      </c>
      <c r="S125" s="19">
        <f t="shared" si="410"/>
        <v>34</v>
      </c>
      <c r="T125" s="19">
        <f t="shared" si="410"/>
        <v>44</v>
      </c>
      <c r="U125" s="19">
        <f t="shared" si="410"/>
        <v>35</v>
      </c>
      <c r="V125" s="19">
        <f t="shared" si="410"/>
        <v>38</v>
      </c>
      <c r="W125" s="19">
        <f t="shared" si="410"/>
        <v>51</v>
      </c>
      <c r="X125" s="19">
        <f t="shared" si="410"/>
        <v>35</v>
      </c>
      <c r="Y125" s="19">
        <f t="shared" si="410"/>
        <v>42</v>
      </c>
      <c r="Z125" s="19">
        <f t="shared" si="410"/>
        <v>46</v>
      </c>
      <c r="AA125" s="19">
        <f t="shared" si="410"/>
        <v>46</v>
      </c>
      <c r="AB125" s="19">
        <f t="shared" si="410"/>
        <v>39</v>
      </c>
      <c r="AC125" s="19">
        <f t="shared" si="410"/>
        <v>33</v>
      </c>
      <c r="AD125" s="19">
        <f t="shared" si="410"/>
        <v>40</v>
      </c>
      <c r="AE125" s="19">
        <f t="shared" si="410"/>
        <v>42</v>
      </c>
      <c r="AF125" s="19">
        <f t="shared" si="410"/>
        <v>37</v>
      </c>
      <c r="AG125" s="19">
        <f t="shared" si="410"/>
        <v>47</v>
      </c>
      <c r="AH125" s="19">
        <f t="shared" si="410"/>
        <v>47</v>
      </c>
      <c r="AI125" s="19">
        <f t="shared" si="410"/>
        <v>42</v>
      </c>
      <c r="AJ125" s="19">
        <f t="shared" si="410"/>
        <v>44</v>
      </c>
      <c r="AK125" s="19">
        <f t="shared" si="410"/>
        <v>40</v>
      </c>
      <c r="AL125" s="19">
        <f t="shared" si="410"/>
        <v>45</v>
      </c>
      <c r="AM125" s="19">
        <f t="shared" si="410"/>
        <v>48</v>
      </c>
      <c r="AN125" s="19">
        <f t="shared" si="410"/>
        <v>40</v>
      </c>
      <c r="AO125" s="19">
        <f t="shared" si="410"/>
        <v>45</v>
      </c>
      <c r="AP125" s="19">
        <f t="shared" si="410"/>
        <v>40</v>
      </c>
      <c r="AQ125" s="19">
        <f t="shared" si="410"/>
        <v>43</v>
      </c>
      <c r="AR125" s="19">
        <f t="shared" si="410"/>
        <v>43</v>
      </c>
      <c r="AS125" s="19">
        <f t="shared" si="410"/>
        <v>49</v>
      </c>
      <c r="AT125" s="19">
        <f t="shared" si="410"/>
        <v>40</v>
      </c>
      <c r="AU125" s="19">
        <f t="shared" si="410"/>
        <v>44</v>
      </c>
      <c r="AV125" s="19">
        <f t="shared" si="410"/>
        <v>46</v>
      </c>
      <c r="AW125" s="19">
        <f t="shared" si="410"/>
        <v>49</v>
      </c>
      <c r="AX125" s="19">
        <f t="shared" si="410"/>
        <v>33</v>
      </c>
      <c r="AY125" s="19">
        <f t="shared" si="410"/>
        <v>45</v>
      </c>
      <c r="AZ125" s="19">
        <f t="shared" si="410"/>
        <v>37</v>
      </c>
      <c r="BA125" s="19">
        <f t="shared" si="410"/>
        <v>41</v>
      </c>
      <c r="BB125" s="19">
        <f t="shared" si="410"/>
        <v>22</v>
      </c>
    </row>
    <row r="126" spans="2:54" x14ac:dyDescent="0.25">
      <c r="B126" s="110" t="s">
        <v>44</v>
      </c>
      <c r="C126" s="19">
        <f t="shared" ref="C126:BB126" si="411">MIN(C16,C27,C38,C49,C60,C71,C82,C93,C104,C115)</f>
        <v>15</v>
      </c>
      <c r="D126" s="19">
        <f t="shared" si="411"/>
        <v>17</v>
      </c>
      <c r="E126" s="19">
        <f t="shared" si="411"/>
        <v>11</v>
      </c>
      <c r="F126" s="19">
        <f t="shared" si="411"/>
        <v>14</v>
      </c>
      <c r="G126" s="19">
        <f t="shared" si="411"/>
        <v>14</v>
      </c>
      <c r="H126" s="19">
        <f t="shared" si="411"/>
        <v>17</v>
      </c>
      <c r="I126" s="19">
        <f t="shared" si="411"/>
        <v>16</v>
      </c>
      <c r="J126" s="19">
        <f t="shared" si="411"/>
        <v>13</v>
      </c>
      <c r="K126" s="19">
        <f t="shared" si="411"/>
        <v>11</v>
      </c>
      <c r="L126" s="19">
        <f t="shared" si="411"/>
        <v>16</v>
      </c>
      <c r="M126" s="19">
        <f t="shared" si="411"/>
        <v>7</v>
      </c>
      <c r="N126" s="19">
        <f t="shared" si="411"/>
        <v>13</v>
      </c>
      <c r="O126" s="19">
        <f t="shared" si="411"/>
        <v>15</v>
      </c>
      <c r="P126" s="19">
        <f t="shared" si="411"/>
        <v>13</v>
      </c>
      <c r="Q126" s="19">
        <f t="shared" si="411"/>
        <v>18</v>
      </c>
      <c r="R126" s="19">
        <f t="shared" si="411"/>
        <v>18</v>
      </c>
      <c r="S126" s="19">
        <f t="shared" si="411"/>
        <v>12</v>
      </c>
      <c r="T126" s="19">
        <f t="shared" si="411"/>
        <v>13</v>
      </c>
      <c r="U126" s="19">
        <f t="shared" si="411"/>
        <v>16</v>
      </c>
      <c r="V126" s="19">
        <f t="shared" si="411"/>
        <v>14</v>
      </c>
      <c r="W126" s="19">
        <f t="shared" si="411"/>
        <v>13</v>
      </c>
      <c r="X126" s="19">
        <f t="shared" si="411"/>
        <v>12</v>
      </c>
      <c r="Y126" s="19">
        <f t="shared" si="411"/>
        <v>9</v>
      </c>
      <c r="Z126" s="19">
        <f t="shared" si="411"/>
        <v>10</v>
      </c>
      <c r="AA126" s="19">
        <f t="shared" si="411"/>
        <v>15</v>
      </c>
      <c r="AB126" s="19">
        <f t="shared" si="411"/>
        <v>10</v>
      </c>
      <c r="AC126" s="19">
        <f t="shared" si="411"/>
        <v>16</v>
      </c>
      <c r="AD126" s="19">
        <f t="shared" si="411"/>
        <v>13</v>
      </c>
      <c r="AE126" s="19">
        <f t="shared" si="411"/>
        <v>14</v>
      </c>
      <c r="AF126" s="19">
        <f t="shared" si="411"/>
        <v>13</v>
      </c>
      <c r="AG126" s="19">
        <f t="shared" si="411"/>
        <v>11</v>
      </c>
      <c r="AH126" s="19">
        <f t="shared" si="411"/>
        <v>11</v>
      </c>
      <c r="AI126" s="19">
        <f t="shared" si="411"/>
        <v>10</v>
      </c>
      <c r="AJ126" s="19">
        <f t="shared" si="411"/>
        <v>8</v>
      </c>
      <c r="AK126" s="19">
        <f t="shared" si="411"/>
        <v>11</v>
      </c>
      <c r="AL126" s="19">
        <f t="shared" si="411"/>
        <v>12</v>
      </c>
      <c r="AM126" s="19">
        <f t="shared" si="411"/>
        <v>12</v>
      </c>
      <c r="AN126" s="19">
        <f t="shared" si="411"/>
        <v>13</v>
      </c>
      <c r="AO126" s="19">
        <f t="shared" si="411"/>
        <v>10</v>
      </c>
      <c r="AP126" s="19">
        <f t="shared" si="411"/>
        <v>15</v>
      </c>
      <c r="AQ126" s="19">
        <f t="shared" si="411"/>
        <v>11</v>
      </c>
      <c r="AR126" s="19">
        <f t="shared" si="411"/>
        <v>13</v>
      </c>
      <c r="AS126" s="19">
        <f t="shared" si="411"/>
        <v>14</v>
      </c>
      <c r="AT126" s="19">
        <f t="shared" si="411"/>
        <v>14</v>
      </c>
      <c r="AU126" s="19">
        <f t="shared" si="411"/>
        <v>7</v>
      </c>
      <c r="AV126" s="19">
        <f t="shared" si="411"/>
        <v>9</v>
      </c>
      <c r="AW126" s="19">
        <f t="shared" si="411"/>
        <v>16</v>
      </c>
      <c r="AX126" s="19">
        <f t="shared" si="411"/>
        <v>14</v>
      </c>
      <c r="AY126" s="19">
        <f t="shared" si="411"/>
        <v>15</v>
      </c>
      <c r="AZ126" s="19">
        <f t="shared" si="411"/>
        <v>12</v>
      </c>
      <c r="BA126" s="19">
        <f t="shared" si="411"/>
        <v>16</v>
      </c>
      <c r="BB126" s="19">
        <f t="shared" si="411"/>
        <v>7</v>
      </c>
    </row>
    <row r="127" spans="2:54" x14ac:dyDescent="0.25">
      <c r="B127" s="110" t="s">
        <v>45</v>
      </c>
      <c r="C127" s="19">
        <f t="shared" ref="C127:BB127" si="412">MIN(C17,C28,C39,C50,C61,C72,C83,C94,C105,C116)</f>
        <v>181</v>
      </c>
      <c r="D127" s="19">
        <f t="shared" si="412"/>
        <v>276</v>
      </c>
      <c r="E127" s="19">
        <f t="shared" si="412"/>
        <v>278</v>
      </c>
      <c r="F127" s="19">
        <f t="shared" si="412"/>
        <v>285</v>
      </c>
      <c r="G127" s="19">
        <f t="shared" si="412"/>
        <v>253</v>
      </c>
      <c r="H127" s="19">
        <f t="shared" si="412"/>
        <v>267</v>
      </c>
      <c r="I127" s="19">
        <f t="shared" si="412"/>
        <v>290</v>
      </c>
      <c r="J127" s="19">
        <f t="shared" si="412"/>
        <v>267</v>
      </c>
      <c r="K127" s="19">
        <f t="shared" si="412"/>
        <v>254</v>
      </c>
      <c r="L127" s="19">
        <f t="shared" si="412"/>
        <v>273</v>
      </c>
      <c r="M127" s="19">
        <f t="shared" si="412"/>
        <v>270</v>
      </c>
      <c r="N127" s="19">
        <f t="shared" si="412"/>
        <v>247</v>
      </c>
      <c r="O127" s="19">
        <f t="shared" si="412"/>
        <v>230</v>
      </c>
      <c r="P127" s="19">
        <f t="shared" si="412"/>
        <v>214</v>
      </c>
      <c r="Q127" s="19">
        <f t="shared" si="412"/>
        <v>235</v>
      </c>
      <c r="R127" s="19">
        <f t="shared" si="412"/>
        <v>239</v>
      </c>
      <c r="S127" s="19">
        <f t="shared" si="412"/>
        <v>257</v>
      </c>
      <c r="T127" s="19">
        <f t="shared" si="412"/>
        <v>240</v>
      </c>
      <c r="U127" s="19">
        <f t="shared" si="412"/>
        <v>224</v>
      </c>
      <c r="V127" s="19">
        <f t="shared" si="412"/>
        <v>278</v>
      </c>
      <c r="W127" s="19">
        <f t="shared" si="412"/>
        <v>255</v>
      </c>
      <c r="X127" s="19">
        <f t="shared" si="412"/>
        <v>210</v>
      </c>
      <c r="Y127" s="19">
        <f t="shared" si="412"/>
        <v>185</v>
      </c>
      <c r="Z127" s="19">
        <f t="shared" si="412"/>
        <v>249</v>
      </c>
      <c r="AA127" s="19">
        <f t="shared" si="412"/>
        <v>279</v>
      </c>
      <c r="AB127" s="19">
        <f t="shared" si="412"/>
        <v>256</v>
      </c>
      <c r="AC127" s="19">
        <f t="shared" si="412"/>
        <v>251</v>
      </c>
      <c r="AD127" s="19">
        <f t="shared" si="412"/>
        <v>258</v>
      </c>
      <c r="AE127" s="19">
        <f t="shared" si="412"/>
        <v>268</v>
      </c>
      <c r="AF127" s="19">
        <f t="shared" si="412"/>
        <v>234</v>
      </c>
      <c r="AG127" s="19">
        <f t="shared" si="412"/>
        <v>256</v>
      </c>
      <c r="AH127" s="19">
        <f t="shared" si="412"/>
        <v>245</v>
      </c>
      <c r="AI127" s="19">
        <f t="shared" si="412"/>
        <v>253</v>
      </c>
      <c r="AJ127" s="19">
        <f t="shared" si="412"/>
        <v>241</v>
      </c>
      <c r="AK127" s="19">
        <f t="shared" si="412"/>
        <v>211</v>
      </c>
      <c r="AL127" s="19">
        <f t="shared" si="412"/>
        <v>224</v>
      </c>
      <c r="AM127" s="19">
        <f t="shared" si="412"/>
        <v>247</v>
      </c>
      <c r="AN127" s="19">
        <f t="shared" si="412"/>
        <v>262</v>
      </c>
      <c r="AO127" s="19">
        <f t="shared" si="412"/>
        <v>243</v>
      </c>
      <c r="AP127" s="19">
        <f t="shared" si="412"/>
        <v>234</v>
      </c>
      <c r="AQ127" s="19">
        <f t="shared" si="412"/>
        <v>245</v>
      </c>
      <c r="AR127" s="19">
        <f t="shared" si="412"/>
        <v>245</v>
      </c>
      <c r="AS127" s="19">
        <f t="shared" si="412"/>
        <v>269</v>
      </c>
      <c r="AT127" s="19">
        <f t="shared" si="412"/>
        <v>277</v>
      </c>
      <c r="AU127" s="19">
        <f t="shared" si="412"/>
        <v>276</v>
      </c>
      <c r="AV127" s="19">
        <f t="shared" si="412"/>
        <v>261</v>
      </c>
      <c r="AW127" s="19">
        <f t="shared" si="412"/>
        <v>274</v>
      </c>
      <c r="AX127" s="19">
        <f t="shared" si="412"/>
        <v>268</v>
      </c>
      <c r="AY127" s="19">
        <f t="shared" si="412"/>
        <v>268</v>
      </c>
      <c r="AZ127" s="19">
        <f t="shared" si="412"/>
        <v>267</v>
      </c>
      <c r="BA127" s="19">
        <f t="shared" si="412"/>
        <v>285</v>
      </c>
      <c r="BB127" s="19">
        <f t="shared" si="412"/>
        <v>148</v>
      </c>
    </row>
    <row r="128" spans="2:54" x14ac:dyDescent="0.25">
      <c r="B128" s="110" t="s">
        <v>46</v>
      </c>
      <c r="C128" s="19">
        <f t="shared" ref="C128:BB128" si="413">MIN(C18,C29,C40,C51,C62,C73,C84,C95,C106,C117)</f>
        <v>1179</v>
      </c>
      <c r="D128" s="19">
        <f t="shared" si="413"/>
        <v>1363</v>
      </c>
      <c r="E128" s="19">
        <f t="shared" si="413"/>
        <v>1204</v>
      </c>
      <c r="F128" s="19">
        <f t="shared" si="413"/>
        <v>1216</v>
      </c>
      <c r="G128" s="19">
        <f t="shared" si="413"/>
        <v>1239</v>
      </c>
      <c r="H128" s="19">
        <f t="shared" si="413"/>
        <v>1235</v>
      </c>
      <c r="I128" s="19">
        <f t="shared" si="413"/>
        <v>1164</v>
      </c>
      <c r="J128" s="19">
        <f t="shared" si="413"/>
        <v>1170</v>
      </c>
      <c r="K128" s="19">
        <f t="shared" si="413"/>
        <v>1229</v>
      </c>
      <c r="L128" s="19">
        <f t="shared" si="413"/>
        <v>1170</v>
      </c>
      <c r="M128" s="19">
        <f t="shared" si="413"/>
        <v>1228</v>
      </c>
      <c r="N128" s="19">
        <f t="shared" si="413"/>
        <v>1148</v>
      </c>
      <c r="O128" s="19">
        <f t="shared" si="413"/>
        <v>1031</v>
      </c>
      <c r="P128" s="19">
        <f t="shared" si="413"/>
        <v>976</v>
      </c>
      <c r="Q128" s="19">
        <f t="shared" si="413"/>
        <v>1003</v>
      </c>
      <c r="R128" s="19">
        <f t="shared" si="413"/>
        <v>951</v>
      </c>
      <c r="S128" s="19">
        <f t="shared" si="413"/>
        <v>997</v>
      </c>
      <c r="T128" s="19">
        <f t="shared" si="413"/>
        <v>1035</v>
      </c>
      <c r="U128" s="19">
        <f t="shared" si="413"/>
        <v>954</v>
      </c>
      <c r="V128" s="19">
        <f t="shared" si="413"/>
        <v>1149</v>
      </c>
      <c r="W128" s="19">
        <f t="shared" si="413"/>
        <v>1133</v>
      </c>
      <c r="X128" s="19">
        <f t="shared" si="413"/>
        <v>963</v>
      </c>
      <c r="Y128" s="19">
        <f t="shared" si="413"/>
        <v>846</v>
      </c>
      <c r="Z128" s="19">
        <f t="shared" si="413"/>
        <v>1136</v>
      </c>
      <c r="AA128" s="19">
        <f t="shared" si="413"/>
        <v>1126</v>
      </c>
      <c r="AB128" s="19">
        <f t="shared" si="413"/>
        <v>1104</v>
      </c>
      <c r="AC128" s="19">
        <f t="shared" si="413"/>
        <v>1065</v>
      </c>
      <c r="AD128" s="19">
        <f t="shared" si="413"/>
        <v>1092</v>
      </c>
      <c r="AE128" s="19">
        <f t="shared" si="413"/>
        <v>1115</v>
      </c>
      <c r="AF128" s="19">
        <f t="shared" si="413"/>
        <v>1069</v>
      </c>
      <c r="AG128" s="19">
        <f t="shared" si="413"/>
        <v>1084</v>
      </c>
      <c r="AH128" s="19">
        <f t="shared" si="413"/>
        <v>1056</v>
      </c>
      <c r="AI128" s="19">
        <f t="shared" si="413"/>
        <v>1078</v>
      </c>
      <c r="AJ128" s="19">
        <f t="shared" si="413"/>
        <v>1042</v>
      </c>
      <c r="AK128" s="19">
        <f t="shared" si="413"/>
        <v>952</v>
      </c>
      <c r="AL128" s="19">
        <f t="shared" si="413"/>
        <v>981</v>
      </c>
      <c r="AM128" s="19">
        <f t="shared" si="413"/>
        <v>1099</v>
      </c>
      <c r="AN128" s="19">
        <f t="shared" si="413"/>
        <v>1094</v>
      </c>
      <c r="AO128" s="19">
        <f t="shared" si="413"/>
        <v>1083</v>
      </c>
      <c r="AP128" s="19">
        <f t="shared" si="413"/>
        <v>1065</v>
      </c>
      <c r="AQ128" s="19">
        <f t="shared" si="413"/>
        <v>1102</v>
      </c>
      <c r="AR128" s="19">
        <f t="shared" si="413"/>
        <v>1120</v>
      </c>
      <c r="AS128" s="19">
        <f t="shared" si="413"/>
        <v>1122</v>
      </c>
      <c r="AT128" s="19">
        <f t="shared" si="413"/>
        <v>1103</v>
      </c>
      <c r="AU128" s="19">
        <f t="shared" si="413"/>
        <v>1133</v>
      </c>
      <c r="AV128" s="19">
        <f t="shared" si="413"/>
        <v>1156</v>
      </c>
      <c r="AW128" s="19">
        <f t="shared" si="413"/>
        <v>1092</v>
      </c>
      <c r="AX128" s="19">
        <f t="shared" si="413"/>
        <v>1127</v>
      </c>
      <c r="AY128" s="19">
        <f t="shared" si="413"/>
        <v>1192</v>
      </c>
      <c r="AZ128" s="19">
        <f t="shared" si="413"/>
        <v>1141</v>
      </c>
      <c r="BA128" s="19">
        <f t="shared" si="413"/>
        <v>1253</v>
      </c>
      <c r="BB128" s="19">
        <f t="shared" si="413"/>
        <v>773</v>
      </c>
    </row>
    <row r="129" spans="2:54" x14ac:dyDescent="0.25">
      <c r="B129" s="110" t="s">
        <v>47</v>
      </c>
      <c r="C129" s="19">
        <f t="shared" ref="C129:BB129" si="414">MIN(C19,C30,C41,C52,C63,C74,C85,C96,C107,C118)</f>
        <v>1570</v>
      </c>
      <c r="D129" s="19">
        <f t="shared" si="414"/>
        <v>1795</v>
      </c>
      <c r="E129" s="19">
        <f t="shared" si="414"/>
        <v>1601</v>
      </c>
      <c r="F129" s="19">
        <f t="shared" si="414"/>
        <v>1626</v>
      </c>
      <c r="G129" s="19">
        <f t="shared" si="414"/>
        <v>1531</v>
      </c>
      <c r="H129" s="19">
        <f t="shared" si="414"/>
        <v>1566</v>
      </c>
      <c r="I129" s="19">
        <f t="shared" si="414"/>
        <v>1515</v>
      </c>
      <c r="J129" s="19">
        <f t="shared" si="414"/>
        <v>1487</v>
      </c>
      <c r="K129" s="19">
        <f t="shared" si="414"/>
        <v>1495</v>
      </c>
      <c r="L129" s="19">
        <f t="shared" si="414"/>
        <v>1552</v>
      </c>
      <c r="M129" s="19">
        <f t="shared" si="414"/>
        <v>1485</v>
      </c>
      <c r="N129" s="19">
        <f t="shared" si="414"/>
        <v>1526</v>
      </c>
      <c r="O129" s="19">
        <f t="shared" si="414"/>
        <v>1256</v>
      </c>
      <c r="P129" s="19">
        <f t="shared" si="414"/>
        <v>1314</v>
      </c>
      <c r="Q129" s="19">
        <f t="shared" si="414"/>
        <v>1468</v>
      </c>
      <c r="R129" s="19">
        <f t="shared" si="414"/>
        <v>1328</v>
      </c>
      <c r="S129" s="19">
        <f t="shared" si="414"/>
        <v>1306</v>
      </c>
      <c r="T129" s="19">
        <f t="shared" si="414"/>
        <v>1379</v>
      </c>
      <c r="U129" s="19">
        <f t="shared" si="414"/>
        <v>1370</v>
      </c>
      <c r="V129" s="19">
        <f t="shared" si="414"/>
        <v>1507</v>
      </c>
      <c r="W129" s="19">
        <f t="shared" si="414"/>
        <v>1489</v>
      </c>
      <c r="X129" s="19">
        <f t="shared" si="414"/>
        <v>1290</v>
      </c>
      <c r="Y129" s="19">
        <f t="shared" si="414"/>
        <v>1130</v>
      </c>
      <c r="Z129" s="19">
        <f t="shared" si="414"/>
        <v>1468</v>
      </c>
      <c r="AA129" s="19">
        <f t="shared" si="414"/>
        <v>1398</v>
      </c>
      <c r="AB129" s="19">
        <f t="shared" si="414"/>
        <v>1464</v>
      </c>
      <c r="AC129" s="19">
        <f t="shared" si="414"/>
        <v>1376</v>
      </c>
      <c r="AD129" s="19">
        <f t="shared" si="414"/>
        <v>1367</v>
      </c>
      <c r="AE129" s="19">
        <f t="shared" si="414"/>
        <v>1359</v>
      </c>
      <c r="AF129" s="19">
        <f t="shared" si="414"/>
        <v>1377</v>
      </c>
      <c r="AG129" s="19">
        <f t="shared" si="414"/>
        <v>1383</v>
      </c>
      <c r="AH129" s="19">
        <f t="shared" si="414"/>
        <v>1386</v>
      </c>
      <c r="AI129" s="19">
        <f t="shared" si="414"/>
        <v>1387</v>
      </c>
      <c r="AJ129" s="19">
        <f t="shared" si="414"/>
        <v>1366</v>
      </c>
      <c r="AK129" s="19">
        <f t="shared" si="414"/>
        <v>1222</v>
      </c>
      <c r="AL129" s="19">
        <f t="shared" si="414"/>
        <v>1318</v>
      </c>
      <c r="AM129" s="19">
        <f t="shared" si="414"/>
        <v>1401</v>
      </c>
      <c r="AN129" s="19">
        <f t="shared" si="414"/>
        <v>1371</v>
      </c>
      <c r="AO129" s="19">
        <f t="shared" si="414"/>
        <v>1440</v>
      </c>
      <c r="AP129" s="19">
        <f t="shared" si="414"/>
        <v>1422</v>
      </c>
      <c r="AQ129" s="19">
        <f t="shared" si="414"/>
        <v>1425</v>
      </c>
      <c r="AR129" s="19">
        <f t="shared" si="414"/>
        <v>1460</v>
      </c>
      <c r="AS129" s="19">
        <f t="shared" si="414"/>
        <v>1411</v>
      </c>
      <c r="AT129" s="19">
        <f t="shared" si="414"/>
        <v>1537</v>
      </c>
      <c r="AU129" s="19">
        <f t="shared" si="414"/>
        <v>1507</v>
      </c>
      <c r="AV129" s="19">
        <f t="shared" si="414"/>
        <v>1496</v>
      </c>
      <c r="AW129" s="19">
        <f t="shared" si="414"/>
        <v>1490</v>
      </c>
      <c r="AX129" s="19">
        <f t="shared" si="414"/>
        <v>1516</v>
      </c>
      <c r="AY129" s="19">
        <f t="shared" si="414"/>
        <v>1530</v>
      </c>
      <c r="AZ129" s="19">
        <f t="shared" si="414"/>
        <v>1628</v>
      </c>
      <c r="BA129" s="19">
        <f t="shared" si="414"/>
        <v>1614</v>
      </c>
      <c r="BB129" s="19">
        <f t="shared" si="414"/>
        <v>1060</v>
      </c>
    </row>
    <row r="130" spans="2:54" x14ac:dyDescent="0.25">
      <c r="B130" s="110" t="s">
        <v>48</v>
      </c>
      <c r="C130" s="19">
        <f t="shared" ref="C130:BB130" si="415">MIN(C20,C31,C42,C53,C64,C75,C86,C97,C108,C119)</f>
        <v>3078</v>
      </c>
      <c r="D130" s="19">
        <f t="shared" si="415"/>
        <v>3283</v>
      </c>
      <c r="E130" s="19">
        <f t="shared" si="415"/>
        <v>3047</v>
      </c>
      <c r="F130" s="19">
        <f t="shared" si="415"/>
        <v>3008</v>
      </c>
      <c r="G130" s="19">
        <f t="shared" si="415"/>
        <v>2939</v>
      </c>
      <c r="H130" s="19">
        <f t="shared" si="415"/>
        <v>2926</v>
      </c>
      <c r="I130" s="19">
        <f t="shared" si="415"/>
        <v>2957</v>
      </c>
      <c r="J130" s="19">
        <f t="shared" si="415"/>
        <v>2813</v>
      </c>
      <c r="K130" s="19">
        <f t="shared" si="415"/>
        <v>2814</v>
      </c>
      <c r="L130" s="19">
        <f t="shared" si="415"/>
        <v>2858</v>
      </c>
      <c r="M130" s="19">
        <f t="shared" si="415"/>
        <v>2867</v>
      </c>
      <c r="N130" s="19">
        <f t="shared" si="415"/>
        <v>2713</v>
      </c>
      <c r="O130" s="19">
        <f t="shared" si="415"/>
        <v>2385</v>
      </c>
      <c r="P130" s="19">
        <f t="shared" si="415"/>
        <v>2478</v>
      </c>
      <c r="Q130" s="19">
        <f t="shared" si="415"/>
        <v>2397</v>
      </c>
      <c r="R130" s="19">
        <f t="shared" si="415"/>
        <v>2362</v>
      </c>
      <c r="S130" s="19">
        <f t="shared" si="415"/>
        <v>2427</v>
      </c>
      <c r="T130" s="19">
        <f t="shared" si="415"/>
        <v>2557</v>
      </c>
      <c r="U130" s="19">
        <f t="shared" si="415"/>
        <v>2384</v>
      </c>
      <c r="V130" s="19">
        <f t="shared" si="415"/>
        <v>2689</v>
      </c>
      <c r="W130" s="19">
        <f t="shared" si="415"/>
        <v>2669</v>
      </c>
      <c r="X130" s="19">
        <f t="shared" si="415"/>
        <v>2253</v>
      </c>
      <c r="Y130" s="19">
        <f t="shared" si="415"/>
        <v>2021</v>
      </c>
      <c r="Z130" s="19">
        <f t="shared" si="415"/>
        <v>2530</v>
      </c>
      <c r="AA130" s="19">
        <f t="shared" si="415"/>
        <v>2502</v>
      </c>
      <c r="AB130" s="19">
        <f t="shared" si="415"/>
        <v>2423</v>
      </c>
      <c r="AC130" s="19">
        <f t="shared" si="415"/>
        <v>2495</v>
      </c>
      <c r="AD130" s="19">
        <f t="shared" si="415"/>
        <v>2494</v>
      </c>
      <c r="AE130" s="19">
        <f t="shared" si="415"/>
        <v>2484</v>
      </c>
      <c r="AF130" s="19">
        <f t="shared" si="415"/>
        <v>2439</v>
      </c>
      <c r="AG130" s="19">
        <f t="shared" si="415"/>
        <v>2330</v>
      </c>
      <c r="AH130" s="19">
        <f t="shared" si="415"/>
        <v>2451</v>
      </c>
      <c r="AI130" s="19">
        <f t="shared" si="415"/>
        <v>2392</v>
      </c>
      <c r="AJ130" s="19">
        <f t="shared" si="415"/>
        <v>2479</v>
      </c>
      <c r="AK130" s="19">
        <f t="shared" si="415"/>
        <v>2150</v>
      </c>
      <c r="AL130" s="19">
        <f t="shared" si="415"/>
        <v>2310</v>
      </c>
      <c r="AM130" s="19">
        <f t="shared" si="415"/>
        <v>2376</v>
      </c>
      <c r="AN130" s="19">
        <f t="shared" si="415"/>
        <v>2509</v>
      </c>
      <c r="AO130" s="19">
        <f t="shared" si="415"/>
        <v>2506</v>
      </c>
      <c r="AP130" s="19">
        <f t="shared" si="415"/>
        <v>2634</v>
      </c>
      <c r="AQ130" s="19">
        <f t="shared" si="415"/>
        <v>2510</v>
      </c>
      <c r="AR130" s="19">
        <f t="shared" si="415"/>
        <v>2565</v>
      </c>
      <c r="AS130" s="19">
        <f t="shared" si="415"/>
        <v>2637</v>
      </c>
      <c r="AT130" s="19">
        <f t="shared" si="415"/>
        <v>2637</v>
      </c>
      <c r="AU130" s="19">
        <f t="shared" si="415"/>
        <v>2721</v>
      </c>
      <c r="AV130" s="19">
        <f t="shared" si="415"/>
        <v>2732</v>
      </c>
      <c r="AW130" s="19">
        <f t="shared" si="415"/>
        <v>2696</v>
      </c>
      <c r="AX130" s="19">
        <f t="shared" si="415"/>
        <v>2642</v>
      </c>
      <c r="AY130" s="19">
        <f t="shared" si="415"/>
        <v>2850</v>
      </c>
      <c r="AZ130" s="19">
        <f t="shared" si="415"/>
        <v>2928</v>
      </c>
      <c r="BA130" s="19">
        <f t="shared" si="415"/>
        <v>3017</v>
      </c>
      <c r="BB130" s="19">
        <f t="shared" si="415"/>
        <v>1890</v>
      </c>
    </row>
    <row r="131" spans="2:54" x14ac:dyDescent="0.25">
      <c r="B131" s="103" t="s">
        <v>49</v>
      </c>
      <c r="C131" s="19">
        <f t="shared" ref="C131:BB131" si="416">MIN(C21,C32,C43,C54,C65,C76,C87,C98,C109,C120)</f>
        <v>4280</v>
      </c>
      <c r="D131" s="19">
        <f t="shared" si="416"/>
        <v>4393</v>
      </c>
      <c r="E131" s="19">
        <f t="shared" si="416"/>
        <v>4197</v>
      </c>
      <c r="F131" s="19">
        <f t="shared" si="416"/>
        <v>4039</v>
      </c>
      <c r="G131" s="19">
        <f t="shared" si="416"/>
        <v>3897</v>
      </c>
      <c r="H131" s="19">
        <f t="shared" si="416"/>
        <v>3793</v>
      </c>
      <c r="I131" s="19">
        <f t="shared" si="416"/>
        <v>3581</v>
      </c>
      <c r="J131" s="19">
        <f t="shared" si="416"/>
        <v>3559</v>
      </c>
      <c r="K131" s="19">
        <f t="shared" si="416"/>
        <v>3497</v>
      </c>
      <c r="L131" s="19">
        <f t="shared" si="416"/>
        <v>3567</v>
      </c>
      <c r="M131" s="19">
        <f t="shared" si="416"/>
        <v>3581</v>
      </c>
      <c r="N131" s="19">
        <f t="shared" si="416"/>
        <v>3554</v>
      </c>
      <c r="O131" s="19">
        <f t="shared" si="416"/>
        <v>2971</v>
      </c>
      <c r="P131" s="19">
        <f t="shared" si="416"/>
        <v>3281</v>
      </c>
      <c r="Q131" s="19">
        <f t="shared" si="416"/>
        <v>3330</v>
      </c>
      <c r="R131" s="19">
        <f t="shared" si="416"/>
        <v>3029</v>
      </c>
      <c r="S131" s="19">
        <f t="shared" si="416"/>
        <v>3009</v>
      </c>
      <c r="T131" s="19">
        <f t="shared" si="416"/>
        <v>2955</v>
      </c>
      <c r="U131" s="19">
        <f t="shared" si="416"/>
        <v>3304</v>
      </c>
      <c r="V131" s="19">
        <f t="shared" si="416"/>
        <v>3146</v>
      </c>
      <c r="W131" s="19">
        <f t="shared" si="416"/>
        <v>3310</v>
      </c>
      <c r="X131" s="19">
        <f t="shared" si="416"/>
        <v>2896</v>
      </c>
      <c r="Y131" s="19">
        <f t="shared" si="416"/>
        <v>2548</v>
      </c>
      <c r="Z131" s="19">
        <f t="shared" si="416"/>
        <v>2923</v>
      </c>
      <c r="AA131" s="19">
        <f t="shared" si="416"/>
        <v>2994</v>
      </c>
      <c r="AB131" s="19">
        <f t="shared" si="416"/>
        <v>3136</v>
      </c>
      <c r="AC131" s="19">
        <f t="shared" si="416"/>
        <v>2964</v>
      </c>
      <c r="AD131" s="19">
        <f t="shared" si="416"/>
        <v>2988</v>
      </c>
      <c r="AE131" s="19">
        <f t="shared" si="416"/>
        <v>2791</v>
      </c>
      <c r="AF131" s="19">
        <f t="shared" si="416"/>
        <v>2965</v>
      </c>
      <c r="AG131" s="19">
        <f t="shared" si="416"/>
        <v>2828</v>
      </c>
      <c r="AH131" s="19">
        <f t="shared" si="416"/>
        <v>2958</v>
      </c>
      <c r="AI131" s="19">
        <f t="shared" si="416"/>
        <v>2964</v>
      </c>
      <c r="AJ131" s="19">
        <f t="shared" si="416"/>
        <v>3045</v>
      </c>
      <c r="AK131" s="19">
        <f t="shared" si="416"/>
        <v>2741</v>
      </c>
      <c r="AL131" s="19">
        <f t="shared" si="416"/>
        <v>2985</v>
      </c>
      <c r="AM131" s="19">
        <f t="shared" si="416"/>
        <v>3093</v>
      </c>
      <c r="AN131" s="19">
        <f t="shared" si="416"/>
        <v>3157</v>
      </c>
      <c r="AO131" s="19">
        <f t="shared" si="416"/>
        <v>3218</v>
      </c>
      <c r="AP131" s="19">
        <f t="shared" si="416"/>
        <v>3249</v>
      </c>
      <c r="AQ131" s="19">
        <f t="shared" si="416"/>
        <v>3192</v>
      </c>
      <c r="AR131" s="19">
        <f t="shared" si="416"/>
        <v>3121</v>
      </c>
      <c r="AS131" s="19">
        <f t="shared" si="416"/>
        <v>3350</v>
      </c>
      <c r="AT131" s="19">
        <f t="shared" si="416"/>
        <v>3460</v>
      </c>
      <c r="AU131" s="19">
        <f t="shared" si="416"/>
        <v>3271</v>
      </c>
      <c r="AV131" s="19">
        <f t="shared" si="416"/>
        <v>3471</v>
      </c>
      <c r="AW131" s="19">
        <f t="shared" si="416"/>
        <v>3454</v>
      </c>
      <c r="AX131" s="19">
        <f t="shared" si="416"/>
        <v>3391</v>
      </c>
      <c r="AY131" s="19">
        <f t="shared" si="416"/>
        <v>3774</v>
      </c>
      <c r="AZ131" s="19">
        <f t="shared" si="416"/>
        <v>3903</v>
      </c>
      <c r="BA131" s="19">
        <f t="shared" si="416"/>
        <v>3951</v>
      </c>
      <c r="BB131" s="19">
        <f t="shared" si="416"/>
        <v>2617</v>
      </c>
    </row>
    <row r="132" spans="2:54" x14ac:dyDescent="0.25">
      <c r="B132" s="146" t="s">
        <v>65</v>
      </c>
      <c r="C132" s="19">
        <f t="shared" ref="C132:BB132" si="417">MIN(C22,C33,C44,C55,C66,C77,C88,C99,C110,C121)</f>
        <v>10493</v>
      </c>
      <c r="D132" s="19">
        <f t="shared" si="417"/>
        <v>11290</v>
      </c>
      <c r="E132" s="19">
        <f t="shared" si="417"/>
        <v>10393</v>
      </c>
      <c r="F132" s="19">
        <f t="shared" si="417"/>
        <v>10320</v>
      </c>
      <c r="G132" s="19">
        <f t="shared" si="417"/>
        <v>10117</v>
      </c>
      <c r="H132" s="19">
        <f t="shared" si="417"/>
        <v>10018</v>
      </c>
      <c r="I132" s="19">
        <f t="shared" si="417"/>
        <v>9756</v>
      </c>
      <c r="J132" s="19">
        <f t="shared" si="417"/>
        <v>9433</v>
      </c>
      <c r="K132" s="19">
        <f t="shared" si="417"/>
        <v>9453</v>
      </c>
      <c r="L132" s="19">
        <f t="shared" si="417"/>
        <v>9648</v>
      </c>
      <c r="M132" s="19">
        <f t="shared" si="417"/>
        <v>9726</v>
      </c>
      <c r="N132" s="19">
        <f t="shared" si="417"/>
        <v>9613</v>
      </c>
      <c r="O132" s="19">
        <f t="shared" si="417"/>
        <v>7943</v>
      </c>
      <c r="P132" s="19">
        <f t="shared" si="417"/>
        <v>8519</v>
      </c>
      <c r="Q132" s="19">
        <f t="shared" si="417"/>
        <v>8491</v>
      </c>
      <c r="R132" s="19">
        <f t="shared" si="417"/>
        <v>7996</v>
      </c>
      <c r="S132" s="19">
        <f t="shared" si="417"/>
        <v>8062</v>
      </c>
      <c r="T132" s="19">
        <f t="shared" si="417"/>
        <v>8339</v>
      </c>
      <c r="U132" s="19">
        <f t="shared" si="417"/>
        <v>8613</v>
      </c>
      <c r="V132" s="19">
        <f t="shared" si="417"/>
        <v>8947</v>
      </c>
      <c r="W132" s="19">
        <f t="shared" si="417"/>
        <v>9162</v>
      </c>
      <c r="X132" s="19">
        <f t="shared" si="417"/>
        <v>7909</v>
      </c>
      <c r="Y132" s="19">
        <f t="shared" si="417"/>
        <v>6781</v>
      </c>
      <c r="Z132" s="19">
        <f t="shared" si="417"/>
        <v>8513</v>
      </c>
      <c r="AA132" s="19">
        <f t="shared" si="417"/>
        <v>8461</v>
      </c>
      <c r="AB132" s="19">
        <f t="shared" si="417"/>
        <v>8588</v>
      </c>
      <c r="AC132" s="19">
        <f t="shared" si="417"/>
        <v>8625</v>
      </c>
      <c r="AD132" s="19">
        <f t="shared" si="417"/>
        <v>8461</v>
      </c>
      <c r="AE132" s="19">
        <f t="shared" si="417"/>
        <v>8259</v>
      </c>
      <c r="AF132" s="19">
        <f t="shared" si="417"/>
        <v>8253</v>
      </c>
      <c r="AG132" s="19">
        <f t="shared" si="417"/>
        <v>8157</v>
      </c>
      <c r="AH132" s="19">
        <f t="shared" si="417"/>
        <v>8280</v>
      </c>
      <c r="AI132" s="19">
        <f t="shared" si="417"/>
        <v>8230</v>
      </c>
      <c r="AJ132" s="19">
        <f t="shared" si="417"/>
        <v>8464</v>
      </c>
      <c r="AK132" s="19">
        <f t="shared" si="417"/>
        <v>7617</v>
      </c>
      <c r="AL132" s="19">
        <f t="shared" si="417"/>
        <v>7878</v>
      </c>
      <c r="AM132" s="19">
        <f t="shared" si="417"/>
        <v>8347</v>
      </c>
      <c r="AN132" s="19">
        <f t="shared" si="417"/>
        <v>8526</v>
      </c>
      <c r="AO132" s="19">
        <f t="shared" si="417"/>
        <v>8755</v>
      </c>
      <c r="AP132" s="19">
        <f t="shared" si="417"/>
        <v>8719</v>
      </c>
      <c r="AQ132" s="19">
        <f t="shared" si="417"/>
        <v>8704</v>
      </c>
      <c r="AR132" s="19">
        <f t="shared" si="417"/>
        <v>8624</v>
      </c>
      <c r="AS132" s="19">
        <f t="shared" si="417"/>
        <v>9133</v>
      </c>
      <c r="AT132" s="19">
        <f t="shared" si="417"/>
        <v>9107</v>
      </c>
      <c r="AU132" s="19">
        <f t="shared" si="417"/>
        <v>9042</v>
      </c>
      <c r="AV132" s="19">
        <f t="shared" si="417"/>
        <v>9302</v>
      </c>
      <c r="AW132" s="19">
        <f t="shared" si="417"/>
        <v>9161</v>
      </c>
      <c r="AX132" s="19">
        <f t="shared" si="417"/>
        <v>9203</v>
      </c>
      <c r="AY132" s="19">
        <f t="shared" si="417"/>
        <v>9828</v>
      </c>
      <c r="AZ132" s="19">
        <f t="shared" si="417"/>
        <v>10033</v>
      </c>
      <c r="BA132" s="19">
        <f t="shared" si="417"/>
        <v>10333</v>
      </c>
      <c r="BB132" s="19">
        <f t="shared" si="417"/>
        <v>6606</v>
      </c>
    </row>
    <row r="134" spans="2:54" x14ac:dyDescent="0.25">
      <c r="B134" t="s">
        <v>123</v>
      </c>
    </row>
    <row r="135" spans="2:54" x14ac:dyDescent="0.25">
      <c r="B135" s="255" t="s">
        <v>50</v>
      </c>
      <c r="C135" s="254">
        <v>1</v>
      </c>
      <c r="D135" s="254">
        <v>2</v>
      </c>
      <c r="E135" s="254">
        <v>3</v>
      </c>
      <c r="F135" s="254">
        <v>4</v>
      </c>
      <c r="G135" s="254">
        <v>5</v>
      </c>
      <c r="H135" s="254">
        <v>6</v>
      </c>
      <c r="I135" s="254">
        <v>7</v>
      </c>
      <c r="J135" s="254">
        <v>8</v>
      </c>
      <c r="K135" s="254">
        <v>9</v>
      </c>
      <c r="L135" s="254">
        <v>10</v>
      </c>
      <c r="M135" s="254">
        <v>11</v>
      </c>
      <c r="N135" s="254">
        <v>12</v>
      </c>
      <c r="O135" s="254">
        <v>13</v>
      </c>
      <c r="P135" s="254">
        <v>14</v>
      </c>
      <c r="Q135" s="254">
        <v>15</v>
      </c>
      <c r="R135" s="254">
        <v>16</v>
      </c>
      <c r="S135" s="254">
        <v>17</v>
      </c>
      <c r="T135" s="254">
        <v>18</v>
      </c>
      <c r="U135" s="254">
        <v>19</v>
      </c>
      <c r="V135" s="254">
        <v>20</v>
      </c>
      <c r="W135" s="254">
        <v>21</v>
      </c>
      <c r="X135" s="254">
        <v>22</v>
      </c>
      <c r="Y135" s="254">
        <v>23</v>
      </c>
      <c r="Z135" s="254">
        <v>24</v>
      </c>
      <c r="AA135" s="254">
        <v>25</v>
      </c>
      <c r="AB135" s="254">
        <v>26</v>
      </c>
      <c r="AC135" s="254">
        <v>27</v>
      </c>
      <c r="AD135" s="254">
        <v>28</v>
      </c>
      <c r="AE135" s="254">
        <v>29</v>
      </c>
      <c r="AF135" s="254">
        <v>30</v>
      </c>
      <c r="AG135" s="254">
        <v>31</v>
      </c>
      <c r="AH135" s="254">
        <v>32</v>
      </c>
      <c r="AI135" s="254">
        <v>33</v>
      </c>
      <c r="AJ135" s="254">
        <v>34</v>
      </c>
      <c r="AK135" s="254">
        <v>35</v>
      </c>
      <c r="AL135" s="254">
        <v>36</v>
      </c>
      <c r="AM135" s="254">
        <v>37</v>
      </c>
      <c r="AN135" s="254">
        <v>38</v>
      </c>
      <c r="AO135" s="254">
        <v>39</v>
      </c>
      <c r="AP135" s="254">
        <v>40</v>
      </c>
      <c r="AQ135" s="254">
        <v>41</v>
      </c>
      <c r="AR135" s="254">
        <v>42</v>
      </c>
      <c r="AS135" s="254">
        <v>43</v>
      </c>
      <c r="AT135" s="254">
        <v>44</v>
      </c>
      <c r="AU135" s="254">
        <v>45</v>
      </c>
      <c r="AV135" s="254">
        <v>46</v>
      </c>
      <c r="AW135" s="254">
        <v>47</v>
      </c>
      <c r="AX135" s="254">
        <v>48</v>
      </c>
      <c r="AY135" s="254">
        <v>49</v>
      </c>
      <c r="AZ135" s="254">
        <v>50</v>
      </c>
      <c r="BA135" s="254">
        <v>51</v>
      </c>
      <c r="BB135" s="254">
        <v>52</v>
      </c>
    </row>
    <row r="136" spans="2:54" x14ac:dyDescent="0.25">
      <c r="B136" s="110" t="s">
        <v>51</v>
      </c>
      <c r="C136" s="19">
        <f t="shared" ref="C136:AG136" si="418">MAX(C15, C26,C37,C48,C59,C70,C81,C92,C103,C114)</f>
        <v>61</v>
      </c>
      <c r="D136" s="19">
        <f t="shared" si="418"/>
        <v>80</v>
      </c>
      <c r="E136" s="19">
        <f t="shared" si="418"/>
        <v>67</v>
      </c>
      <c r="F136" s="19">
        <f t="shared" si="418"/>
        <v>69</v>
      </c>
      <c r="G136" s="19">
        <f t="shared" si="418"/>
        <v>72</v>
      </c>
      <c r="H136" s="19">
        <f t="shared" si="418"/>
        <v>79</v>
      </c>
      <c r="I136" s="19">
        <f t="shared" si="418"/>
        <v>71</v>
      </c>
      <c r="J136" s="19">
        <f t="shared" si="418"/>
        <v>75</v>
      </c>
      <c r="K136" s="19">
        <f t="shared" si="418"/>
        <v>70</v>
      </c>
      <c r="L136" s="19">
        <f t="shared" si="418"/>
        <v>66</v>
      </c>
      <c r="M136" s="19">
        <f t="shared" si="418"/>
        <v>63</v>
      </c>
      <c r="N136" s="19">
        <f t="shared" si="418"/>
        <v>75</v>
      </c>
      <c r="O136" s="19">
        <f t="shared" si="418"/>
        <v>76</v>
      </c>
      <c r="P136" s="19">
        <f t="shared" si="418"/>
        <v>70</v>
      </c>
      <c r="Q136" s="19">
        <f t="shared" si="418"/>
        <v>76</v>
      </c>
      <c r="R136" s="19">
        <f t="shared" si="418"/>
        <v>72</v>
      </c>
      <c r="S136" s="19">
        <f t="shared" si="418"/>
        <v>70</v>
      </c>
      <c r="T136" s="19">
        <f t="shared" si="418"/>
        <v>66</v>
      </c>
      <c r="U136" s="19">
        <f t="shared" si="418"/>
        <v>85</v>
      </c>
      <c r="V136" s="19">
        <f t="shared" si="418"/>
        <v>71</v>
      </c>
      <c r="W136" s="19">
        <f t="shared" si="418"/>
        <v>78</v>
      </c>
      <c r="X136" s="19">
        <f t="shared" si="418"/>
        <v>60</v>
      </c>
      <c r="Y136" s="19">
        <f t="shared" si="418"/>
        <v>60</v>
      </c>
      <c r="Z136" s="19">
        <f t="shared" si="418"/>
        <v>80</v>
      </c>
      <c r="AA136" s="19">
        <f t="shared" si="418"/>
        <v>65</v>
      </c>
      <c r="AB136" s="19">
        <f t="shared" si="418"/>
        <v>63</v>
      </c>
      <c r="AC136" s="19">
        <f t="shared" si="418"/>
        <v>64</v>
      </c>
      <c r="AD136" s="19">
        <f t="shared" si="418"/>
        <v>74</v>
      </c>
      <c r="AE136" s="19">
        <f t="shared" si="418"/>
        <v>66</v>
      </c>
      <c r="AF136" s="19">
        <f t="shared" si="418"/>
        <v>69</v>
      </c>
      <c r="AG136" s="19">
        <f t="shared" si="418"/>
        <v>62</v>
      </c>
      <c r="AH136" s="19">
        <f>MAX(AH15, AH26,AH37,AH48,AH59,AH70,AH81,AH92,AH103,AH114)</f>
        <v>70</v>
      </c>
      <c r="AI136" s="19">
        <f t="shared" ref="AI136:BB136" si="419">MAX(AI15, AI26,AI37,AI48,AI59,AI70,AI81,AI92,AI103,AI114)</f>
        <v>65</v>
      </c>
      <c r="AJ136" s="19">
        <f t="shared" si="419"/>
        <v>77</v>
      </c>
      <c r="AK136" s="19">
        <f t="shared" si="419"/>
        <v>62</v>
      </c>
      <c r="AL136" s="19">
        <f t="shared" si="419"/>
        <v>62</v>
      </c>
      <c r="AM136" s="19">
        <f t="shared" si="419"/>
        <v>68</v>
      </c>
      <c r="AN136" s="19">
        <f t="shared" si="419"/>
        <v>69</v>
      </c>
      <c r="AO136" s="19">
        <f t="shared" si="419"/>
        <v>68</v>
      </c>
      <c r="AP136" s="19">
        <f t="shared" si="419"/>
        <v>68</v>
      </c>
      <c r="AQ136" s="19">
        <f t="shared" si="419"/>
        <v>72</v>
      </c>
      <c r="AR136" s="19">
        <f t="shared" si="419"/>
        <v>68</v>
      </c>
      <c r="AS136" s="19">
        <f t="shared" si="419"/>
        <v>65</v>
      </c>
      <c r="AT136" s="19">
        <f t="shared" si="419"/>
        <v>66</v>
      </c>
      <c r="AU136" s="19">
        <f t="shared" si="419"/>
        <v>66</v>
      </c>
      <c r="AV136" s="19">
        <f t="shared" si="419"/>
        <v>72</v>
      </c>
      <c r="AW136" s="19">
        <f t="shared" si="419"/>
        <v>70</v>
      </c>
      <c r="AX136" s="19">
        <f t="shared" si="419"/>
        <v>66</v>
      </c>
      <c r="AY136" s="19">
        <f t="shared" si="419"/>
        <v>71</v>
      </c>
      <c r="AZ136" s="19">
        <f t="shared" si="419"/>
        <v>74</v>
      </c>
      <c r="BA136" s="19">
        <f t="shared" si="419"/>
        <v>79</v>
      </c>
      <c r="BB136" s="19">
        <f t="shared" si="419"/>
        <v>49</v>
      </c>
    </row>
    <row r="137" spans="2:54" x14ac:dyDescent="0.25">
      <c r="B137" s="110" t="s">
        <v>44</v>
      </c>
      <c r="C137" s="19">
        <f t="shared" ref="C137:BB137" si="420">MAX(C16, C27,C38,C49,C60,C71,C82,C93,C104,C115)</f>
        <v>30</v>
      </c>
      <c r="D137" s="19">
        <f t="shared" si="420"/>
        <v>32</v>
      </c>
      <c r="E137" s="19">
        <f t="shared" si="420"/>
        <v>29</v>
      </c>
      <c r="F137" s="19">
        <f t="shared" si="420"/>
        <v>29</v>
      </c>
      <c r="G137" s="19">
        <f t="shared" si="420"/>
        <v>26</v>
      </c>
      <c r="H137" s="19">
        <f t="shared" si="420"/>
        <v>30</v>
      </c>
      <c r="I137" s="19">
        <f t="shared" si="420"/>
        <v>31</v>
      </c>
      <c r="J137" s="19">
        <f t="shared" si="420"/>
        <v>30</v>
      </c>
      <c r="K137" s="19">
        <f t="shared" si="420"/>
        <v>31</v>
      </c>
      <c r="L137" s="19">
        <f t="shared" si="420"/>
        <v>28</v>
      </c>
      <c r="M137" s="19">
        <f t="shared" si="420"/>
        <v>29</v>
      </c>
      <c r="N137" s="19">
        <f t="shared" si="420"/>
        <v>34</v>
      </c>
      <c r="O137" s="19">
        <f t="shared" si="420"/>
        <v>35</v>
      </c>
      <c r="P137" s="19">
        <f t="shared" si="420"/>
        <v>25</v>
      </c>
      <c r="Q137" s="19">
        <f t="shared" si="420"/>
        <v>27</v>
      </c>
      <c r="R137" s="19">
        <f t="shared" si="420"/>
        <v>31</v>
      </c>
      <c r="S137" s="19">
        <f t="shared" si="420"/>
        <v>22</v>
      </c>
      <c r="T137" s="19">
        <f t="shared" si="420"/>
        <v>25</v>
      </c>
      <c r="U137" s="19">
        <f t="shared" si="420"/>
        <v>25</v>
      </c>
      <c r="V137" s="19">
        <f t="shared" si="420"/>
        <v>24</v>
      </c>
      <c r="W137" s="19">
        <f t="shared" si="420"/>
        <v>26</v>
      </c>
      <c r="X137" s="19">
        <f t="shared" si="420"/>
        <v>23</v>
      </c>
      <c r="Y137" s="19">
        <f t="shared" si="420"/>
        <v>32</v>
      </c>
      <c r="Z137" s="19">
        <f t="shared" si="420"/>
        <v>22</v>
      </c>
      <c r="AA137" s="19">
        <f t="shared" si="420"/>
        <v>24</v>
      </c>
      <c r="AB137" s="19">
        <f t="shared" si="420"/>
        <v>22</v>
      </c>
      <c r="AC137" s="19">
        <f t="shared" si="420"/>
        <v>26</v>
      </c>
      <c r="AD137" s="19">
        <f t="shared" si="420"/>
        <v>32</v>
      </c>
      <c r="AE137" s="19">
        <f t="shared" si="420"/>
        <v>26</v>
      </c>
      <c r="AF137" s="19">
        <f t="shared" si="420"/>
        <v>25</v>
      </c>
      <c r="AG137" s="19">
        <f t="shared" si="420"/>
        <v>20</v>
      </c>
      <c r="AH137" s="19">
        <f t="shared" si="420"/>
        <v>38</v>
      </c>
      <c r="AI137" s="19">
        <f t="shared" si="420"/>
        <v>24</v>
      </c>
      <c r="AJ137" s="19">
        <f t="shared" si="420"/>
        <v>22</v>
      </c>
      <c r="AK137" s="19">
        <f t="shared" si="420"/>
        <v>18</v>
      </c>
      <c r="AL137" s="19">
        <f t="shared" si="420"/>
        <v>23</v>
      </c>
      <c r="AM137" s="19">
        <f t="shared" si="420"/>
        <v>27</v>
      </c>
      <c r="AN137" s="19">
        <f t="shared" si="420"/>
        <v>21</v>
      </c>
      <c r="AO137" s="19">
        <f t="shared" si="420"/>
        <v>27</v>
      </c>
      <c r="AP137" s="19">
        <f t="shared" si="420"/>
        <v>24</v>
      </c>
      <c r="AQ137" s="19">
        <f t="shared" si="420"/>
        <v>28</v>
      </c>
      <c r="AR137" s="19">
        <f t="shared" si="420"/>
        <v>26</v>
      </c>
      <c r="AS137" s="19">
        <f t="shared" si="420"/>
        <v>31</v>
      </c>
      <c r="AT137" s="19">
        <f t="shared" si="420"/>
        <v>25</v>
      </c>
      <c r="AU137" s="19">
        <f t="shared" si="420"/>
        <v>30</v>
      </c>
      <c r="AV137" s="19">
        <f t="shared" si="420"/>
        <v>29</v>
      </c>
      <c r="AW137" s="19">
        <f t="shared" si="420"/>
        <v>26</v>
      </c>
      <c r="AX137" s="19">
        <f t="shared" si="420"/>
        <v>23</v>
      </c>
      <c r="AY137" s="19">
        <f t="shared" si="420"/>
        <v>32</v>
      </c>
      <c r="AZ137" s="19">
        <f t="shared" si="420"/>
        <v>32</v>
      </c>
      <c r="BA137" s="19">
        <f t="shared" si="420"/>
        <v>35</v>
      </c>
      <c r="BB137" s="19">
        <f t="shared" si="420"/>
        <v>26</v>
      </c>
    </row>
    <row r="138" spans="2:54" x14ac:dyDescent="0.25">
      <c r="B138" s="110" t="s">
        <v>45</v>
      </c>
      <c r="C138" s="19">
        <f t="shared" ref="C138:BB138" si="421">MAX(C17, C28,C39,C50,C61,C72,C83,C94,C105,C116)</f>
        <v>306</v>
      </c>
      <c r="D138" s="19">
        <f t="shared" si="421"/>
        <v>378</v>
      </c>
      <c r="E138" s="19">
        <f t="shared" si="421"/>
        <v>388</v>
      </c>
      <c r="F138" s="19">
        <f t="shared" si="421"/>
        <v>339</v>
      </c>
      <c r="G138" s="19">
        <f t="shared" si="421"/>
        <v>339</v>
      </c>
      <c r="H138" s="19">
        <f t="shared" si="421"/>
        <v>331</v>
      </c>
      <c r="I138" s="19">
        <f t="shared" si="421"/>
        <v>357</v>
      </c>
      <c r="J138" s="19">
        <f t="shared" si="421"/>
        <v>340</v>
      </c>
      <c r="K138" s="19">
        <f t="shared" si="421"/>
        <v>348</v>
      </c>
      <c r="L138" s="19">
        <f t="shared" si="421"/>
        <v>334</v>
      </c>
      <c r="M138" s="19">
        <f t="shared" si="421"/>
        <v>332</v>
      </c>
      <c r="N138" s="19">
        <f t="shared" si="421"/>
        <v>330</v>
      </c>
      <c r="O138" s="19">
        <f t="shared" si="421"/>
        <v>307</v>
      </c>
      <c r="P138" s="19">
        <f t="shared" si="421"/>
        <v>310</v>
      </c>
      <c r="Q138" s="19">
        <f t="shared" si="421"/>
        <v>337</v>
      </c>
      <c r="R138" s="19">
        <f t="shared" si="421"/>
        <v>333</v>
      </c>
      <c r="S138" s="19">
        <f t="shared" si="421"/>
        <v>340</v>
      </c>
      <c r="T138" s="19">
        <f t="shared" si="421"/>
        <v>356</v>
      </c>
      <c r="U138" s="19">
        <f t="shared" si="421"/>
        <v>352</v>
      </c>
      <c r="V138" s="19">
        <f t="shared" si="421"/>
        <v>356</v>
      </c>
      <c r="W138" s="19">
        <f t="shared" si="421"/>
        <v>352</v>
      </c>
      <c r="X138" s="19">
        <f t="shared" si="421"/>
        <v>303</v>
      </c>
      <c r="Y138" s="19">
        <f t="shared" si="421"/>
        <v>325</v>
      </c>
      <c r="Z138" s="19">
        <f t="shared" si="421"/>
        <v>300</v>
      </c>
      <c r="AA138" s="19">
        <f t="shared" si="421"/>
        <v>313</v>
      </c>
      <c r="AB138" s="19">
        <f t="shared" si="421"/>
        <v>323</v>
      </c>
      <c r="AC138" s="19">
        <f t="shared" si="421"/>
        <v>313</v>
      </c>
      <c r="AD138" s="19">
        <f t="shared" si="421"/>
        <v>304</v>
      </c>
      <c r="AE138" s="19">
        <f t="shared" si="421"/>
        <v>331</v>
      </c>
      <c r="AF138" s="19">
        <f t="shared" si="421"/>
        <v>312</v>
      </c>
      <c r="AG138" s="19">
        <f t="shared" si="421"/>
        <v>355</v>
      </c>
      <c r="AH138" s="19">
        <f t="shared" si="421"/>
        <v>328</v>
      </c>
      <c r="AI138" s="19">
        <f t="shared" si="421"/>
        <v>293</v>
      </c>
      <c r="AJ138" s="19">
        <f t="shared" si="421"/>
        <v>298</v>
      </c>
      <c r="AK138" s="19">
        <f t="shared" si="421"/>
        <v>314</v>
      </c>
      <c r="AL138" s="19">
        <f t="shared" si="421"/>
        <v>323</v>
      </c>
      <c r="AM138" s="19">
        <f t="shared" si="421"/>
        <v>320</v>
      </c>
      <c r="AN138" s="19">
        <f t="shared" si="421"/>
        <v>319</v>
      </c>
      <c r="AO138" s="19">
        <f t="shared" si="421"/>
        <v>302</v>
      </c>
      <c r="AP138" s="19">
        <f t="shared" si="421"/>
        <v>325</v>
      </c>
      <c r="AQ138" s="19">
        <f t="shared" si="421"/>
        <v>328</v>
      </c>
      <c r="AR138" s="19">
        <f t="shared" si="421"/>
        <v>318</v>
      </c>
      <c r="AS138" s="19">
        <f t="shared" si="421"/>
        <v>323</v>
      </c>
      <c r="AT138" s="19">
        <f t="shared" si="421"/>
        <v>318</v>
      </c>
      <c r="AU138" s="19">
        <f t="shared" si="421"/>
        <v>322</v>
      </c>
      <c r="AV138" s="19">
        <f t="shared" si="421"/>
        <v>355</v>
      </c>
      <c r="AW138" s="19">
        <f t="shared" si="421"/>
        <v>312</v>
      </c>
      <c r="AX138" s="19">
        <f t="shared" si="421"/>
        <v>345</v>
      </c>
      <c r="AY138" s="19">
        <f t="shared" si="421"/>
        <v>339</v>
      </c>
      <c r="AZ138" s="19">
        <f t="shared" si="421"/>
        <v>349</v>
      </c>
      <c r="BA138" s="19">
        <f t="shared" si="421"/>
        <v>405</v>
      </c>
      <c r="BB138" s="19">
        <f t="shared" si="421"/>
        <v>246</v>
      </c>
    </row>
    <row r="139" spans="2:54" x14ac:dyDescent="0.25">
      <c r="B139" s="110" t="s">
        <v>46</v>
      </c>
      <c r="C139" s="19">
        <f t="shared" ref="C139:BB139" si="422">MAX(C18, C29,C40,C51,C62,C73,C84,C95,C106,C117)</f>
        <v>1570</v>
      </c>
      <c r="D139" s="19">
        <f t="shared" si="422"/>
        <v>1701</v>
      </c>
      <c r="E139" s="19">
        <f t="shared" si="422"/>
        <v>1507</v>
      </c>
      <c r="F139" s="19">
        <f t="shared" si="422"/>
        <v>1459</v>
      </c>
      <c r="G139" s="19">
        <f t="shared" si="422"/>
        <v>1404</v>
      </c>
      <c r="H139" s="19">
        <f t="shared" si="422"/>
        <v>1387</v>
      </c>
      <c r="I139" s="19">
        <f t="shared" si="422"/>
        <v>1377</v>
      </c>
      <c r="J139" s="19">
        <f t="shared" si="422"/>
        <v>1395</v>
      </c>
      <c r="K139" s="19">
        <f t="shared" si="422"/>
        <v>1328</v>
      </c>
      <c r="L139" s="19">
        <f t="shared" si="422"/>
        <v>1362</v>
      </c>
      <c r="M139" s="19">
        <f t="shared" si="422"/>
        <v>1358</v>
      </c>
      <c r="N139" s="19">
        <f t="shared" si="422"/>
        <v>1349</v>
      </c>
      <c r="O139" s="19">
        <f t="shared" si="422"/>
        <v>1226</v>
      </c>
      <c r="P139" s="19">
        <f t="shared" si="422"/>
        <v>1327</v>
      </c>
      <c r="Q139" s="19">
        <f t="shared" si="422"/>
        <v>1382</v>
      </c>
      <c r="R139" s="19">
        <f t="shared" si="422"/>
        <v>1386</v>
      </c>
      <c r="S139" s="19">
        <f t="shared" si="422"/>
        <v>1315</v>
      </c>
      <c r="T139" s="19">
        <f t="shared" si="422"/>
        <v>1363</v>
      </c>
      <c r="U139" s="19">
        <f t="shared" si="422"/>
        <v>1358</v>
      </c>
      <c r="V139" s="19">
        <f t="shared" si="422"/>
        <v>1330</v>
      </c>
      <c r="W139" s="19">
        <f t="shared" si="422"/>
        <v>1262</v>
      </c>
      <c r="X139" s="19">
        <f t="shared" si="422"/>
        <v>1190</v>
      </c>
      <c r="Y139" s="19">
        <f t="shared" si="422"/>
        <v>1292</v>
      </c>
      <c r="Z139" s="19">
        <f t="shared" si="422"/>
        <v>1227</v>
      </c>
      <c r="AA139" s="19">
        <f t="shared" si="422"/>
        <v>1175</v>
      </c>
      <c r="AB139" s="19">
        <f t="shared" si="422"/>
        <v>1214</v>
      </c>
      <c r="AC139" s="19">
        <f t="shared" si="422"/>
        <v>1203</v>
      </c>
      <c r="AD139" s="19">
        <f t="shared" si="422"/>
        <v>1174</v>
      </c>
      <c r="AE139" s="19">
        <f t="shared" si="422"/>
        <v>1210</v>
      </c>
      <c r="AF139" s="19">
        <f t="shared" si="422"/>
        <v>1193</v>
      </c>
      <c r="AG139" s="19">
        <f t="shared" si="422"/>
        <v>1211</v>
      </c>
      <c r="AH139" s="19">
        <f t="shared" si="422"/>
        <v>1183</v>
      </c>
      <c r="AI139" s="19">
        <f t="shared" si="422"/>
        <v>1244</v>
      </c>
      <c r="AJ139" s="19">
        <f t="shared" si="422"/>
        <v>1160</v>
      </c>
      <c r="AK139" s="19">
        <f t="shared" si="422"/>
        <v>1100</v>
      </c>
      <c r="AL139" s="19">
        <f t="shared" si="422"/>
        <v>1199</v>
      </c>
      <c r="AM139" s="19">
        <f t="shared" si="422"/>
        <v>1207</v>
      </c>
      <c r="AN139" s="19">
        <f t="shared" si="422"/>
        <v>1174</v>
      </c>
      <c r="AO139" s="19">
        <f t="shared" si="422"/>
        <v>1197</v>
      </c>
      <c r="AP139" s="19">
        <f t="shared" si="422"/>
        <v>1214</v>
      </c>
      <c r="AQ139" s="19">
        <f t="shared" si="422"/>
        <v>1315</v>
      </c>
      <c r="AR139" s="19">
        <f t="shared" si="422"/>
        <v>1209</v>
      </c>
      <c r="AS139" s="19">
        <f t="shared" si="422"/>
        <v>1239</v>
      </c>
      <c r="AT139" s="19">
        <f t="shared" si="422"/>
        <v>1262</v>
      </c>
      <c r="AU139" s="19">
        <f t="shared" si="422"/>
        <v>1279</v>
      </c>
      <c r="AV139" s="19">
        <f t="shared" si="422"/>
        <v>1258</v>
      </c>
      <c r="AW139" s="19">
        <f t="shared" si="422"/>
        <v>1308</v>
      </c>
      <c r="AX139" s="19">
        <f t="shared" si="422"/>
        <v>1246</v>
      </c>
      <c r="AY139" s="19">
        <f t="shared" si="422"/>
        <v>1396</v>
      </c>
      <c r="AZ139" s="19">
        <f t="shared" si="422"/>
        <v>1466</v>
      </c>
      <c r="BA139" s="19">
        <f t="shared" si="422"/>
        <v>1463</v>
      </c>
      <c r="BB139" s="19">
        <f t="shared" si="422"/>
        <v>1254</v>
      </c>
    </row>
    <row r="140" spans="2:54" x14ac:dyDescent="0.25">
      <c r="B140" s="110" t="s">
        <v>47</v>
      </c>
      <c r="C140" s="19">
        <f t="shared" ref="C140:BB140" si="423">MAX(C19, C30,C41,C52,C63,C74,C85,C96,C107,C118)</f>
        <v>2179</v>
      </c>
      <c r="D140" s="19">
        <f t="shared" si="423"/>
        <v>2387</v>
      </c>
      <c r="E140" s="19">
        <f t="shared" si="423"/>
        <v>2191</v>
      </c>
      <c r="F140" s="19">
        <f t="shared" si="423"/>
        <v>2157</v>
      </c>
      <c r="G140" s="19">
        <f t="shared" si="423"/>
        <v>1988</v>
      </c>
      <c r="H140" s="19">
        <f t="shared" si="423"/>
        <v>2032</v>
      </c>
      <c r="I140" s="19">
        <f t="shared" si="423"/>
        <v>1953</v>
      </c>
      <c r="J140" s="19">
        <f t="shared" si="423"/>
        <v>1896</v>
      </c>
      <c r="K140" s="19">
        <f t="shared" si="423"/>
        <v>1864</v>
      </c>
      <c r="L140" s="19">
        <f t="shared" si="423"/>
        <v>2019</v>
      </c>
      <c r="M140" s="19">
        <f t="shared" si="423"/>
        <v>1989</v>
      </c>
      <c r="N140" s="19">
        <f t="shared" si="423"/>
        <v>1917</v>
      </c>
      <c r="O140" s="19">
        <f t="shared" si="423"/>
        <v>1698</v>
      </c>
      <c r="P140" s="19">
        <f t="shared" si="423"/>
        <v>1941</v>
      </c>
      <c r="Q140" s="19">
        <f t="shared" si="423"/>
        <v>2053</v>
      </c>
      <c r="R140" s="19">
        <f t="shared" si="423"/>
        <v>1880</v>
      </c>
      <c r="S140" s="19">
        <f t="shared" si="423"/>
        <v>1822</v>
      </c>
      <c r="T140" s="19">
        <f t="shared" si="423"/>
        <v>1869</v>
      </c>
      <c r="U140" s="19">
        <f t="shared" si="423"/>
        <v>1813</v>
      </c>
      <c r="V140" s="19">
        <f t="shared" si="423"/>
        <v>1794</v>
      </c>
      <c r="W140" s="19">
        <f t="shared" si="423"/>
        <v>1765</v>
      </c>
      <c r="X140" s="19">
        <f t="shared" si="423"/>
        <v>1542</v>
      </c>
      <c r="Y140" s="19">
        <f t="shared" si="423"/>
        <v>1741</v>
      </c>
      <c r="Z140" s="19">
        <f t="shared" si="423"/>
        <v>1794</v>
      </c>
      <c r="AA140" s="19">
        <f t="shared" si="423"/>
        <v>1625</v>
      </c>
      <c r="AB140" s="19">
        <f t="shared" si="423"/>
        <v>1656</v>
      </c>
      <c r="AC140" s="19">
        <f t="shared" si="423"/>
        <v>1622</v>
      </c>
      <c r="AD140" s="19">
        <f t="shared" si="423"/>
        <v>1660</v>
      </c>
      <c r="AE140" s="19">
        <f t="shared" si="423"/>
        <v>1586</v>
      </c>
      <c r="AF140" s="19">
        <f t="shared" si="423"/>
        <v>1598</v>
      </c>
      <c r="AG140" s="19">
        <f t="shared" si="423"/>
        <v>1597</v>
      </c>
      <c r="AH140" s="19">
        <f t="shared" si="423"/>
        <v>1608</v>
      </c>
      <c r="AI140" s="19">
        <f t="shared" si="423"/>
        <v>1610</v>
      </c>
      <c r="AJ140" s="19">
        <f t="shared" si="423"/>
        <v>1601</v>
      </c>
      <c r="AK140" s="19">
        <f t="shared" si="423"/>
        <v>1530</v>
      </c>
      <c r="AL140" s="19">
        <f t="shared" si="423"/>
        <v>1643</v>
      </c>
      <c r="AM140" s="19">
        <f t="shared" si="423"/>
        <v>1641</v>
      </c>
      <c r="AN140" s="19">
        <f t="shared" si="423"/>
        <v>1623</v>
      </c>
      <c r="AO140" s="19">
        <f t="shared" si="423"/>
        <v>1686</v>
      </c>
      <c r="AP140" s="19">
        <f t="shared" si="423"/>
        <v>1677</v>
      </c>
      <c r="AQ140" s="19">
        <f t="shared" si="423"/>
        <v>1678</v>
      </c>
      <c r="AR140" s="19">
        <f t="shared" si="423"/>
        <v>1731</v>
      </c>
      <c r="AS140" s="19">
        <f t="shared" si="423"/>
        <v>1663</v>
      </c>
      <c r="AT140" s="19">
        <f t="shared" si="423"/>
        <v>1723</v>
      </c>
      <c r="AU140" s="19">
        <f t="shared" si="423"/>
        <v>1734</v>
      </c>
      <c r="AV140" s="19">
        <f t="shared" si="423"/>
        <v>1716</v>
      </c>
      <c r="AW140" s="19">
        <f t="shared" si="423"/>
        <v>1743</v>
      </c>
      <c r="AX140" s="19">
        <f t="shared" si="423"/>
        <v>1752</v>
      </c>
      <c r="AY140" s="19">
        <f t="shared" si="423"/>
        <v>1808</v>
      </c>
      <c r="AZ140" s="19">
        <f t="shared" si="423"/>
        <v>1814</v>
      </c>
      <c r="BA140" s="19">
        <f t="shared" si="423"/>
        <v>1995</v>
      </c>
      <c r="BB140" s="19">
        <f t="shared" si="423"/>
        <v>1514</v>
      </c>
    </row>
    <row r="141" spans="2:54" x14ac:dyDescent="0.25">
      <c r="B141" s="110" t="s">
        <v>48</v>
      </c>
      <c r="C141" s="19">
        <f t="shared" ref="C141:BB141" si="424">MAX(C20, C31,C42,C53,C64,C75,C86,C97,C108,C119)</f>
        <v>3952</v>
      </c>
      <c r="D141" s="19">
        <f t="shared" si="424"/>
        <v>4505</v>
      </c>
      <c r="E141" s="19">
        <f t="shared" si="424"/>
        <v>4191</v>
      </c>
      <c r="F141" s="19">
        <f t="shared" si="424"/>
        <v>3964</v>
      </c>
      <c r="G141" s="19">
        <f t="shared" si="424"/>
        <v>3685</v>
      </c>
      <c r="H141" s="19">
        <f t="shared" si="424"/>
        <v>3483</v>
      </c>
      <c r="I141" s="19">
        <f t="shared" si="424"/>
        <v>3492</v>
      </c>
      <c r="J141" s="19">
        <f t="shared" si="424"/>
        <v>3398</v>
      </c>
      <c r="K141" s="19">
        <f t="shared" si="424"/>
        <v>3355</v>
      </c>
      <c r="L141" s="19">
        <f t="shared" si="424"/>
        <v>3691</v>
      </c>
      <c r="M141" s="19">
        <f t="shared" si="424"/>
        <v>3594</v>
      </c>
      <c r="N141" s="19">
        <f t="shared" si="424"/>
        <v>3342</v>
      </c>
      <c r="O141" s="19">
        <f t="shared" si="424"/>
        <v>3020</v>
      </c>
      <c r="P141" s="19">
        <f t="shared" si="424"/>
        <v>3238</v>
      </c>
      <c r="Q141" s="19">
        <f t="shared" si="424"/>
        <v>3543</v>
      </c>
      <c r="R141" s="19">
        <f t="shared" si="424"/>
        <v>3418</v>
      </c>
      <c r="S141" s="19">
        <f t="shared" si="424"/>
        <v>3132</v>
      </c>
      <c r="T141" s="19">
        <f t="shared" si="424"/>
        <v>3207</v>
      </c>
      <c r="U141" s="19">
        <f t="shared" si="424"/>
        <v>3019</v>
      </c>
      <c r="V141" s="19">
        <f t="shared" si="424"/>
        <v>2998</v>
      </c>
      <c r="W141" s="19">
        <f t="shared" si="424"/>
        <v>2946</v>
      </c>
      <c r="X141" s="19">
        <f t="shared" si="424"/>
        <v>2873</v>
      </c>
      <c r="Y141" s="19">
        <f t="shared" si="424"/>
        <v>2895</v>
      </c>
      <c r="Z141" s="19">
        <f t="shared" si="424"/>
        <v>3063</v>
      </c>
      <c r="AA141" s="19">
        <f t="shared" si="424"/>
        <v>2715</v>
      </c>
      <c r="AB141" s="19">
        <f t="shared" si="424"/>
        <v>2692</v>
      </c>
      <c r="AC141" s="19">
        <f t="shared" si="424"/>
        <v>2688</v>
      </c>
      <c r="AD141" s="19">
        <f t="shared" si="424"/>
        <v>2694</v>
      </c>
      <c r="AE141" s="19">
        <f t="shared" si="424"/>
        <v>2638</v>
      </c>
      <c r="AF141" s="19">
        <f t="shared" si="424"/>
        <v>2641</v>
      </c>
      <c r="AG141" s="19">
        <f t="shared" si="424"/>
        <v>2664</v>
      </c>
      <c r="AH141" s="19">
        <f t="shared" si="424"/>
        <v>2620</v>
      </c>
      <c r="AI141" s="19">
        <f t="shared" si="424"/>
        <v>2624</v>
      </c>
      <c r="AJ141" s="19">
        <f t="shared" si="424"/>
        <v>2680</v>
      </c>
      <c r="AK141" s="19">
        <f t="shared" si="424"/>
        <v>2621</v>
      </c>
      <c r="AL141" s="19">
        <f t="shared" si="424"/>
        <v>2858</v>
      </c>
      <c r="AM141" s="19">
        <f t="shared" si="424"/>
        <v>2701</v>
      </c>
      <c r="AN141" s="19">
        <f t="shared" si="424"/>
        <v>2695</v>
      </c>
      <c r="AO141" s="19">
        <f t="shared" si="424"/>
        <v>2791</v>
      </c>
      <c r="AP141" s="19">
        <f t="shared" si="424"/>
        <v>2785</v>
      </c>
      <c r="AQ141" s="19">
        <f t="shared" si="424"/>
        <v>2869</v>
      </c>
      <c r="AR141" s="19">
        <f t="shared" si="424"/>
        <v>2920</v>
      </c>
      <c r="AS141" s="19">
        <f t="shared" si="424"/>
        <v>2861</v>
      </c>
      <c r="AT141" s="19">
        <f t="shared" si="424"/>
        <v>2938</v>
      </c>
      <c r="AU141" s="19">
        <f t="shared" si="424"/>
        <v>2998</v>
      </c>
      <c r="AV141" s="19">
        <f t="shared" si="424"/>
        <v>3070</v>
      </c>
      <c r="AW141" s="19">
        <f t="shared" si="424"/>
        <v>3163</v>
      </c>
      <c r="AX141" s="19">
        <f t="shared" si="424"/>
        <v>3142</v>
      </c>
      <c r="AY141" s="19">
        <f t="shared" si="424"/>
        <v>3336</v>
      </c>
      <c r="AZ141" s="19">
        <f t="shared" si="424"/>
        <v>3215</v>
      </c>
      <c r="BA141" s="19">
        <f t="shared" si="424"/>
        <v>3523</v>
      </c>
      <c r="BB141" s="19">
        <f t="shared" si="424"/>
        <v>2861</v>
      </c>
    </row>
    <row r="142" spans="2:54" x14ac:dyDescent="0.25">
      <c r="B142" s="103" t="s">
        <v>49</v>
      </c>
      <c r="C142" s="19">
        <f t="shared" ref="C142:BB142" si="425">MAX(C21, C32,C43,C54,C65,C76,C87,C98,C109,C120)</f>
        <v>5565</v>
      </c>
      <c r="D142" s="19">
        <f t="shared" si="425"/>
        <v>7387</v>
      </c>
      <c r="E142" s="19">
        <f t="shared" si="425"/>
        <v>6785</v>
      </c>
      <c r="F142" s="19">
        <f t="shared" si="425"/>
        <v>6165</v>
      </c>
      <c r="G142" s="19">
        <f t="shared" si="425"/>
        <v>5838</v>
      </c>
      <c r="H142" s="19">
        <f t="shared" si="425"/>
        <v>5374</v>
      </c>
      <c r="I142" s="19">
        <f t="shared" si="425"/>
        <v>5041</v>
      </c>
      <c r="J142" s="19">
        <f t="shared" si="425"/>
        <v>5137</v>
      </c>
      <c r="K142" s="19">
        <f t="shared" si="425"/>
        <v>4731</v>
      </c>
      <c r="L142" s="19">
        <f t="shared" si="425"/>
        <v>5564</v>
      </c>
      <c r="M142" s="19">
        <f t="shared" si="425"/>
        <v>5496</v>
      </c>
      <c r="N142" s="19">
        <f t="shared" si="425"/>
        <v>4966</v>
      </c>
      <c r="O142" s="19">
        <f t="shared" si="425"/>
        <v>4289</v>
      </c>
      <c r="P142" s="19">
        <f t="shared" si="425"/>
        <v>4719</v>
      </c>
      <c r="Q142" s="19">
        <f t="shared" si="425"/>
        <v>5026</v>
      </c>
      <c r="R142" s="19">
        <f t="shared" si="425"/>
        <v>4808</v>
      </c>
      <c r="S142" s="19">
        <f t="shared" si="425"/>
        <v>4304</v>
      </c>
      <c r="T142" s="19">
        <f t="shared" si="425"/>
        <v>4436</v>
      </c>
      <c r="U142" s="19">
        <f t="shared" si="425"/>
        <v>4218</v>
      </c>
      <c r="V142" s="19">
        <f t="shared" si="425"/>
        <v>4122</v>
      </c>
      <c r="W142" s="19">
        <f t="shared" si="425"/>
        <v>3983</v>
      </c>
      <c r="X142" s="19">
        <f t="shared" si="425"/>
        <v>3606</v>
      </c>
      <c r="Y142" s="19">
        <f t="shared" si="425"/>
        <v>3968</v>
      </c>
      <c r="Z142" s="19">
        <f t="shared" si="425"/>
        <v>3700</v>
      </c>
      <c r="AA142" s="19">
        <f t="shared" si="425"/>
        <v>3785</v>
      </c>
      <c r="AB142" s="19">
        <f t="shared" si="425"/>
        <v>3667</v>
      </c>
      <c r="AC142" s="19">
        <f t="shared" si="425"/>
        <v>3603</v>
      </c>
      <c r="AD142" s="19">
        <f t="shared" si="425"/>
        <v>3603</v>
      </c>
      <c r="AE142" s="19">
        <f t="shared" si="425"/>
        <v>3650</v>
      </c>
      <c r="AF142" s="19">
        <f t="shared" si="425"/>
        <v>3683</v>
      </c>
      <c r="AG142" s="19">
        <f t="shared" si="425"/>
        <v>3554</v>
      </c>
      <c r="AH142" s="19">
        <f t="shared" si="425"/>
        <v>3568</v>
      </c>
      <c r="AI142" s="19">
        <f t="shared" si="425"/>
        <v>3617</v>
      </c>
      <c r="AJ142" s="19">
        <f t="shared" si="425"/>
        <v>3723</v>
      </c>
      <c r="AK142" s="19">
        <f t="shared" si="425"/>
        <v>3393</v>
      </c>
      <c r="AL142" s="19">
        <f t="shared" si="425"/>
        <v>3737</v>
      </c>
      <c r="AM142" s="19">
        <f t="shared" si="425"/>
        <v>3704</v>
      </c>
      <c r="AN142" s="19">
        <f t="shared" si="425"/>
        <v>3776</v>
      </c>
      <c r="AO142" s="19">
        <f t="shared" si="425"/>
        <v>3830</v>
      </c>
      <c r="AP142" s="19">
        <f t="shared" si="425"/>
        <v>3881</v>
      </c>
      <c r="AQ142" s="19">
        <f t="shared" si="425"/>
        <v>4008</v>
      </c>
      <c r="AR142" s="19">
        <f t="shared" si="425"/>
        <v>4083</v>
      </c>
      <c r="AS142" s="19">
        <f t="shared" si="425"/>
        <v>4017</v>
      </c>
      <c r="AT142" s="19">
        <f t="shared" si="425"/>
        <v>4056</v>
      </c>
      <c r="AU142" s="19">
        <f t="shared" si="425"/>
        <v>4414</v>
      </c>
      <c r="AV142" s="19">
        <f t="shared" si="425"/>
        <v>4332</v>
      </c>
      <c r="AW142" s="19">
        <f t="shared" si="425"/>
        <v>4392</v>
      </c>
      <c r="AX142" s="19">
        <f t="shared" si="425"/>
        <v>4446</v>
      </c>
      <c r="AY142" s="19">
        <f t="shared" si="425"/>
        <v>4578</v>
      </c>
      <c r="AZ142" s="19">
        <f t="shared" si="425"/>
        <v>4658</v>
      </c>
      <c r="BA142" s="19">
        <f t="shared" si="425"/>
        <v>5220</v>
      </c>
      <c r="BB142" s="19">
        <f t="shared" si="425"/>
        <v>3778</v>
      </c>
    </row>
    <row r="143" spans="2:54" x14ac:dyDescent="0.25">
      <c r="B143" s="146" t="s">
        <v>65</v>
      </c>
      <c r="C143" s="19">
        <f t="shared" ref="C143:BB143" si="426">MAX(C22, C33,C44,C55,C66,C77,C88,C99,C110,C121)</f>
        <v>13045</v>
      </c>
      <c r="D143" s="19">
        <f t="shared" si="426"/>
        <v>16237</v>
      </c>
      <c r="E143" s="19">
        <f t="shared" si="426"/>
        <v>14866</v>
      </c>
      <c r="F143" s="19">
        <f t="shared" si="426"/>
        <v>13935</v>
      </c>
      <c r="G143" s="19">
        <f t="shared" si="426"/>
        <v>13285</v>
      </c>
      <c r="H143" s="19">
        <f t="shared" si="426"/>
        <v>12490</v>
      </c>
      <c r="I143" s="19">
        <f t="shared" si="426"/>
        <v>12246</v>
      </c>
      <c r="J143" s="19">
        <f t="shared" si="426"/>
        <v>12142</v>
      </c>
      <c r="K143" s="19">
        <f t="shared" si="426"/>
        <v>11471</v>
      </c>
      <c r="L143" s="19">
        <f t="shared" si="426"/>
        <v>12997</v>
      </c>
      <c r="M143" s="19">
        <f t="shared" si="426"/>
        <v>12788</v>
      </c>
      <c r="N143" s="19">
        <f t="shared" si="426"/>
        <v>11913</v>
      </c>
      <c r="O143" s="19">
        <f t="shared" si="426"/>
        <v>10492</v>
      </c>
      <c r="P143" s="19">
        <f t="shared" si="426"/>
        <v>11599</v>
      </c>
      <c r="Q143" s="19">
        <f t="shared" si="426"/>
        <v>12301</v>
      </c>
      <c r="R143" s="19">
        <f t="shared" si="426"/>
        <v>11750</v>
      </c>
      <c r="S143" s="19">
        <f t="shared" si="426"/>
        <v>10908</v>
      </c>
      <c r="T143" s="19">
        <f t="shared" si="426"/>
        <v>11207</v>
      </c>
      <c r="U143" s="19">
        <f t="shared" si="426"/>
        <v>10690</v>
      </c>
      <c r="V143" s="19">
        <f t="shared" si="426"/>
        <v>10290</v>
      </c>
      <c r="W143" s="19">
        <f t="shared" si="426"/>
        <v>10284</v>
      </c>
      <c r="X143" s="19">
        <f t="shared" si="426"/>
        <v>9597</v>
      </c>
      <c r="Y143" s="19">
        <f t="shared" si="426"/>
        <v>10145</v>
      </c>
      <c r="Z143" s="19">
        <f t="shared" si="426"/>
        <v>10170</v>
      </c>
      <c r="AA143" s="19">
        <f t="shared" si="426"/>
        <v>9627</v>
      </c>
      <c r="AB143" s="19">
        <f t="shared" si="426"/>
        <v>9511</v>
      </c>
      <c r="AC143" s="19">
        <f t="shared" si="426"/>
        <v>9261</v>
      </c>
      <c r="AD143" s="19">
        <f t="shared" si="426"/>
        <v>9387</v>
      </c>
      <c r="AE143" s="19">
        <f t="shared" si="426"/>
        <v>9344</v>
      </c>
      <c r="AF143" s="19">
        <f t="shared" si="426"/>
        <v>9331</v>
      </c>
      <c r="AG143" s="19">
        <f t="shared" si="426"/>
        <v>9271</v>
      </c>
      <c r="AH143" s="19">
        <f t="shared" si="426"/>
        <v>9319</v>
      </c>
      <c r="AI143" s="19">
        <f t="shared" si="426"/>
        <v>9295</v>
      </c>
      <c r="AJ143" s="19">
        <f t="shared" si="426"/>
        <v>9382</v>
      </c>
      <c r="AK143" s="19">
        <f t="shared" si="426"/>
        <v>9023</v>
      </c>
      <c r="AL143" s="19">
        <f t="shared" si="426"/>
        <v>9695</v>
      </c>
      <c r="AM143" s="19">
        <f t="shared" si="426"/>
        <v>9513</v>
      </c>
      <c r="AN143" s="19">
        <f t="shared" si="426"/>
        <v>9534</v>
      </c>
      <c r="AO143" s="19">
        <f t="shared" si="426"/>
        <v>9689</v>
      </c>
      <c r="AP143" s="19">
        <f t="shared" si="426"/>
        <v>9799</v>
      </c>
      <c r="AQ143" s="19">
        <f t="shared" si="426"/>
        <v>9973</v>
      </c>
      <c r="AR143" s="19">
        <f t="shared" si="426"/>
        <v>10156</v>
      </c>
      <c r="AS143" s="19">
        <f t="shared" si="426"/>
        <v>10021</v>
      </c>
      <c r="AT143" s="19">
        <f t="shared" si="426"/>
        <v>10164</v>
      </c>
      <c r="AU143" s="19">
        <f t="shared" si="426"/>
        <v>10697</v>
      </c>
      <c r="AV143" s="19">
        <f t="shared" si="426"/>
        <v>10690</v>
      </c>
      <c r="AW143" s="19">
        <f t="shared" si="426"/>
        <v>10882</v>
      </c>
      <c r="AX143" s="19">
        <f t="shared" si="426"/>
        <v>10958</v>
      </c>
      <c r="AY143" s="19">
        <f t="shared" si="426"/>
        <v>11223</v>
      </c>
      <c r="AZ143" s="19">
        <f t="shared" si="426"/>
        <v>11217</v>
      </c>
      <c r="BA143" s="19">
        <f t="shared" si="426"/>
        <v>12514</v>
      </c>
      <c r="BB143" s="19">
        <f t="shared" si="426"/>
        <v>9686</v>
      </c>
    </row>
    <row r="145" spans="2:54" x14ac:dyDescent="0.25">
      <c r="B145" t="s">
        <v>124</v>
      </c>
    </row>
    <row r="146" spans="2:54" x14ac:dyDescent="0.25">
      <c r="B146" s="255" t="s">
        <v>50</v>
      </c>
      <c r="C146" s="254">
        <v>1</v>
      </c>
      <c r="D146" s="254">
        <v>2</v>
      </c>
      <c r="E146" s="254">
        <v>3</v>
      </c>
      <c r="F146" s="254">
        <v>4</v>
      </c>
      <c r="G146" s="254">
        <v>5</v>
      </c>
      <c r="H146" s="254">
        <v>6</v>
      </c>
      <c r="I146" s="254">
        <v>7</v>
      </c>
      <c r="J146" s="254">
        <v>8</v>
      </c>
      <c r="K146" s="254">
        <v>9</v>
      </c>
      <c r="L146" s="254">
        <v>10</v>
      </c>
      <c r="M146" s="254">
        <v>11</v>
      </c>
      <c r="N146" s="254">
        <v>12</v>
      </c>
      <c r="O146" s="254">
        <v>13</v>
      </c>
      <c r="P146" s="254">
        <v>14</v>
      </c>
      <c r="Q146" s="254">
        <v>15</v>
      </c>
      <c r="R146" s="254">
        <v>16</v>
      </c>
      <c r="S146" s="254">
        <v>17</v>
      </c>
      <c r="T146" s="254">
        <v>18</v>
      </c>
      <c r="U146" s="254">
        <v>19</v>
      </c>
      <c r="V146" s="254">
        <v>20</v>
      </c>
      <c r="W146" s="254">
        <v>21</v>
      </c>
      <c r="X146" s="254">
        <v>22</v>
      </c>
      <c r="Y146" s="254">
        <v>23</v>
      </c>
      <c r="Z146" s="254">
        <v>24</v>
      </c>
      <c r="AA146" s="254">
        <v>25</v>
      </c>
      <c r="AB146" s="254">
        <v>26</v>
      </c>
      <c r="AC146" s="254">
        <v>27</v>
      </c>
      <c r="AD146" s="254">
        <v>28</v>
      </c>
      <c r="AE146" s="254">
        <v>29</v>
      </c>
      <c r="AF146" s="254">
        <v>30</v>
      </c>
      <c r="AG146" s="254">
        <v>31</v>
      </c>
      <c r="AH146" s="254">
        <v>32</v>
      </c>
      <c r="AI146" s="254">
        <v>33</v>
      </c>
      <c r="AJ146" s="254">
        <v>34</v>
      </c>
      <c r="AK146" s="254">
        <v>35</v>
      </c>
      <c r="AL146" s="254">
        <v>36</v>
      </c>
      <c r="AM146" s="254">
        <v>37</v>
      </c>
      <c r="AN146" s="254">
        <v>38</v>
      </c>
      <c r="AO146" s="254">
        <v>39</v>
      </c>
      <c r="AP146" s="254">
        <v>40</v>
      </c>
      <c r="AQ146" s="254">
        <v>41</v>
      </c>
      <c r="AR146" s="254">
        <v>42</v>
      </c>
      <c r="AS146" s="254">
        <v>43</v>
      </c>
      <c r="AT146" s="254">
        <v>44</v>
      </c>
      <c r="AU146" s="254">
        <v>45</v>
      </c>
      <c r="AV146" s="254">
        <v>46</v>
      </c>
      <c r="AW146" s="254">
        <v>47</v>
      </c>
      <c r="AX146" s="254">
        <v>48</v>
      </c>
      <c r="AY146" s="254">
        <v>49</v>
      </c>
      <c r="AZ146" s="254">
        <v>50</v>
      </c>
      <c r="BA146" s="254">
        <v>51</v>
      </c>
      <c r="BB146" s="254">
        <v>52</v>
      </c>
    </row>
    <row r="147" spans="2:54" x14ac:dyDescent="0.25">
      <c r="B147" s="110" t="s">
        <v>51</v>
      </c>
      <c r="C147" s="19">
        <f>C136-C125</f>
        <v>27</v>
      </c>
      <c r="D147" s="19">
        <f t="shared" ref="D147:BB147" si="427">D136-D125</f>
        <v>33</v>
      </c>
      <c r="E147" s="19">
        <f t="shared" si="427"/>
        <v>21</v>
      </c>
      <c r="F147" s="19">
        <f t="shared" si="427"/>
        <v>27</v>
      </c>
      <c r="G147" s="19">
        <f t="shared" si="427"/>
        <v>31</v>
      </c>
      <c r="H147" s="19">
        <f t="shared" si="427"/>
        <v>34</v>
      </c>
      <c r="I147" s="19">
        <f t="shared" si="427"/>
        <v>23</v>
      </c>
      <c r="J147" s="19">
        <f t="shared" si="427"/>
        <v>49</v>
      </c>
      <c r="K147" s="19">
        <f t="shared" si="427"/>
        <v>31</v>
      </c>
      <c r="L147" s="19">
        <f t="shared" si="427"/>
        <v>22</v>
      </c>
      <c r="M147" s="19">
        <f t="shared" si="427"/>
        <v>25</v>
      </c>
      <c r="N147" s="19">
        <f t="shared" si="427"/>
        <v>31</v>
      </c>
      <c r="O147" s="19">
        <f t="shared" si="427"/>
        <v>35</v>
      </c>
      <c r="P147" s="19">
        <f t="shared" si="427"/>
        <v>29</v>
      </c>
      <c r="Q147" s="19">
        <f t="shared" si="427"/>
        <v>40</v>
      </c>
      <c r="R147" s="19">
        <f t="shared" si="427"/>
        <v>25</v>
      </c>
      <c r="S147" s="19">
        <f t="shared" si="427"/>
        <v>36</v>
      </c>
      <c r="T147" s="19">
        <f t="shared" si="427"/>
        <v>22</v>
      </c>
      <c r="U147" s="19">
        <f t="shared" si="427"/>
        <v>50</v>
      </c>
      <c r="V147" s="19">
        <f t="shared" si="427"/>
        <v>33</v>
      </c>
      <c r="W147" s="19">
        <f t="shared" si="427"/>
        <v>27</v>
      </c>
      <c r="X147" s="19">
        <f t="shared" si="427"/>
        <v>25</v>
      </c>
      <c r="Y147" s="19">
        <f t="shared" si="427"/>
        <v>18</v>
      </c>
      <c r="Z147" s="19">
        <f t="shared" si="427"/>
        <v>34</v>
      </c>
      <c r="AA147" s="19">
        <f t="shared" si="427"/>
        <v>19</v>
      </c>
      <c r="AB147" s="19">
        <f t="shared" si="427"/>
        <v>24</v>
      </c>
      <c r="AC147" s="19">
        <f t="shared" si="427"/>
        <v>31</v>
      </c>
      <c r="AD147" s="19">
        <f t="shared" si="427"/>
        <v>34</v>
      </c>
      <c r="AE147" s="19">
        <f t="shared" si="427"/>
        <v>24</v>
      </c>
      <c r="AF147" s="19">
        <f t="shared" si="427"/>
        <v>32</v>
      </c>
      <c r="AG147" s="19">
        <f t="shared" si="427"/>
        <v>15</v>
      </c>
      <c r="AH147" s="19">
        <f t="shared" si="427"/>
        <v>23</v>
      </c>
      <c r="AI147" s="19">
        <f t="shared" si="427"/>
        <v>23</v>
      </c>
      <c r="AJ147" s="19">
        <f t="shared" si="427"/>
        <v>33</v>
      </c>
      <c r="AK147" s="19">
        <f t="shared" si="427"/>
        <v>22</v>
      </c>
      <c r="AL147" s="19">
        <f t="shared" si="427"/>
        <v>17</v>
      </c>
      <c r="AM147" s="19">
        <f t="shared" si="427"/>
        <v>20</v>
      </c>
      <c r="AN147" s="19">
        <f t="shared" si="427"/>
        <v>29</v>
      </c>
      <c r="AO147" s="19">
        <f t="shared" si="427"/>
        <v>23</v>
      </c>
      <c r="AP147" s="19">
        <f t="shared" si="427"/>
        <v>28</v>
      </c>
      <c r="AQ147" s="19">
        <f t="shared" si="427"/>
        <v>29</v>
      </c>
      <c r="AR147" s="19">
        <f t="shared" si="427"/>
        <v>25</v>
      </c>
      <c r="AS147" s="19">
        <f t="shared" si="427"/>
        <v>16</v>
      </c>
      <c r="AT147" s="19">
        <f t="shared" si="427"/>
        <v>26</v>
      </c>
      <c r="AU147" s="19">
        <f t="shared" si="427"/>
        <v>22</v>
      </c>
      <c r="AV147" s="19">
        <f t="shared" si="427"/>
        <v>26</v>
      </c>
      <c r="AW147" s="19">
        <f t="shared" si="427"/>
        <v>21</v>
      </c>
      <c r="AX147" s="19">
        <f t="shared" si="427"/>
        <v>33</v>
      </c>
      <c r="AY147" s="19">
        <f t="shared" si="427"/>
        <v>26</v>
      </c>
      <c r="AZ147" s="19">
        <f t="shared" si="427"/>
        <v>37</v>
      </c>
      <c r="BA147" s="19">
        <f t="shared" si="427"/>
        <v>38</v>
      </c>
      <c r="BB147" s="19">
        <f t="shared" si="427"/>
        <v>27</v>
      </c>
    </row>
    <row r="148" spans="2:54" x14ac:dyDescent="0.25">
      <c r="B148" s="110" t="s">
        <v>44</v>
      </c>
      <c r="C148" s="19">
        <f t="shared" ref="C148:BB148" si="428">C137-C126</f>
        <v>15</v>
      </c>
      <c r="D148" s="19">
        <f t="shared" si="428"/>
        <v>15</v>
      </c>
      <c r="E148" s="19">
        <f t="shared" si="428"/>
        <v>18</v>
      </c>
      <c r="F148" s="19">
        <f t="shared" si="428"/>
        <v>15</v>
      </c>
      <c r="G148" s="19">
        <f t="shared" si="428"/>
        <v>12</v>
      </c>
      <c r="H148" s="19">
        <f t="shared" si="428"/>
        <v>13</v>
      </c>
      <c r="I148" s="19">
        <f t="shared" si="428"/>
        <v>15</v>
      </c>
      <c r="J148" s="19">
        <f t="shared" si="428"/>
        <v>17</v>
      </c>
      <c r="K148" s="19">
        <f t="shared" si="428"/>
        <v>20</v>
      </c>
      <c r="L148" s="19">
        <f t="shared" si="428"/>
        <v>12</v>
      </c>
      <c r="M148" s="19">
        <f t="shared" si="428"/>
        <v>22</v>
      </c>
      <c r="N148" s="19">
        <f t="shared" si="428"/>
        <v>21</v>
      </c>
      <c r="O148" s="19">
        <f t="shared" si="428"/>
        <v>20</v>
      </c>
      <c r="P148" s="19">
        <f t="shared" si="428"/>
        <v>12</v>
      </c>
      <c r="Q148" s="19">
        <f t="shared" si="428"/>
        <v>9</v>
      </c>
      <c r="R148" s="19">
        <f t="shared" si="428"/>
        <v>13</v>
      </c>
      <c r="S148" s="19">
        <f t="shared" si="428"/>
        <v>10</v>
      </c>
      <c r="T148" s="19">
        <f t="shared" si="428"/>
        <v>12</v>
      </c>
      <c r="U148" s="19">
        <f t="shared" si="428"/>
        <v>9</v>
      </c>
      <c r="V148" s="19">
        <f t="shared" si="428"/>
        <v>10</v>
      </c>
      <c r="W148" s="19">
        <f t="shared" si="428"/>
        <v>13</v>
      </c>
      <c r="X148" s="19">
        <f t="shared" si="428"/>
        <v>11</v>
      </c>
      <c r="Y148" s="19">
        <f t="shared" si="428"/>
        <v>23</v>
      </c>
      <c r="Z148" s="19">
        <f t="shared" si="428"/>
        <v>12</v>
      </c>
      <c r="AA148" s="19">
        <f t="shared" si="428"/>
        <v>9</v>
      </c>
      <c r="AB148" s="19">
        <f t="shared" si="428"/>
        <v>12</v>
      </c>
      <c r="AC148" s="19">
        <f t="shared" si="428"/>
        <v>10</v>
      </c>
      <c r="AD148" s="19">
        <f t="shared" si="428"/>
        <v>19</v>
      </c>
      <c r="AE148" s="19">
        <f t="shared" si="428"/>
        <v>12</v>
      </c>
      <c r="AF148" s="19">
        <f t="shared" si="428"/>
        <v>12</v>
      </c>
      <c r="AG148" s="19">
        <f t="shared" si="428"/>
        <v>9</v>
      </c>
      <c r="AH148" s="19">
        <f t="shared" si="428"/>
        <v>27</v>
      </c>
      <c r="AI148" s="19">
        <f t="shared" si="428"/>
        <v>14</v>
      </c>
      <c r="AJ148" s="19">
        <f t="shared" si="428"/>
        <v>14</v>
      </c>
      <c r="AK148" s="19">
        <f t="shared" si="428"/>
        <v>7</v>
      </c>
      <c r="AL148" s="19">
        <f t="shared" si="428"/>
        <v>11</v>
      </c>
      <c r="AM148" s="19">
        <f t="shared" si="428"/>
        <v>15</v>
      </c>
      <c r="AN148" s="19">
        <f t="shared" si="428"/>
        <v>8</v>
      </c>
      <c r="AO148" s="19">
        <f t="shared" si="428"/>
        <v>17</v>
      </c>
      <c r="AP148" s="19">
        <f t="shared" si="428"/>
        <v>9</v>
      </c>
      <c r="AQ148" s="19">
        <f t="shared" si="428"/>
        <v>17</v>
      </c>
      <c r="AR148" s="19">
        <f t="shared" si="428"/>
        <v>13</v>
      </c>
      <c r="AS148" s="19">
        <f t="shared" si="428"/>
        <v>17</v>
      </c>
      <c r="AT148" s="19">
        <f t="shared" si="428"/>
        <v>11</v>
      </c>
      <c r="AU148" s="19">
        <f t="shared" si="428"/>
        <v>23</v>
      </c>
      <c r="AV148" s="19">
        <f t="shared" si="428"/>
        <v>20</v>
      </c>
      <c r="AW148" s="19">
        <f t="shared" si="428"/>
        <v>10</v>
      </c>
      <c r="AX148" s="19">
        <f t="shared" si="428"/>
        <v>9</v>
      </c>
      <c r="AY148" s="19">
        <f t="shared" si="428"/>
        <v>17</v>
      </c>
      <c r="AZ148" s="19">
        <f t="shared" si="428"/>
        <v>20</v>
      </c>
      <c r="BA148" s="19">
        <f t="shared" si="428"/>
        <v>19</v>
      </c>
      <c r="BB148" s="19">
        <f t="shared" si="428"/>
        <v>19</v>
      </c>
    </row>
    <row r="149" spans="2:54" x14ac:dyDescent="0.25">
      <c r="B149" s="110" t="s">
        <v>45</v>
      </c>
      <c r="C149" s="19">
        <f t="shared" ref="C149:BB149" si="429">C138-C127</f>
        <v>125</v>
      </c>
      <c r="D149" s="19">
        <f t="shared" si="429"/>
        <v>102</v>
      </c>
      <c r="E149" s="19">
        <f t="shared" si="429"/>
        <v>110</v>
      </c>
      <c r="F149" s="19">
        <f t="shared" si="429"/>
        <v>54</v>
      </c>
      <c r="G149" s="19">
        <f t="shared" si="429"/>
        <v>86</v>
      </c>
      <c r="H149" s="19">
        <f t="shared" si="429"/>
        <v>64</v>
      </c>
      <c r="I149" s="19">
        <f t="shared" si="429"/>
        <v>67</v>
      </c>
      <c r="J149" s="19">
        <f t="shared" si="429"/>
        <v>73</v>
      </c>
      <c r="K149" s="19">
        <f t="shared" si="429"/>
        <v>94</v>
      </c>
      <c r="L149" s="19">
        <f t="shared" si="429"/>
        <v>61</v>
      </c>
      <c r="M149" s="19">
        <f t="shared" si="429"/>
        <v>62</v>
      </c>
      <c r="N149" s="19">
        <f t="shared" si="429"/>
        <v>83</v>
      </c>
      <c r="O149" s="19">
        <f t="shared" si="429"/>
        <v>77</v>
      </c>
      <c r="P149" s="19">
        <f t="shared" si="429"/>
        <v>96</v>
      </c>
      <c r="Q149" s="19">
        <f t="shared" si="429"/>
        <v>102</v>
      </c>
      <c r="R149" s="19">
        <f t="shared" si="429"/>
        <v>94</v>
      </c>
      <c r="S149" s="19">
        <f t="shared" si="429"/>
        <v>83</v>
      </c>
      <c r="T149" s="19">
        <f t="shared" si="429"/>
        <v>116</v>
      </c>
      <c r="U149" s="19">
        <f t="shared" si="429"/>
        <v>128</v>
      </c>
      <c r="V149" s="19">
        <f t="shared" si="429"/>
        <v>78</v>
      </c>
      <c r="W149" s="19">
        <f t="shared" si="429"/>
        <v>97</v>
      </c>
      <c r="X149" s="19">
        <f t="shared" si="429"/>
        <v>93</v>
      </c>
      <c r="Y149" s="19">
        <f t="shared" si="429"/>
        <v>140</v>
      </c>
      <c r="Z149" s="19">
        <f t="shared" si="429"/>
        <v>51</v>
      </c>
      <c r="AA149" s="19">
        <f t="shared" si="429"/>
        <v>34</v>
      </c>
      <c r="AB149" s="19">
        <f t="shared" si="429"/>
        <v>67</v>
      </c>
      <c r="AC149" s="19">
        <f t="shared" si="429"/>
        <v>62</v>
      </c>
      <c r="AD149" s="19">
        <f t="shared" si="429"/>
        <v>46</v>
      </c>
      <c r="AE149" s="19">
        <f t="shared" si="429"/>
        <v>63</v>
      </c>
      <c r="AF149" s="19">
        <f t="shared" si="429"/>
        <v>78</v>
      </c>
      <c r="AG149" s="19">
        <f t="shared" si="429"/>
        <v>99</v>
      </c>
      <c r="AH149" s="19">
        <f t="shared" si="429"/>
        <v>83</v>
      </c>
      <c r="AI149" s="19">
        <f t="shared" si="429"/>
        <v>40</v>
      </c>
      <c r="AJ149" s="19">
        <f t="shared" si="429"/>
        <v>57</v>
      </c>
      <c r="AK149" s="19">
        <f t="shared" si="429"/>
        <v>103</v>
      </c>
      <c r="AL149" s="19">
        <f t="shared" si="429"/>
        <v>99</v>
      </c>
      <c r="AM149" s="19">
        <f t="shared" si="429"/>
        <v>73</v>
      </c>
      <c r="AN149" s="19">
        <f t="shared" si="429"/>
        <v>57</v>
      </c>
      <c r="AO149" s="19">
        <f t="shared" si="429"/>
        <v>59</v>
      </c>
      <c r="AP149" s="19">
        <f t="shared" si="429"/>
        <v>91</v>
      </c>
      <c r="AQ149" s="19">
        <f t="shared" si="429"/>
        <v>83</v>
      </c>
      <c r="AR149" s="19">
        <f t="shared" si="429"/>
        <v>73</v>
      </c>
      <c r="AS149" s="19">
        <f t="shared" si="429"/>
        <v>54</v>
      </c>
      <c r="AT149" s="19">
        <f t="shared" si="429"/>
        <v>41</v>
      </c>
      <c r="AU149" s="19">
        <f t="shared" si="429"/>
        <v>46</v>
      </c>
      <c r="AV149" s="19">
        <f t="shared" si="429"/>
        <v>94</v>
      </c>
      <c r="AW149" s="19">
        <f t="shared" si="429"/>
        <v>38</v>
      </c>
      <c r="AX149" s="19">
        <f t="shared" si="429"/>
        <v>77</v>
      </c>
      <c r="AY149" s="19">
        <f t="shared" si="429"/>
        <v>71</v>
      </c>
      <c r="AZ149" s="19">
        <f t="shared" si="429"/>
        <v>82</v>
      </c>
      <c r="BA149" s="19">
        <f t="shared" si="429"/>
        <v>120</v>
      </c>
      <c r="BB149" s="19">
        <f t="shared" si="429"/>
        <v>98</v>
      </c>
    </row>
    <row r="150" spans="2:54" x14ac:dyDescent="0.25">
      <c r="B150" s="110" t="s">
        <v>46</v>
      </c>
      <c r="C150" s="19">
        <f t="shared" ref="C150:BB150" si="430">C139-C128</f>
        <v>391</v>
      </c>
      <c r="D150" s="19">
        <f t="shared" si="430"/>
        <v>338</v>
      </c>
      <c r="E150" s="19">
        <f t="shared" si="430"/>
        <v>303</v>
      </c>
      <c r="F150" s="19">
        <f t="shared" si="430"/>
        <v>243</v>
      </c>
      <c r="G150" s="19">
        <f t="shared" si="430"/>
        <v>165</v>
      </c>
      <c r="H150" s="19">
        <f t="shared" si="430"/>
        <v>152</v>
      </c>
      <c r="I150" s="19">
        <f t="shared" si="430"/>
        <v>213</v>
      </c>
      <c r="J150" s="19">
        <f t="shared" si="430"/>
        <v>225</v>
      </c>
      <c r="K150" s="19">
        <f t="shared" si="430"/>
        <v>99</v>
      </c>
      <c r="L150" s="19">
        <f t="shared" si="430"/>
        <v>192</v>
      </c>
      <c r="M150" s="19">
        <f t="shared" si="430"/>
        <v>130</v>
      </c>
      <c r="N150" s="19">
        <f t="shared" si="430"/>
        <v>201</v>
      </c>
      <c r="O150" s="19">
        <f t="shared" si="430"/>
        <v>195</v>
      </c>
      <c r="P150" s="19">
        <f t="shared" si="430"/>
        <v>351</v>
      </c>
      <c r="Q150" s="19">
        <f t="shared" si="430"/>
        <v>379</v>
      </c>
      <c r="R150" s="19">
        <f t="shared" si="430"/>
        <v>435</v>
      </c>
      <c r="S150" s="19">
        <f t="shared" si="430"/>
        <v>318</v>
      </c>
      <c r="T150" s="19">
        <f t="shared" si="430"/>
        <v>328</v>
      </c>
      <c r="U150" s="19">
        <f t="shared" si="430"/>
        <v>404</v>
      </c>
      <c r="V150" s="19">
        <f t="shared" si="430"/>
        <v>181</v>
      </c>
      <c r="W150" s="19">
        <f t="shared" si="430"/>
        <v>129</v>
      </c>
      <c r="X150" s="19">
        <f t="shared" si="430"/>
        <v>227</v>
      </c>
      <c r="Y150" s="19">
        <f t="shared" si="430"/>
        <v>446</v>
      </c>
      <c r="Z150" s="19">
        <f t="shared" si="430"/>
        <v>91</v>
      </c>
      <c r="AA150" s="19">
        <f t="shared" si="430"/>
        <v>49</v>
      </c>
      <c r="AB150" s="19">
        <f t="shared" si="430"/>
        <v>110</v>
      </c>
      <c r="AC150" s="19">
        <f t="shared" si="430"/>
        <v>138</v>
      </c>
      <c r="AD150" s="19">
        <f t="shared" si="430"/>
        <v>82</v>
      </c>
      <c r="AE150" s="19">
        <f t="shared" si="430"/>
        <v>95</v>
      </c>
      <c r="AF150" s="19">
        <f t="shared" si="430"/>
        <v>124</v>
      </c>
      <c r="AG150" s="19">
        <f t="shared" si="430"/>
        <v>127</v>
      </c>
      <c r="AH150" s="19">
        <f t="shared" si="430"/>
        <v>127</v>
      </c>
      <c r="AI150" s="19">
        <f t="shared" si="430"/>
        <v>166</v>
      </c>
      <c r="AJ150" s="19">
        <f t="shared" si="430"/>
        <v>118</v>
      </c>
      <c r="AK150" s="19">
        <f t="shared" si="430"/>
        <v>148</v>
      </c>
      <c r="AL150" s="19">
        <f t="shared" si="430"/>
        <v>218</v>
      </c>
      <c r="AM150" s="19">
        <f t="shared" si="430"/>
        <v>108</v>
      </c>
      <c r="AN150" s="19">
        <f t="shared" si="430"/>
        <v>80</v>
      </c>
      <c r="AO150" s="19">
        <f t="shared" si="430"/>
        <v>114</v>
      </c>
      <c r="AP150" s="19">
        <f t="shared" si="430"/>
        <v>149</v>
      </c>
      <c r="AQ150" s="19">
        <f t="shared" si="430"/>
        <v>213</v>
      </c>
      <c r="AR150" s="19">
        <f t="shared" si="430"/>
        <v>89</v>
      </c>
      <c r="AS150" s="19">
        <f t="shared" si="430"/>
        <v>117</v>
      </c>
      <c r="AT150" s="19">
        <f t="shared" si="430"/>
        <v>159</v>
      </c>
      <c r="AU150" s="19">
        <f t="shared" si="430"/>
        <v>146</v>
      </c>
      <c r="AV150" s="19">
        <f t="shared" si="430"/>
        <v>102</v>
      </c>
      <c r="AW150" s="19">
        <f t="shared" si="430"/>
        <v>216</v>
      </c>
      <c r="AX150" s="19">
        <f t="shared" si="430"/>
        <v>119</v>
      </c>
      <c r="AY150" s="19">
        <f t="shared" si="430"/>
        <v>204</v>
      </c>
      <c r="AZ150" s="19">
        <f t="shared" si="430"/>
        <v>325</v>
      </c>
      <c r="BA150" s="19">
        <f t="shared" si="430"/>
        <v>210</v>
      </c>
      <c r="BB150" s="19">
        <f t="shared" si="430"/>
        <v>481</v>
      </c>
    </row>
    <row r="151" spans="2:54" x14ac:dyDescent="0.25">
      <c r="B151" s="110" t="s">
        <v>47</v>
      </c>
      <c r="C151" s="19">
        <f t="shared" ref="C151:BB151" si="431">C140-C129</f>
        <v>609</v>
      </c>
      <c r="D151" s="19">
        <f t="shared" si="431"/>
        <v>592</v>
      </c>
      <c r="E151" s="19">
        <f t="shared" si="431"/>
        <v>590</v>
      </c>
      <c r="F151" s="19">
        <f t="shared" si="431"/>
        <v>531</v>
      </c>
      <c r="G151" s="19">
        <f t="shared" si="431"/>
        <v>457</v>
      </c>
      <c r="H151" s="19">
        <f t="shared" si="431"/>
        <v>466</v>
      </c>
      <c r="I151" s="19">
        <f t="shared" si="431"/>
        <v>438</v>
      </c>
      <c r="J151" s="19">
        <f t="shared" si="431"/>
        <v>409</v>
      </c>
      <c r="K151" s="19">
        <f t="shared" si="431"/>
        <v>369</v>
      </c>
      <c r="L151" s="19">
        <f t="shared" si="431"/>
        <v>467</v>
      </c>
      <c r="M151" s="19">
        <f t="shared" si="431"/>
        <v>504</v>
      </c>
      <c r="N151" s="19">
        <f t="shared" si="431"/>
        <v>391</v>
      </c>
      <c r="O151" s="19">
        <f t="shared" si="431"/>
        <v>442</v>
      </c>
      <c r="P151" s="19">
        <f t="shared" si="431"/>
        <v>627</v>
      </c>
      <c r="Q151" s="19">
        <f t="shared" si="431"/>
        <v>585</v>
      </c>
      <c r="R151" s="19">
        <f t="shared" si="431"/>
        <v>552</v>
      </c>
      <c r="S151" s="19">
        <f t="shared" si="431"/>
        <v>516</v>
      </c>
      <c r="T151" s="19">
        <f t="shared" si="431"/>
        <v>490</v>
      </c>
      <c r="U151" s="19">
        <f t="shared" si="431"/>
        <v>443</v>
      </c>
      <c r="V151" s="19">
        <f t="shared" si="431"/>
        <v>287</v>
      </c>
      <c r="W151" s="19">
        <f t="shared" si="431"/>
        <v>276</v>
      </c>
      <c r="X151" s="19">
        <f t="shared" si="431"/>
        <v>252</v>
      </c>
      <c r="Y151" s="19">
        <f t="shared" si="431"/>
        <v>611</v>
      </c>
      <c r="Z151" s="19">
        <f t="shared" si="431"/>
        <v>326</v>
      </c>
      <c r="AA151" s="19">
        <f t="shared" si="431"/>
        <v>227</v>
      </c>
      <c r="AB151" s="19">
        <f t="shared" si="431"/>
        <v>192</v>
      </c>
      <c r="AC151" s="19">
        <f t="shared" si="431"/>
        <v>246</v>
      </c>
      <c r="AD151" s="19">
        <f t="shared" si="431"/>
        <v>293</v>
      </c>
      <c r="AE151" s="19">
        <f t="shared" si="431"/>
        <v>227</v>
      </c>
      <c r="AF151" s="19">
        <f t="shared" si="431"/>
        <v>221</v>
      </c>
      <c r="AG151" s="19">
        <f t="shared" si="431"/>
        <v>214</v>
      </c>
      <c r="AH151" s="19">
        <f t="shared" si="431"/>
        <v>222</v>
      </c>
      <c r="AI151" s="19">
        <f t="shared" si="431"/>
        <v>223</v>
      </c>
      <c r="AJ151" s="19">
        <f t="shared" si="431"/>
        <v>235</v>
      </c>
      <c r="AK151" s="19">
        <f t="shared" si="431"/>
        <v>308</v>
      </c>
      <c r="AL151" s="19">
        <f t="shared" si="431"/>
        <v>325</v>
      </c>
      <c r="AM151" s="19">
        <f t="shared" si="431"/>
        <v>240</v>
      </c>
      <c r="AN151" s="19">
        <f t="shared" si="431"/>
        <v>252</v>
      </c>
      <c r="AO151" s="19">
        <f t="shared" si="431"/>
        <v>246</v>
      </c>
      <c r="AP151" s="19">
        <f t="shared" si="431"/>
        <v>255</v>
      </c>
      <c r="AQ151" s="19">
        <f t="shared" si="431"/>
        <v>253</v>
      </c>
      <c r="AR151" s="19">
        <f t="shared" si="431"/>
        <v>271</v>
      </c>
      <c r="AS151" s="19">
        <f t="shared" si="431"/>
        <v>252</v>
      </c>
      <c r="AT151" s="19">
        <f t="shared" si="431"/>
        <v>186</v>
      </c>
      <c r="AU151" s="19">
        <f t="shared" si="431"/>
        <v>227</v>
      </c>
      <c r="AV151" s="19">
        <f t="shared" si="431"/>
        <v>220</v>
      </c>
      <c r="AW151" s="19">
        <f t="shared" si="431"/>
        <v>253</v>
      </c>
      <c r="AX151" s="19">
        <f t="shared" si="431"/>
        <v>236</v>
      </c>
      <c r="AY151" s="19">
        <f t="shared" si="431"/>
        <v>278</v>
      </c>
      <c r="AZ151" s="19">
        <f t="shared" si="431"/>
        <v>186</v>
      </c>
      <c r="BA151" s="19">
        <f t="shared" si="431"/>
        <v>381</v>
      </c>
      <c r="BB151" s="19">
        <f t="shared" si="431"/>
        <v>454</v>
      </c>
    </row>
    <row r="152" spans="2:54" x14ac:dyDescent="0.25">
      <c r="B152" s="110" t="s">
        <v>48</v>
      </c>
      <c r="C152" s="19">
        <f t="shared" ref="C152:BB152" si="432">C141-C130</f>
        <v>874</v>
      </c>
      <c r="D152" s="19">
        <f t="shared" si="432"/>
        <v>1222</v>
      </c>
      <c r="E152" s="19">
        <f t="shared" si="432"/>
        <v>1144</v>
      </c>
      <c r="F152" s="19">
        <f t="shared" si="432"/>
        <v>956</v>
      </c>
      <c r="G152" s="19">
        <f t="shared" si="432"/>
        <v>746</v>
      </c>
      <c r="H152" s="19">
        <f t="shared" si="432"/>
        <v>557</v>
      </c>
      <c r="I152" s="19">
        <f t="shared" si="432"/>
        <v>535</v>
      </c>
      <c r="J152" s="19">
        <f t="shared" si="432"/>
        <v>585</v>
      </c>
      <c r="K152" s="19">
        <f t="shared" si="432"/>
        <v>541</v>
      </c>
      <c r="L152" s="19">
        <f t="shared" si="432"/>
        <v>833</v>
      </c>
      <c r="M152" s="19">
        <f t="shared" si="432"/>
        <v>727</v>
      </c>
      <c r="N152" s="19">
        <f t="shared" si="432"/>
        <v>629</v>
      </c>
      <c r="O152" s="19">
        <f t="shared" si="432"/>
        <v>635</v>
      </c>
      <c r="P152" s="19">
        <f t="shared" si="432"/>
        <v>760</v>
      </c>
      <c r="Q152" s="19">
        <f t="shared" si="432"/>
        <v>1146</v>
      </c>
      <c r="R152" s="19">
        <f t="shared" si="432"/>
        <v>1056</v>
      </c>
      <c r="S152" s="19">
        <f t="shared" si="432"/>
        <v>705</v>
      </c>
      <c r="T152" s="19">
        <f t="shared" si="432"/>
        <v>650</v>
      </c>
      <c r="U152" s="19">
        <f t="shared" si="432"/>
        <v>635</v>
      </c>
      <c r="V152" s="19">
        <f t="shared" si="432"/>
        <v>309</v>
      </c>
      <c r="W152" s="19">
        <f t="shared" si="432"/>
        <v>277</v>
      </c>
      <c r="X152" s="19">
        <f t="shared" si="432"/>
        <v>620</v>
      </c>
      <c r="Y152" s="19">
        <f t="shared" si="432"/>
        <v>874</v>
      </c>
      <c r="Z152" s="19">
        <f t="shared" si="432"/>
        <v>533</v>
      </c>
      <c r="AA152" s="19">
        <f t="shared" si="432"/>
        <v>213</v>
      </c>
      <c r="AB152" s="19">
        <f t="shared" si="432"/>
        <v>269</v>
      </c>
      <c r="AC152" s="19">
        <f t="shared" si="432"/>
        <v>193</v>
      </c>
      <c r="AD152" s="19">
        <f t="shared" si="432"/>
        <v>200</v>
      </c>
      <c r="AE152" s="19">
        <f t="shared" si="432"/>
        <v>154</v>
      </c>
      <c r="AF152" s="19">
        <f t="shared" si="432"/>
        <v>202</v>
      </c>
      <c r="AG152" s="19">
        <f t="shared" si="432"/>
        <v>334</v>
      </c>
      <c r="AH152" s="19">
        <f t="shared" si="432"/>
        <v>169</v>
      </c>
      <c r="AI152" s="19">
        <f t="shared" si="432"/>
        <v>232</v>
      </c>
      <c r="AJ152" s="19">
        <f t="shared" si="432"/>
        <v>201</v>
      </c>
      <c r="AK152" s="19">
        <f t="shared" si="432"/>
        <v>471</v>
      </c>
      <c r="AL152" s="19">
        <f t="shared" si="432"/>
        <v>548</v>
      </c>
      <c r="AM152" s="19">
        <f t="shared" si="432"/>
        <v>325</v>
      </c>
      <c r="AN152" s="19">
        <f t="shared" si="432"/>
        <v>186</v>
      </c>
      <c r="AO152" s="19">
        <f t="shared" si="432"/>
        <v>285</v>
      </c>
      <c r="AP152" s="19">
        <f t="shared" si="432"/>
        <v>151</v>
      </c>
      <c r="AQ152" s="19">
        <f t="shared" si="432"/>
        <v>359</v>
      </c>
      <c r="AR152" s="19">
        <f t="shared" si="432"/>
        <v>355</v>
      </c>
      <c r="AS152" s="19">
        <f t="shared" si="432"/>
        <v>224</v>
      </c>
      <c r="AT152" s="19">
        <f t="shared" si="432"/>
        <v>301</v>
      </c>
      <c r="AU152" s="19">
        <f t="shared" si="432"/>
        <v>277</v>
      </c>
      <c r="AV152" s="19">
        <f t="shared" si="432"/>
        <v>338</v>
      </c>
      <c r="AW152" s="19">
        <f t="shared" si="432"/>
        <v>467</v>
      </c>
      <c r="AX152" s="19">
        <f t="shared" si="432"/>
        <v>500</v>
      </c>
      <c r="AY152" s="19">
        <f t="shared" si="432"/>
        <v>486</v>
      </c>
      <c r="AZ152" s="19">
        <f t="shared" si="432"/>
        <v>287</v>
      </c>
      <c r="BA152" s="19">
        <f t="shared" si="432"/>
        <v>506</v>
      </c>
      <c r="BB152" s="19">
        <f t="shared" si="432"/>
        <v>971</v>
      </c>
    </row>
    <row r="153" spans="2:54" x14ac:dyDescent="0.25">
      <c r="B153" s="103" t="s">
        <v>49</v>
      </c>
      <c r="C153" s="19">
        <f t="shared" ref="C153:BB153" si="433">C142-C131</f>
        <v>1285</v>
      </c>
      <c r="D153" s="19">
        <f t="shared" si="433"/>
        <v>2994</v>
      </c>
      <c r="E153" s="19">
        <f t="shared" si="433"/>
        <v>2588</v>
      </c>
      <c r="F153" s="19">
        <f t="shared" si="433"/>
        <v>2126</v>
      </c>
      <c r="G153" s="19">
        <f t="shared" si="433"/>
        <v>1941</v>
      </c>
      <c r="H153" s="19">
        <f t="shared" si="433"/>
        <v>1581</v>
      </c>
      <c r="I153" s="19">
        <f t="shared" si="433"/>
        <v>1460</v>
      </c>
      <c r="J153" s="19">
        <f t="shared" si="433"/>
        <v>1578</v>
      </c>
      <c r="K153" s="19">
        <f t="shared" si="433"/>
        <v>1234</v>
      </c>
      <c r="L153" s="19">
        <f t="shared" si="433"/>
        <v>1997</v>
      </c>
      <c r="M153" s="19">
        <f t="shared" si="433"/>
        <v>1915</v>
      </c>
      <c r="N153" s="19">
        <f t="shared" si="433"/>
        <v>1412</v>
      </c>
      <c r="O153" s="19">
        <f t="shared" si="433"/>
        <v>1318</v>
      </c>
      <c r="P153" s="19">
        <f t="shared" si="433"/>
        <v>1438</v>
      </c>
      <c r="Q153" s="19">
        <f t="shared" si="433"/>
        <v>1696</v>
      </c>
      <c r="R153" s="19">
        <f t="shared" si="433"/>
        <v>1779</v>
      </c>
      <c r="S153" s="19">
        <f t="shared" si="433"/>
        <v>1295</v>
      </c>
      <c r="T153" s="19">
        <f t="shared" si="433"/>
        <v>1481</v>
      </c>
      <c r="U153" s="19">
        <f t="shared" si="433"/>
        <v>914</v>
      </c>
      <c r="V153" s="19">
        <f t="shared" si="433"/>
        <v>976</v>
      </c>
      <c r="W153" s="19">
        <f t="shared" si="433"/>
        <v>673</v>
      </c>
      <c r="X153" s="19">
        <f t="shared" si="433"/>
        <v>710</v>
      </c>
      <c r="Y153" s="19">
        <f t="shared" si="433"/>
        <v>1420</v>
      </c>
      <c r="Z153" s="19">
        <f t="shared" si="433"/>
        <v>777</v>
      </c>
      <c r="AA153" s="19">
        <f t="shared" si="433"/>
        <v>791</v>
      </c>
      <c r="AB153" s="19">
        <f t="shared" si="433"/>
        <v>531</v>
      </c>
      <c r="AC153" s="19">
        <f t="shared" si="433"/>
        <v>639</v>
      </c>
      <c r="AD153" s="19">
        <f t="shared" si="433"/>
        <v>615</v>
      </c>
      <c r="AE153" s="19">
        <f t="shared" si="433"/>
        <v>859</v>
      </c>
      <c r="AF153" s="19">
        <f t="shared" si="433"/>
        <v>718</v>
      </c>
      <c r="AG153" s="19">
        <f t="shared" si="433"/>
        <v>726</v>
      </c>
      <c r="AH153" s="19">
        <f t="shared" si="433"/>
        <v>610</v>
      </c>
      <c r="AI153" s="19">
        <f t="shared" si="433"/>
        <v>653</v>
      </c>
      <c r="AJ153" s="19">
        <f t="shared" si="433"/>
        <v>678</v>
      </c>
      <c r="AK153" s="19">
        <f t="shared" si="433"/>
        <v>652</v>
      </c>
      <c r="AL153" s="19">
        <f t="shared" si="433"/>
        <v>752</v>
      </c>
      <c r="AM153" s="19">
        <f t="shared" si="433"/>
        <v>611</v>
      </c>
      <c r="AN153" s="19">
        <f t="shared" si="433"/>
        <v>619</v>
      </c>
      <c r="AO153" s="19">
        <f t="shared" si="433"/>
        <v>612</v>
      </c>
      <c r="AP153" s="19">
        <f t="shared" si="433"/>
        <v>632</v>
      </c>
      <c r="AQ153" s="19">
        <f t="shared" si="433"/>
        <v>816</v>
      </c>
      <c r="AR153" s="19">
        <f t="shared" si="433"/>
        <v>962</v>
      </c>
      <c r="AS153" s="19">
        <f t="shared" si="433"/>
        <v>667</v>
      </c>
      <c r="AT153" s="19">
        <f t="shared" si="433"/>
        <v>596</v>
      </c>
      <c r="AU153" s="19">
        <f t="shared" si="433"/>
        <v>1143</v>
      </c>
      <c r="AV153" s="19">
        <f t="shared" si="433"/>
        <v>861</v>
      </c>
      <c r="AW153" s="19">
        <f t="shared" si="433"/>
        <v>938</v>
      </c>
      <c r="AX153" s="19">
        <f t="shared" si="433"/>
        <v>1055</v>
      </c>
      <c r="AY153" s="19">
        <f t="shared" si="433"/>
        <v>804</v>
      </c>
      <c r="AZ153" s="19">
        <f t="shared" si="433"/>
        <v>755</v>
      </c>
      <c r="BA153" s="19">
        <f t="shared" si="433"/>
        <v>1269</v>
      </c>
      <c r="BB153" s="19">
        <f t="shared" si="433"/>
        <v>1161</v>
      </c>
    </row>
    <row r="154" spans="2:54" x14ac:dyDescent="0.25">
      <c r="B154" s="146" t="s">
        <v>65</v>
      </c>
      <c r="C154" s="19">
        <f t="shared" ref="C154:BB154" si="434">C143-C132</f>
        <v>2552</v>
      </c>
      <c r="D154" s="19">
        <f t="shared" si="434"/>
        <v>4947</v>
      </c>
      <c r="E154" s="19">
        <f t="shared" si="434"/>
        <v>4473</v>
      </c>
      <c r="F154" s="19">
        <f t="shared" si="434"/>
        <v>3615</v>
      </c>
      <c r="G154" s="19">
        <f t="shared" si="434"/>
        <v>3168</v>
      </c>
      <c r="H154" s="19">
        <f t="shared" si="434"/>
        <v>2472</v>
      </c>
      <c r="I154" s="19">
        <f t="shared" si="434"/>
        <v>2490</v>
      </c>
      <c r="J154" s="19">
        <f t="shared" si="434"/>
        <v>2709</v>
      </c>
      <c r="K154" s="19">
        <f t="shared" si="434"/>
        <v>2018</v>
      </c>
      <c r="L154" s="19">
        <f t="shared" si="434"/>
        <v>3349</v>
      </c>
      <c r="M154" s="19">
        <f t="shared" si="434"/>
        <v>3062</v>
      </c>
      <c r="N154" s="19">
        <f t="shared" si="434"/>
        <v>2300</v>
      </c>
      <c r="O154" s="19">
        <f t="shared" si="434"/>
        <v>2549</v>
      </c>
      <c r="P154" s="19">
        <f t="shared" si="434"/>
        <v>3080</v>
      </c>
      <c r="Q154" s="19">
        <f t="shared" si="434"/>
        <v>3810</v>
      </c>
      <c r="R154" s="19">
        <f t="shared" si="434"/>
        <v>3754</v>
      </c>
      <c r="S154" s="19">
        <f t="shared" si="434"/>
        <v>2846</v>
      </c>
      <c r="T154" s="19">
        <f t="shared" si="434"/>
        <v>2868</v>
      </c>
      <c r="U154" s="19">
        <f t="shared" si="434"/>
        <v>2077</v>
      </c>
      <c r="V154" s="19">
        <f t="shared" si="434"/>
        <v>1343</v>
      </c>
      <c r="W154" s="19">
        <f t="shared" si="434"/>
        <v>1122</v>
      </c>
      <c r="X154" s="19">
        <f t="shared" si="434"/>
        <v>1688</v>
      </c>
      <c r="Y154" s="19">
        <f t="shared" si="434"/>
        <v>3364</v>
      </c>
      <c r="Z154" s="19">
        <f t="shared" si="434"/>
        <v>1657</v>
      </c>
      <c r="AA154" s="19">
        <f t="shared" si="434"/>
        <v>1166</v>
      </c>
      <c r="AB154" s="19">
        <f t="shared" si="434"/>
        <v>923</v>
      </c>
      <c r="AC154" s="19">
        <f t="shared" si="434"/>
        <v>636</v>
      </c>
      <c r="AD154" s="19">
        <f t="shared" si="434"/>
        <v>926</v>
      </c>
      <c r="AE154" s="19">
        <f t="shared" si="434"/>
        <v>1085</v>
      </c>
      <c r="AF154" s="19">
        <f t="shared" si="434"/>
        <v>1078</v>
      </c>
      <c r="AG154" s="19">
        <f t="shared" si="434"/>
        <v>1114</v>
      </c>
      <c r="AH154" s="19">
        <f t="shared" si="434"/>
        <v>1039</v>
      </c>
      <c r="AI154" s="19">
        <f t="shared" si="434"/>
        <v>1065</v>
      </c>
      <c r="AJ154" s="19">
        <f t="shared" si="434"/>
        <v>918</v>
      </c>
      <c r="AK154" s="19">
        <f t="shared" si="434"/>
        <v>1406</v>
      </c>
      <c r="AL154" s="19">
        <f t="shared" si="434"/>
        <v>1817</v>
      </c>
      <c r="AM154" s="19">
        <f t="shared" si="434"/>
        <v>1166</v>
      </c>
      <c r="AN154" s="19">
        <f t="shared" si="434"/>
        <v>1008</v>
      </c>
      <c r="AO154" s="19">
        <f t="shared" si="434"/>
        <v>934</v>
      </c>
      <c r="AP154" s="19">
        <f t="shared" si="434"/>
        <v>1080</v>
      </c>
      <c r="AQ154" s="19">
        <f t="shared" si="434"/>
        <v>1269</v>
      </c>
      <c r="AR154" s="19">
        <f t="shared" si="434"/>
        <v>1532</v>
      </c>
      <c r="AS154" s="19">
        <f t="shared" si="434"/>
        <v>888</v>
      </c>
      <c r="AT154" s="19">
        <f t="shared" si="434"/>
        <v>1057</v>
      </c>
      <c r="AU154" s="19">
        <f t="shared" si="434"/>
        <v>1655</v>
      </c>
      <c r="AV154" s="19">
        <f t="shared" si="434"/>
        <v>1388</v>
      </c>
      <c r="AW154" s="19">
        <f t="shared" si="434"/>
        <v>1721</v>
      </c>
      <c r="AX154" s="19">
        <f t="shared" si="434"/>
        <v>1755</v>
      </c>
      <c r="AY154" s="19">
        <f t="shared" si="434"/>
        <v>1395</v>
      </c>
      <c r="AZ154" s="19">
        <f t="shared" si="434"/>
        <v>1184</v>
      </c>
      <c r="BA154" s="19">
        <f t="shared" si="434"/>
        <v>2181</v>
      </c>
      <c r="BB154" s="19">
        <f t="shared" si="434"/>
        <v>3080</v>
      </c>
    </row>
    <row r="155" spans="2:54" x14ac:dyDescent="0.25">
      <c r="B155" s="146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</row>
    <row r="156" spans="2:54" x14ac:dyDescent="0.25">
      <c r="B156" t="s">
        <v>128</v>
      </c>
    </row>
    <row r="157" spans="2:54" x14ac:dyDescent="0.25">
      <c r="B157" s="255" t="s">
        <v>50</v>
      </c>
      <c r="C157" s="254">
        <v>1</v>
      </c>
      <c r="D157" s="254">
        <v>2</v>
      </c>
      <c r="E157" s="254">
        <v>3</v>
      </c>
      <c r="F157" s="254">
        <v>4</v>
      </c>
      <c r="G157" s="254">
        <v>5</v>
      </c>
      <c r="H157" s="254">
        <v>6</v>
      </c>
      <c r="I157" s="254">
        <v>7</v>
      </c>
      <c r="J157" s="254">
        <v>8</v>
      </c>
      <c r="K157" s="254">
        <v>9</v>
      </c>
      <c r="L157" s="254">
        <v>10</v>
      </c>
      <c r="M157" s="254">
        <v>11</v>
      </c>
      <c r="N157" s="254">
        <v>12</v>
      </c>
      <c r="O157" s="254">
        <v>13</v>
      </c>
      <c r="P157" s="254">
        <v>14</v>
      </c>
      <c r="Q157" s="254">
        <v>15</v>
      </c>
      <c r="R157" s="254">
        <v>16</v>
      </c>
      <c r="S157" s="254">
        <v>17</v>
      </c>
      <c r="T157" s="254">
        <v>18</v>
      </c>
      <c r="U157" s="254">
        <v>19</v>
      </c>
      <c r="V157" s="254">
        <v>20</v>
      </c>
      <c r="W157" s="254">
        <v>21</v>
      </c>
      <c r="X157" s="254">
        <v>22</v>
      </c>
      <c r="Y157" s="254">
        <v>23</v>
      </c>
      <c r="Z157" s="254">
        <v>24</v>
      </c>
      <c r="AA157" s="254">
        <v>25</v>
      </c>
      <c r="AB157" s="254">
        <v>26</v>
      </c>
      <c r="AC157" s="254">
        <v>27</v>
      </c>
      <c r="AD157" s="254">
        <v>28</v>
      </c>
      <c r="AE157" s="254">
        <v>29</v>
      </c>
      <c r="AF157" s="254">
        <v>30</v>
      </c>
      <c r="AG157" s="254">
        <v>31</v>
      </c>
      <c r="AH157" s="254">
        <v>32</v>
      </c>
      <c r="AI157" s="254">
        <v>33</v>
      </c>
      <c r="AJ157" s="254">
        <v>34</v>
      </c>
      <c r="AK157" s="254">
        <v>35</v>
      </c>
      <c r="AL157" s="254">
        <v>36</v>
      </c>
      <c r="AM157" s="254">
        <v>37</v>
      </c>
      <c r="AN157" s="254">
        <v>38</v>
      </c>
      <c r="AO157" s="254">
        <v>39</v>
      </c>
      <c r="AP157" s="254">
        <v>40</v>
      </c>
      <c r="AQ157" s="254">
        <v>41</v>
      </c>
      <c r="AR157" s="254">
        <v>42</v>
      </c>
      <c r="AS157" s="254">
        <v>43</v>
      </c>
      <c r="AT157" s="254">
        <v>44</v>
      </c>
      <c r="AU157" s="254">
        <v>45</v>
      </c>
      <c r="AV157" s="254">
        <v>46</v>
      </c>
      <c r="AW157" s="254">
        <v>47</v>
      </c>
      <c r="AX157" s="254">
        <v>48</v>
      </c>
      <c r="AY157" s="254">
        <v>49</v>
      </c>
      <c r="AZ157" s="254">
        <v>50</v>
      </c>
      <c r="BA157" s="254">
        <v>51</v>
      </c>
      <c r="BB157" s="254">
        <v>52</v>
      </c>
    </row>
    <row r="158" spans="2:54" x14ac:dyDescent="0.25">
      <c r="B158" s="110" t="s">
        <v>51</v>
      </c>
      <c r="C158" s="19">
        <f>C4-C136</f>
        <v>-13</v>
      </c>
      <c r="D158" s="19">
        <f t="shared" ref="D158:BB158" si="435">D4-D136</f>
        <v>-30</v>
      </c>
      <c r="E158" s="19">
        <f t="shared" si="435"/>
        <v>2</v>
      </c>
      <c r="F158" s="19">
        <f t="shared" si="435"/>
        <v>-16</v>
      </c>
      <c r="G158" s="19">
        <f t="shared" si="435"/>
        <v>-22</v>
      </c>
      <c r="H158" s="19">
        <f t="shared" si="435"/>
        <v>-49</v>
      </c>
      <c r="I158" s="19">
        <f t="shared" si="435"/>
        <v>-28</v>
      </c>
      <c r="J158" s="19">
        <f t="shared" si="435"/>
        <v>-24</v>
      </c>
      <c r="K158" s="19">
        <f t="shared" si="435"/>
        <v>-21</v>
      </c>
      <c r="L158" s="19">
        <f t="shared" si="435"/>
        <v>-10</v>
      </c>
      <c r="M158" s="19">
        <f t="shared" si="435"/>
        <v>-10</v>
      </c>
      <c r="N158" s="19">
        <f t="shared" si="435"/>
        <v>-31</v>
      </c>
      <c r="O158" s="19">
        <f t="shared" si="435"/>
        <v>-27</v>
      </c>
      <c r="P158" s="19">
        <f t="shared" si="435"/>
        <v>-19</v>
      </c>
      <c r="Q158" s="19">
        <f t="shared" si="435"/>
        <v>-38</v>
      </c>
      <c r="R158" s="19">
        <f t="shared" si="435"/>
        <v>-21</v>
      </c>
      <c r="S158" s="19">
        <f t="shared" si="435"/>
        <v>-16</v>
      </c>
      <c r="T158" s="19">
        <f t="shared" si="435"/>
        <v>-18</v>
      </c>
      <c r="U158" s="19">
        <f t="shared" si="435"/>
        <v>-57</v>
      </c>
      <c r="V158" s="19">
        <f t="shared" si="435"/>
        <v>-15</v>
      </c>
      <c r="W158" s="19">
        <f t="shared" si="435"/>
        <v>-27</v>
      </c>
      <c r="X158" s="19">
        <f t="shared" si="435"/>
        <v>-20</v>
      </c>
      <c r="Y158" s="19">
        <f t="shared" si="435"/>
        <v>-16</v>
      </c>
      <c r="Z158" s="19">
        <f t="shared" si="435"/>
        <v>-36</v>
      </c>
      <c r="AA158" s="19">
        <f t="shared" si="435"/>
        <v>-17</v>
      </c>
      <c r="AB158" s="19">
        <f t="shared" si="435"/>
        <v>-16</v>
      </c>
      <c r="AC158" s="19">
        <f t="shared" si="435"/>
        <v>-17</v>
      </c>
      <c r="AD158" s="19">
        <f t="shared" si="435"/>
        <v>-16</v>
      </c>
      <c r="AE158" s="19">
        <f t="shared" si="435"/>
        <v>-31</v>
      </c>
      <c r="AF158" s="19">
        <f t="shared" si="435"/>
        <v>-20</v>
      </c>
      <c r="AG158" s="19">
        <f t="shared" si="435"/>
        <v>-17</v>
      </c>
      <c r="AH158" s="19">
        <f t="shared" si="435"/>
        <v>-26</v>
      </c>
      <c r="AI158" s="19">
        <f t="shared" si="435"/>
        <v>-15</v>
      </c>
      <c r="AJ158" s="19">
        <f t="shared" si="435"/>
        <v>-28</v>
      </c>
      <c r="AK158" s="19">
        <f t="shared" si="435"/>
        <v>-24</v>
      </c>
      <c r="AL158" s="19">
        <f t="shared" si="435"/>
        <v>-33</v>
      </c>
      <c r="AM158" s="19">
        <f t="shared" si="435"/>
        <v>-29</v>
      </c>
      <c r="AN158" s="19">
        <f t="shared" si="435"/>
        <v>-33</v>
      </c>
      <c r="AO158" s="19">
        <f t="shared" si="435"/>
        <v>-23</v>
      </c>
      <c r="AP158" s="19">
        <f t="shared" si="435"/>
        <v>-21</v>
      </c>
      <c r="AQ158" s="19">
        <f t="shared" si="435"/>
        <v>-27</v>
      </c>
      <c r="AR158" s="19">
        <f t="shared" si="435"/>
        <v>-27</v>
      </c>
      <c r="AS158" s="19">
        <f t="shared" si="435"/>
        <v>-31</v>
      </c>
      <c r="AT158" s="19">
        <f t="shared" si="435"/>
        <v>-35</v>
      </c>
      <c r="AU158" s="19">
        <f t="shared" si="435"/>
        <v>-23</v>
      </c>
      <c r="AV158" s="19">
        <f t="shared" si="435"/>
        <v>-27</v>
      </c>
      <c r="AW158" s="19">
        <f t="shared" si="435"/>
        <v>-16</v>
      </c>
      <c r="AX158" s="19">
        <f t="shared" si="435"/>
        <v>-22</v>
      </c>
      <c r="AY158" s="19">
        <f t="shared" si="435"/>
        <v>-21</v>
      </c>
      <c r="AZ158" s="19">
        <f t="shared" si="435"/>
        <v>-29</v>
      </c>
      <c r="BA158" s="19">
        <f t="shared" si="435"/>
        <v>-33</v>
      </c>
      <c r="BB158" s="19">
        <f t="shared" si="435"/>
        <v>-16</v>
      </c>
    </row>
    <row r="159" spans="2:54" x14ac:dyDescent="0.25">
      <c r="B159" s="110" t="s">
        <v>44</v>
      </c>
      <c r="C159" s="19">
        <f t="shared" ref="C159:BB159" si="436">C5-C137</f>
        <v>-14</v>
      </c>
      <c r="D159" s="19">
        <f t="shared" si="436"/>
        <v>-6</v>
      </c>
      <c r="E159" s="19">
        <f t="shared" si="436"/>
        <v>-13</v>
      </c>
      <c r="F159" s="19">
        <f t="shared" si="436"/>
        <v>-8</v>
      </c>
      <c r="G159" s="19">
        <f t="shared" si="436"/>
        <v>-11</v>
      </c>
      <c r="H159" s="19">
        <f t="shared" si="436"/>
        <v>-14</v>
      </c>
      <c r="I159" s="19">
        <f t="shared" si="436"/>
        <v>-19</v>
      </c>
      <c r="J159" s="19">
        <f t="shared" si="436"/>
        <v>-12</v>
      </c>
      <c r="K159" s="19">
        <f t="shared" si="436"/>
        <v>-11</v>
      </c>
      <c r="L159" s="19">
        <f t="shared" si="436"/>
        <v>-8</v>
      </c>
      <c r="M159" s="19">
        <f t="shared" si="436"/>
        <v>-7</v>
      </c>
      <c r="N159" s="19">
        <f t="shared" si="436"/>
        <v>-22</v>
      </c>
      <c r="O159" s="19">
        <f t="shared" si="436"/>
        <v>-22</v>
      </c>
      <c r="P159" s="19">
        <f t="shared" si="436"/>
        <v>-4</v>
      </c>
      <c r="Q159" s="19">
        <f t="shared" si="436"/>
        <v>-13</v>
      </c>
      <c r="R159" s="19">
        <f t="shared" si="436"/>
        <v>-16</v>
      </c>
      <c r="S159" s="19">
        <f t="shared" si="436"/>
        <v>-10</v>
      </c>
      <c r="T159" s="19">
        <f t="shared" si="436"/>
        <v>-14</v>
      </c>
      <c r="U159" s="19">
        <f t="shared" si="436"/>
        <v>-5</v>
      </c>
      <c r="V159" s="19">
        <f t="shared" si="436"/>
        <v>-5</v>
      </c>
      <c r="W159" s="19">
        <f t="shared" si="436"/>
        <v>-10</v>
      </c>
      <c r="X159" s="19">
        <f t="shared" si="436"/>
        <v>-9</v>
      </c>
      <c r="Y159" s="19">
        <f t="shared" si="436"/>
        <v>-16</v>
      </c>
      <c r="Z159" s="19">
        <f t="shared" si="436"/>
        <v>-11</v>
      </c>
      <c r="AA159" s="19">
        <f t="shared" si="436"/>
        <v>-5</v>
      </c>
      <c r="AB159" s="19">
        <f t="shared" si="436"/>
        <v>-11</v>
      </c>
      <c r="AC159" s="19">
        <f t="shared" si="436"/>
        <v>-13</v>
      </c>
      <c r="AD159" s="19">
        <f t="shared" si="436"/>
        <v>-22</v>
      </c>
      <c r="AE159" s="19">
        <f t="shared" si="436"/>
        <v>-16</v>
      </c>
      <c r="AF159" s="19">
        <f t="shared" si="436"/>
        <v>-13</v>
      </c>
      <c r="AG159" s="19">
        <f t="shared" si="436"/>
        <v>-1</v>
      </c>
      <c r="AH159" s="19">
        <f t="shared" si="436"/>
        <v>-23</v>
      </c>
      <c r="AI159" s="19">
        <f t="shared" si="436"/>
        <v>-9</v>
      </c>
      <c r="AJ159" s="19">
        <f t="shared" si="436"/>
        <v>-6</v>
      </c>
      <c r="AK159" s="19">
        <f t="shared" si="436"/>
        <v>0</v>
      </c>
      <c r="AL159" s="19">
        <f t="shared" si="436"/>
        <v>-13</v>
      </c>
      <c r="AM159" s="19">
        <f t="shared" si="436"/>
        <v>-13</v>
      </c>
      <c r="AN159" s="19">
        <f t="shared" si="436"/>
        <v>-6</v>
      </c>
      <c r="AO159" s="19">
        <f t="shared" si="436"/>
        <v>-10</v>
      </c>
      <c r="AP159" s="19">
        <f t="shared" si="436"/>
        <v>-8</v>
      </c>
      <c r="AQ159" s="19">
        <f t="shared" si="436"/>
        <v>-11</v>
      </c>
      <c r="AR159" s="19">
        <f t="shared" si="436"/>
        <v>-13</v>
      </c>
      <c r="AS159" s="19">
        <f t="shared" si="436"/>
        <v>-17</v>
      </c>
      <c r="AT159" s="19">
        <f t="shared" si="436"/>
        <v>-12</v>
      </c>
      <c r="AU159" s="19">
        <f t="shared" si="436"/>
        <v>-18</v>
      </c>
      <c r="AV159" s="19">
        <f t="shared" si="436"/>
        <v>-11</v>
      </c>
      <c r="AW159" s="19">
        <f t="shared" si="436"/>
        <v>-5</v>
      </c>
      <c r="AX159" s="19">
        <f t="shared" si="436"/>
        <v>-6</v>
      </c>
      <c r="AY159" s="19">
        <f t="shared" si="436"/>
        <v>-17</v>
      </c>
      <c r="AZ159" s="19">
        <f t="shared" si="436"/>
        <v>-12</v>
      </c>
      <c r="BA159" s="19">
        <f t="shared" si="436"/>
        <v>-21</v>
      </c>
      <c r="BB159" s="19">
        <f t="shared" si="436"/>
        <v>-8</v>
      </c>
    </row>
    <row r="160" spans="2:54" x14ac:dyDescent="0.25">
      <c r="B160" s="110" t="s">
        <v>45</v>
      </c>
      <c r="C160" s="19">
        <f t="shared" ref="C160:BB160" si="437">C6-C138</f>
        <v>-117</v>
      </c>
      <c r="D160" s="19">
        <f t="shared" si="437"/>
        <v>-103</v>
      </c>
      <c r="E160" s="19">
        <f t="shared" si="437"/>
        <v>-74</v>
      </c>
      <c r="F160" s="19">
        <f t="shared" si="437"/>
        <v>-25</v>
      </c>
      <c r="G160" s="19">
        <f t="shared" si="437"/>
        <v>-31</v>
      </c>
      <c r="H160" s="19">
        <f t="shared" si="437"/>
        <v>-60</v>
      </c>
      <c r="I160" s="19">
        <f t="shared" si="437"/>
        <v>-71</v>
      </c>
      <c r="J160" s="19">
        <f t="shared" si="437"/>
        <v>-19</v>
      </c>
      <c r="K160" s="19">
        <f t="shared" si="437"/>
        <v>-33</v>
      </c>
      <c r="L160" s="19">
        <f t="shared" si="437"/>
        <v>-22</v>
      </c>
      <c r="M160" s="19">
        <f t="shared" si="437"/>
        <v>-21</v>
      </c>
      <c r="N160" s="19">
        <f t="shared" si="437"/>
        <v>-55</v>
      </c>
      <c r="O160" s="19">
        <f t="shared" si="437"/>
        <v>-24</v>
      </c>
      <c r="P160" s="19">
        <f t="shared" si="437"/>
        <v>-22</v>
      </c>
      <c r="Q160" s="19">
        <f t="shared" si="437"/>
        <v>-5</v>
      </c>
      <c r="R160" s="19">
        <f t="shared" si="437"/>
        <v>20</v>
      </c>
      <c r="S160" s="19">
        <f t="shared" si="437"/>
        <v>64</v>
      </c>
      <c r="T160" s="19">
        <f t="shared" si="437"/>
        <v>-11</v>
      </c>
      <c r="U160" s="19">
        <f t="shared" si="437"/>
        <v>-119</v>
      </c>
      <c r="V160" s="19">
        <f t="shared" si="437"/>
        <v>-69</v>
      </c>
      <c r="W160" s="19">
        <f t="shared" si="437"/>
        <v>-13</v>
      </c>
      <c r="X160" s="19">
        <f t="shared" si="437"/>
        <v>-71</v>
      </c>
      <c r="Y160" s="19">
        <f t="shared" si="437"/>
        <v>-58</v>
      </c>
      <c r="Z160" s="19">
        <f t="shared" si="437"/>
        <v>-13</v>
      </c>
      <c r="AA160" s="19">
        <f t="shared" si="437"/>
        <v>-50</v>
      </c>
      <c r="AB160" s="19">
        <f t="shared" si="437"/>
        <v>-104</v>
      </c>
      <c r="AC160" s="19">
        <f t="shared" si="437"/>
        <v>-41</v>
      </c>
      <c r="AD160" s="19">
        <f t="shared" si="437"/>
        <v>-40</v>
      </c>
      <c r="AE160" s="19">
        <f t="shared" si="437"/>
        <v>-54</v>
      </c>
      <c r="AF160" s="19">
        <f t="shared" si="437"/>
        <v>-37</v>
      </c>
      <c r="AG160" s="19">
        <f t="shared" si="437"/>
        <v>-67</v>
      </c>
      <c r="AH160" s="19">
        <f t="shared" si="437"/>
        <v>1</v>
      </c>
      <c r="AI160" s="19">
        <f t="shared" si="437"/>
        <v>-4</v>
      </c>
      <c r="AJ160" s="19">
        <f t="shared" si="437"/>
        <v>-3</v>
      </c>
      <c r="AK160" s="19">
        <f t="shared" si="437"/>
        <v>-43</v>
      </c>
      <c r="AL160" s="19">
        <f t="shared" si="437"/>
        <v>-81</v>
      </c>
      <c r="AM160" s="19">
        <f t="shared" si="437"/>
        <v>-17</v>
      </c>
      <c r="AN160" s="19">
        <f t="shared" si="437"/>
        <v>-2</v>
      </c>
      <c r="AO160" s="19">
        <f t="shared" si="437"/>
        <v>12</v>
      </c>
      <c r="AP160" s="19">
        <f t="shared" si="437"/>
        <v>-46</v>
      </c>
      <c r="AQ160" s="19">
        <f t="shared" si="437"/>
        <v>-36</v>
      </c>
      <c r="AR160" s="19">
        <f t="shared" si="437"/>
        <v>-22</v>
      </c>
      <c r="AS160" s="19">
        <f t="shared" si="437"/>
        <v>4</v>
      </c>
      <c r="AT160" s="19">
        <f t="shared" si="437"/>
        <v>5</v>
      </c>
      <c r="AU160" s="19">
        <f t="shared" si="437"/>
        <v>4</v>
      </c>
      <c r="AV160" s="19">
        <f t="shared" si="437"/>
        <v>-36</v>
      </c>
      <c r="AW160" s="19">
        <f t="shared" si="437"/>
        <v>12</v>
      </c>
      <c r="AX160" s="19">
        <f t="shared" si="437"/>
        <v>5</v>
      </c>
      <c r="AY160" s="19">
        <f t="shared" si="437"/>
        <v>0</v>
      </c>
      <c r="AZ160" s="19">
        <f t="shared" si="437"/>
        <v>-39</v>
      </c>
      <c r="BA160" s="19">
        <f t="shared" si="437"/>
        <v>-87</v>
      </c>
      <c r="BB160" s="19">
        <f t="shared" si="437"/>
        <v>35</v>
      </c>
    </row>
    <row r="161" spans="2:54" x14ac:dyDescent="0.25">
      <c r="B161" s="110" t="s">
        <v>46</v>
      </c>
      <c r="C161" s="19">
        <f t="shared" ref="C161:BB161" si="438">C7-C139</f>
        <v>-369</v>
      </c>
      <c r="D161" s="19">
        <f t="shared" si="438"/>
        <v>-201</v>
      </c>
      <c r="E161" s="19">
        <f t="shared" si="438"/>
        <v>11</v>
      </c>
      <c r="F161" s="19">
        <f t="shared" si="438"/>
        <v>-103</v>
      </c>
      <c r="G161" s="19">
        <f t="shared" si="438"/>
        <v>-56</v>
      </c>
      <c r="H161" s="19">
        <f t="shared" si="438"/>
        <v>-58</v>
      </c>
      <c r="I161" s="19">
        <f t="shared" si="438"/>
        <v>-89</v>
      </c>
      <c r="J161" s="19">
        <f t="shared" si="438"/>
        <v>-124</v>
      </c>
      <c r="K161" s="19">
        <f t="shared" si="438"/>
        <v>-71</v>
      </c>
      <c r="L161" s="19">
        <f t="shared" si="438"/>
        <v>-110</v>
      </c>
      <c r="M161" s="19">
        <f t="shared" si="438"/>
        <v>-18</v>
      </c>
      <c r="N161" s="19">
        <f t="shared" si="438"/>
        <v>-85</v>
      </c>
      <c r="O161" s="19">
        <f t="shared" si="438"/>
        <v>75</v>
      </c>
      <c r="P161" s="19">
        <f t="shared" si="438"/>
        <v>533</v>
      </c>
      <c r="Q161" s="19">
        <f t="shared" si="438"/>
        <v>729</v>
      </c>
      <c r="R161" s="19">
        <f t="shared" si="438"/>
        <v>908</v>
      </c>
      <c r="S161" s="19">
        <f t="shared" si="438"/>
        <v>968</v>
      </c>
      <c r="T161" s="19">
        <f t="shared" si="438"/>
        <v>534</v>
      </c>
      <c r="U161" s="19">
        <f t="shared" si="438"/>
        <v>12</v>
      </c>
      <c r="V161" s="19">
        <f t="shared" si="438"/>
        <v>313</v>
      </c>
      <c r="W161" s="19">
        <f t="shared" si="438"/>
        <v>219</v>
      </c>
      <c r="X161" s="19">
        <f t="shared" si="438"/>
        <v>-67</v>
      </c>
      <c r="Y161" s="19">
        <f t="shared" si="438"/>
        <v>16</v>
      </c>
      <c r="Z161" s="19">
        <f t="shared" si="438"/>
        <v>43</v>
      </c>
      <c r="AA161" s="19">
        <f t="shared" si="438"/>
        <v>31</v>
      </c>
      <c r="AB161" s="19">
        <f t="shared" si="438"/>
        <v>-64</v>
      </c>
      <c r="AC161" s="19">
        <f t="shared" si="438"/>
        <v>-22</v>
      </c>
      <c r="AD161" s="19">
        <f t="shared" si="438"/>
        <v>-66</v>
      </c>
      <c r="AE161" s="19">
        <f t="shared" si="438"/>
        <v>-12</v>
      </c>
      <c r="AF161" s="19">
        <f t="shared" si="438"/>
        <v>15</v>
      </c>
      <c r="AG161" s="19">
        <f t="shared" si="438"/>
        <v>-2</v>
      </c>
      <c r="AH161" s="19">
        <f t="shared" si="438"/>
        <v>-4</v>
      </c>
      <c r="AI161" s="19">
        <f t="shared" si="438"/>
        <v>-94</v>
      </c>
      <c r="AJ161" s="19">
        <f t="shared" si="438"/>
        <v>91</v>
      </c>
      <c r="AK161" s="19">
        <f t="shared" si="438"/>
        <v>136</v>
      </c>
      <c r="AL161" s="19">
        <f t="shared" si="438"/>
        <v>-178</v>
      </c>
      <c r="AM161" s="19">
        <f t="shared" si="438"/>
        <v>2</v>
      </c>
      <c r="AN161" s="19">
        <f t="shared" si="438"/>
        <v>57</v>
      </c>
      <c r="AO161" s="19">
        <f t="shared" si="438"/>
        <v>56</v>
      </c>
      <c r="AP161" s="19">
        <f t="shared" si="438"/>
        <v>43</v>
      </c>
      <c r="AQ161" s="19">
        <f t="shared" si="438"/>
        <v>-84</v>
      </c>
      <c r="AR161" s="19">
        <f t="shared" si="438"/>
        <v>122</v>
      </c>
      <c r="AS161" s="19">
        <f t="shared" si="438"/>
        <v>91</v>
      </c>
      <c r="AT161" s="19">
        <f t="shared" si="438"/>
        <v>93</v>
      </c>
      <c r="AU161" s="19">
        <f t="shared" si="438"/>
        <v>105</v>
      </c>
      <c r="AV161" s="19">
        <f t="shared" si="438"/>
        <v>232</v>
      </c>
      <c r="AW161" s="19">
        <f t="shared" si="438"/>
        <v>192</v>
      </c>
      <c r="AX161" s="19">
        <f t="shared" si="438"/>
        <v>307</v>
      </c>
      <c r="AY161" s="19">
        <f t="shared" si="438"/>
        <v>133</v>
      </c>
      <c r="AZ161" s="19">
        <f t="shared" si="438"/>
        <v>59</v>
      </c>
      <c r="BA161" s="19">
        <f t="shared" si="438"/>
        <v>61</v>
      </c>
      <c r="BB161" s="19">
        <f t="shared" si="438"/>
        <v>61</v>
      </c>
    </row>
    <row r="162" spans="2:54" x14ac:dyDescent="0.25">
      <c r="B162" s="110" t="s">
        <v>47</v>
      </c>
      <c r="C162" s="19">
        <f t="shared" ref="C162:BB162" si="439">C8-C140</f>
        <v>-319</v>
      </c>
      <c r="D162" s="19">
        <f t="shared" si="439"/>
        <v>-189</v>
      </c>
      <c r="E162" s="19">
        <f t="shared" si="439"/>
        <v>-178</v>
      </c>
      <c r="F162" s="19">
        <f t="shared" si="439"/>
        <v>-199</v>
      </c>
      <c r="G162" s="19">
        <f t="shared" si="439"/>
        <v>-60</v>
      </c>
      <c r="H162" s="19">
        <f t="shared" si="439"/>
        <v>-223</v>
      </c>
      <c r="I162" s="19">
        <f t="shared" si="439"/>
        <v>-199</v>
      </c>
      <c r="J162" s="19">
        <f t="shared" si="439"/>
        <v>-153</v>
      </c>
      <c r="K162" s="19">
        <f t="shared" si="439"/>
        <v>-71</v>
      </c>
      <c r="L162" s="19">
        <f t="shared" si="439"/>
        <v>-250</v>
      </c>
      <c r="M162" s="19">
        <f t="shared" si="439"/>
        <v>-236</v>
      </c>
      <c r="N162" s="19">
        <f t="shared" si="439"/>
        <v>-137</v>
      </c>
      <c r="O162" s="19">
        <f t="shared" si="439"/>
        <v>107</v>
      </c>
      <c r="P162" s="19">
        <f t="shared" si="439"/>
        <v>793</v>
      </c>
      <c r="Q162" s="19">
        <f t="shared" si="439"/>
        <v>893</v>
      </c>
      <c r="R162" s="19">
        <f t="shared" si="439"/>
        <v>1500</v>
      </c>
      <c r="S162" s="19">
        <f t="shared" si="439"/>
        <v>1416</v>
      </c>
      <c r="T162" s="19">
        <f t="shared" si="439"/>
        <v>732</v>
      </c>
      <c r="U162" s="19">
        <f t="shared" si="439"/>
        <v>122</v>
      </c>
      <c r="V162" s="19">
        <f t="shared" si="439"/>
        <v>394</v>
      </c>
      <c r="W162" s="19">
        <f t="shared" si="439"/>
        <v>118</v>
      </c>
      <c r="X162" s="19">
        <f t="shared" si="439"/>
        <v>25</v>
      </c>
      <c r="Y162" s="19">
        <f t="shared" si="439"/>
        <v>50</v>
      </c>
      <c r="Z162" s="19">
        <f t="shared" si="439"/>
        <v>-75</v>
      </c>
      <c r="AA162" s="19">
        <f t="shared" si="439"/>
        <v>-10</v>
      </c>
      <c r="AB162" s="19">
        <f t="shared" si="439"/>
        <v>-88</v>
      </c>
      <c r="AC162" s="19">
        <f t="shared" si="439"/>
        <v>-21</v>
      </c>
      <c r="AD162" s="19">
        <f t="shared" si="439"/>
        <v>-117</v>
      </c>
      <c r="AE162" s="19">
        <f t="shared" si="439"/>
        <v>-40</v>
      </c>
      <c r="AF162" s="19">
        <f t="shared" si="439"/>
        <v>-81</v>
      </c>
      <c r="AG162" s="19">
        <f t="shared" si="439"/>
        <v>-19</v>
      </c>
      <c r="AH162" s="19">
        <f t="shared" si="439"/>
        <v>-127</v>
      </c>
      <c r="AI162" s="19">
        <f t="shared" si="439"/>
        <v>-9</v>
      </c>
      <c r="AJ162" s="19">
        <f t="shared" si="439"/>
        <v>-31</v>
      </c>
      <c r="AK162" s="19">
        <f t="shared" si="439"/>
        <v>44</v>
      </c>
      <c r="AL162" s="19">
        <f t="shared" si="439"/>
        <v>-266</v>
      </c>
      <c r="AM162" s="19">
        <f t="shared" si="439"/>
        <v>84</v>
      </c>
      <c r="AN162" s="19">
        <f t="shared" si="439"/>
        <v>-13</v>
      </c>
      <c r="AO162" s="19">
        <f t="shared" si="439"/>
        <v>-64</v>
      </c>
      <c r="AP162" s="19">
        <f t="shared" si="439"/>
        <v>28</v>
      </c>
      <c r="AQ162" s="19">
        <f t="shared" si="439"/>
        <v>-14</v>
      </c>
      <c r="AR162" s="19">
        <f t="shared" si="439"/>
        <v>-9</v>
      </c>
      <c r="AS162" s="19">
        <f t="shared" si="439"/>
        <v>173</v>
      </c>
      <c r="AT162" s="19">
        <f>AT8-AT140</f>
        <v>122</v>
      </c>
      <c r="AU162" s="19">
        <f t="shared" si="439"/>
        <v>237</v>
      </c>
      <c r="AV162" s="19">
        <f t="shared" si="439"/>
        <v>300</v>
      </c>
      <c r="AW162" s="19">
        <f t="shared" si="439"/>
        <v>280</v>
      </c>
      <c r="AX162" s="19">
        <f t="shared" si="439"/>
        <v>247</v>
      </c>
      <c r="AY162" s="19">
        <f t="shared" si="439"/>
        <v>220</v>
      </c>
      <c r="AZ162" s="19">
        <f t="shared" si="439"/>
        <v>181</v>
      </c>
      <c r="BA162" s="19">
        <f t="shared" si="439"/>
        <v>56</v>
      </c>
      <c r="BB162" s="19">
        <f t="shared" si="439"/>
        <v>369</v>
      </c>
    </row>
    <row r="163" spans="2:54" x14ac:dyDescent="0.25">
      <c r="B163" s="110" t="s">
        <v>48</v>
      </c>
      <c r="C163" s="19">
        <f t="shared" ref="C163:BB163" si="440">C9-C141</f>
        <v>-368</v>
      </c>
      <c r="D163" s="19">
        <f t="shared" si="440"/>
        <v>-491</v>
      </c>
      <c r="E163" s="19">
        <f t="shared" si="440"/>
        <v>-476</v>
      </c>
      <c r="F163" s="19">
        <f t="shared" si="440"/>
        <v>-627</v>
      </c>
      <c r="G163" s="19">
        <f t="shared" si="440"/>
        <v>-429</v>
      </c>
      <c r="H163" s="19">
        <f t="shared" si="440"/>
        <v>-427</v>
      </c>
      <c r="I163" s="19">
        <f t="shared" si="440"/>
        <v>-483</v>
      </c>
      <c r="J163" s="19">
        <f t="shared" si="440"/>
        <v>-364</v>
      </c>
      <c r="K163" s="19">
        <f t="shared" si="440"/>
        <v>-387</v>
      </c>
      <c r="L163" s="19">
        <f t="shared" si="440"/>
        <v>-568</v>
      </c>
      <c r="M163" s="19">
        <f t="shared" si="440"/>
        <v>-490</v>
      </c>
      <c r="N163" s="19">
        <f t="shared" si="440"/>
        <v>-275</v>
      </c>
      <c r="O163" s="19">
        <f t="shared" si="440"/>
        <v>227</v>
      </c>
      <c r="P163" s="19">
        <f t="shared" si="440"/>
        <v>1767</v>
      </c>
      <c r="Q163" s="19">
        <f t="shared" si="440"/>
        <v>2070</v>
      </c>
      <c r="R163" s="19">
        <f t="shared" si="440"/>
        <v>3239</v>
      </c>
      <c r="S163" s="19">
        <f t="shared" si="440"/>
        <v>3381</v>
      </c>
      <c r="T163" s="19">
        <f t="shared" si="440"/>
        <v>1935</v>
      </c>
      <c r="U163" s="19">
        <f t="shared" si="440"/>
        <v>608</v>
      </c>
      <c r="V163" s="19">
        <f t="shared" si="440"/>
        <v>1169</v>
      </c>
      <c r="W163" s="19">
        <f t="shared" si="440"/>
        <v>509</v>
      </c>
      <c r="X163" s="19">
        <f t="shared" si="440"/>
        <v>7</v>
      </c>
      <c r="Y163" s="19">
        <f t="shared" si="440"/>
        <v>247</v>
      </c>
      <c r="Z163" s="19">
        <f t="shared" si="440"/>
        <v>-197</v>
      </c>
      <c r="AA163" s="19">
        <f t="shared" si="440"/>
        <v>-35</v>
      </c>
      <c r="AB163" s="19">
        <f t="shared" si="440"/>
        <v>-85</v>
      </c>
      <c r="AC163" s="19">
        <f t="shared" si="440"/>
        <v>-58</v>
      </c>
      <c r="AD163" s="19">
        <f t="shared" si="440"/>
        <v>-165</v>
      </c>
      <c r="AE163" s="19">
        <f t="shared" si="440"/>
        <v>-91</v>
      </c>
      <c r="AF163" s="19">
        <f t="shared" si="440"/>
        <v>-135</v>
      </c>
      <c r="AG163" s="19">
        <f t="shared" si="440"/>
        <v>-105</v>
      </c>
      <c r="AH163" s="19">
        <f t="shared" si="440"/>
        <v>-70</v>
      </c>
      <c r="AI163" s="19">
        <f t="shared" si="440"/>
        <v>90</v>
      </c>
      <c r="AJ163" s="19">
        <f t="shared" si="440"/>
        <v>143</v>
      </c>
      <c r="AK163" s="19">
        <f t="shared" si="440"/>
        <v>-25</v>
      </c>
      <c r="AL163" s="19">
        <f t="shared" si="440"/>
        <v>-625</v>
      </c>
      <c r="AM163" s="19">
        <f t="shared" si="440"/>
        <v>88</v>
      </c>
      <c r="AN163" s="19">
        <f t="shared" si="440"/>
        <v>49</v>
      </c>
      <c r="AO163" s="19">
        <f t="shared" si="440"/>
        <v>-16</v>
      </c>
      <c r="AP163" s="19">
        <f t="shared" si="440"/>
        <v>137</v>
      </c>
      <c r="AQ163" s="19">
        <f t="shared" si="440"/>
        <v>-35</v>
      </c>
      <c r="AR163" s="19">
        <f t="shared" si="440"/>
        <v>102</v>
      </c>
      <c r="AS163" s="19">
        <f t="shared" si="440"/>
        <v>261</v>
      </c>
      <c r="AT163" s="19">
        <f t="shared" si="440"/>
        <v>224</v>
      </c>
      <c r="AU163" s="19">
        <f t="shared" si="440"/>
        <v>504</v>
      </c>
      <c r="AV163" s="19">
        <f t="shared" si="440"/>
        <v>582</v>
      </c>
      <c r="AW163" s="19">
        <f t="shared" si="440"/>
        <v>622</v>
      </c>
      <c r="AX163" s="19">
        <f t="shared" si="440"/>
        <v>419</v>
      </c>
      <c r="AY163" s="19">
        <f t="shared" si="440"/>
        <v>167</v>
      </c>
      <c r="AZ163" s="19">
        <f t="shared" si="440"/>
        <v>393</v>
      </c>
      <c r="BA163" s="19">
        <f t="shared" si="440"/>
        <v>215</v>
      </c>
      <c r="BB163" s="19">
        <f t="shared" si="440"/>
        <v>467</v>
      </c>
    </row>
    <row r="164" spans="2:54" x14ac:dyDescent="0.25">
      <c r="B164" s="103" t="s">
        <v>49</v>
      </c>
      <c r="C164" s="19">
        <f t="shared" ref="C164:BB164" si="441">C10-C142</f>
        <v>-210</v>
      </c>
      <c r="D164" s="19">
        <f t="shared" si="441"/>
        <v>-1393</v>
      </c>
      <c r="E164" s="19">
        <f t="shared" si="441"/>
        <v>-1440</v>
      </c>
      <c r="F164" s="19">
        <f t="shared" si="441"/>
        <v>-1351</v>
      </c>
      <c r="G164" s="19">
        <f t="shared" si="441"/>
        <v>-1131</v>
      </c>
      <c r="H164" s="19">
        <f t="shared" si="441"/>
        <v>-901</v>
      </c>
      <c r="I164" s="19">
        <f t="shared" si="441"/>
        <v>-485</v>
      </c>
      <c r="J164" s="19">
        <f t="shared" si="441"/>
        <v>-735</v>
      </c>
      <c r="K164" s="19">
        <f t="shared" si="441"/>
        <v>-318</v>
      </c>
      <c r="L164" s="19">
        <f t="shared" si="441"/>
        <v>-1204</v>
      </c>
      <c r="M164" s="19">
        <f t="shared" si="441"/>
        <v>-1062</v>
      </c>
      <c r="N164" s="19">
        <f t="shared" si="441"/>
        <v>-762</v>
      </c>
      <c r="O164" s="19">
        <f t="shared" si="441"/>
        <v>155</v>
      </c>
      <c r="P164" s="19">
        <f t="shared" si="441"/>
        <v>1709</v>
      </c>
      <c r="Q164" s="19">
        <f t="shared" si="441"/>
        <v>2436</v>
      </c>
      <c r="R164" s="19">
        <f t="shared" si="441"/>
        <v>4793</v>
      </c>
      <c r="S164" s="19">
        <f t="shared" si="441"/>
        <v>5189</v>
      </c>
      <c r="T164" s="19">
        <f t="shared" si="441"/>
        <v>3473</v>
      </c>
      <c r="U164" s="19">
        <f t="shared" si="441"/>
        <v>1226</v>
      </c>
      <c r="V164" s="19">
        <f t="shared" si="441"/>
        <v>2091</v>
      </c>
      <c r="W164" s="19">
        <f t="shared" si="441"/>
        <v>1080</v>
      </c>
      <c r="X164" s="19">
        <f t="shared" si="441"/>
        <v>362</v>
      </c>
      <c r="Y164" s="19">
        <f t="shared" si="441"/>
        <v>173</v>
      </c>
      <c r="Z164" s="19">
        <f t="shared" si="441"/>
        <v>79</v>
      </c>
      <c r="AA164" s="19">
        <f t="shared" si="441"/>
        <v>-277</v>
      </c>
      <c r="AB164" s="19">
        <f t="shared" si="441"/>
        <v>-290</v>
      </c>
      <c r="AC164" s="19">
        <f t="shared" si="441"/>
        <v>-207</v>
      </c>
      <c r="AD164" s="19">
        <f t="shared" si="441"/>
        <v>-425</v>
      </c>
      <c r="AE164" s="19">
        <f t="shared" si="441"/>
        <v>-440</v>
      </c>
      <c r="AF164" s="19">
        <f t="shared" si="441"/>
        <v>-359</v>
      </c>
      <c r="AG164" s="19">
        <f t="shared" si="441"/>
        <v>-306</v>
      </c>
      <c r="AH164" s="19">
        <f t="shared" si="441"/>
        <v>-221</v>
      </c>
      <c r="AI164" s="19">
        <f t="shared" si="441"/>
        <v>-44</v>
      </c>
      <c r="AJ164" s="19">
        <f t="shared" si="441"/>
        <v>-96</v>
      </c>
      <c r="AK164" s="19">
        <f t="shared" si="441"/>
        <v>-94</v>
      </c>
      <c r="AL164" s="19">
        <f t="shared" si="441"/>
        <v>-910</v>
      </c>
      <c r="AM164" s="19">
        <f t="shared" si="441"/>
        <v>28</v>
      </c>
      <c r="AN164" s="19">
        <f t="shared" si="441"/>
        <v>-207</v>
      </c>
      <c r="AO164" s="19">
        <f t="shared" si="441"/>
        <v>-222</v>
      </c>
      <c r="AP164" s="19">
        <f t="shared" si="441"/>
        <v>-162</v>
      </c>
      <c r="AQ164" s="19">
        <f t="shared" si="441"/>
        <v>-137</v>
      </c>
      <c r="AR164" s="19">
        <f t="shared" si="441"/>
        <v>26</v>
      </c>
      <c r="AS164" s="19">
        <f t="shared" si="441"/>
        <v>59</v>
      </c>
      <c r="AT164" s="19">
        <f t="shared" si="441"/>
        <v>102</v>
      </c>
      <c r="AU164" s="19">
        <f t="shared" si="441"/>
        <v>160</v>
      </c>
      <c r="AV164" s="19">
        <f t="shared" si="441"/>
        <v>382</v>
      </c>
      <c r="AW164" s="19">
        <f t="shared" si="441"/>
        <v>436</v>
      </c>
      <c r="AX164" s="19">
        <f t="shared" si="441"/>
        <v>486</v>
      </c>
      <c r="AY164" s="19">
        <f t="shared" si="441"/>
        <v>261</v>
      </c>
      <c r="AZ164" s="19">
        <f t="shared" si="441"/>
        <v>131</v>
      </c>
      <c r="BA164" s="19">
        <f t="shared" si="441"/>
        <v>100</v>
      </c>
      <c r="BB164" s="19">
        <f t="shared" si="441"/>
        <v>884</v>
      </c>
    </row>
    <row r="165" spans="2:54" x14ac:dyDescent="0.25">
      <c r="B165" s="146" t="s">
        <v>65</v>
      </c>
      <c r="C165" s="19">
        <f t="shared" ref="C165:BB165" si="442">C11-C143</f>
        <v>-792</v>
      </c>
      <c r="D165" s="19">
        <f t="shared" si="442"/>
        <v>-2180</v>
      </c>
      <c r="E165" s="19">
        <f t="shared" si="442"/>
        <v>-1876</v>
      </c>
      <c r="F165" s="19">
        <f t="shared" si="442"/>
        <v>-2082</v>
      </c>
      <c r="G165" s="19">
        <f t="shared" si="442"/>
        <v>-1673</v>
      </c>
      <c r="H165" s="19">
        <f t="shared" si="442"/>
        <v>-1506</v>
      </c>
      <c r="I165" s="19">
        <f t="shared" si="442"/>
        <v>-1298</v>
      </c>
      <c r="J165" s="19">
        <f t="shared" si="442"/>
        <v>-1302</v>
      </c>
      <c r="K165" s="19">
        <f t="shared" si="442"/>
        <v>-656</v>
      </c>
      <c r="L165" s="19">
        <f t="shared" si="442"/>
        <v>-2105</v>
      </c>
      <c r="M165" s="19">
        <f t="shared" si="442"/>
        <v>-1771</v>
      </c>
      <c r="N165" s="19">
        <f t="shared" si="442"/>
        <v>-1267</v>
      </c>
      <c r="O165" s="19">
        <f t="shared" si="442"/>
        <v>650</v>
      </c>
      <c r="P165" s="19">
        <f t="shared" si="442"/>
        <v>4788</v>
      </c>
      <c r="Q165" s="19">
        <f t="shared" si="442"/>
        <v>6215</v>
      </c>
      <c r="R165" s="19">
        <f t="shared" si="442"/>
        <v>10601</v>
      </c>
      <c r="S165" s="19">
        <f t="shared" si="442"/>
        <v>11089</v>
      </c>
      <c r="T165" s="19">
        <f t="shared" si="442"/>
        <v>6746</v>
      </c>
      <c r="U165" s="19">
        <f t="shared" si="442"/>
        <v>1967</v>
      </c>
      <c r="V165" s="19">
        <f t="shared" si="442"/>
        <v>4283</v>
      </c>
      <c r="W165" s="19">
        <f t="shared" si="442"/>
        <v>2004</v>
      </c>
      <c r="X165" s="19">
        <f t="shared" si="442"/>
        <v>227</v>
      </c>
      <c r="Y165" s="19">
        <f t="shared" si="442"/>
        <v>564</v>
      </c>
      <c r="Z165" s="19">
        <f t="shared" si="442"/>
        <v>-194</v>
      </c>
      <c r="AA165" s="19">
        <f t="shared" si="442"/>
        <v>-288</v>
      </c>
      <c r="AB165" s="19">
        <f t="shared" si="442"/>
        <v>-532</v>
      </c>
      <c r="AC165" s="19">
        <f t="shared" si="442"/>
        <v>-121</v>
      </c>
      <c r="AD165" s="19">
        <f t="shared" si="442"/>
        <v>-697</v>
      </c>
      <c r="AE165" s="19">
        <f t="shared" si="442"/>
        <v>-521</v>
      </c>
      <c r="AF165" s="19">
        <f t="shared" si="442"/>
        <v>-440</v>
      </c>
      <c r="AG165" s="19">
        <f t="shared" si="442"/>
        <v>-325</v>
      </c>
      <c r="AH165" s="19">
        <f t="shared" si="442"/>
        <v>-374</v>
      </c>
      <c r="AI165" s="19">
        <f t="shared" si="442"/>
        <v>97</v>
      </c>
      <c r="AJ165" s="19">
        <f t="shared" si="442"/>
        <v>249</v>
      </c>
      <c r="AK165" s="19">
        <f t="shared" si="442"/>
        <v>9</v>
      </c>
      <c r="AL165" s="19">
        <f t="shared" si="442"/>
        <v>-1956</v>
      </c>
      <c r="AM165" s="19">
        <f t="shared" si="442"/>
        <v>298</v>
      </c>
      <c r="AN165" s="19">
        <f t="shared" si="442"/>
        <v>-12</v>
      </c>
      <c r="AO165" s="19">
        <f t="shared" si="442"/>
        <v>-55</v>
      </c>
      <c r="AP165" s="19">
        <f t="shared" si="442"/>
        <v>146</v>
      </c>
      <c r="AQ165" s="19">
        <f t="shared" si="442"/>
        <v>-19</v>
      </c>
      <c r="AR165" s="19">
        <f t="shared" si="442"/>
        <v>378</v>
      </c>
      <c r="AS165" s="19">
        <f t="shared" si="442"/>
        <v>718</v>
      </c>
      <c r="AT165" s="19">
        <f t="shared" si="442"/>
        <v>723</v>
      </c>
      <c r="AU165" s="19">
        <f t="shared" si="442"/>
        <v>1115</v>
      </c>
      <c r="AV165" s="19">
        <f t="shared" si="442"/>
        <v>1564</v>
      </c>
      <c r="AW165" s="19">
        <f t="shared" si="442"/>
        <v>1653</v>
      </c>
      <c r="AX165" s="19">
        <f t="shared" si="442"/>
        <v>1498</v>
      </c>
      <c r="AY165" s="19">
        <f t="shared" si="442"/>
        <v>1080</v>
      </c>
      <c r="AZ165" s="19">
        <f t="shared" si="442"/>
        <v>1075</v>
      </c>
      <c r="BA165" s="19">
        <f t="shared" si="442"/>
        <v>497</v>
      </c>
      <c r="BB165" s="19">
        <f t="shared" si="442"/>
        <v>1834</v>
      </c>
    </row>
    <row r="166" spans="2:54" x14ac:dyDescent="0.25">
      <c r="B166" s="146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</row>
    <row r="167" spans="2:54" x14ac:dyDescent="0.25">
      <c r="B167" s="223" t="s">
        <v>129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</row>
    <row r="168" spans="2:54" x14ac:dyDescent="0.25">
      <c r="B168" s="255" t="s">
        <v>50</v>
      </c>
      <c r="C168" s="254">
        <v>1</v>
      </c>
      <c r="D168" s="254">
        <v>2</v>
      </c>
      <c r="E168" s="254">
        <v>3</v>
      </c>
      <c r="F168" s="254">
        <v>4</v>
      </c>
      <c r="G168" s="254">
        <v>5</v>
      </c>
      <c r="H168" s="254">
        <v>6</v>
      </c>
      <c r="I168" s="254">
        <v>7</v>
      </c>
      <c r="J168" s="254">
        <v>8</v>
      </c>
      <c r="K168" s="254">
        <v>9</v>
      </c>
      <c r="L168" s="254">
        <v>10</v>
      </c>
      <c r="M168" s="254">
        <v>11</v>
      </c>
      <c r="N168" s="254">
        <v>12</v>
      </c>
      <c r="O168" s="254">
        <v>13</v>
      </c>
      <c r="P168" s="254">
        <v>14</v>
      </c>
      <c r="Q168" s="254">
        <v>15</v>
      </c>
      <c r="R168" s="254">
        <v>16</v>
      </c>
      <c r="S168" s="254">
        <v>17</v>
      </c>
      <c r="T168" s="254">
        <v>18</v>
      </c>
      <c r="U168" s="254">
        <v>19</v>
      </c>
      <c r="V168" s="254">
        <v>20</v>
      </c>
      <c r="W168" s="254">
        <v>21</v>
      </c>
      <c r="X168" s="254">
        <v>22</v>
      </c>
      <c r="Y168" s="254">
        <v>23</v>
      </c>
      <c r="Z168" s="254">
        <v>24</v>
      </c>
      <c r="AA168" s="254">
        <v>25</v>
      </c>
      <c r="AB168" s="254">
        <v>26</v>
      </c>
      <c r="AC168" s="254">
        <v>27</v>
      </c>
      <c r="AD168" s="254">
        <v>28</v>
      </c>
      <c r="AE168" s="254">
        <v>29</v>
      </c>
      <c r="AF168" s="254">
        <v>30</v>
      </c>
      <c r="AG168" s="254">
        <v>31</v>
      </c>
      <c r="AH168" s="254">
        <v>32</v>
      </c>
      <c r="AI168" s="254">
        <v>33</v>
      </c>
      <c r="AJ168" s="254">
        <v>34</v>
      </c>
      <c r="AK168" s="254">
        <v>35</v>
      </c>
      <c r="AL168" s="254">
        <v>36</v>
      </c>
      <c r="AM168" s="254">
        <v>37</v>
      </c>
      <c r="AN168" s="254">
        <v>38</v>
      </c>
      <c r="AO168" s="254">
        <v>39</v>
      </c>
      <c r="AP168" s="254">
        <v>40</v>
      </c>
      <c r="AQ168" s="254">
        <v>41</v>
      </c>
      <c r="AR168" s="254">
        <v>42</v>
      </c>
      <c r="AS168" s="254">
        <v>43</v>
      </c>
      <c r="AT168" s="254">
        <v>44</v>
      </c>
      <c r="AU168" s="254">
        <v>45</v>
      </c>
      <c r="AV168" s="254">
        <v>46</v>
      </c>
      <c r="AW168" s="254">
        <v>47</v>
      </c>
      <c r="AX168" s="254">
        <v>48</v>
      </c>
      <c r="AY168" s="254">
        <v>49</v>
      </c>
      <c r="AZ168" s="254">
        <v>50</v>
      </c>
      <c r="BA168" s="254">
        <v>51</v>
      </c>
      <c r="BB168" s="254">
        <v>52</v>
      </c>
    </row>
    <row r="169" spans="2:54" x14ac:dyDescent="0.25">
      <c r="B169" s="110" t="s">
        <v>51</v>
      </c>
      <c r="C169" s="19">
        <f>C4-C125</f>
        <v>14</v>
      </c>
      <c r="D169" s="19">
        <f t="shared" ref="D169:BB169" si="443">D4-D125</f>
        <v>3</v>
      </c>
      <c r="E169" s="19">
        <f t="shared" si="443"/>
        <v>23</v>
      </c>
      <c r="F169" s="19">
        <f t="shared" si="443"/>
        <v>11</v>
      </c>
      <c r="G169" s="19">
        <f t="shared" si="443"/>
        <v>9</v>
      </c>
      <c r="H169" s="19">
        <f t="shared" si="443"/>
        <v>-15</v>
      </c>
      <c r="I169" s="19">
        <f t="shared" si="443"/>
        <v>-5</v>
      </c>
      <c r="J169" s="19">
        <f t="shared" si="443"/>
        <v>25</v>
      </c>
      <c r="K169" s="19">
        <f t="shared" si="443"/>
        <v>10</v>
      </c>
      <c r="L169" s="19">
        <f t="shared" si="443"/>
        <v>12</v>
      </c>
      <c r="M169" s="19">
        <f t="shared" si="443"/>
        <v>15</v>
      </c>
      <c r="N169" s="19">
        <f t="shared" si="443"/>
        <v>0</v>
      </c>
      <c r="O169" s="19">
        <f t="shared" si="443"/>
        <v>8</v>
      </c>
      <c r="P169" s="19">
        <f t="shared" si="443"/>
        <v>10</v>
      </c>
      <c r="Q169" s="19">
        <f t="shared" si="443"/>
        <v>2</v>
      </c>
      <c r="R169" s="19">
        <f t="shared" si="443"/>
        <v>4</v>
      </c>
      <c r="S169" s="19">
        <f t="shared" si="443"/>
        <v>20</v>
      </c>
      <c r="T169" s="19">
        <f t="shared" si="443"/>
        <v>4</v>
      </c>
      <c r="U169" s="19">
        <f t="shared" si="443"/>
        <v>-7</v>
      </c>
      <c r="V169" s="19">
        <f t="shared" si="443"/>
        <v>18</v>
      </c>
      <c r="W169" s="19">
        <f t="shared" si="443"/>
        <v>0</v>
      </c>
      <c r="X169" s="19">
        <f t="shared" si="443"/>
        <v>5</v>
      </c>
      <c r="Y169" s="19">
        <f t="shared" si="443"/>
        <v>2</v>
      </c>
      <c r="Z169" s="19">
        <f t="shared" si="443"/>
        <v>-2</v>
      </c>
      <c r="AA169" s="19">
        <f t="shared" si="443"/>
        <v>2</v>
      </c>
      <c r="AB169" s="19">
        <f t="shared" si="443"/>
        <v>8</v>
      </c>
      <c r="AC169" s="19">
        <f t="shared" si="443"/>
        <v>14</v>
      </c>
      <c r="AD169" s="19">
        <f t="shared" si="443"/>
        <v>18</v>
      </c>
      <c r="AE169" s="19">
        <f t="shared" si="443"/>
        <v>-7</v>
      </c>
      <c r="AF169" s="19">
        <f t="shared" si="443"/>
        <v>12</v>
      </c>
      <c r="AG169" s="19">
        <f t="shared" si="443"/>
        <v>-2</v>
      </c>
      <c r="AH169" s="19">
        <f t="shared" si="443"/>
        <v>-3</v>
      </c>
      <c r="AI169" s="19">
        <f t="shared" si="443"/>
        <v>8</v>
      </c>
      <c r="AJ169" s="19">
        <f t="shared" si="443"/>
        <v>5</v>
      </c>
      <c r="AK169" s="19">
        <f t="shared" si="443"/>
        <v>-2</v>
      </c>
      <c r="AL169" s="19">
        <f t="shared" si="443"/>
        <v>-16</v>
      </c>
      <c r="AM169" s="19">
        <f t="shared" si="443"/>
        <v>-9</v>
      </c>
      <c r="AN169" s="19">
        <f t="shared" si="443"/>
        <v>-4</v>
      </c>
      <c r="AO169" s="19">
        <f t="shared" si="443"/>
        <v>0</v>
      </c>
      <c r="AP169" s="19">
        <f t="shared" si="443"/>
        <v>7</v>
      </c>
      <c r="AQ169" s="19">
        <f t="shared" si="443"/>
        <v>2</v>
      </c>
      <c r="AR169" s="19">
        <f t="shared" si="443"/>
        <v>-2</v>
      </c>
      <c r="AS169" s="19">
        <f t="shared" si="443"/>
        <v>-15</v>
      </c>
      <c r="AT169" s="19">
        <f t="shared" si="443"/>
        <v>-9</v>
      </c>
      <c r="AU169" s="19">
        <f t="shared" si="443"/>
        <v>-1</v>
      </c>
      <c r="AV169" s="19">
        <f t="shared" si="443"/>
        <v>-1</v>
      </c>
      <c r="AW169" s="19">
        <f t="shared" si="443"/>
        <v>5</v>
      </c>
      <c r="AX169" s="19">
        <f t="shared" si="443"/>
        <v>11</v>
      </c>
      <c r="AY169" s="19">
        <f t="shared" si="443"/>
        <v>5</v>
      </c>
      <c r="AZ169" s="19">
        <f t="shared" si="443"/>
        <v>8</v>
      </c>
      <c r="BA169" s="19">
        <f t="shared" si="443"/>
        <v>5</v>
      </c>
      <c r="BB169" s="19">
        <f t="shared" si="443"/>
        <v>11</v>
      </c>
    </row>
    <row r="170" spans="2:54" x14ac:dyDescent="0.25">
      <c r="B170" s="110" t="s">
        <v>44</v>
      </c>
      <c r="C170" s="19">
        <f t="shared" ref="C170:BB170" si="444">C5-C126</f>
        <v>1</v>
      </c>
      <c r="D170" s="19">
        <f t="shared" si="444"/>
        <v>9</v>
      </c>
      <c r="E170" s="19">
        <f t="shared" si="444"/>
        <v>5</v>
      </c>
      <c r="F170" s="19">
        <f t="shared" si="444"/>
        <v>7</v>
      </c>
      <c r="G170" s="19">
        <f t="shared" si="444"/>
        <v>1</v>
      </c>
      <c r="H170" s="19">
        <f t="shared" si="444"/>
        <v>-1</v>
      </c>
      <c r="I170" s="19">
        <f t="shared" si="444"/>
        <v>-4</v>
      </c>
      <c r="J170" s="19">
        <f t="shared" si="444"/>
        <v>5</v>
      </c>
      <c r="K170" s="19">
        <f t="shared" si="444"/>
        <v>9</v>
      </c>
      <c r="L170" s="19">
        <f t="shared" si="444"/>
        <v>4</v>
      </c>
      <c r="M170" s="19">
        <f t="shared" si="444"/>
        <v>15</v>
      </c>
      <c r="N170" s="19">
        <f t="shared" si="444"/>
        <v>-1</v>
      </c>
      <c r="O170" s="19">
        <f t="shared" si="444"/>
        <v>-2</v>
      </c>
      <c r="P170" s="19">
        <f t="shared" si="444"/>
        <v>8</v>
      </c>
      <c r="Q170" s="19">
        <f t="shared" si="444"/>
        <v>-4</v>
      </c>
      <c r="R170" s="19">
        <f t="shared" si="444"/>
        <v>-3</v>
      </c>
      <c r="S170" s="19">
        <f t="shared" si="444"/>
        <v>0</v>
      </c>
      <c r="T170" s="19">
        <f t="shared" si="444"/>
        <v>-2</v>
      </c>
      <c r="U170" s="19">
        <f t="shared" si="444"/>
        <v>4</v>
      </c>
      <c r="V170" s="19">
        <f t="shared" si="444"/>
        <v>5</v>
      </c>
      <c r="W170" s="19">
        <f t="shared" si="444"/>
        <v>3</v>
      </c>
      <c r="X170" s="19">
        <f t="shared" si="444"/>
        <v>2</v>
      </c>
      <c r="Y170" s="19">
        <f t="shared" si="444"/>
        <v>7</v>
      </c>
      <c r="Z170" s="19">
        <f t="shared" si="444"/>
        <v>1</v>
      </c>
      <c r="AA170" s="19">
        <f t="shared" si="444"/>
        <v>4</v>
      </c>
      <c r="AB170" s="19">
        <f t="shared" si="444"/>
        <v>1</v>
      </c>
      <c r="AC170" s="19">
        <f t="shared" si="444"/>
        <v>-3</v>
      </c>
      <c r="AD170" s="19">
        <f t="shared" si="444"/>
        <v>-3</v>
      </c>
      <c r="AE170" s="19">
        <f t="shared" si="444"/>
        <v>-4</v>
      </c>
      <c r="AF170" s="19">
        <f t="shared" si="444"/>
        <v>-1</v>
      </c>
      <c r="AG170" s="19">
        <f t="shared" si="444"/>
        <v>8</v>
      </c>
      <c r="AH170" s="19">
        <f t="shared" si="444"/>
        <v>4</v>
      </c>
      <c r="AI170" s="19">
        <f t="shared" si="444"/>
        <v>5</v>
      </c>
      <c r="AJ170" s="19">
        <f t="shared" si="444"/>
        <v>8</v>
      </c>
      <c r="AK170" s="19">
        <f t="shared" si="444"/>
        <v>7</v>
      </c>
      <c r="AL170" s="19">
        <f t="shared" si="444"/>
        <v>-2</v>
      </c>
      <c r="AM170" s="19">
        <f t="shared" si="444"/>
        <v>2</v>
      </c>
      <c r="AN170" s="19">
        <f t="shared" si="444"/>
        <v>2</v>
      </c>
      <c r="AO170" s="19">
        <f t="shared" si="444"/>
        <v>7</v>
      </c>
      <c r="AP170" s="19">
        <f t="shared" si="444"/>
        <v>1</v>
      </c>
      <c r="AQ170" s="19">
        <f t="shared" si="444"/>
        <v>6</v>
      </c>
      <c r="AR170" s="19">
        <f t="shared" si="444"/>
        <v>0</v>
      </c>
      <c r="AS170" s="19">
        <f t="shared" si="444"/>
        <v>0</v>
      </c>
      <c r="AT170" s="19">
        <f t="shared" si="444"/>
        <v>-1</v>
      </c>
      <c r="AU170" s="19">
        <f t="shared" si="444"/>
        <v>5</v>
      </c>
      <c r="AV170" s="19">
        <f t="shared" si="444"/>
        <v>9</v>
      </c>
      <c r="AW170" s="19">
        <f t="shared" si="444"/>
        <v>5</v>
      </c>
      <c r="AX170" s="19">
        <f t="shared" si="444"/>
        <v>3</v>
      </c>
      <c r="AY170" s="19">
        <f t="shared" si="444"/>
        <v>0</v>
      </c>
      <c r="AZ170" s="19">
        <f t="shared" si="444"/>
        <v>8</v>
      </c>
      <c r="BA170" s="19">
        <f t="shared" si="444"/>
        <v>-2</v>
      </c>
      <c r="BB170" s="19">
        <f t="shared" si="444"/>
        <v>11</v>
      </c>
    </row>
    <row r="171" spans="2:54" x14ac:dyDescent="0.25">
      <c r="B171" s="110" t="s">
        <v>45</v>
      </c>
      <c r="C171" s="19">
        <f t="shared" ref="C171:BB171" si="445">C6-C127</f>
        <v>8</v>
      </c>
      <c r="D171" s="19">
        <f t="shared" si="445"/>
        <v>-1</v>
      </c>
      <c r="E171" s="19">
        <f t="shared" si="445"/>
        <v>36</v>
      </c>
      <c r="F171" s="19">
        <f t="shared" si="445"/>
        <v>29</v>
      </c>
      <c r="G171" s="19">
        <f t="shared" si="445"/>
        <v>55</v>
      </c>
      <c r="H171" s="19">
        <f t="shared" si="445"/>
        <v>4</v>
      </c>
      <c r="I171" s="19">
        <f t="shared" si="445"/>
        <v>-4</v>
      </c>
      <c r="J171" s="19">
        <f t="shared" si="445"/>
        <v>54</v>
      </c>
      <c r="K171" s="19">
        <f t="shared" si="445"/>
        <v>61</v>
      </c>
      <c r="L171" s="19">
        <f t="shared" si="445"/>
        <v>39</v>
      </c>
      <c r="M171" s="19">
        <f t="shared" si="445"/>
        <v>41</v>
      </c>
      <c r="N171" s="19">
        <f t="shared" si="445"/>
        <v>28</v>
      </c>
      <c r="O171" s="19">
        <f t="shared" si="445"/>
        <v>53</v>
      </c>
      <c r="P171" s="19">
        <f t="shared" si="445"/>
        <v>74</v>
      </c>
      <c r="Q171" s="19">
        <f t="shared" si="445"/>
        <v>97</v>
      </c>
      <c r="R171" s="19">
        <f t="shared" si="445"/>
        <v>114</v>
      </c>
      <c r="S171" s="19">
        <f t="shared" si="445"/>
        <v>147</v>
      </c>
      <c r="T171" s="19">
        <f t="shared" si="445"/>
        <v>105</v>
      </c>
      <c r="U171" s="19">
        <f t="shared" si="445"/>
        <v>9</v>
      </c>
      <c r="V171" s="19">
        <f t="shared" si="445"/>
        <v>9</v>
      </c>
      <c r="W171" s="19">
        <f t="shared" si="445"/>
        <v>84</v>
      </c>
      <c r="X171" s="19">
        <f t="shared" si="445"/>
        <v>22</v>
      </c>
      <c r="Y171" s="19">
        <f t="shared" si="445"/>
        <v>82</v>
      </c>
      <c r="Z171" s="19">
        <f t="shared" si="445"/>
        <v>38</v>
      </c>
      <c r="AA171" s="19">
        <f t="shared" si="445"/>
        <v>-16</v>
      </c>
      <c r="AB171" s="19">
        <f t="shared" si="445"/>
        <v>-37</v>
      </c>
      <c r="AC171" s="19">
        <f t="shared" si="445"/>
        <v>21</v>
      </c>
      <c r="AD171" s="19">
        <f t="shared" si="445"/>
        <v>6</v>
      </c>
      <c r="AE171" s="19">
        <f t="shared" si="445"/>
        <v>9</v>
      </c>
      <c r="AF171" s="19">
        <f t="shared" si="445"/>
        <v>41</v>
      </c>
      <c r="AG171" s="19">
        <f t="shared" si="445"/>
        <v>32</v>
      </c>
      <c r="AH171" s="19">
        <f t="shared" si="445"/>
        <v>84</v>
      </c>
      <c r="AI171" s="19">
        <f t="shared" si="445"/>
        <v>36</v>
      </c>
      <c r="AJ171" s="19">
        <f t="shared" si="445"/>
        <v>54</v>
      </c>
      <c r="AK171" s="19">
        <f t="shared" si="445"/>
        <v>60</v>
      </c>
      <c r="AL171" s="19">
        <f t="shared" si="445"/>
        <v>18</v>
      </c>
      <c r="AM171" s="19">
        <f t="shared" si="445"/>
        <v>56</v>
      </c>
      <c r="AN171" s="19">
        <f t="shared" si="445"/>
        <v>55</v>
      </c>
      <c r="AO171" s="19">
        <f t="shared" si="445"/>
        <v>71</v>
      </c>
      <c r="AP171" s="19">
        <f t="shared" si="445"/>
        <v>45</v>
      </c>
      <c r="AQ171" s="19">
        <f t="shared" si="445"/>
        <v>47</v>
      </c>
      <c r="AR171" s="19">
        <f t="shared" si="445"/>
        <v>51</v>
      </c>
      <c r="AS171" s="19">
        <f t="shared" si="445"/>
        <v>58</v>
      </c>
      <c r="AT171" s="19">
        <f t="shared" si="445"/>
        <v>46</v>
      </c>
      <c r="AU171" s="19">
        <f t="shared" si="445"/>
        <v>50</v>
      </c>
      <c r="AV171" s="19">
        <f t="shared" si="445"/>
        <v>58</v>
      </c>
      <c r="AW171" s="19">
        <f t="shared" si="445"/>
        <v>50</v>
      </c>
      <c r="AX171" s="19">
        <f t="shared" si="445"/>
        <v>82</v>
      </c>
      <c r="AY171" s="19">
        <f t="shared" si="445"/>
        <v>71</v>
      </c>
      <c r="AZ171" s="19">
        <f t="shared" si="445"/>
        <v>43</v>
      </c>
      <c r="BA171" s="19">
        <f t="shared" si="445"/>
        <v>33</v>
      </c>
      <c r="BB171" s="19">
        <f t="shared" si="445"/>
        <v>133</v>
      </c>
    </row>
    <row r="172" spans="2:54" x14ac:dyDescent="0.25">
      <c r="B172" s="110" t="s">
        <v>46</v>
      </c>
      <c r="C172" s="19">
        <f t="shared" ref="C172:BB172" si="446">C7-C128</f>
        <v>22</v>
      </c>
      <c r="D172" s="19">
        <f t="shared" si="446"/>
        <v>137</v>
      </c>
      <c r="E172" s="19">
        <f t="shared" si="446"/>
        <v>314</v>
      </c>
      <c r="F172" s="19">
        <f t="shared" si="446"/>
        <v>140</v>
      </c>
      <c r="G172" s="19">
        <f t="shared" si="446"/>
        <v>109</v>
      </c>
      <c r="H172" s="19">
        <f t="shared" si="446"/>
        <v>94</v>
      </c>
      <c r="I172" s="19">
        <f t="shared" si="446"/>
        <v>124</v>
      </c>
      <c r="J172" s="19">
        <f t="shared" si="446"/>
        <v>101</v>
      </c>
      <c r="K172" s="19">
        <f t="shared" si="446"/>
        <v>28</v>
      </c>
      <c r="L172" s="19">
        <f t="shared" si="446"/>
        <v>82</v>
      </c>
      <c r="M172" s="19">
        <f t="shared" si="446"/>
        <v>112</v>
      </c>
      <c r="N172" s="19">
        <f t="shared" si="446"/>
        <v>116</v>
      </c>
      <c r="O172" s="19">
        <f t="shared" si="446"/>
        <v>270</v>
      </c>
      <c r="P172" s="19">
        <f t="shared" si="446"/>
        <v>884</v>
      </c>
      <c r="Q172" s="19">
        <f t="shared" si="446"/>
        <v>1108</v>
      </c>
      <c r="R172" s="19">
        <f t="shared" si="446"/>
        <v>1343</v>
      </c>
      <c r="S172" s="19">
        <f t="shared" si="446"/>
        <v>1286</v>
      </c>
      <c r="T172" s="19">
        <f t="shared" si="446"/>
        <v>862</v>
      </c>
      <c r="U172" s="19">
        <f t="shared" si="446"/>
        <v>416</v>
      </c>
      <c r="V172" s="19">
        <f t="shared" si="446"/>
        <v>494</v>
      </c>
      <c r="W172" s="19">
        <f t="shared" si="446"/>
        <v>348</v>
      </c>
      <c r="X172" s="19">
        <f t="shared" si="446"/>
        <v>160</v>
      </c>
      <c r="Y172" s="19">
        <f t="shared" si="446"/>
        <v>462</v>
      </c>
      <c r="Z172" s="19">
        <f t="shared" si="446"/>
        <v>134</v>
      </c>
      <c r="AA172" s="19">
        <f t="shared" si="446"/>
        <v>80</v>
      </c>
      <c r="AB172" s="19">
        <f t="shared" si="446"/>
        <v>46</v>
      </c>
      <c r="AC172" s="19">
        <f t="shared" si="446"/>
        <v>116</v>
      </c>
      <c r="AD172" s="19">
        <f t="shared" si="446"/>
        <v>16</v>
      </c>
      <c r="AE172" s="19">
        <f t="shared" si="446"/>
        <v>83</v>
      </c>
      <c r="AF172" s="19">
        <f t="shared" si="446"/>
        <v>139</v>
      </c>
      <c r="AG172" s="19">
        <f t="shared" si="446"/>
        <v>125</v>
      </c>
      <c r="AH172" s="19">
        <f t="shared" si="446"/>
        <v>123</v>
      </c>
      <c r="AI172" s="19">
        <f t="shared" si="446"/>
        <v>72</v>
      </c>
      <c r="AJ172" s="19">
        <f t="shared" si="446"/>
        <v>209</v>
      </c>
      <c r="AK172" s="19">
        <f t="shared" si="446"/>
        <v>284</v>
      </c>
      <c r="AL172" s="19">
        <f t="shared" si="446"/>
        <v>40</v>
      </c>
      <c r="AM172" s="19">
        <f t="shared" si="446"/>
        <v>110</v>
      </c>
      <c r="AN172" s="19">
        <f t="shared" si="446"/>
        <v>137</v>
      </c>
      <c r="AO172" s="19">
        <f t="shared" si="446"/>
        <v>170</v>
      </c>
      <c r="AP172" s="19">
        <f t="shared" si="446"/>
        <v>192</v>
      </c>
      <c r="AQ172" s="19">
        <f t="shared" si="446"/>
        <v>129</v>
      </c>
      <c r="AR172" s="19">
        <f t="shared" si="446"/>
        <v>211</v>
      </c>
      <c r="AS172" s="19">
        <f t="shared" si="446"/>
        <v>208</v>
      </c>
      <c r="AT172" s="19">
        <f t="shared" si="446"/>
        <v>252</v>
      </c>
      <c r="AU172" s="19">
        <f t="shared" si="446"/>
        <v>251</v>
      </c>
      <c r="AV172" s="19">
        <f t="shared" si="446"/>
        <v>334</v>
      </c>
      <c r="AW172" s="19">
        <f t="shared" si="446"/>
        <v>408</v>
      </c>
      <c r="AX172" s="19">
        <f t="shared" si="446"/>
        <v>426</v>
      </c>
      <c r="AY172" s="19">
        <f t="shared" si="446"/>
        <v>337</v>
      </c>
      <c r="AZ172" s="19">
        <f t="shared" si="446"/>
        <v>384</v>
      </c>
      <c r="BA172" s="19">
        <f t="shared" si="446"/>
        <v>271</v>
      </c>
      <c r="BB172" s="19">
        <f t="shared" si="446"/>
        <v>542</v>
      </c>
    </row>
    <row r="173" spans="2:54" x14ac:dyDescent="0.25">
      <c r="B173" s="110" t="s">
        <v>47</v>
      </c>
      <c r="C173" s="19">
        <f t="shared" ref="C173:BB173" si="447">C8-C129</f>
        <v>290</v>
      </c>
      <c r="D173" s="19">
        <f t="shared" si="447"/>
        <v>403</v>
      </c>
      <c r="E173" s="19">
        <f t="shared" si="447"/>
        <v>412</v>
      </c>
      <c r="F173" s="19">
        <f t="shared" si="447"/>
        <v>332</v>
      </c>
      <c r="G173" s="19">
        <f t="shared" si="447"/>
        <v>397</v>
      </c>
      <c r="H173" s="19">
        <f t="shared" si="447"/>
        <v>243</v>
      </c>
      <c r="I173" s="19">
        <f t="shared" si="447"/>
        <v>239</v>
      </c>
      <c r="J173" s="19">
        <f t="shared" si="447"/>
        <v>256</v>
      </c>
      <c r="K173" s="19">
        <f t="shared" si="447"/>
        <v>298</v>
      </c>
      <c r="L173" s="19">
        <f t="shared" si="447"/>
        <v>217</v>
      </c>
      <c r="M173" s="19">
        <f t="shared" si="447"/>
        <v>268</v>
      </c>
      <c r="N173" s="19">
        <f t="shared" si="447"/>
        <v>254</v>
      </c>
      <c r="O173" s="19">
        <f t="shared" si="447"/>
        <v>549</v>
      </c>
      <c r="P173" s="19">
        <f t="shared" si="447"/>
        <v>1420</v>
      </c>
      <c r="Q173" s="19">
        <f t="shared" si="447"/>
        <v>1478</v>
      </c>
      <c r="R173" s="19">
        <f t="shared" si="447"/>
        <v>2052</v>
      </c>
      <c r="S173" s="19">
        <f t="shared" si="447"/>
        <v>1932</v>
      </c>
      <c r="T173" s="19">
        <f t="shared" si="447"/>
        <v>1222</v>
      </c>
      <c r="U173" s="19">
        <f t="shared" si="447"/>
        <v>565</v>
      </c>
      <c r="V173" s="19">
        <f t="shared" si="447"/>
        <v>681</v>
      </c>
      <c r="W173" s="19">
        <f t="shared" si="447"/>
        <v>394</v>
      </c>
      <c r="X173" s="19">
        <f t="shared" si="447"/>
        <v>277</v>
      </c>
      <c r="Y173" s="19">
        <f t="shared" si="447"/>
        <v>661</v>
      </c>
      <c r="Z173" s="19">
        <f t="shared" si="447"/>
        <v>251</v>
      </c>
      <c r="AA173" s="19">
        <f t="shared" si="447"/>
        <v>217</v>
      </c>
      <c r="AB173" s="19">
        <f t="shared" si="447"/>
        <v>104</v>
      </c>
      <c r="AC173" s="19">
        <f t="shared" si="447"/>
        <v>225</v>
      </c>
      <c r="AD173" s="19">
        <f t="shared" si="447"/>
        <v>176</v>
      </c>
      <c r="AE173" s="19">
        <f t="shared" si="447"/>
        <v>187</v>
      </c>
      <c r="AF173" s="19">
        <f t="shared" si="447"/>
        <v>140</v>
      </c>
      <c r="AG173" s="19">
        <f t="shared" si="447"/>
        <v>195</v>
      </c>
      <c r="AH173" s="19">
        <f t="shared" si="447"/>
        <v>95</v>
      </c>
      <c r="AI173" s="19">
        <f t="shared" si="447"/>
        <v>214</v>
      </c>
      <c r="AJ173" s="19">
        <f t="shared" si="447"/>
        <v>204</v>
      </c>
      <c r="AK173" s="19">
        <f t="shared" si="447"/>
        <v>352</v>
      </c>
      <c r="AL173" s="19">
        <f t="shared" si="447"/>
        <v>59</v>
      </c>
      <c r="AM173" s="19">
        <f t="shared" si="447"/>
        <v>324</v>
      </c>
      <c r="AN173" s="19">
        <f t="shared" si="447"/>
        <v>239</v>
      </c>
      <c r="AO173" s="19">
        <f t="shared" si="447"/>
        <v>182</v>
      </c>
      <c r="AP173" s="19">
        <f t="shared" si="447"/>
        <v>283</v>
      </c>
      <c r="AQ173" s="19">
        <f t="shared" si="447"/>
        <v>239</v>
      </c>
      <c r="AR173" s="19">
        <f t="shared" si="447"/>
        <v>262</v>
      </c>
      <c r="AS173" s="19">
        <f t="shared" si="447"/>
        <v>425</v>
      </c>
      <c r="AT173" s="19">
        <f t="shared" si="447"/>
        <v>308</v>
      </c>
      <c r="AU173" s="19">
        <f t="shared" si="447"/>
        <v>464</v>
      </c>
      <c r="AV173" s="19">
        <f t="shared" si="447"/>
        <v>520</v>
      </c>
      <c r="AW173" s="19">
        <f t="shared" si="447"/>
        <v>533</v>
      </c>
      <c r="AX173" s="19">
        <f t="shared" si="447"/>
        <v>483</v>
      </c>
      <c r="AY173" s="19">
        <f t="shared" si="447"/>
        <v>498</v>
      </c>
      <c r="AZ173" s="19">
        <f t="shared" si="447"/>
        <v>367</v>
      </c>
      <c r="BA173" s="19">
        <f t="shared" si="447"/>
        <v>437</v>
      </c>
      <c r="BB173" s="19">
        <f t="shared" si="447"/>
        <v>823</v>
      </c>
    </row>
    <row r="174" spans="2:54" x14ac:dyDescent="0.25">
      <c r="B174" s="110" t="s">
        <v>48</v>
      </c>
      <c r="C174" s="19">
        <f t="shared" ref="C174:BB174" si="448">C9-C130</f>
        <v>506</v>
      </c>
      <c r="D174" s="19">
        <f t="shared" si="448"/>
        <v>731</v>
      </c>
      <c r="E174" s="19">
        <f t="shared" si="448"/>
        <v>668</v>
      </c>
      <c r="F174" s="19">
        <f t="shared" si="448"/>
        <v>329</v>
      </c>
      <c r="G174" s="19">
        <f t="shared" si="448"/>
        <v>317</v>
      </c>
      <c r="H174" s="19">
        <f t="shared" si="448"/>
        <v>130</v>
      </c>
      <c r="I174" s="19">
        <f t="shared" si="448"/>
        <v>52</v>
      </c>
      <c r="J174" s="19">
        <f t="shared" si="448"/>
        <v>221</v>
      </c>
      <c r="K174" s="19">
        <f t="shared" si="448"/>
        <v>154</v>
      </c>
      <c r="L174" s="19">
        <f t="shared" si="448"/>
        <v>265</v>
      </c>
      <c r="M174" s="19">
        <f t="shared" si="448"/>
        <v>237</v>
      </c>
      <c r="N174" s="19">
        <f t="shared" si="448"/>
        <v>354</v>
      </c>
      <c r="O174" s="19">
        <f t="shared" si="448"/>
        <v>862</v>
      </c>
      <c r="P174" s="19">
        <f t="shared" si="448"/>
        <v>2527</v>
      </c>
      <c r="Q174" s="19">
        <f t="shared" si="448"/>
        <v>3216</v>
      </c>
      <c r="R174" s="19">
        <f t="shared" si="448"/>
        <v>4295</v>
      </c>
      <c r="S174" s="19">
        <f t="shared" si="448"/>
        <v>4086</v>
      </c>
      <c r="T174" s="19">
        <f t="shared" si="448"/>
        <v>2585</v>
      </c>
      <c r="U174" s="19">
        <f t="shared" si="448"/>
        <v>1243</v>
      </c>
      <c r="V174" s="19">
        <f t="shared" si="448"/>
        <v>1478</v>
      </c>
      <c r="W174" s="19">
        <f t="shared" si="448"/>
        <v>786</v>
      </c>
      <c r="X174" s="19">
        <f t="shared" si="448"/>
        <v>627</v>
      </c>
      <c r="Y174" s="19">
        <f t="shared" si="448"/>
        <v>1121</v>
      </c>
      <c r="Z174" s="19">
        <f t="shared" si="448"/>
        <v>336</v>
      </c>
      <c r="AA174" s="19">
        <f t="shared" si="448"/>
        <v>178</v>
      </c>
      <c r="AB174" s="19">
        <f t="shared" si="448"/>
        <v>184</v>
      </c>
      <c r="AC174" s="19">
        <f t="shared" si="448"/>
        <v>135</v>
      </c>
      <c r="AD174" s="19">
        <f t="shared" si="448"/>
        <v>35</v>
      </c>
      <c r="AE174" s="19">
        <f t="shared" si="448"/>
        <v>63</v>
      </c>
      <c r="AF174" s="19">
        <f t="shared" si="448"/>
        <v>67</v>
      </c>
      <c r="AG174" s="19">
        <f t="shared" si="448"/>
        <v>229</v>
      </c>
      <c r="AH174" s="19">
        <f t="shared" si="448"/>
        <v>99</v>
      </c>
      <c r="AI174" s="19">
        <f t="shared" si="448"/>
        <v>322</v>
      </c>
      <c r="AJ174" s="19">
        <f t="shared" si="448"/>
        <v>344</v>
      </c>
      <c r="AK174" s="19">
        <f t="shared" si="448"/>
        <v>446</v>
      </c>
      <c r="AL174" s="19">
        <f t="shared" si="448"/>
        <v>-77</v>
      </c>
      <c r="AM174" s="19">
        <f t="shared" si="448"/>
        <v>413</v>
      </c>
      <c r="AN174" s="19">
        <f t="shared" si="448"/>
        <v>235</v>
      </c>
      <c r="AO174" s="19">
        <f t="shared" si="448"/>
        <v>269</v>
      </c>
      <c r="AP174" s="19">
        <f t="shared" si="448"/>
        <v>288</v>
      </c>
      <c r="AQ174" s="19">
        <f t="shared" si="448"/>
        <v>324</v>
      </c>
      <c r="AR174" s="19">
        <f t="shared" si="448"/>
        <v>457</v>
      </c>
      <c r="AS174" s="19">
        <f t="shared" si="448"/>
        <v>485</v>
      </c>
      <c r="AT174" s="19">
        <f t="shared" si="448"/>
        <v>525</v>
      </c>
      <c r="AU174" s="19">
        <f t="shared" si="448"/>
        <v>781</v>
      </c>
      <c r="AV174" s="19">
        <f t="shared" si="448"/>
        <v>920</v>
      </c>
      <c r="AW174" s="19">
        <f t="shared" si="448"/>
        <v>1089</v>
      </c>
      <c r="AX174" s="19">
        <f t="shared" si="448"/>
        <v>919</v>
      </c>
      <c r="AY174" s="19">
        <f t="shared" si="448"/>
        <v>653</v>
      </c>
      <c r="AZ174" s="19">
        <f t="shared" si="448"/>
        <v>680</v>
      </c>
      <c r="BA174" s="19">
        <f t="shared" si="448"/>
        <v>721</v>
      </c>
      <c r="BB174" s="19">
        <f t="shared" si="448"/>
        <v>1438</v>
      </c>
    </row>
    <row r="175" spans="2:54" x14ac:dyDescent="0.25">
      <c r="B175" s="103" t="s">
        <v>49</v>
      </c>
      <c r="C175" s="19">
        <f t="shared" ref="C175:BB175" si="449">C10-C131</f>
        <v>1075</v>
      </c>
      <c r="D175" s="19">
        <f t="shared" si="449"/>
        <v>1601</v>
      </c>
      <c r="E175" s="19">
        <f t="shared" si="449"/>
        <v>1148</v>
      </c>
      <c r="F175" s="19">
        <f t="shared" si="449"/>
        <v>775</v>
      </c>
      <c r="G175" s="19">
        <f t="shared" si="449"/>
        <v>810</v>
      </c>
      <c r="H175" s="19">
        <f t="shared" si="449"/>
        <v>680</v>
      </c>
      <c r="I175" s="19">
        <f t="shared" si="449"/>
        <v>975</v>
      </c>
      <c r="J175" s="19">
        <f t="shared" si="449"/>
        <v>843</v>
      </c>
      <c r="K175" s="19">
        <f t="shared" si="449"/>
        <v>916</v>
      </c>
      <c r="L175" s="19">
        <f t="shared" si="449"/>
        <v>793</v>
      </c>
      <c r="M175" s="19">
        <f t="shared" si="449"/>
        <v>853</v>
      </c>
      <c r="N175" s="19">
        <f t="shared" si="449"/>
        <v>650</v>
      </c>
      <c r="O175" s="19">
        <f t="shared" si="449"/>
        <v>1473</v>
      </c>
      <c r="P175" s="19">
        <f t="shared" si="449"/>
        <v>3147</v>
      </c>
      <c r="Q175" s="19">
        <f t="shared" si="449"/>
        <v>4132</v>
      </c>
      <c r="R175" s="19">
        <f t="shared" si="449"/>
        <v>6572</v>
      </c>
      <c r="S175" s="19">
        <f t="shared" si="449"/>
        <v>6484</v>
      </c>
      <c r="T175" s="19">
        <f t="shared" si="449"/>
        <v>4954</v>
      </c>
      <c r="U175" s="19">
        <f t="shared" si="449"/>
        <v>2140</v>
      </c>
      <c r="V175" s="19">
        <f t="shared" si="449"/>
        <v>3067</v>
      </c>
      <c r="W175" s="19">
        <f t="shared" si="449"/>
        <v>1753</v>
      </c>
      <c r="X175" s="19">
        <f t="shared" si="449"/>
        <v>1072</v>
      </c>
      <c r="Y175" s="19">
        <f t="shared" si="449"/>
        <v>1593</v>
      </c>
      <c r="Z175" s="19">
        <f t="shared" si="449"/>
        <v>856</v>
      </c>
      <c r="AA175" s="19">
        <f t="shared" si="449"/>
        <v>514</v>
      </c>
      <c r="AB175" s="19">
        <f t="shared" si="449"/>
        <v>241</v>
      </c>
      <c r="AC175" s="19">
        <f t="shared" si="449"/>
        <v>432</v>
      </c>
      <c r="AD175" s="19">
        <f t="shared" si="449"/>
        <v>190</v>
      </c>
      <c r="AE175" s="19">
        <f t="shared" si="449"/>
        <v>419</v>
      </c>
      <c r="AF175" s="19">
        <f t="shared" si="449"/>
        <v>359</v>
      </c>
      <c r="AG175" s="19">
        <f t="shared" si="449"/>
        <v>420</v>
      </c>
      <c r="AH175" s="19">
        <f t="shared" si="449"/>
        <v>389</v>
      </c>
      <c r="AI175" s="19">
        <f t="shared" si="449"/>
        <v>609</v>
      </c>
      <c r="AJ175" s="19">
        <f t="shared" si="449"/>
        <v>582</v>
      </c>
      <c r="AK175" s="19">
        <f t="shared" si="449"/>
        <v>558</v>
      </c>
      <c r="AL175" s="19">
        <f t="shared" si="449"/>
        <v>-158</v>
      </c>
      <c r="AM175" s="19">
        <f t="shared" si="449"/>
        <v>639</v>
      </c>
      <c r="AN175" s="19">
        <f t="shared" si="449"/>
        <v>412</v>
      </c>
      <c r="AO175" s="19">
        <f t="shared" si="449"/>
        <v>390</v>
      </c>
      <c r="AP175" s="19">
        <f t="shared" si="449"/>
        <v>470</v>
      </c>
      <c r="AQ175" s="19">
        <f t="shared" si="449"/>
        <v>679</v>
      </c>
      <c r="AR175" s="19">
        <f t="shared" si="449"/>
        <v>988</v>
      </c>
      <c r="AS175" s="19">
        <f t="shared" si="449"/>
        <v>726</v>
      </c>
      <c r="AT175" s="19">
        <f t="shared" si="449"/>
        <v>698</v>
      </c>
      <c r="AU175" s="19">
        <f t="shared" si="449"/>
        <v>1303</v>
      </c>
      <c r="AV175" s="19">
        <f t="shared" si="449"/>
        <v>1243</v>
      </c>
      <c r="AW175" s="19">
        <f t="shared" si="449"/>
        <v>1374</v>
      </c>
      <c r="AX175" s="19">
        <f t="shared" si="449"/>
        <v>1541</v>
      </c>
      <c r="AY175" s="19">
        <f t="shared" si="449"/>
        <v>1065</v>
      </c>
      <c r="AZ175" s="19">
        <f t="shared" si="449"/>
        <v>886</v>
      </c>
      <c r="BA175" s="19">
        <f t="shared" si="449"/>
        <v>1369</v>
      </c>
      <c r="BB175" s="19">
        <f t="shared" si="449"/>
        <v>2045</v>
      </c>
    </row>
    <row r="176" spans="2:54" x14ac:dyDescent="0.25">
      <c r="B176" s="146" t="s">
        <v>65</v>
      </c>
      <c r="C176" s="19">
        <f t="shared" ref="C176:BB176" si="450">C11-C132</f>
        <v>1760</v>
      </c>
      <c r="D176" s="19">
        <f t="shared" si="450"/>
        <v>2767</v>
      </c>
      <c r="E176" s="19">
        <f t="shared" si="450"/>
        <v>2597</v>
      </c>
      <c r="F176" s="19">
        <f t="shared" si="450"/>
        <v>1533</v>
      </c>
      <c r="G176" s="19">
        <f t="shared" si="450"/>
        <v>1495</v>
      </c>
      <c r="H176" s="19">
        <f t="shared" si="450"/>
        <v>966</v>
      </c>
      <c r="I176" s="19">
        <f t="shared" si="450"/>
        <v>1192</v>
      </c>
      <c r="J176" s="19">
        <f t="shared" si="450"/>
        <v>1407</v>
      </c>
      <c r="K176" s="19">
        <f t="shared" si="450"/>
        <v>1362</v>
      </c>
      <c r="L176" s="19">
        <f t="shared" si="450"/>
        <v>1244</v>
      </c>
      <c r="M176" s="19">
        <f t="shared" si="450"/>
        <v>1291</v>
      </c>
      <c r="N176" s="19">
        <f t="shared" si="450"/>
        <v>1033</v>
      </c>
      <c r="O176" s="19">
        <f t="shared" si="450"/>
        <v>3199</v>
      </c>
      <c r="P176" s="19">
        <f t="shared" si="450"/>
        <v>7868</v>
      </c>
      <c r="Q176" s="19">
        <f t="shared" si="450"/>
        <v>10025</v>
      </c>
      <c r="R176" s="19">
        <f t="shared" si="450"/>
        <v>14355</v>
      </c>
      <c r="S176" s="19">
        <f t="shared" si="450"/>
        <v>13935</v>
      </c>
      <c r="T176" s="19">
        <f t="shared" si="450"/>
        <v>9614</v>
      </c>
      <c r="U176" s="19">
        <f t="shared" si="450"/>
        <v>4044</v>
      </c>
      <c r="V176" s="19">
        <f>V11-V132</f>
        <v>5626</v>
      </c>
      <c r="W176" s="19">
        <f t="shared" si="450"/>
        <v>3126</v>
      </c>
      <c r="X176" s="19">
        <f t="shared" si="450"/>
        <v>1915</v>
      </c>
      <c r="Y176" s="19">
        <f t="shared" si="450"/>
        <v>3928</v>
      </c>
      <c r="Z176" s="19">
        <f t="shared" si="450"/>
        <v>1463</v>
      </c>
      <c r="AA176" s="19">
        <f t="shared" si="450"/>
        <v>878</v>
      </c>
      <c r="AB176" s="19">
        <f t="shared" si="450"/>
        <v>391</v>
      </c>
      <c r="AC176" s="19">
        <f t="shared" si="450"/>
        <v>515</v>
      </c>
      <c r="AD176" s="19">
        <f t="shared" si="450"/>
        <v>229</v>
      </c>
      <c r="AE176" s="19">
        <f t="shared" si="450"/>
        <v>564</v>
      </c>
      <c r="AF176" s="19">
        <f t="shared" si="450"/>
        <v>638</v>
      </c>
      <c r="AG176" s="19">
        <f t="shared" si="450"/>
        <v>789</v>
      </c>
      <c r="AH176" s="19">
        <f t="shared" si="450"/>
        <v>665</v>
      </c>
      <c r="AI176" s="19">
        <f t="shared" si="450"/>
        <v>1162</v>
      </c>
      <c r="AJ176" s="19">
        <f t="shared" si="450"/>
        <v>1167</v>
      </c>
      <c r="AK176" s="19">
        <f t="shared" si="450"/>
        <v>1415</v>
      </c>
      <c r="AL176" s="19">
        <f t="shared" si="450"/>
        <v>-139</v>
      </c>
      <c r="AM176" s="19">
        <f t="shared" si="450"/>
        <v>1464</v>
      </c>
      <c r="AN176" s="19">
        <f t="shared" si="450"/>
        <v>996</v>
      </c>
      <c r="AO176" s="19">
        <f t="shared" si="450"/>
        <v>879</v>
      </c>
      <c r="AP176" s="19">
        <f t="shared" si="450"/>
        <v>1226</v>
      </c>
      <c r="AQ176" s="19">
        <f t="shared" si="450"/>
        <v>1250</v>
      </c>
      <c r="AR176" s="19">
        <f t="shared" si="450"/>
        <v>1910</v>
      </c>
      <c r="AS176" s="19">
        <f t="shared" si="450"/>
        <v>1606</v>
      </c>
      <c r="AT176" s="19">
        <f t="shared" si="450"/>
        <v>1780</v>
      </c>
      <c r="AU176" s="19">
        <f t="shared" si="450"/>
        <v>2770</v>
      </c>
      <c r="AV176" s="19">
        <f t="shared" si="450"/>
        <v>2952</v>
      </c>
      <c r="AW176" s="19">
        <f t="shared" si="450"/>
        <v>3374</v>
      </c>
      <c r="AX176" s="19">
        <f t="shared" si="450"/>
        <v>3253</v>
      </c>
      <c r="AY176" s="19">
        <f t="shared" si="450"/>
        <v>2475</v>
      </c>
      <c r="AZ176" s="19">
        <f t="shared" si="450"/>
        <v>2259</v>
      </c>
      <c r="BA176" s="19">
        <f t="shared" si="450"/>
        <v>2678</v>
      </c>
      <c r="BB176" s="19">
        <f t="shared" si="450"/>
        <v>4914</v>
      </c>
    </row>
    <row r="177" spans="2:55" x14ac:dyDescent="0.25">
      <c r="B177" s="146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</row>
    <row r="178" spans="2:55" x14ac:dyDescent="0.25">
      <c r="B178" s="223" t="s">
        <v>125</v>
      </c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</row>
    <row r="179" spans="2:55" x14ac:dyDescent="0.25">
      <c r="B179" s="255" t="s">
        <v>50</v>
      </c>
      <c r="C179" s="222">
        <v>1</v>
      </c>
      <c r="D179" s="222">
        <v>2</v>
      </c>
      <c r="E179" s="222">
        <v>3</v>
      </c>
      <c r="F179" s="222">
        <v>4</v>
      </c>
      <c r="G179" s="222">
        <v>5</v>
      </c>
      <c r="H179" s="222">
        <v>6</v>
      </c>
      <c r="I179" s="222">
        <v>7</v>
      </c>
      <c r="J179" s="222">
        <v>8</v>
      </c>
      <c r="K179" s="222">
        <v>9</v>
      </c>
      <c r="L179" s="222">
        <v>10</v>
      </c>
      <c r="M179" s="222">
        <v>11</v>
      </c>
      <c r="N179" s="222">
        <v>12</v>
      </c>
      <c r="O179" s="222">
        <v>13</v>
      </c>
      <c r="P179" s="222">
        <v>14</v>
      </c>
      <c r="Q179" s="222">
        <v>15</v>
      </c>
      <c r="R179" s="222">
        <v>16</v>
      </c>
      <c r="S179" s="222">
        <v>17</v>
      </c>
      <c r="T179" s="222">
        <v>18</v>
      </c>
      <c r="U179" s="222">
        <v>19</v>
      </c>
      <c r="V179" s="222">
        <v>20</v>
      </c>
      <c r="W179" s="222">
        <v>21</v>
      </c>
      <c r="X179" s="222">
        <v>22</v>
      </c>
      <c r="Y179" s="222">
        <v>23</v>
      </c>
      <c r="Z179" s="222">
        <v>24</v>
      </c>
      <c r="AA179" s="222">
        <v>25</v>
      </c>
      <c r="AB179" s="222">
        <v>26</v>
      </c>
      <c r="AC179" s="222">
        <v>27</v>
      </c>
      <c r="AD179" s="222">
        <v>28</v>
      </c>
      <c r="AE179" s="222">
        <v>29</v>
      </c>
      <c r="AF179" s="222">
        <v>30</v>
      </c>
      <c r="AG179" s="222">
        <v>31</v>
      </c>
      <c r="AH179" s="222">
        <v>32</v>
      </c>
      <c r="AI179" s="222">
        <v>33</v>
      </c>
      <c r="AJ179" s="222">
        <v>34</v>
      </c>
      <c r="AK179" s="222">
        <v>35</v>
      </c>
      <c r="AL179" s="222">
        <v>36</v>
      </c>
      <c r="AM179" s="222">
        <v>37</v>
      </c>
      <c r="AN179" s="222">
        <v>38</v>
      </c>
      <c r="AO179" s="222">
        <v>39</v>
      </c>
      <c r="AP179" s="222">
        <v>40</v>
      </c>
      <c r="AQ179" s="222">
        <v>41</v>
      </c>
      <c r="AR179" s="222">
        <v>42</v>
      </c>
      <c r="AS179" s="222">
        <v>43</v>
      </c>
      <c r="AT179" s="222">
        <v>44</v>
      </c>
      <c r="AU179" s="222">
        <v>45</v>
      </c>
      <c r="AV179" s="222">
        <v>46</v>
      </c>
      <c r="AW179" s="222">
        <v>47</v>
      </c>
      <c r="AX179" s="222">
        <v>48</v>
      </c>
      <c r="AY179" s="222">
        <v>49</v>
      </c>
      <c r="AZ179" s="222">
        <v>50</v>
      </c>
      <c r="BA179" s="222">
        <v>51</v>
      </c>
      <c r="BB179" s="222">
        <v>52</v>
      </c>
      <c r="BC179" t="s">
        <v>65</v>
      </c>
    </row>
    <row r="180" spans="2:55" x14ac:dyDescent="0.25">
      <c r="B180" s="1">
        <v>2020</v>
      </c>
      <c r="C180" s="19">
        <f>C11</f>
        <v>12253</v>
      </c>
      <c r="D180" s="19">
        <f t="shared" ref="D180:AS180" si="451">D11</f>
        <v>14057</v>
      </c>
      <c r="E180" s="19">
        <f t="shared" si="451"/>
        <v>12990</v>
      </c>
      <c r="F180" s="19">
        <f t="shared" si="451"/>
        <v>11853</v>
      </c>
      <c r="G180" s="19">
        <f t="shared" si="451"/>
        <v>11612</v>
      </c>
      <c r="H180" s="19">
        <f t="shared" si="451"/>
        <v>10984</v>
      </c>
      <c r="I180" s="19">
        <f t="shared" si="451"/>
        <v>10948</v>
      </c>
      <c r="J180" s="19">
        <f t="shared" si="451"/>
        <v>10840</v>
      </c>
      <c r="K180" s="19">
        <f t="shared" si="451"/>
        <v>10815</v>
      </c>
      <c r="L180" s="19">
        <f t="shared" si="451"/>
        <v>10892</v>
      </c>
      <c r="M180" s="19">
        <f t="shared" si="451"/>
        <v>11017</v>
      </c>
      <c r="N180" s="19">
        <f t="shared" si="451"/>
        <v>10646</v>
      </c>
      <c r="O180" s="19">
        <f t="shared" si="451"/>
        <v>11142</v>
      </c>
      <c r="P180" s="19">
        <f t="shared" si="451"/>
        <v>16387</v>
      </c>
      <c r="Q180" s="19">
        <f t="shared" si="451"/>
        <v>18516</v>
      </c>
      <c r="R180" s="19">
        <f t="shared" si="451"/>
        <v>22351</v>
      </c>
      <c r="S180" s="19">
        <f t="shared" si="451"/>
        <v>21997</v>
      </c>
      <c r="T180" s="19">
        <f t="shared" si="451"/>
        <v>17953</v>
      </c>
      <c r="U180" s="19">
        <f t="shared" si="451"/>
        <v>12657</v>
      </c>
      <c r="V180" s="19">
        <f t="shared" si="451"/>
        <v>14573</v>
      </c>
      <c r="W180" s="19">
        <f t="shared" si="451"/>
        <v>12288</v>
      </c>
      <c r="X180" s="19">
        <f t="shared" si="451"/>
        <v>9824</v>
      </c>
      <c r="Y180" s="19">
        <f t="shared" si="451"/>
        <v>10709</v>
      </c>
      <c r="Z180" s="19">
        <f t="shared" si="451"/>
        <v>9976</v>
      </c>
      <c r="AA180" s="19">
        <f t="shared" si="451"/>
        <v>9339</v>
      </c>
      <c r="AB180" s="19">
        <f t="shared" si="451"/>
        <v>8979</v>
      </c>
      <c r="AC180" s="19">
        <f t="shared" si="451"/>
        <v>9140</v>
      </c>
      <c r="AD180" s="19">
        <f t="shared" si="451"/>
        <v>8690</v>
      </c>
      <c r="AE180" s="19">
        <f t="shared" si="451"/>
        <v>8823</v>
      </c>
      <c r="AF180" s="19">
        <f t="shared" si="451"/>
        <v>8891</v>
      </c>
      <c r="AG180" s="19">
        <f t="shared" si="451"/>
        <v>8946</v>
      </c>
      <c r="AH180" s="19">
        <f t="shared" si="451"/>
        <v>8945</v>
      </c>
      <c r="AI180" s="19">
        <f t="shared" si="451"/>
        <v>9392</v>
      </c>
      <c r="AJ180" s="19">
        <f t="shared" si="451"/>
        <v>9631</v>
      </c>
      <c r="AK180" s="19">
        <f t="shared" si="451"/>
        <v>9032</v>
      </c>
      <c r="AL180" s="19">
        <f t="shared" si="451"/>
        <v>7739</v>
      </c>
      <c r="AM180" s="19">
        <f t="shared" si="451"/>
        <v>9811</v>
      </c>
      <c r="AN180" s="19">
        <f t="shared" si="451"/>
        <v>9522</v>
      </c>
      <c r="AO180" s="19">
        <f t="shared" si="451"/>
        <v>9634</v>
      </c>
      <c r="AP180" s="19">
        <f t="shared" si="451"/>
        <v>9945</v>
      </c>
      <c r="AQ180" s="19">
        <f t="shared" si="451"/>
        <v>9954</v>
      </c>
      <c r="AR180" s="19">
        <f t="shared" si="451"/>
        <v>10534</v>
      </c>
      <c r="AS180" s="19">
        <f t="shared" si="451"/>
        <v>10739</v>
      </c>
      <c r="AT180" s="19">
        <f>IF(AT11=0, "", AT11)</f>
        <v>10887</v>
      </c>
      <c r="AU180" s="19">
        <f t="shared" ref="AU180:BB180" si="452">IF(AU11=0, "", AU11)</f>
        <v>11812</v>
      </c>
      <c r="AV180" s="19">
        <f t="shared" si="452"/>
        <v>12254</v>
      </c>
      <c r="AW180" s="19">
        <f t="shared" si="452"/>
        <v>12535</v>
      </c>
      <c r="AX180" s="19">
        <f t="shared" si="452"/>
        <v>12456</v>
      </c>
      <c r="AY180" s="19">
        <f t="shared" si="452"/>
        <v>12303</v>
      </c>
      <c r="AZ180" s="19">
        <f t="shared" si="452"/>
        <v>12292</v>
      </c>
      <c r="BA180" s="19">
        <f t="shared" si="452"/>
        <v>13011</v>
      </c>
      <c r="BB180" s="19">
        <f t="shared" si="452"/>
        <v>11520</v>
      </c>
      <c r="BC180" s="19">
        <f>SUM(C180:BB180)</f>
        <v>604036</v>
      </c>
    </row>
    <row r="181" spans="2:55" x14ac:dyDescent="0.25">
      <c r="B181" s="1">
        <v>2019</v>
      </c>
      <c r="C181" s="19">
        <f>C22</f>
        <v>10955</v>
      </c>
      <c r="D181" s="19">
        <f t="shared" ref="D181:BB181" si="453">D22</f>
        <v>12609</v>
      </c>
      <c r="E181" s="19">
        <f t="shared" si="453"/>
        <v>11860</v>
      </c>
      <c r="F181" s="19">
        <f t="shared" si="453"/>
        <v>11740</v>
      </c>
      <c r="G181" s="19">
        <f t="shared" si="453"/>
        <v>11297</v>
      </c>
      <c r="H181" s="19">
        <f t="shared" si="453"/>
        <v>11660</v>
      </c>
      <c r="I181" s="19">
        <f t="shared" si="453"/>
        <v>11824</v>
      </c>
      <c r="J181" s="19">
        <f t="shared" si="453"/>
        <v>11295</v>
      </c>
      <c r="K181" s="19">
        <f t="shared" si="453"/>
        <v>11044</v>
      </c>
      <c r="L181" s="19">
        <f t="shared" si="453"/>
        <v>10898</v>
      </c>
      <c r="M181" s="19">
        <f t="shared" si="453"/>
        <v>10567</v>
      </c>
      <c r="N181" s="19">
        <f t="shared" si="453"/>
        <v>10402</v>
      </c>
      <c r="O181" s="19">
        <f t="shared" si="453"/>
        <v>9867</v>
      </c>
      <c r="P181" s="19">
        <f t="shared" si="453"/>
        <v>10126</v>
      </c>
      <c r="Q181" s="19">
        <f t="shared" si="453"/>
        <v>10291</v>
      </c>
      <c r="R181" s="19">
        <f t="shared" si="453"/>
        <v>9025</v>
      </c>
      <c r="S181" s="19">
        <f t="shared" si="453"/>
        <v>10059</v>
      </c>
      <c r="T181" s="19">
        <f t="shared" si="453"/>
        <v>11207</v>
      </c>
      <c r="U181" s="19">
        <f t="shared" si="453"/>
        <v>9055</v>
      </c>
      <c r="V181" s="19">
        <f t="shared" si="453"/>
        <v>10272</v>
      </c>
      <c r="W181" s="19">
        <f t="shared" si="453"/>
        <v>10284</v>
      </c>
      <c r="X181" s="19">
        <f t="shared" si="453"/>
        <v>8260</v>
      </c>
      <c r="Y181" s="19">
        <f t="shared" si="453"/>
        <v>10140</v>
      </c>
      <c r="Z181" s="19">
        <f t="shared" si="453"/>
        <v>9445</v>
      </c>
      <c r="AA181" s="19">
        <f t="shared" si="453"/>
        <v>9458</v>
      </c>
      <c r="AB181" s="19">
        <f t="shared" si="453"/>
        <v>9511</v>
      </c>
      <c r="AC181" s="19">
        <f t="shared" si="453"/>
        <v>9062</v>
      </c>
      <c r="AD181" s="19">
        <f t="shared" si="453"/>
        <v>9179</v>
      </c>
      <c r="AE181" s="19">
        <f t="shared" si="453"/>
        <v>9080</v>
      </c>
      <c r="AF181" s="19">
        <f t="shared" si="453"/>
        <v>9112</v>
      </c>
      <c r="AG181" s="19">
        <f t="shared" si="453"/>
        <v>9271</v>
      </c>
      <c r="AH181" s="19">
        <f t="shared" si="453"/>
        <v>9122</v>
      </c>
      <c r="AI181" s="19">
        <f t="shared" si="453"/>
        <v>9093</v>
      </c>
      <c r="AJ181" s="19">
        <f t="shared" si="453"/>
        <v>8994</v>
      </c>
      <c r="AK181" s="19">
        <f t="shared" si="453"/>
        <v>8242</v>
      </c>
      <c r="AL181" s="19">
        <f t="shared" si="453"/>
        <v>9695</v>
      </c>
      <c r="AM181" s="19">
        <f t="shared" si="453"/>
        <v>9513</v>
      </c>
      <c r="AN181" s="19">
        <f t="shared" si="453"/>
        <v>9440</v>
      </c>
      <c r="AO181" s="19">
        <f t="shared" si="453"/>
        <v>9517</v>
      </c>
      <c r="AP181" s="19">
        <f t="shared" si="453"/>
        <v>9799</v>
      </c>
      <c r="AQ181" s="19">
        <f t="shared" si="453"/>
        <v>9973</v>
      </c>
      <c r="AR181" s="19">
        <f t="shared" si="453"/>
        <v>10156</v>
      </c>
      <c r="AS181" s="19">
        <f t="shared" si="453"/>
        <v>10021</v>
      </c>
      <c r="AT181" s="19">
        <f t="shared" si="453"/>
        <v>10164</v>
      </c>
      <c r="AU181" s="19">
        <f t="shared" si="453"/>
        <v>10697</v>
      </c>
      <c r="AV181" s="19">
        <f t="shared" si="453"/>
        <v>10650</v>
      </c>
      <c r="AW181" s="19">
        <f t="shared" si="453"/>
        <v>10882</v>
      </c>
      <c r="AX181" s="19">
        <f t="shared" si="453"/>
        <v>10958</v>
      </c>
      <c r="AY181" s="19">
        <f t="shared" si="453"/>
        <v>10816</v>
      </c>
      <c r="AZ181" s="19">
        <f t="shared" si="453"/>
        <v>11188</v>
      </c>
      <c r="BA181" s="19">
        <f t="shared" si="453"/>
        <v>11926</v>
      </c>
      <c r="BB181" s="19">
        <f t="shared" si="453"/>
        <v>7533</v>
      </c>
      <c r="BC181" s="19">
        <f t="shared" ref="BC181:BC190" si="454">SUM(C181:BB181)</f>
        <v>527234</v>
      </c>
    </row>
    <row r="182" spans="2:55" x14ac:dyDescent="0.25">
      <c r="B182" s="1">
        <v>2018</v>
      </c>
      <c r="C182" s="19">
        <f>C33</f>
        <v>12721</v>
      </c>
      <c r="D182" s="19">
        <f t="shared" ref="D182:BB182" si="455">D33</f>
        <v>15050</v>
      </c>
      <c r="E182" s="19">
        <f t="shared" si="455"/>
        <v>14256</v>
      </c>
      <c r="F182" s="19">
        <f t="shared" si="455"/>
        <v>13935</v>
      </c>
      <c r="G182" s="19">
        <f t="shared" si="455"/>
        <v>13285</v>
      </c>
      <c r="H182" s="19">
        <f t="shared" si="455"/>
        <v>12490</v>
      </c>
      <c r="I182" s="19">
        <f t="shared" si="455"/>
        <v>12246</v>
      </c>
      <c r="J182" s="19">
        <f t="shared" si="455"/>
        <v>12142</v>
      </c>
      <c r="K182" s="19">
        <f t="shared" si="455"/>
        <v>10854</v>
      </c>
      <c r="L182" s="19">
        <f t="shared" si="455"/>
        <v>12997</v>
      </c>
      <c r="M182" s="19">
        <f t="shared" si="455"/>
        <v>12788</v>
      </c>
      <c r="N182" s="19">
        <f t="shared" si="455"/>
        <v>11913</v>
      </c>
      <c r="O182" s="19">
        <f t="shared" si="455"/>
        <v>9941</v>
      </c>
      <c r="P182" s="19">
        <f t="shared" si="455"/>
        <v>10794</v>
      </c>
      <c r="Q182" s="19">
        <f t="shared" si="455"/>
        <v>12301</v>
      </c>
      <c r="R182" s="19">
        <f t="shared" si="455"/>
        <v>11223</v>
      </c>
      <c r="S182" s="19">
        <f t="shared" si="455"/>
        <v>10306</v>
      </c>
      <c r="T182" s="19">
        <f t="shared" si="455"/>
        <v>10153</v>
      </c>
      <c r="U182" s="19">
        <f t="shared" si="455"/>
        <v>8624</v>
      </c>
      <c r="V182" s="19">
        <f t="shared" si="455"/>
        <v>10141</v>
      </c>
      <c r="W182" s="19">
        <f t="shared" si="455"/>
        <v>9636</v>
      </c>
      <c r="X182" s="19">
        <f t="shared" si="455"/>
        <v>8147</v>
      </c>
      <c r="Y182" s="19">
        <f t="shared" si="455"/>
        <v>9950</v>
      </c>
      <c r="Z182" s="19">
        <f t="shared" si="455"/>
        <v>9343</v>
      </c>
      <c r="AA182" s="19">
        <f t="shared" si="455"/>
        <v>9256</v>
      </c>
      <c r="AB182" s="19">
        <f t="shared" si="455"/>
        <v>9212</v>
      </c>
      <c r="AC182" s="19">
        <f t="shared" si="455"/>
        <v>9258</v>
      </c>
      <c r="AD182" s="19">
        <f t="shared" si="455"/>
        <v>9293</v>
      </c>
      <c r="AE182" s="19">
        <f t="shared" si="455"/>
        <v>9127</v>
      </c>
      <c r="AF182" s="19">
        <f t="shared" si="455"/>
        <v>9141</v>
      </c>
      <c r="AG182" s="19">
        <f t="shared" si="455"/>
        <v>9161</v>
      </c>
      <c r="AH182" s="19">
        <f t="shared" si="455"/>
        <v>9319</v>
      </c>
      <c r="AI182" s="19">
        <f t="shared" si="455"/>
        <v>8830</v>
      </c>
      <c r="AJ182" s="19">
        <f t="shared" si="455"/>
        <v>8978</v>
      </c>
      <c r="AK182" s="19">
        <f t="shared" si="455"/>
        <v>7865</v>
      </c>
      <c r="AL182" s="19">
        <f t="shared" si="455"/>
        <v>9445</v>
      </c>
      <c r="AM182" s="19">
        <f t="shared" si="455"/>
        <v>9191</v>
      </c>
      <c r="AN182" s="19">
        <f t="shared" si="455"/>
        <v>9305</v>
      </c>
      <c r="AO182" s="19">
        <f t="shared" si="455"/>
        <v>9150</v>
      </c>
      <c r="AP182" s="19">
        <f t="shared" si="455"/>
        <v>9503</v>
      </c>
      <c r="AQ182" s="19">
        <f t="shared" si="455"/>
        <v>9649</v>
      </c>
      <c r="AR182" s="19">
        <f t="shared" si="455"/>
        <v>9864</v>
      </c>
      <c r="AS182" s="19">
        <f t="shared" si="455"/>
        <v>9603</v>
      </c>
      <c r="AT182" s="19">
        <f t="shared" si="455"/>
        <v>9529</v>
      </c>
      <c r="AU182" s="19">
        <f t="shared" si="455"/>
        <v>10151</v>
      </c>
      <c r="AV182" s="19">
        <f t="shared" si="455"/>
        <v>10193</v>
      </c>
      <c r="AW182" s="19">
        <f t="shared" si="455"/>
        <v>9957</v>
      </c>
      <c r="AX182" s="19">
        <f t="shared" si="455"/>
        <v>10033</v>
      </c>
      <c r="AY182" s="19">
        <f t="shared" si="455"/>
        <v>10287</v>
      </c>
      <c r="AZ182" s="19">
        <f t="shared" si="455"/>
        <v>10550</v>
      </c>
      <c r="BA182" s="19">
        <f t="shared" si="455"/>
        <v>11116</v>
      </c>
      <c r="BB182" s="19">
        <f t="shared" si="455"/>
        <v>7131</v>
      </c>
      <c r="BC182" s="19">
        <f t="shared" si="454"/>
        <v>539333</v>
      </c>
    </row>
    <row r="183" spans="2:55" x14ac:dyDescent="0.25">
      <c r="B183" s="1">
        <v>2017</v>
      </c>
      <c r="C183" s="19">
        <f>C44</f>
        <v>11989</v>
      </c>
      <c r="D183" s="19">
        <f t="shared" ref="D183:BB183" si="456">D44</f>
        <v>13715</v>
      </c>
      <c r="E183" s="19">
        <f t="shared" si="456"/>
        <v>13610</v>
      </c>
      <c r="F183" s="19">
        <f t="shared" si="456"/>
        <v>12877</v>
      </c>
      <c r="G183" s="19">
        <f t="shared" si="456"/>
        <v>12485</v>
      </c>
      <c r="H183" s="19">
        <f t="shared" si="456"/>
        <v>12261</v>
      </c>
      <c r="I183" s="19">
        <f t="shared" si="456"/>
        <v>11644</v>
      </c>
      <c r="J183" s="19">
        <f t="shared" si="456"/>
        <v>11793</v>
      </c>
      <c r="K183" s="19">
        <f t="shared" si="456"/>
        <v>11245</v>
      </c>
      <c r="L183" s="19">
        <f t="shared" si="456"/>
        <v>11077</v>
      </c>
      <c r="M183" s="19">
        <f t="shared" si="456"/>
        <v>10697</v>
      </c>
      <c r="N183" s="19">
        <f t="shared" si="456"/>
        <v>10325</v>
      </c>
      <c r="O183" s="19">
        <f t="shared" si="456"/>
        <v>10027</v>
      </c>
      <c r="P183" s="19">
        <f t="shared" si="456"/>
        <v>9938</v>
      </c>
      <c r="Q183" s="19">
        <f t="shared" si="456"/>
        <v>8491</v>
      </c>
      <c r="R183" s="19">
        <f t="shared" si="456"/>
        <v>9637</v>
      </c>
      <c r="S183" s="19">
        <f t="shared" si="456"/>
        <v>10908</v>
      </c>
      <c r="T183" s="19">
        <f t="shared" si="456"/>
        <v>9064</v>
      </c>
      <c r="U183" s="19">
        <f t="shared" si="456"/>
        <v>10690</v>
      </c>
      <c r="V183" s="19">
        <f t="shared" si="456"/>
        <v>10288</v>
      </c>
      <c r="W183" s="19">
        <f t="shared" si="456"/>
        <v>10035</v>
      </c>
      <c r="X183" s="19">
        <f t="shared" si="456"/>
        <v>8332</v>
      </c>
      <c r="Y183" s="19">
        <f t="shared" si="456"/>
        <v>9763</v>
      </c>
      <c r="Z183" s="19">
        <f t="shared" si="456"/>
        <v>9363</v>
      </c>
      <c r="AA183" s="19">
        <f t="shared" si="456"/>
        <v>9627</v>
      </c>
      <c r="AB183" s="19">
        <f t="shared" si="456"/>
        <v>9331</v>
      </c>
      <c r="AC183" s="19">
        <f t="shared" si="456"/>
        <v>9261</v>
      </c>
      <c r="AD183" s="19">
        <f t="shared" si="456"/>
        <v>9375</v>
      </c>
      <c r="AE183" s="19">
        <f t="shared" si="456"/>
        <v>9111</v>
      </c>
      <c r="AF183" s="19">
        <f t="shared" si="456"/>
        <v>8882</v>
      </c>
      <c r="AG183" s="19">
        <f t="shared" si="456"/>
        <v>8938</v>
      </c>
      <c r="AH183" s="19">
        <f t="shared" si="456"/>
        <v>9038</v>
      </c>
      <c r="AI183" s="19">
        <f t="shared" si="456"/>
        <v>9295</v>
      </c>
      <c r="AJ183" s="19">
        <f t="shared" si="456"/>
        <v>9382</v>
      </c>
      <c r="AK183" s="19">
        <f t="shared" si="456"/>
        <v>8146</v>
      </c>
      <c r="AL183" s="19">
        <f t="shared" si="456"/>
        <v>9493</v>
      </c>
      <c r="AM183" s="19">
        <f t="shared" si="456"/>
        <v>9453</v>
      </c>
      <c r="AN183" s="19">
        <f t="shared" si="456"/>
        <v>9534</v>
      </c>
      <c r="AO183" s="19">
        <f t="shared" si="456"/>
        <v>9689</v>
      </c>
      <c r="AP183" s="19">
        <f t="shared" si="456"/>
        <v>9776</v>
      </c>
      <c r="AQ183" s="19">
        <f t="shared" si="456"/>
        <v>9939</v>
      </c>
      <c r="AR183" s="19">
        <f t="shared" si="456"/>
        <v>10029</v>
      </c>
      <c r="AS183" s="19">
        <f t="shared" si="456"/>
        <v>9739</v>
      </c>
      <c r="AT183" s="19">
        <f t="shared" si="456"/>
        <v>9983</v>
      </c>
      <c r="AU183" s="19">
        <f t="shared" si="456"/>
        <v>10344</v>
      </c>
      <c r="AV183" s="19">
        <f t="shared" si="456"/>
        <v>10274</v>
      </c>
      <c r="AW183" s="19">
        <f t="shared" si="456"/>
        <v>10612</v>
      </c>
      <c r="AX183" s="19">
        <f t="shared" si="456"/>
        <v>10536</v>
      </c>
      <c r="AY183" s="19">
        <f t="shared" si="456"/>
        <v>10781</v>
      </c>
      <c r="AZ183" s="19">
        <f t="shared" si="456"/>
        <v>11217</v>
      </c>
      <c r="BA183" s="19">
        <f t="shared" si="456"/>
        <v>12514</v>
      </c>
      <c r="BB183" s="19">
        <f t="shared" si="456"/>
        <v>8481</v>
      </c>
      <c r="BC183" s="19">
        <f t="shared" si="454"/>
        <v>533034</v>
      </c>
    </row>
    <row r="184" spans="2:55" x14ac:dyDescent="0.25">
      <c r="B184" s="1">
        <v>2016</v>
      </c>
      <c r="C184" s="19">
        <f>C55</f>
        <v>13045</v>
      </c>
      <c r="D184" s="19">
        <f t="shared" ref="D184:BB184" si="457">D55</f>
        <v>11497</v>
      </c>
      <c r="E184" s="19">
        <f t="shared" si="457"/>
        <v>11470</v>
      </c>
      <c r="F184" s="19">
        <f t="shared" si="457"/>
        <v>11312</v>
      </c>
      <c r="G184" s="19">
        <f t="shared" si="457"/>
        <v>11042</v>
      </c>
      <c r="H184" s="19">
        <f t="shared" si="457"/>
        <v>11154</v>
      </c>
      <c r="I184" s="19">
        <f t="shared" si="457"/>
        <v>10589</v>
      </c>
      <c r="J184" s="19">
        <f t="shared" si="457"/>
        <v>11056</v>
      </c>
      <c r="K184" s="19">
        <f t="shared" si="457"/>
        <v>11283</v>
      </c>
      <c r="L184" s="19">
        <f t="shared" si="457"/>
        <v>11005</v>
      </c>
      <c r="M184" s="19">
        <f t="shared" si="457"/>
        <v>11015</v>
      </c>
      <c r="N184" s="19">
        <f t="shared" si="457"/>
        <v>9626</v>
      </c>
      <c r="O184" s="19">
        <f t="shared" si="457"/>
        <v>10281</v>
      </c>
      <c r="P184" s="19">
        <f t="shared" si="457"/>
        <v>11599</v>
      </c>
      <c r="Q184" s="19">
        <f t="shared" si="457"/>
        <v>11414</v>
      </c>
      <c r="R184" s="19">
        <f t="shared" si="457"/>
        <v>10925</v>
      </c>
      <c r="S184" s="19">
        <f t="shared" si="457"/>
        <v>10412</v>
      </c>
      <c r="T184" s="19">
        <f t="shared" si="457"/>
        <v>9133</v>
      </c>
      <c r="U184" s="19">
        <f t="shared" si="457"/>
        <v>10633</v>
      </c>
      <c r="V184" s="19">
        <f t="shared" si="457"/>
        <v>9953</v>
      </c>
      <c r="W184" s="19">
        <f t="shared" si="457"/>
        <v>9738</v>
      </c>
      <c r="X184" s="19">
        <f t="shared" si="457"/>
        <v>7909</v>
      </c>
      <c r="Y184" s="19">
        <f t="shared" si="457"/>
        <v>9873</v>
      </c>
      <c r="Z184" s="19">
        <f t="shared" si="457"/>
        <v>9384</v>
      </c>
      <c r="AA184" s="19">
        <f t="shared" si="457"/>
        <v>9361</v>
      </c>
      <c r="AB184" s="19">
        <f t="shared" si="457"/>
        <v>9227</v>
      </c>
      <c r="AC184" s="19">
        <f t="shared" si="457"/>
        <v>9138</v>
      </c>
      <c r="AD184" s="19">
        <f t="shared" si="457"/>
        <v>9387</v>
      </c>
      <c r="AE184" s="19">
        <f t="shared" si="457"/>
        <v>9344</v>
      </c>
      <c r="AF184" s="19">
        <f t="shared" si="457"/>
        <v>9331</v>
      </c>
      <c r="AG184" s="19">
        <f t="shared" si="457"/>
        <v>9176</v>
      </c>
      <c r="AH184" s="19">
        <f t="shared" si="457"/>
        <v>9161</v>
      </c>
      <c r="AI184" s="19">
        <f t="shared" si="457"/>
        <v>9070</v>
      </c>
      <c r="AJ184" s="19">
        <f t="shared" si="457"/>
        <v>9318</v>
      </c>
      <c r="AK184" s="19">
        <f t="shared" si="457"/>
        <v>7921</v>
      </c>
      <c r="AL184" s="19">
        <f t="shared" si="457"/>
        <v>9397</v>
      </c>
      <c r="AM184" s="19">
        <f t="shared" si="457"/>
        <v>9123</v>
      </c>
      <c r="AN184" s="19">
        <f t="shared" si="457"/>
        <v>8945</v>
      </c>
      <c r="AO184" s="19">
        <f t="shared" si="457"/>
        <v>8993</v>
      </c>
      <c r="AP184" s="19">
        <f t="shared" si="457"/>
        <v>9287</v>
      </c>
      <c r="AQ184" s="19">
        <f t="shared" si="457"/>
        <v>9717</v>
      </c>
      <c r="AR184" s="19">
        <f t="shared" si="457"/>
        <v>9768</v>
      </c>
      <c r="AS184" s="19">
        <f t="shared" si="457"/>
        <v>9724</v>
      </c>
      <c r="AT184" s="19">
        <f t="shared" si="457"/>
        <v>10152</v>
      </c>
      <c r="AU184" s="19">
        <f t="shared" si="457"/>
        <v>10467</v>
      </c>
      <c r="AV184" s="19">
        <f t="shared" si="457"/>
        <v>10690</v>
      </c>
      <c r="AW184" s="19">
        <f t="shared" si="457"/>
        <v>10602</v>
      </c>
      <c r="AX184" s="19">
        <f t="shared" si="457"/>
        <v>10438</v>
      </c>
      <c r="AY184" s="19">
        <f t="shared" si="457"/>
        <v>11223</v>
      </c>
      <c r="AZ184" s="19">
        <f t="shared" si="457"/>
        <v>10528</v>
      </c>
      <c r="BA184" s="19">
        <f t="shared" si="457"/>
        <v>11486</v>
      </c>
      <c r="BB184" s="19">
        <f t="shared" si="457"/>
        <v>8002</v>
      </c>
      <c r="BC184" s="19">
        <f t="shared" si="454"/>
        <v>524324</v>
      </c>
    </row>
    <row r="185" spans="2:55" x14ac:dyDescent="0.25">
      <c r="B185" s="1">
        <v>2015</v>
      </c>
      <c r="C185" s="19">
        <f>C66</f>
        <v>12284</v>
      </c>
      <c r="D185" s="19">
        <f t="shared" ref="D185:BB185" si="458">D66</f>
        <v>16237</v>
      </c>
      <c r="E185" s="19">
        <f t="shared" si="458"/>
        <v>14866</v>
      </c>
      <c r="F185" s="19">
        <f t="shared" si="458"/>
        <v>13934</v>
      </c>
      <c r="G185" s="19">
        <f t="shared" si="458"/>
        <v>12900</v>
      </c>
      <c r="H185" s="19">
        <f t="shared" si="458"/>
        <v>12039</v>
      </c>
      <c r="I185" s="19">
        <f t="shared" si="458"/>
        <v>11822</v>
      </c>
      <c r="J185" s="19">
        <f t="shared" si="458"/>
        <v>11433</v>
      </c>
      <c r="K185" s="19">
        <f t="shared" si="458"/>
        <v>11471</v>
      </c>
      <c r="L185" s="19">
        <f t="shared" si="458"/>
        <v>11467</v>
      </c>
      <c r="M185" s="19">
        <f t="shared" si="458"/>
        <v>10949</v>
      </c>
      <c r="N185" s="19">
        <f t="shared" si="458"/>
        <v>10568</v>
      </c>
      <c r="O185" s="19">
        <f t="shared" si="458"/>
        <v>10492</v>
      </c>
      <c r="P185" s="19">
        <f t="shared" si="458"/>
        <v>9061</v>
      </c>
      <c r="Q185" s="19">
        <f t="shared" si="458"/>
        <v>10089</v>
      </c>
      <c r="R185" s="19">
        <f t="shared" si="458"/>
        <v>11639</v>
      </c>
      <c r="S185" s="19">
        <f t="shared" si="458"/>
        <v>10597</v>
      </c>
      <c r="T185" s="19">
        <f t="shared" si="458"/>
        <v>10111</v>
      </c>
      <c r="U185" s="19">
        <f t="shared" si="458"/>
        <v>8861</v>
      </c>
      <c r="V185" s="19">
        <f t="shared" si="458"/>
        <v>10290</v>
      </c>
      <c r="W185" s="19">
        <f t="shared" si="458"/>
        <v>9996</v>
      </c>
      <c r="X185" s="19">
        <f t="shared" si="458"/>
        <v>8213</v>
      </c>
      <c r="Y185" s="19">
        <f t="shared" si="458"/>
        <v>10145</v>
      </c>
      <c r="Z185" s="19">
        <f t="shared" si="458"/>
        <v>9547</v>
      </c>
      <c r="AA185" s="19">
        <f t="shared" si="458"/>
        <v>9308</v>
      </c>
      <c r="AB185" s="19">
        <f t="shared" si="458"/>
        <v>9183</v>
      </c>
      <c r="AC185" s="19">
        <f t="shared" si="458"/>
        <v>9199</v>
      </c>
      <c r="AD185" s="19">
        <f t="shared" si="458"/>
        <v>9015</v>
      </c>
      <c r="AE185" s="19">
        <f t="shared" si="458"/>
        <v>8797</v>
      </c>
      <c r="AF185" s="19">
        <f t="shared" si="458"/>
        <v>8791</v>
      </c>
      <c r="AG185" s="19">
        <f t="shared" si="458"/>
        <v>8616</v>
      </c>
      <c r="AH185" s="19">
        <f t="shared" si="458"/>
        <v>8860</v>
      </c>
      <c r="AI185" s="19">
        <f t="shared" si="458"/>
        <v>9146</v>
      </c>
      <c r="AJ185" s="19">
        <f t="shared" si="458"/>
        <v>9121</v>
      </c>
      <c r="AK185" s="19">
        <f t="shared" si="458"/>
        <v>9023</v>
      </c>
      <c r="AL185" s="19">
        <f t="shared" si="458"/>
        <v>7878</v>
      </c>
      <c r="AM185" s="19">
        <f t="shared" si="458"/>
        <v>9254</v>
      </c>
      <c r="AN185" s="19">
        <f t="shared" si="458"/>
        <v>9097</v>
      </c>
      <c r="AO185" s="19">
        <f t="shared" si="458"/>
        <v>9526</v>
      </c>
      <c r="AP185" s="19">
        <f t="shared" si="458"/>
        <v>9410</v>
      </c>
      <c r="AQ185" s="19">
        <f t="shared" si="458"/>
        <v>9775</v>
      </c>
      <c r="AR185" s="19">
        <f t="shared" si="458"/>
        <v>9508</v>
      </c>
      <c r="AS185" s="19">
        <f t="shared" si="458"/>
        <v>9710</v>
      </c>
      <c r="AT185" s="19">
        <f t="shared" si="458"/>
        <v>9593</v>
      </c>
      <c r="AU185" s="19">
        <f t="shared" si="458"/>
        <v>9984</v>
      </c>
      <c r="AV185" s="19">
        <f t="shared" si="458"/>
        <v>9935</v>
      </c>
      <c r="AW185" s="19">
        <f t="shared" si="458"/>
        <v>9829</v>
      </c>
      <c r="AX185" s="19">
        <f t="shared" si="458"/>
        <v>9820</v>
      </c>
      <c r="AY185" s="19">
        <f t="shared" si="458"/>
        <v>10361</v>
      </c>
      <c r="AZ185" s="19">
        <f t="shared" si="458"/>
        <v>10257</v>
      </c>
      <c r="BA185" s="19">
        <f t="shared" si="458"/>
        <v>10688</v>
      </c>
      <c r="BB185" s="19">
        <f t="shared" si="458"/>
        <v>8630</v>
      </c>
      <c r="BC185" s="19">
        <f t="shared" si="454"/>
        <v>531325</v>
      </c>
    </row>
    <row r="186" spans="2:55" x14ac:dyDescent="0.25">
      <c r="B186" s="1">
        <v>2014</v>
      </c>
      <c r="C186" s="19">
        <f>C77</f>
        <v>11448</v>
      </c>
      <c r="D186" s="19">
        <f t="shared" ref="D186:BB186" si="459">D77</f>
        <v>11845</v>
      </c>
      <c r="E186" s="19">
        <f t="shared" si="459"/>
        <v>11061</v>
      </c>
      <c r="F186" s="19">
        <f t="shared" si="459"/>
        <v>10374</v>
      </c>
      <c r="G186" s="19">
        <f t="shared" si="459"/>
        <v>10258</v>
      </c>
      <c r="H186" s="19">
        <f t="shared" si="459"/>
        <v>10144</v>
      </c>
      <c r="I186" s="19">
        <f t="shared" si="459"/>
        <v>10186</v>
      </c>
      <c r="J186" s="19">
        <f t="shared" si="459"/>
        <v>10426</v>
      </c>
      <c r="K186" s="19">
        <f t="shared" si="459"/>
        <v>10377</v>
      </c>
      <c r="L186" s="19">
        <f t="shared" si="459"/>
        <v>9827</v>
      </c>
      <c r="M186" s="19">
        <f t="shared" si="459"/>
        <v>9998</v>
      </c>
      <c r="N186" s="19">
        <f t="shared" si="459"/>
        <v>9827</v>
      </c>
      <c r="O186" s="19">
        <f t="shared" si="459"/>
        <v>9622</v>
      </c>
      <c r="P186" s="19">
        <f t="shared" si="459"/>
        <v>9930</v>
      </c>
      <c r="Q186" s="19">
        <f t="shared" si="459"/>
        <v>9500</v>
      </c>
      <c r="R186" s="19">
        <f t="shared" si="459"/>
        <v>7996</v>
      </c>
      <c r="S186" s="19">
        <f t="shared" si="459"/>
        <v>9357</v>
      </c>
      <c r="T186" s="19">
        <f t="shared" si="459"/>
        <v>10525</v>
      </c>
      <c r="U186" s="19">
        <f t="shared" si="459"/>
        <v>8613</v>
      </c>
      <c r="V186" s="19">
        <f t="shared" si="459"/>
        <v>9512</v>
      </c>
      <c r="W186" s="19">
        <f t="shared" si="459"/>
        <v>9311</v>
      </c>
      <c r="X186" s="19">
        <f t="shared" si="459"/>
        <v>8028</v>
      </c>
      <c r="Y186" s="19">
        <f t="shared" si="459"/>
        <v>9554</v>
      </c>
      <c r="Z186" s="19">
        <f t="shared" si="459"/>
        <v>9410</v>
      </c>
      <c r="AA186" s="19">
        <f t="shared" si="459"/>
        <v>8946</v>
      </c>
      <c r="AB186" s="19">
        <f t="shared" si="459"/>
        <v>8931</v>
      </c>
      <c r="AC186" s="19">
        <f t="shared" si="459"/>
        <v>8763</v>
      </c>
      <c r="AD186" s="19">
        <f t="shared" si="459"/>
        <v>8782</v>
      </c>
      <c r="AE186" s="19">
        <f t="shared" si="459"/>
        <v>9114</v>
      </c>
      <c r="AF186" s="19">
        <f t="shared" si="459"/>
        <v>8963</v>
      </c>
      <c r="AG186" s="19">
        <f t="shared" si="459"/>
        <v>8913</v>
      </c>
      <c r="AH186" s="19">
        <f t="shared" si="459"/>
        <v>8754</v>
      </c>
      <c r="AI186" s="19">
        <f t="shared" si="459"/>
        <v>8790</v>
      </c>
      <c r="AJ186" s="19">
        <f t="shared" si="459"/>
        <v>8769</v>
      </c>
      <c r="AK186" s="19">
        <f t="shared" si="459"/>
        <v>8027</v>
      </c>
      <c r="AL186" s="19">
        <f t="shared" si="459"/>
        <v>9671</v>
      </c>
      <c r="AM186" s="19">
        <f t="shared" si="459"/>
        <v>9284</v>
      </c>
      <c r="AN186" s="19">
        <f t="shared" si="459"/>
        <v>9105</v>
      </c>
      <c r="AO186" s="19">
        <f t="shared" si="459"/>
        <v>9047</v>
      </c>
      <c r="AP186" s="19">
        <f t="shared" si="459"/>
        <v>9269</v>
      </c>
      <c r="AQ186" s="19">
        <f t="shared" si="459"/>
        <v>9173</v>
      </c>
      <c r="AR186" s="19">
        <f t="shared" si="459"/>
        <v>9463</v>
      </c>
      <c r="AS186" s="19">
        <f t="shared" si="459"/>
        <v>9603</v>
      </c>
      <c r="AT186" s="19">
        <f t="shared" si="459"/>
        <v>9586</v>
      </c>
      <c r="AU186" s="19">
        <f t="shared" si="459"/>
        <v>9751</v>
      </c>
      <c r="AV186" s="19">
        <f t="shared" si="459"/>
        <v>10029</v>
      </c>
      <c r="AW186" s="19">
        <f t="shared" si="459"/>
        <v>9454</v>
      </c>
      <c r="AX186" s="19">
        <f t="shared" si="459"/>
        <v>9920</v>
      </c>
      <c r="AY186" s="19">
        <f t="shared" si="459"/>
        <v>10267</v>
      </c>
      <c r="AZ186" s="19">
        <f t="shared" si="459"/>
        <v>10546</v>
      </c>
      <c r="BA186" s="19">
        <f t="shared" si="459"/>
        <v>11681</v>
      </c>
      <c r="BB186" s="19">
        <f t="shared" si="459"/>
        <v>7836</v>
      </c>
      <c r="BC186" s="19">
        <f t="shared" si="454"/>
        <v>497566</v>
      </c>
    </row>
    <row r="187" spans="2:55" x14ac:dyDescent="0.25">
      <c r="B187" s="1">
        <v>2013</v>
      </c>
      <c r="C187" s="19">
        <f>C88</f>
        <v>11619</v>
      </c>
      <c r="D187" s="19">
        <f t="shared" ref="D187:BB187" si="460">D88</f>
        <v>12540</v>
      </c>
      <c r="E187" s="19">
        <f t="shared" si="460"/>
        <v>11075</v>
      </c>
      <c r="F187" s="19">
        <f t="shared" si="460"/>
        <v>11261</v>
      </c>
      <c r="G187" s="19">
        <f t="shared" si="460"/>
        <v>11314</v>
      </c>
      <c r="H187" s="19">
        <f t="shared" si="460"/>
        <v>11044</v>
      </c>
      <c r="I187" s="19">
        <f t="shared" si="460"/>
        <v>11028</v>
      </c>
      <c r="J187" s="19">
        <f t="shared" si="460"/>
        <v>10844</v>
      </c>
      <c r="K187" s="19">
        <f t="shared" si="460"/>
        <v>10780</v>
      </c>
      <c r="L187" s="19">
        <f t="shared" si="460"/>
        <v>11242</v>
      </c>
      <c r="M187" s="19">
        <f t="shared" si="460"/>
        <v>11180</v>
      </c>
      <c r="N187" s="19">
        <f t="shared" si="460"/>
        <v>11072</v>
      </c>
      <c r="O187" s="19">
        <f t="shared" si="460"/>
        <v>9260</v>
      </c>
      <c r="P187" s="19">
        <f t="shared" si="460"/>
        <v>10878</v>
      </c>
      <c r="Q187" s="19">
        <f t="shared" si="460"/>
        <v>12134</v>
      </c>
      <c r="R187" s="19">
        <f t="shared" si="460"/>
        <v>11750</v>
      </c>
      <c r="S187" s="19">
        <f t="shared" si="460"/>
        <v>10625</v>
      </c>
      <c r="T187" s="19">
        <f t="shared" si="460"/>
        <v>10166</v>
      </c>
      <c r="U187" s="19">
        <f t="shared" si="460"/>
        <v>8813</v>
      </c>
      <c r="V187" s="19">
        <f t="shared" si="460"/>
        <v>9846</v>
      </c>
      <c r="W187" s="19">
        <f t="shared" si="460"/>
        <v>9528</v>
      </c>
      <c r="X187" s="19">
        <f t="shared" si="460"/>
        <v>8331</v>
      </c>
      <c r="Y187" s="19">
        <f t="shared" si="460"/>
        <v>9481</v>
      </c>
      <c r="Z187" s="19">
        <f t="shared" si="460"/>
        <v>8868</v>
      </c>
      <c r="AA187" s="19">
        <f t="shared" si="460"/>
        <v>8904</v>
      </c>
      <c r="AB187" s="19">
        <f t="shared" si="460"/>
        <v>8588</v>
      </c>
      <c r="AC187" s="19">
        <f t="shared" si="460"/>
        <v>8763</v>
      </c>
      <c r="AD187" s="19">
        <f t="shared" si="460"/>
        <v>8533</v>
      </c>
      <c r="AE187" s="19">
        <f t="shared" si="460"/>
        <v>8790</v>
      </c>
      <c r="AF187" s="19">
        <f t="shared" si="460"/>
        <v>8476</v>
      </c>
      <c r="AG187" s="19">
        <f t="shared" si="460"/>
        <v>8157</v>
      </c>
      <c r="AH187" s="19">
        <f t="shared" si="460"/>
        <v>8280</v>
      </c>
      <c r="AI187" s="19">
        <f t="shared" si="460"/>
        <v>8230</v>
      </c>
      <c r="AJ187" s="19">
        <f t="shared" si="460"/>
        <v>8573</v>
      </c>
      <c r="AK187" s="19">
        <f t="shared" si="460"/>
        <v>7685</v>
      </c>
      <c r="AL187" s="19">
        <f t="shared" si="460"/>
        <v>8904</v>
      </c>
      <c r="AM187" s="19">
        <f t="shared" si="460"/>
        <v>8347</v>
      </c>
      <c r="AN187" s="19">
        <f t="shared" si="460"/>
        <v>8633</v>
      </c>
      <c r="AO187" s="19">
        <f t="shared" si="460"/>
        <v>9155</v>
      </c>
      <c r="AP187" s="19">
        <f t="shared" si="460"/>
        <v>9189</v>
      </c>
      <c r="AQ187" s="19">
        <f t="shared" si="460"/>
        <v>8939</v>
      </c>
      <c r="AR187" s="19">
        <f t="shared" si="460"/>
        <v>9233</v>
      </c>
      <c r="AS187" s="19">
        <f t="shared" si="460"/>
        <v>9235</v>
      </c>
      <c r="AT187" s="19">
        <f t="shared" si="460"/>
        <v>9107</v>
      </c>
      <c r="AU187" s="19">
        <f t="shared" si="460"/>
        <v>9449</v>
      </c>
      <c r="AV187" s="19">
        <f t="shared" si="460"/>
        <v>9583</v>
      </c>
      <c r="AW187" s="19">
        <f t="shared" si="460"/>
        <v>9587</v>
      </c>
      <c r="AX187" s="19">
        <f t="shared" si="460"/>
        <v>9633</v>
      </c>
      <c r="AY187" s="19">
        <f t="shared" si="460"/>
        <v>9904</v>
      </c>
      <c r="AZ187" s="19">
        <f t="shared" si="460"/>
        <v>10033</v>
      </c>
      <c r="BA187" s="19">
        <f t="shared" si="460"/>
        <v>10333</v>
      </c>
      <c r="BB187" s="19">
        <f t="shared" si="460"/>
        <v>6606</v>
      </c>
      <c r="BC187" s="19">
        <f t="shared" si="454"/>
        <v>503528</v>
      </c>
    </row>
    <row r="188" spans="2:55" x14ac:dyDescent="0.25">
      <c r="B188" s="1">
        <v>2012</v>
      </c>
      <c r="C188" s="19">
        <f>C99</f>
        <v>10493</v>
      </c>
      <c r="D188" s="19">
        <f t="shared" ref="D188:BB188" si="461">D99</f>
        <v>11290</v>
      </c>
      <c r="E188" s="19">
        <f t="shared" si="461"/>
        <v>10393</v>
      </c>
      <c r="F188" s="19">
        <f t="shared" si="461"/>
        <v>10320</v>
      </c>
      <c r="G188" s="19">
        <f t="shared" si="461"/>
        <v>10117</v>
      </c>
      <c r="H188" s="19">
        <f t="shared" si="461"/>
        <v>10286</v>
      </c>
      <c r="I188" s="19">
        <f t="shared" si="461"/>
        <v>10532</v>
      </c>
      <c r="J188" s="19">
        <f t="shared" si="461"/>
        <v>11081</v>
      </c>
      <c r="K188" s="19">
        <f t="shared" si="461"/>
        <v>10939</v>
      </c>
      <c r="L188" s="19">
        <f t="shared" si="461"/>
        <v>10505</v>
      </c>
      <c r="M188" s="19">
        <f t="shared" si="461"/>
        <v>10041</v>
      </c>
      <c r="N188" s="19">
        <f t="shared" si="461"/>
        <v>9862</v>
      </c>
      <c r="O188" s="19">
        <f t="shared" si="461"/>
        <v>9631</v>
      </c>
      <c r="P188" s="19">
        <f t="shared" si="461"/>
        <v>8519</v>
      </c>
      <c r="Q188" s="19">
        <f t="shared" si="461"/>
        <v>9992</v>
      </c>
      <c r="R188" s="19">
        <f t="shared" si="461"/>
        <v>10807</v>
      </c>
      <c r="S188" s="19">
        <f t="shared" si="461"/>
        <v>10237</v>
      </c>
      <c r="T188" s="19">
        <f t="shared" si="461"/>
        <v>9955</v>
      </c>
      <c r="U188" s="19">
        <f t="shared" si="461"/>
        <v>8857</v>
      </c>
      <c r="V188" s="19">
        <f t="shared" si="461"/>
        <v>9903</v>
      </c>
      <c r="W188" s="19">
        <f t="shared" si="461"/>
        <v>9602</v>
      </c>
      <c r="X188" s="19">
        <f t="shared" si="461"/>
        <v>9597</v>
      </c>
      <c r="Y188" s="19">
        <f t="shared" si="461"/>
        <v>6781</v>
      </c>
      <c r="Z188" s="19">
        <f t="shared" si="461"/>
        <v>10170</v>
      </c>
      <c r="AA188" s="19">
        <f t="shared" si="461"/>
        <v>9054</v>
      </c>
      <c r="AB188" s="19">
        <f t="shared" si="461"/>
        <v>8855</v>
      </c>
      <c r="AC188" s="19">
        <f t="shared" si="461"/>
        <v>8905</v>
      </c>
      <c r="AD188" s="19">
        <f t="shared" si="461"/>
        <v>8753</v>
      </c>
      <c r="AE188" s="19">
        <f t="shared" si="461"/>
        <v>8684</v>
      </c>
      <c r="AF188" s="19">
        <f t="shared" si="461"/>
        <v>8876</v>
      </c>
      <c r="AG188" s="19">
        <f t="shared" si="461"/>
        <v>8941</v>
      </c>
      <c r="AH188" s="19">
        <f t="shared" si="461"/>
        <v>8808</v>
      </c>
      <c r="AI188" s="19">
        <f t="shared" si="461"/>
        <v>8775</v>
      </c>
      <c r="AJ188" s="19">
        <f t="shared" si="461"/>
        <v>8977</v>
      </c>
      <c r="AK188" s="19">
        <f t="shared" si="461"/>
        <v>7617</v>
      </c>
      <c r="AL188" s="19">
        <f t="shared" si="461"/>
        <v>8848</v>
      </c>
      <c r="AM188" s="19">
        <f t="shared" si="461"/>
        <v>8640</v>
      </c>
      <c r="AN188" s="19">
        <f t="shared" si="461"/>
        <v>8838</v>
      </c>
      <c r="AO188" s="19">
        <f t="shared" si="461"/>
        <v>8864</v>
      </c>
      <c r="AP188" s="19">
        <f t="shared" si="461"/>
        <v>9068</v>
      </c>
      <c r="AQ188" s="19">
        <f t="shared" si="461"/>
        <v>9441</v>
      </c>
      <c r="AR188" s="19">
        <f t="shared" si="461"/>
        <v>9284</v>
      </c>
      <c r="AS188" s="19">
        <f t="shared" si="461"/>
        <v>9550</v>
      </c>
      <c r="AT188" s="19">
        <f t="shared" si="461"/>
        <v>9334</v>
      </c>
      <c r="AU188" s="19">
        <f t="shared" si="461"/>
        <v>9682</v>
      </c>
      <c r="AV188" s="19">
        <f t="shared" si="461"/>
        <v>9900</v>
      </c>
      <c r="AW188" s="19">
        <f t="shared" si="461"/>
        <v>9668</v>
      </c>
      <c r="AX188" s="19">
        <f t="shared" si="461"/>
        <v>9390</v>
      </c>
      <c r="AY188" s="19">
        <f t="shared" si="461"/>
        <v>9842</v>
      </c>
      <c r="AZ188" s="19">
        <f t="shared" si="461"/>
        <v>10386</v>
      </c>
      <c r="BA188" s="19">
        <f t="shared" si="461"/>
        <v>11451</v>
      </c>
      <c r="BB188" s="19">
        <f t="shared" si="461"/>
        <v>8096</v>
      </c>
      <c r="BC188" s="19">
        <f t="shared" si="454"/>
        <v>496437</v>
      </c>
    </row>
    <row r="189" spans="2:55" x14ac:dyDescent="0.25">
      <c r="B189" s="1">
        <v>2011</v>
      </c>
      <c r="C189" s="19">
        <f>C110</f>
        <v>12642</v>
      </c>
      <c r="D189" s="19">
        <f t="shared" ref="D189:BB189" si="462">D110</f>
        <v>13127</v>
      </c>
      <c r="E189" s="19">
        <f t="shared" si="462"/>
        <v>11438</v>
      </c>
      <c r="F189" s="19">
        <f t="shared" si="462"/>
        <v>10554</v>
      </c>
      <c r="G189" s="19">
        <f t="shared" si="462"/>
        <v>10235</v>
      </c>
      <c r="H189" s="19">
        <f t="shared" si="462"/>
        <v>10018</v>
      </c>
      <c r="I189" s="19">
        <f t="shared" si="462"/>
        <v>9756</v>
      </c>
      <c r="J189" s="19">
        <f t="shared" si="462"/>
        <v>9433</v>
      </c>
      <c r="K189" s="19">
        <f t="shared" si="462"/>
        <v>9453</v>
      </c>
      <c r="L189" s="19">
        <f t="shared" si="462"/>
        <v>9648</v>
      </c>
      <c r="M189" s="19">
        <f t="shared" si="462"/>
        <v>9841</v>
      </c>
      <c r="N189" s="19">
        <f t="shared" si="462"/>
        <v>9696</v>
      </c>
      <c r="O189" s="19">
        <f t="shared" si="462"/>
        <v>9311</v>
      </c>
      <c r="P189" s="19">
        <f t="shared" si="462"/>
        <v>9554</v>
      </c>
      <c r="Q189" s="19">
        <f t="shared" si="462"/>
        <v>9326</v>
      </c>
      <c r="R189" s="19">
        <f t="shared" si="462"/>
        <v>8332</v>
      </c>
      <c r="S189" s="19">
        <f t="shared" si="462"/>
        <v>8062</v>
      </c>
      <c r="T189" s="19">
        <f t="shared" si="462"/>
        <v>9853</v>
      </c>
      <c r="U189" s="19">
        <f t="shared" si="462"/>
        <v>10140</v>
      </c>
      <c r="V189" s="19">
        <f t="shared" si="462"/>
        <v>8947</v>
      </c>
      <c r="W189" s="19">
        <f t="shared" si="462"/>
        <v>9162</v>
      </c>
      <c r="X189" s="19">
        <f t="shared" si="462"/>
        <v>7911</v>
      </c>
      <c r="Y189" s="19">
        <f t="shared" si="462"/>
        <v>9251</v>
      </c>
      <c r="Z189" s="19">
        <f t="shared" si="462"/>
        <v>8960</v>
      </c>
      <c r="AA189" s="19">
        <f t="shared" si="462"/>
        <v>8705</v>
      </c>
      <c r="AB189" s="19">
        <f t="shared" si="462"/>
        <v>8709</v>
      </c>
      <c r="AC189" s="19">
        <f t="shared" si="462"/>
        <v>8704</v>
      </c>
      <c r="AD189" s="19">
        <f t="shared" si="462"/>
        <v>8461</v>
      </c>
      <c r="AE189" s="19">
        <f t="shared" si="462"/>
        <v>8500</v>
      </c>
      <c r="AF189" s="19">
        <f t="shared" si="462"/>
        <v>8455</v>
      </c>
      <c r="AG189" s="19">
        <f t="shared" si="462"/>
        <v>8786</v>
      </c>
      <c r="AH189" s="19">
        <f t="shared" si="462"/>
        <v>8573</v>
      </c>
      <c r="AI189" s="19">
        <f t="shared" si="462"/>
        <v>8424</v>
      </c>
      <c r="AJ189" s="19">
        <f t="shared" si="462"/>
        <v>8464</v>
      </c>
      <c r="AK189" s="19">
        <f t="shared" si="462"/>
        <v>7716</v>
      </c>
      <c r="AL189" s="19">
        <f t="shared" si="462"/>
        <v>8767</v>
      </c>
      <c r="AM189" s="19">
        <f t="shared" si="462"/>
        <v>8612</v>
      </c>
      <c r="AN189" s="19">
        <f t="shared" si="462"/>
        <v>8526</v>
      </c>
      <c r="AO189" s="19">
        <f t="shared" si="462"/>
        <v>8919</v>
      </c>
      <c r="AP189" s="19">
        <f t="shared" si="462"/>
        <v>8719</v>
      </c>
      <c r="AQ189" s="19">
        <f t="shared" si="462"/>
        <v>8704</v>
      </c>
      <c r="AR189" s="19">
        <f t="shared" si="462"/>
        <v>8624</v>
      </c>
      <c r="AS189" s="19">
        <f t="shared" si="462"/>
        <v>9133</v>
      </c>
      <c r="AT189" s="19">
        <f t="shared" si="462"/>
        <v>9640</v>
      </c>
      <c r="AU189" s="19">
        <f t="shared" si="462"/>
        <v>9042</v>
      </c>
      <c r="AV189" s="19">
        <f t="shared" si="462"/>
        <v>9302</v>
      </c>
      <c r="AW189" s="19">
        <f t="shared" si="462"/>
        <v>9161</v>
      </c>
      <c r="AX189" s="19">
        <f t="shared" si="462"/>
        <v>9203</v>
      </c>
      <c r="AY189" s="19">
        <f t="shared" si="462"/>
        <v>9828</v>
      </c>
      <c r="AZ189" s="19">
        <f t="shared" si="462"/>
        <v>10347</v>
      </c>
      <c r="BA189" s="19">
        <f t="shared" si="462"/>
        <v>11144</v>
      </c>
      <c r="BB189" s="19">
        <f t="shared" si="462"/>
        <v>8472</v>
      </c>
      <c r="BC189" s="19">
        <f t="shared" si="454"/>
        <v>484290</v>
      </c>
    </row>
    <row r="190" spans="2:55" x14ac:dyDescent="0.25">
      <c r="B190" s="1">
        <v>2010</v>
      </c>
      <c r="C190" s="19">
        <f>C121</f>
        <v>12967</v>
      </c>
      <c r="D190" s="19">
        <f t="shared" ref="D190:BB190" si="463">D121</f>
        <v>12539</v>
      </c>
      <c r="E190" s="19">
        <f t="shared" si="463"/>
        <v>11759</v>
      </c>
      <c r="F190" s="19">
        <f t="shared" si="463"/>
        <v>11055</v>
      </c>
      <c r="G190" s="19">
        <f t="shared" si="463"/>
        <v>10515</v>
      </c>
      <c r="H190" s="19">
        <f t="shared" si="463"/>
        <v>10116</v>
      </c>
      <c r="I190" s="19">
        <f t="shared" si="463"/>
        <v>10102</v>
      </c>
      <c r="J190" s="19">
        <f t="shared" si="463"/>
        <v>10294</v>
      </c>
      <c r="K190" s="19">
        <f t="shared" si="463"/>
        <v>9979</v>
      </c>
      <c r="L190" s="19">
        <f t="shared" si="463"/>
        <v>9788</v>
      </c>
      <c r="M190" s="19">
        <f t="shared" si="463"/>
        <v>9726</v>
      </c>
      <c r="N190" s="19">
        <f t="shared" si="463"/>
        <v>9613</v>
      </c>
      <c r="O190" s="19">
        <f t="shared" si="463"/>
        <v>7943</v>
      </c>
      <c r="P190" s="19">
        <f t="shared" si="463"/>
        <v>9729</v>
      </c>
      <c r="Q190" s="19">
        <f t="shared" si="463"/>
        <v>9881</v>
      </c>
      <c r="R190" s="19">
        <f t="shared" si="463"/>
        <v>9448</v>
      </c>
      <c r="S190" s="19">
        <f t="shared" si="463"/>
        <v>9502</v>
      </c>
      <c r="T190" s="19">
        <f t="shared" si="463"/>
        <v>8339</v>
      </c>
      <c r="U190" s="19">
        <f t="shared" si="463"/>
        <v>9483</v>
      </c>
      <c r="V190" s="19">
        <f t="shared" si="463"/>
        <v>9189</v>
      </c>
      <c r="W190" s="19">
        <f t="shared" si="463"/>
        <v>9448</v>
      </c>
      <c r="X190" s="19">
        <f t="shared" si="463"/>
        <v>8176</v>
      </c>
      <c r="Y190" s="19">
        <f t="shared" si="463"/>
        <v>9259</v>
      </c>
      <c r="Z190" s="19">
        <f t="shared" si="463"/>
        <v>8513</v>
      </c>
      <c r="AA190" s="19">
        <f t="shared" si="463"/>
        <v>8461</v>
      </c>
      <c r="AB190" s="19">
        <f t="shared" si="463"/>
        <v>8967</v>
      </c>
      <c r="AC190" s="19">
        <f t="shared" si="463"/>
        <v>8625</v>
      </c>
      <c r="AD190" s="19">
        <f t="shared" si="463"/>
        <v>8539</v>
      </c>
      <c r="AE190" s="19">
        <f t="shared" si="463"/>
        <v>8259</v>
      </c>
      <c r="AF190" s="19">
        <f t="shared" si="463"/>
        <v>8253</v>
      </c>
      <c r="AG190" s="19">
        <f t="shared" si="463"/>
        <v>8463</v>
      </c>
      <c r="AH190" s="19">
        <f t="shared" si="463"/>
        <v>8317</v>
      </c>
      <c r="AI190" s="19">
        <f t="shared" si="463"/>
        <v>8582</v>
      </c>
      <c r="AJ190" s="19">
        <f t="shared" si="463"/>
        <v>8625</v>
      </c>
      <c r="AK190" s="19">
        <f t="shared" si="463"/>
        <v>7708</v>
      </c>
      <c r="AL190" s="19">
        <f t="shared" si="463"/>
        <v>8961</v>
      </c>
      <c r="AM190" s="19">
        <f t="shared" si="463"/>
        <v>8718</v>
      </c>
      <c r="AN190" s="19">
        <f t="shared" si="463"/>
        <v>8939</v>
      </c>
      <c r="AO190" s="19">
        <f t="shared" si="463"/>
        <v>8755</v>
      </c>
      <c r="AP190" s="19">
        <f t="shared" si="463"/>
        <v>9193</v>
      </c>
      <c r="AQ190" s="19">
        <f t="shared" si="463"/>
        <v>9218</v>
      </c>
      <c r="AR190" s="19">
        <f t="shared" si="463"/>
        <v>9285</v>
      </c>
      <c r="AS190" s="19">
        <f t="shared" si="463"/>
        <v>9272</v>
      </c>
      <c r="AT190" s="19">
        <f t="shared" si="463"/>
        <v>9668</v>
      </c>
      <c r="AU190" s="19">
        <f t="shared" si="463"/>
        <v>9406</v>
      </c>
      <c r="AV190" s="19">
        <f t="shared" si="463"/>
        <v>9437</v>
      </c>
      <c r="AW190" s="19">
        <f t="shared" si="463"/>
        <v>9473</v>
      </c>
      <c r="AX190" s="19">
        <f t="shared" si="463"/>
        <v>9220</v>
      </c>
      <c r="AY190" s="19">
        <f t="shared" si="463"/>
        <v>11192</v>
      </c>
      <c r="AZ190" s="19">
        <f t="shared" si="463"/>
        <v>10880</v>
      </c>
      <c r="BA190" s="19">
        <f t="shared" si="463"/>
        <v>11483</v>
      </c>
      <c r="BB190" s="19">
        <f t="shared" si="463"/>
        <v>9686</v>
      </c>
      <c r="BC190" s="19">
        <f t="shared" si="454"/>
        <v>492948</v>
      </c>
    </row>
    <row r="192" spans="2:55" x14ac:dyDescent="0.25">
      <c r="B192" t="s">
        <v>126</v>
      </c>
    </row>
    <row r="193" spans="2:54" x14ac:dyDescent="0.25">
      <c r="B193" s="255" t="s">
        <v>50</v>
      </c>
      <c r="C193" s="222">
        <v>1</v>
      </c>
      <c r="D193" s="222">
        <v>2</v>
      </c>
      <c r="E193" s="222">
        <v>3</v>
      </c>
      <c r="F193" s="222">
        <v>4</v>
      </c>
      <c r="G193" s="222">
        <v>5</v>
      </c>
      <c r="H193" s="222">
        <v>6</v>
      </c>
      <c r="I193" s="222">
        <v>7</v>
      </c>
      <c r="J193" s="222">
        <v>8</v>
      </c>
      <c r="K193" s="222">
        <v>9</v>
      </c>
      <c r="L193" s="222">
        <v>10</v>
      </c>
      <c r="M193" s="222">
        <v>11</v>
      </c>
      <c r="N193" s="222">
        <v>12</v>
      </c>
      <c r="O193" s="222">
        <v>13</v>
      </c>
      <c r="P193" s="222">
        <v>14</v>
      </c>
      <c r="Q193" s="222">
        <v>15</v>
      </c>
      <c r="R193" s="222">
        <v>16</v>
      </c>
      <c r="S193" s="222">
        <v>17</v>
      </c>
      <c r="T193" s="222">
        <v>18</v>
      </c>
      <c r="U193" s="222">
        <v>19</v>
      </c>
      <c r="V193" s="222">
        <v>20</v>
      </c>
      <c r="W193" s="222">
        <v>21</v>
      </c>
      <c r="X193" s="222">
        <v>22</v>
      </c>
      <c r="Y193" s="222">
        <v>23</v>
      </c>
      <c r="Z193" s="222">
        <v>24</v>
      </c>
      <c r="AA193" s="222">
        <v>25</v>
      </c>
      <c r="AB193" s="222">
        <v>26</v>
      </c>
      <c r="AC193" s="222">
        <v>27</v>
      </c>
      <c r="AD193" s="222">
        <v>28</v>
      </c>
      <c r="AE193" s="222">
        <v>29</v>
      </c>
      <c r="AF193" s="222">
        <v>30</v>
      </c>
      <c r="AG193" s="222">
        <v>31</v>
      </c>
      <c r="AH193" s="222">
        <v>32</v>
      </c>
      <c r="AI193" s="222">
        <v>33</v>
      </c>
      <c r="AJ193" s="222">
        <v>34</v>
      </c>
      <c r="AK193" s="222">
        <v>35</v>
      </c>
      <c r="AL193" s="222">
        <v>36</v>
      </c>
      <c r="AM193" s="222">
        <v>37</v>
      </c>
      <c r="AN193" s="222">
        <v>38</v>
      </c>
      <c r="AO193" s="222">
        <v>39</v>
      </c>
      <c r="AP193" s="222">
        <v>40</v>
      </c>
      <c r="AQ193" s="222">
        <v>41</v>
      </c>
      <c r="AR193" s="222">
        <v>42</v>
      </c>
      <c r="AS193" s="222">
        <v>43</v>
      </c>
      <c r="AT193" s="222">
        <v>44</v>
      </c>
      <c r="AU193" s="222">
        <v>45</v>
      </c>
      <c r="AV193" s="222">
        <v>46</v>
      </c>
      <c r="AW193" s="222">
        <v>47</v>
      </c>
      <c r="AX193" s="222">
        <v>48</v>
      </c>
      <c r="AY193" s="222">
        <v>49</v>
      </c>
      <c r="AZ193" s="222">
        <v>50</v>
      </c>
      <c r="BA193" s="222">
        <v>51</v>
      </c>
      <c r="BB193" s="222">
        <v>52</v>
      </c>
    </row>
    <row r="194" spans="2:54" x14ac:dyDescent="0.25">
      <c r="B194" s="1">
        <v>2020</v>
      </c>
      <c r="C194">
        <f>SUM(C4:C7)</f>
        <v>1454</v>
      </c>
      <c r="D194">
        <f t="shared" ref="D194:BB194" si="464">SUM(D4:D7)</f>
        <v>1851</v>
      </c>
      <c r="E194">
        <f t="shared" si="464"/>
        <v>1917</v>
      </c>
      <c r="F194">
        <f t="shared" si="464"/>
        <v>1744</v>
      </c>
      <c r="G194">
        <f t="shared" si="464"/>
        <v>1721</v>
      </c>
      <c r="H194">
        <f t="shared" si="464"/>
        <v>1646</v>
      </c>
      <c r="I194">
        <f t="shared" si="464"/>
        <v>1629</v>
      </c>
      <c r="J194">
        <f t="shared" si="464"/>
        <v>1661</v>
      </c>
      <c r="K194">
        <f t="shared" si="464"/>
        <v>1641</v>
      </c>
      <c r="L194">
        <f t="shared" si="464"/>
        <v>1640</v>
      </c>
      <c r="M194">
        <f t="shared" si="464"/>
        <v>1726</v>
      </c>
      <c r="N194">
        <f t="shared" si="464"/>
        <v>1595</v>
      </c>
      <c r="O194">
        <f t="shared" si="464"/>
        <v>1646</v>
      </c>
      <c r="P194">
        <f t="shared" si="464"/>
        <v>2220</v>
      </c>
      <c r="Q194">
        <f t="shared" si="464"/>
        <v>2495</v>
      </c>
      <c r="R194">
        <f t="shared" si="464"/>
        <v>2713</v>
      </c>
      <c r="S194">
        <f t="shared" si="464"/>
        <v>2753</v>
      </c>
      <c r="T194">
        <f t="shared" si="464"/>
        <v>2301</v>
      </c>
      <c r="U194">
        <f t="shared" si="464"/>
        <v>1651</v>
      </c>
      <c r="V194">
        <f t="shared" si="464"/>
        <v>2005</v>
      </c>
      <c r="W194">
        <f t="shared" si="464"/>
        <v>1887</v>
      </c>
      <c r="X194">
        <f t="shared" si="464"/>
        <v>1409</v>
      </c>
      <c r="Y194">
        <f t="shared" si="464"/>
        <v>1635</v>
      </c>
      <c r="Z194">
        <f t="shared" si="464"/>
        <v>1612</v>
      </c>
      <c r="AA194">
        <f t="shared" si="464"/>
        <v>1536</v>
      </c>
      <c r="AB194">
        <f t="shared" si="464"/>
        <v>1427</v>
      </c>
      <c r="AC194">
        <f t="shared" si="464"/>
        <v>1513</v>
      </c>
      <c r="AD194">
        <f t="shared" si="464"/>
        <v>1440</v>
      </c>
      <c r="AE194">
        <f t="shared" si="464"/>
        <v>1520</v>
      </c>
      <c r="AF194">
        <f t="shared" si="464"/>
        <v>1544</v>
      </c>
      <c r="AG194">
        <f t="shared" si="464"/>
        <v>1561</v>
      </c>
      <c r="AH194">
        <f t="shared" si="464"/>
        <v>1567</v>
      </c>
      <c r="AI194">
        <f t="shared" si="464"/>
        <v>1504</v>
      </c>
      <c r="AJ194">
        <f t="shared" si="464"/>
        <v>1611</v>
      </c>
      <c r="AK194">
        <f t="shared" si="464"/>
        <v>1563</v>
      </c>
      <c r="AL194">
        <f t="shared" si="464"/>
        <v>1302</v>
      </c>
      <c r="AM194">
        <f t="shared" si="464"/>
        <v>1565</v>
      </c>
      <c r="AN194">
        <f t="shared" si="464"/>
        <v>1599</v>
      </c>
      <c r="AO194">
        <f t="shared" si="464"/>
        <v>1629</v>
      </c>
      <c r="AP194">
        <f t="shared" si="464"/>
        <v>1599</v>
      </c>
      <c r="AQ194">
        <f t="shared" si="464"/>
        <v>1585</v>
      </c>
      <c r="AR194">
        <f t="shared" si="464"/>
        <v>1681</v>
      </c>
      <c r="AS194">
        <f t="shared" si="464"/>
        <v>1705</v>
      </c>
      <c r="AT194">
        <f t="shared" si="464"/>
        <v>1722</v>
      </c>
      <c r="AU194">
        <f t="shared" si="464"/>
        <v>1765</v>
      </c>
      <c r="AV194">
        <f t="shared" si="464"/>
        <v>1872</v>
      </c>
      <c r="AW194">
        <f t="shared" si="464"/>
        <v>1899</v>
      </c>
      <c r="AX194">
        <f t="shared" si="464"/>
        <v>1964</v>
      </c>
      <c r="AY194">
        <f t="shared" si="464"/>
        <v>1933</v>
      </c>
      <c r="AZ194">
        <f t="shared" si="464"/>
        <v>1900</v>
      </c>
      <c r="BA194">
        <f t="shared" si="464"/>
        <v>1902</v>
      </c>
      <c r="BB194">
        <f t="shared" si="464"/>
        <v>1647</v>
      </c>
    </row>
    <row r="195" spans="2:54" x14ac:dyDescent="0.25">
      <c r="B195" s="1">
        <v>2019</v>
      </c>
      <c r="C195" s="19">
        <f>SUM(C15:C18)</f>
        <v>1472</v>
      </c>
      <c r="D195" s="19">
        <f t="shared" ref="D195:BB195" si="465">SUM(D15:D18)</f>
        <v>1769</v>
      </c>
      <c r="E195" s="19">
        <f t="shared" si="465"/>
        <v>1780</v>
      </c>
      <c r="F195" s="19">
        <f t="shared" si="465"/>
        <v>1841</v>
      </c>
      <c r="G195" s="19">
        <f t="shared" si="465"/>
        <v>1746</v>
      </c>
      <c r="H195" s="19">
        <f t="shared" si="465"/>
        <v>1733</v>
      </c>
      <c r="I195" s="19">
        <f t="shared" si="465"/>
        <v>1743</v>
      </c>
      <c r="J195" s="19">
        <f t="shared" si="465"/>
        <v>1760</v>
      </c>
      <c r="K195" s="19">
        <f t="shared" si="465"/>
        <v>1624</v>
      </c>
      <c r="L195" s="19">
        <f t="shared" si="465"/>
        <v>1706</v>
      </c>
      <c r="M195" s="19">
        <f t="shared" si="465"/>
        <v>1691</v>
      </c>
      <c r="N195" s="19">
        <f t="shared" si="465"/>
        <v>1615</v>
      </c>
      <c r="O195" s="19">
        <f t="shared" si="465"/>
        <v>1573</v>
      </c>
      <c r="P195" s="19">
        <f t="shared" si="465"/>
        <v>1582</v>
      </c>
      <c r="Q195" s="19">
        <f t="shared" si="465"/>
        <v>1623</v>
      </c>
      <c r="R195" s="19">
        <f t="shared" si="465"/>
        <v>1420</v>
      </c>
      <c r="S195" s="19">
        <f t="shared" si="465"/>
        <v>1532</v>
      </c>
      <c r="T195" s="19">
        <f t="shared" si="465"/>
        <v>1695</v>
      </c>
      <c r="U195" s="19">
        <f t="shared" si="465"/>
        <v>1429</v>
      </c>
      <c r="V195" s="19">
        <f t="shared" si="465"/>
        <v>1636</v>
      </c>
      <c r="W195" s="19">
        <f t="shared" si="465"/>
        <v>1643</v>
      </c>
      <c r="X195" s="19">
        <f t="shared" si="465"/>
        <v>1291</v>
      </c>
      <c r="Y195" s="19">
        <f t="shared" si="465"/>
        <v>1595</v>
      </c>
      <c r="Z195" s="19">
        <f t="shared" si="465"/>
        <v>1511</v>
      </c>
      <c r="AA195" s="19">
        <f t="shared" si="465"/>
        <v>1495</v>
      </c>
      <c r="AB195" s="19">
        <f t="shared" si="465"/>
        <v>1547</v>
      </c>
      <c r="AC195" s="19">
        <f t="shared" si="465"/>
        <v>1426</v>
      </c>
      <c r="AD195" s="19">
        <f t="shared" si="465"/>
        <v>1459</v>
      </c>
      <c r="AE195" s="19">
        <f t="shared" si="465"/>
        <v>1474</v>
      </c>
      <c r="AF195" s="19">
        <f t="shared" si="465"/>
        <v>1455</v>
      </c>
      <c r="AG195" s="19">
        <f t="shared" si="465"/>
        <v>1456</v>
      </c>
      <c r="AH195" s="19">
        <f t="shared" si="465"/>
        <v>1409</v>
      </c>
      <c r="AI195" s="19">
        <f t="shared" si="465"/>
        <v>1599</v>
      </c>
      <c r="AJ195" s="19">
        <f t="shared" si="465"/>
        <v>1446</v>
      </c>
      <c r="AK195" s="19">
        <f t="shared" si="465"/>
        <v>1311</v>
      </c>
      <c r="AL195" s="19">
        <f t="shared" si="465"/>
        <v>1540</v>
      </c>
      <c r="AM195" s="19">
        <f t="shared" si="465"/>
        <v>1538</v>
      </c>
      <c r="AN195" s="19">
        <f t="shared" si="465"/>
        <v>1501</v>
      </c>
      <c r="AO195" s="19">
        <f t="shared" si="465"/>
        <v>1535</v>
      </c>
      <c r="AP195" s="19">
        <f t="shared" si="465"/>
        <v>1597</v>
      </c>
      <c r="AQ195" s="19">
        <f t="shared" si="465"/>
        <v>1501</v>
      </c>
      <c r="AR195" s="19">
        <f t="shared" si="465"/>
        <v>1525</v>
      </c>
      <c r="AS195" s="19">
        <f t="shared" si="465"/>
        <v>1542</v>
      </c>
      <c r="AT195" s="19">
        <f t="shared" si="465"/>
        <v>1549</v>
      </c>
      <c r="AU195" s="19">
        <f t="shared" si="465"/>
        <v>1609</v>
      </c>
      <c r="AV195" s="19">
        <f t="shared" si="465"/>
        <v>1590</v>
      </c>
      <c r="AW195" s="19">
        <f t="shared" si="465"/>
        <v>1584</v>
      </c>
      <c r="AX195" s="19">
        <f t="shared" si="465"/>
        <v>1619</v>
      </c>
      <c r="AY195" s="19">
        <f t="shared" si="465"/>
        <v>1657</v>
      </c>
      <c r="AZ195" s="19">
        <f t="shared" si="465"/>
        <v>1712</v>
      </c>
      <c r="BA195" s="19">
        <f t="shared" si="465"/>
        <v>1756</v>
      </c>
      <c r="BB195" s="19">
        <f t="shared" si="465"/>
        <v>968</v>
      </c>
    </row>
    <row r="196" spans="2:54" x14ac:dyDescent="0.25">
      <c r="B196" s="1">
        <v>2018</v>
      </c>
      <c r="C196" s="19">
        <f>SUM(C26:C29)</f>
        <v>1568</v>
      </c>
      <c r="D196" s="19">
        <f t="shared" ref="D196:BB196" si="466">SUM(D26:D29)</f>
        <v>1953</v>
      </c>
      <c r="E196" s="19">
        <f t="shared" si="466"/>
        <v>1874</v>
      </c>
      <c r="F196" s="19">
        <f t="shared" si="466"/>
        <v>1832</v>
      </c>
      <c r="G196" s="19">
        <f t="shared" si="466"/>
        <v>1798</v>
      </c>
      <c r="H196" s="19">
        <f t="shared" si="466"/>
        <v>1708</v>
      </c>
      <c r="I196" s="19">
        <f t="shared" si="466"/>
        <v>1760</v>
      </c>
      <c r="J196" s="19">
        <f t="shared" si="466"/>
        <v>1711</v>
      </c>
      <c r="K196" s="19">
        <f t="shared" si="466"/>
        <v>1539</v>
      </c>
      <c r="L196" s="19">
        <f t="shared" si="466"/>
        <v>1723</v>
      </c>
      <c r="M196" s="19">
        <f t="shared" si="466"/>
        <v>1709</v>
      </c>
      <c r="N196" s="19">
        <f t="shared" si="466"/>
        <v>1688</v>
      </c>
      <c r="O196" s="19">
        <f t="shared" si="466"/>
        <v>1389</v>
      </c>
      <c r="P196" s="19">
        <f t="shared" si="466"/>
        <v>1557</v>
      </c>
      <c r="Q196" s="19">
        <f t="shared" si="466"/>
        <v>1780</v>
      </c>
      <c r="R196" s="19">
        <f t="shared" si="466"/>
        <v>1762</v>
      </c>
      <c r="S196" s="19">
        <f t="shared" si="466"/>
        <v>1622</v>
      </c>
      <c r="T196" s="19">
        <f t="shared" si="466"/>
        <v>1743</v>
      </c>
      <c r="U196" s="19">
        <f t="shared" si="466"/>
        <v>1431</v>
      </c>
      <c r="V196" s="19">
        <f t="shared" si="466"/>
        <v>1706</v>
      </c>
      <c r="W196" s="19">
        <f t="shared" si="466"/>
        <v>1625</v>
      </c>
      <c r="X196" s="19">
        <f t="shared" si="466"/>
        <v>1312</v>
      </c>
      <c r="Y196" s="19">
        <f t="shared" si="466"/>
        <v>1558</v>
      </c>
      <c r="Z196" s="19">
        <f t="shared" si="466"/>
        <v>1562</v>
      </c>
      <c r="AA196" s="19">
        <f t="shared" si="466"/>
        <v>1545</v>
      </c>
      <c r="AB196" s="19">
        <f t="shared" si="466"/>
        <v>1555</v>
      </c>
      <c r="AC196" s="19">
        <f t="shared" si="466"/>
        <v>1509</v>
      </c>
      <c r="AD196" s="19">
        <f t="shared" si="466"/>
        <v>1513</v>
      </c>
      <c r="AE196" s="19">
        <f t="shared" si="466"/>
        <v>1530</v>
      </c>
      <c r="AF196" s="19">
        <f t="shared" si="466"/>
        <v>1556</v>
      </c>
      <c r="AG196" s="19">
        <f t="shared" si="466"/>
        <v>1521</v>
      </c>
      <c r="AH196" s="19">
        <f t="shared" si="466"/>
        <v>1580</v>
      </c>
      <c r="AI196" s="19">
        <f t="shared" si="466"/>
        <v>1458</v>
      </c>
      <c r="AJ196" s="19">
        <f t="shared" si="466"/>
        <v>1399</v>
      </c>
      <c r="AK196" s="19">
        <f t="shared" si="466"/>
        <v>1312</v>
      </c>
      <c r="AL196" s="19">
        <f t="shared" si="466"/>
        <v>1584</v>
      </c>
      <c r="AM196" s="19">
        <f t="shared" si="466"/>
        <v>1528</v>
      </c>
      <c r="AN196" s="19">
        <f t="shared" si="466"/>
        <v>1550</v>
      </c>
      <c r="AO196" s="19">
        <f t="shared" si="466"/>
        <v>1413</v>
      </c>
      <c r="AP196" s="19">
        <f t="shared" si="466"/>
        <v>1544</v>
      </c>
      <c r="AQ196" s="19">
        <f t="shared" si="466"/>
        <v>1607</v>
      </c>
      <c r="AR196" s="19">
        <f t="shared" si="466"/>
        <v>1571</v>
      </c>
      <c r="AS196" s="19">
        <f t="shared" si="466"/>
        <v>1598</v>
      </c>
      <c r="AT196" s="19">
        <f t="shared" si="466"/>
        <v>1510</v>
      </c>
      <c r="AU196" s="19">
        <f t="shared" si="466"/>
        <v>1521</v>
      </c>
      <c r="AV196" s="19">
        <f t="shared" si="466"/>
        <v>1606</v>
      </c>
      <c r="AW196" s="19">
        <f t="shared" si="466"/>
        <v>1619</v>
      </c>
      <c r="AX196" s="19">
        <f t="shared" si="466"/>
        <v>1641</v>
      </c>
      <c r="AY196" s="19">
        <f t="shared" si="466"/>
        <v>1604</v>
      </c>
      <c r="AZ196" s="19">
        <f t="shared" si="466"/>
        <v>1624</v>
      </c>
      <c r="BA196" s="19">
        <f t="shared" si="466"/>
        <v>1703</v>
      </c>
      <c r="BB196" s="19">
        <f t="shared" si="466"/>
        <v>991</v>
      </c>
    </row>
    <row r="197" spans="2:54" x14ac:dyDescent="0.25">
      <c r="B197" s="1">
        <v>2017</v>
      </c>
      <c r="C197" s="19">
        <f>SUM(C37:C40)</f>
        <v>1523</v>
      </c>
      <c r="D197" s="19">
        <f t="shared" ref="D197:BB197" si="467">SUM(D37:D40)</f>
        <v>1733</v>
      </c>
      <c r="E197" s="19">
        <f t="shared" si="467"/>
        <v>1748</v>
      </c>
      <c r="F197" s="19">
        <f t="shared" si="467"/>
        <v>1627</v>
      </c>
      <c r="G197" s="19">
        <f t="shared" si="467"/>
        <v>1616</v>
      </c>
      <c r="H197" s="19">
        <f t="shared" si="467"/>
        <v>1709</v>
      </c>
      <c r="I197" s="19">
        <f t="shared" si="467"/>
        <v>1678</v>
      </c>
      <c r="J197" s="19">
        <f t="shared" si="467"/>
        <v>1651</v>
      </c>
      <c r="K197" s="19">
        <f t="shared" si="467"/>
        <v>1581</v>
      </c>
      <c r="L197" s="19">
        <f t="shared" si="467"/>
        <v>1627</v>
      </c>
      <c r="M197" s="19">
        <f t="shared" si="467"/>
        <v>1600</v>
      </c>
      <c r="N197" s="19">
        <f t="shared" si="467"/>
        <v>1592</v>
      </c>
      <c r="O197" s="19">
        <f t="shared" si="467"/>
        <v>1594</v>
      </c>
      <c r="P197" s="19">
        <f t="shared" si="467"/>
        <v>1538</v>
      </c>
      <c r="Q197" s="19">
        <f t="shared" si="467"/>
        <v>1296</v>
      </c>
      <c r="R197" s="19">
        <f t="shared" si="467"/>
        <v>1497</v>
      </c>
      <c r="S197" s="19">
        <f t="shared" si="467"/>
        <v>1678</v>
      </c>
      <c r="T197" s="19">
        <f t="shared" si="467"/>
        <v>1365</v>
      </c>
      <c r="U197" s="19">
        <f t="shared" si="467"/>
        <v>1662</v>
      </c>
      <c r="V197" s="19">
        <f t="shared" si="467"/>
        <v>1667</v>
      </c>
      <c r="W197" s="19">
        <f t="shared" si="467"/>
        <v>1586</v>
      </c>
      <c r="X197" s="19">
        <f t="shared" si="467"/>
        <v>1279</v>
      </c>
      <c r="Y197" s="19">
        <f t="shared" si="467"/>
        <v>1619</v>
      </c>
      <c r="Z197" s="19">
        <f t="shared" si="467"/>
        <v>1527</v>
      </c>
      <c r="AA197" s="19">
        <f t="shared" si="467"/>
        <v>1557</v>
      </c>
      <c r="AB197" s="19">
        <f t="shared" si="467"/>
        <v>1463</v>
      </c>
      <c r="AC197" s="19">
        <f t="shared" si="467"/>
        <v>1578</v>
      </c>
      <c r="AD197" s="19">
        <f t="shared" si="467"/>
        <v>1493</v>
      </c>
      <c r="AE197" s="19">
        <f t="shared" si="467"/>
        <v>1624</v>
      </c>
      <c r="AF197" s="19">
        <f t="shared" si="467"/>
        <v>1516</v>
      </c>
      <c r="AG197" s="19">
        <f t="shared" si="467"/>
        <v>1459</v>
      </c>
      <c r="AH197" s="19">
        <f t="shared" si="467"/>
        <v>1470</v>
      </c>
      <c r="AI197" s="19">
        <f t="shared" si="467"/>
        <v>1509</v>
      </c>
      <c r="AJ197" s="19">
        <f t="shared" si="467"/>
        <v>1443</v>
      </c>
      <c r="AK197" s="19">
        <f t="shared" si="467"/>
        <v>1271</v>
      </c>
      <c r="AL197" s="19">
        <f t="shared" si="467"/>
        <v>1533</v>
      </c>
      <c r="AM197" s="19">
        <f t="shared" si="467"/>
        <v>1550</v>
      </c>
      <c r="AN197" s="19">
        <f t="shared" si="467"/>
        <v>1521</v>
      </c>
      <c r="AO197" s="19">
        <f t="shared" si="467"/>
        <v>1475</v>
      </c>
      <c r="AP197" s="19">
        <f t="shared" si="467"/>
        <v>1541</v>
      </c>
      <c r="AQ197" s="19">
        <f t="shared" si="467"/>
        <v>1489</v>
      </c>
      <c r="AR197" s="19">
        <f t="shared" si="467"/>
        <v>1533</v>
      </c>
      <c r="AS197" s="19">
        <f t="shared" si="467"/>
        <v>1514</v>
      </c>
      <c r="AT197" s="19">
        <f t="shared" si="467"/>
        <v>1589</v>
      </c>
      <c r="AU197" s="19">
        <f t="shared" si="467"/>
        <v>1640</v>
      </c>
      <c r="AV197" s="19">
        <f t="shared" si="467"/>
        <v>1607</v>
      </c>
      <c r="AW197" s="19">
        <f t="shared" si="467"/>
        <v>1688</v>
      </c>
      <c r="AX197" s="19">
        <f t="shared" si="467"/>
        <v>1588</v>
      </c>
      <c r="AY197" s="19">
        <f t="shared" si="467"/>
        <v>1570</v>
      </c>
      <c r="AZ197" s="19">
        <f t="shared" si="467"/>
        <v>1607</v>
      </c>
      <c r="BA197" s="19">
        <f t="shared" si="467"/>
        <v>1776</v>
      </c>
      <c r="BB197" s="19">
        <f t="shared" si="467"/>
        <v>1108</v>
      </c>
    </row>
    <row r="198" spans="2:54" x14ac:dyDescent="0.25">
      <c r="B198" s="1">
        <v>2016</v>
      </c>
      <c r="C198" s="19">
        <f>SUM(C48:C51)</f>
        <v>1847</v>
      </c>
      <c r="D198" s="19">
        <f t="shared" ref="D198:BB198" si="468">SUM(D48:D51)</f>
        <v>1777</v>
      </c>
      <c r="E198" s="19">
        <f t="shared" si="468"/>
        <v>1706</v>
      </c>
      <c r="F198" s="19">
        <f t="shared" si="468"/>
        <v>1707</v>
      </c>
      <c r="G198" s="19">
        <f t="shared" si="468"/>
        <v>1677</v>
      </c>
      <c r="H198" s="19">
        <f t="shared" si="468"/>
        <v>1768</v>
      </c>
      <c r="I198" s="19">
        <f t="shared" si="468"/>
        <v>1712</v>
      </c>
      <c r="J198" s="19">
        <f t="shared" si="468"/>
        <v>1639</v>
      </c>
      <c r="K198" s="19">
        <f t="shared" si="468"/>
        <v>1706</v>
      </c>
      <c r="L198" s="19">
        <f t="shared" si="468"/>
        <v>1689</v>
      </c>
      <c r="M198" s="19">
        <f t="shared" si="468"/>
        <v>1730</v>
      </c>
      <c r="N198" s="19">
        <f t="shared" si="468"/>
        <v>1468</v>
      </c>
      <c r="O198" s="19">
        <f t="shared" si="468"/>
        <v>1512</v>
      </c>
      <c r="P198" s="19">
        <f t="shared" si="468"/>
        <v>1701</v>
      </c>
      <c r="Q198" s="19">
        <f t="shared" si="468"/>
        <v>1704</v>
      </c>
      <c r="R198" s="19">
        <f t="shared" si="468"/>
        <v>1700</v>
      </c>
      <c r="S198" s="19">
        <f t="shared" si="468"/>
        <v>1693</v>
      </c>
      <c r="T198" s="19">
        <f t="shared" si="468"/>
        <v>1501</v>
      </c>
      <c r="U198" s="19">
        <f t="shared" si="468"/>
        <v>1653</v>
      </c>
      <c r="V198" s="19">
        <f t="shared" si="468"/>
        <v>1559</v>
      </c>
      <c r="W198" s="19">
        <f t="shared" si="468"/>
        <v>1593</v>
      </c>
      <c r="X198" s="19">
        <f t="shared" si="468"/>
        <v>1231</v>
      </c>
      <c r="Y198" s="19">
        <f t="shared" si="468"/>
        <v>1528</v>
      </c>
      <c r="Z198" s="19">
        <f t="shared" si="468"/>
        <v>1521</v>
      </c>
      <c r="AA198" s="19">
        <f t="shared" si="468"/>
        <v>1528</v>
      </c>
      <c r="AB198" s="19">
        <f t="shared" si="468"/>
        <v>1554</v>
      </c>
      <c r="AC198" s="19">
        <f t="shared" si="468"/>
        <v>1530</v>
      </c>
      <c r="AD198" s="19">
        <f t="shared" si="468"/>
        <v>1501</v>
      </c>
      <c r="AE198" s="19">
        <f t="shared" si="468"/>
        <v>1470</v>
      </c>
      <c r="AF198" s="19">
        <f t="shared" si="468"/>
        <v>1440</v>
      </c>
      <c r="AG198" s="19">
        <f t="shared" si="468"/>
        <v>1522</v>
      </c>
      <c r="AH198" s="19">
        <f t="shared" si="468"/>
        <v>1532</v>
      </c>
      <c r="AI198" s="19">
        <f t="shared" si="468"/>
        <v>1413</v>
      </c>
      <c r="AJ198" s="19">
        <f t="shared" si="468"/>
        <v>1409</v>
      </c>
      <c r="AK198" s="19">
        <f t="shared" si="468"/>
        <v>1253</v>
      </c>
      <c r="AL198" s="19">
        <f t="shared" si="468"/>
        <v>1515</v>
      </c>
      <c r="AM198" s="19">
        <f t="shared" si="468"/>
        <v>1506</v>
      </c>
      <c r="AN198" s="19">
        <f t="shared" si="468"/>
        <v>1469</v>
      </c>
      <c r="AO198" s="19">
        <f t="shared" si="468"/>
        <v>1516</v>
      </c>
      <c r="AP198" s="19">
        <f t="shared" si="468"/>
        <v>1468</v>
      </c>
      <c r="AQ198" s="19">
        <f t="shared" si="468"/>
        <v>1503</v>
      </c>
      <c r="AR198" s="19">
        <f t="shared" si="468"/>
        <v>1505</v>
      </c>
      <c r="AS198" s="19">
        <f t="shared" si="468"/>
        <v>1584</v>
      </c>
      <c r="AT198" s="19">
        <f t="shared" si="468"/>
        <v>1540</v>
      </c>
      <c r="AU198" s="19">
        <f t="shared" si="468"/>
        <v>1626</v>
      </c>
      <c r="AV198" s="19">
        <f t="shared" si="468"/>
        <v>1663</v>
      </c>
      <c r="AW198" s="19">
        <f t="shared" si="468"/>
        <v>1585</v>
      </c>
      <c r="AX198" s="19">
        <f t="shared" si="468"/>
        <v>1609</v>
      </c>
      <c r="AY198" s="19">
        <f t="shared" si="468"/>
        <v>1661</v>
      </c>
      <c r="AZ198" s="19">
        <f t="shared" si="468"/>
        <v>1594</v>
      </c>
      <c r="BA198" s="19">
        <f t="shared" si="468"/>
        <v>1664</v>
      </c>
      <c r="BB198" s="19">
        <f t="shared" si="468"/>
        <v>1075</v>
      </c>
    </row>
    <row r="199" spans="2:54" x14ac:dyDescent="0.25">
      <c r="B199" s="1">
        <v>2015</v>
      </c>
      <c r="C199" s="19">
        <f>SUM(C59:C62)</f>
        <v>1499</v>
      </c>
      <c r="D199" s="19">
        <f t="shared" ref="D199:BB199" si="469">SUM(D59:D62)</f>
        <v>1958</v>
      </c>
      <c r="E199" s="19">
        <f t="shared" si="469"/>
        <v>1783</v>
      </c>
      <c r="F199" s="19">
        <f t="shared" si="469"/>
        <v>1786</v>
      </c>
      <c r="G199" s="19">
        <f t="shared" si="469"/>
        <v>1783</v>
      </c>
      <c r="H199" s="19">
        <f t="shared" si="469"/>
        <v>1662</v>
      </c>
      <c r="I199" s="19">
        <f t="shared" si="469"/>
        <v>1677</v>
      </c>
      <c r="J199" s="19">
        <f t="shared" si="469"/>
        <v>1593</v>
      </c>
      <c r="K199" s="19">
        <f t="shared" si="469"/>
        <v>1636</v>
      </c>
      <c r="L199" s="19">
        <f t="shared" si="469"/>
        <v>1579</v>
      </c>
      <c r="M199" s="19">
        <f t="shared" si="469"/>
        <v>1555</v>
      </c>
      <c r="N199" s="19">
        <f t="shared" si="469"/>
        <v>1620</v>
      </c>
      <c r="O199" s="19">
        <f t="shared" si="469"/>
        <v>1533</v>
      </c>
      <c r="P199" s="19">
        <f t="shared" si="469"/>
        <v>1254</v>
      </c>
      <c r="Q199" s="19">
        <f t="shared" si="469"/>
        <v>1479</v>
      </c>
      <c r="R199" s="19">
        <f t="shared" si="469"/>
        <v>1732</v>
      </c>
      <c r="S199" s="19">
        <f t="shared" si="469"/>
        <v>1648</v>
      </c>
      <c r="T199" s="19">
        <f t="shared" si="469"/>
        <v>1515</v>
      </c>
      <c r="U199" s="19">
        <f t="shared" si="469"/>
        <v>1232</v>
      </c>
      <c r="V199" s="19">
        <f t="shared" si="469"/>
        <v>1606</v>
      </c>
      <c r="W199" s="19">
        <f t="shared" si="469"/>
        <v>1551</v>
      </c>
      <c r="X199" s="19">
        <f t="shared" si="469"/>
        <v>1302</v>
      </c>
      <c r="Y199" s="19">
        <f t="shared" si="469"/>
        <v>1590</v>
      </c>
      <c r="Z199" s="19">
        <f t="shared" si="469"/>
        <v>1520</v>
      </c>
      <c r="AA199" s="19">
        <f t="shared" si="469"/>
        <v>1518</v>
      </c>
      <c r="AB199" s="19">
        <f t="shared" si="469"/>
        <v>1503</v>
      </c>
      <c r="AC199" s="19">
        <f t="shared" si="469"/>
        <v>1421</v>
      </c>
      <c r="AD199" s="19">
        <f t="shared" si="469"/>
        <v>1506</v>
      </c>
      <c r="AE199" s="19">
        <f t="shared" si="469"/>
        <v>1468</v>
      </c>
      <c r="AF199" s="19">
        <f t="shared" si="469"/>
        <v>1455</v>
      </c>
      <c r="AG199" s="19">
        <f t="shared" si="469"/>
        <v>1454</v>
      </c>
      <c r="AH199" s="19">
        <f t="shared" si="469"/>
        <v>1434</v>
      </c>
      <c r="AI199" s="19">
        <f t="shared" si="469"/>
        <v>1521</v>
      </c>
      <c r="AJ199" s="19">
        <f t="shared" si="469"/>
        <v>1544</v>
      </c>
      <c r="AK199" s="19">
        <f t="shared" si="469"/>
        <v>1479</v>
      </c>
      <c r="AL199" s="19">
        <f t="shared" si="469"/>
        <v>1265</v>
      </c>
      <c r="AM199" s="19">
        <f t="shared" si="469"/>
        <v>1523</v>
      </c>
      <c r="AN199" s="19">
        <f t="shared" si="469"/>
        <v>1443</v>
      </c>
      <c r="AO199" s="19">
        <f t="shared" si="469"/>
        <v>1522</v>
      </c>
      <c r="AP199" s="19">
        <f t="shared" si="469"/>
        <v>1515</v>
      </c>
      <c r="AQ199" s="19">
        <f t="shared" si="469"/>
        <v>1549</v>
      </c>
      <c r="AR199" s="19">
        <f t="shared" si="469"/>
        <v>1474</v>
      </c>
      <c r="AS199" s="19">
        <f t="shared" si="469"/>
        <v>1532</v>
      </c>
      <c r="AT199" s="19">
        <f t="shared" si="469"/>
        <v>1478</v>
      </c>
      <c r="AU199" s="19">
        <f t="shared" si="469"/>
        <v>1651</v>
      </c>
      <c r="AV199" s="19">
        <f t="shared" si="469"/>
        <v>1598</v>
      </c>
      <c r="AW199" s="19">
        <f t="shared" si="469"/>
        <v>1544</v>
      </c>
      <c r="AX199" s="19">
        <f t="shared" si="469"/>
        <v>1590</v>
      </c>
      <c r="AY199" s="19">
        <f t="shared" si="469"/>
        <v>1595</v>
      </c>
      <c r="AZ199" s="19">
        <f t="shared" si="469"/>
        <v>1544</v>
      </c>
      <c r="BA199" s="19">
        <f t="shared" si="469"/>
        <v>1714</v>
      </c>
      <c r="BB199" s="19">
        <f t="shared" si="469"/>
        <v>1331</v>
      </c>
    </row>
    <row r="200" spans="2:54" x14ac:dyDescent="0.25">
      <c r="B200" s="1">
        <v>2014</v>
      </c>
      <c r="C200" s="19">
        <f>SUM(C70:C73)</f>
        <v>1534</v>
      </c>
      <c r="D200" s="19">
        <f t="shared" ref="D200:BB200" si="470">SUM(D70:D73)</f>
        <v>1739</v>
      </c>
      <c r="E200" s="19">
        <f t="shared" si="470"/>
        <v>1686</v>
      </c>
      <c r="F200" s="19">
        <f t="shared" si="470"/>
        <v>1595</v>
      </c>
      <c r="G200" s="19">
        <f t="shared" si="470"/>
        <v>1637</v>
      </c>
      <c r="H200" s="19">
        <f t="shared" si="470"/>
        <v>1620</v>
      </c>
      <c r="I200" s="19">
        <f t="shared" si="470"/>
        <v>1609</v>
      </c>
      <c r="J200" s="19">
        <f t="shared" si="470"/>
        <v>1587</v>
      </c>
      <c r="K200" s="19">
        <f t="shared" si="470"/>
        <v>1644</v>
      </c>
      <c r="L200" s="19">
        <f t="shared" si="470"/>
        <v>1563</v>
      </c>
      <c r="M200" s="19">
        <f t="shared" si="470"/>
        <v>1686</v>
      </c>
      <c r="N200" s="19">
        <f t="shared" si="470"/>
        <v>1624</v>
      </c>
      <c r="O200" s="19">
        <f t="shared" si="470"/>
        <v>1571</v>
      </c>
      <c r="P200" s="19">
        <f t="shared" si="470"/>
        <v>1547</v>
      </c>
      <c r="Q200" s="19">
        <f t="shared" si="470"/>
        <v>1541</v>
      </c>
      <c r="R200" s="19">
        <f t="shared" si="470"/>
        <v>1261</v>
      </c>
      <c r="S200" s="19">
        <f t="shared" si="470"/>
        <v>1439</v>
      </c>
      <c r="T200" s="19">
        <f t="shared" si="470"/>
        <v>1711</v>
      </c>
      <c r="U200" s="19">
        <f t="shared" si="470"/>
        <v>1298</v>
      </c>
      <c r="V200" s="19">
        <f t="shared" si="470"/>
        <v>1521</v>
      </c>
      <c r="W200" s="19">
        <f t="shared" si="470"/>
        <v>1545</v>
      </c>
      <c r="X200" s="19">
        <f t="shared" si="470"/>
        <v>1262</v>
      </c>
      <c r="Y200" s="19">
        <f t="shared" si="470"/>
        <v>1559</v>
      </c>
      <c r="Z200" s="19">
        <f t="shared" si="470"/>
        <v>1508</v>
      </c>
      <c r="AA200" s="19">
        <f t="shared" si="470"/>
        <v>1524</v>
      </c>
      <c r="AB200" s="19">
        <f t="shared" si="470"/>
        <v>1526</v>
      </c>
      <c r="AC200" s="19">
        <f t="shared" si="470"/>
        <v>1458</v>
      </c>
      <c r="AD200" s="19">
        <f t="shared" si="470"/>
        <v>1470</v>
      </c>
      <c r="AE200" s="19">
        <f t="shared" si="470"/>
        <v>1522</v>
      </c>
      <c r="AF200" s="19">
        <f t="shared" si="470"/>
        <v>1419</v>
      </c>
      <c r="AG200" s="19">
        <f t="shared" si="470"/>
        <v>1498</v>
      </c>
      <c r="AH200" s="19">
        <f t="shared" si="470"/>
        <v>1483</v>
      </c>
      <c r="AI200" s="19">
        <f t="shared" si="470"/>
        <v>1519</v>
      </c>
      <c r="AJ200" s="19">
        <f t="shared" si="470"/>
        <v>1469</v>
      </c>
      <c r="AK200" s="19">
        <f t="shared" si="470"/>
        <v>1289</v>
      </c>
      <c r="AL200" s="19">
        <f t="shared" si="470"/>
        <v>1477</v>
      </c>
      <c r="AM200" s="19">
        <f t="shared" si="470"/>
        <v>1526</v>
      </c>
      <c r="AN200" s="19">
        <f t="shared" si="470"/>
        <v>1469</v>
      </c>
      <c r="AO200" s="19">
        <f t="shared" si="470"/>
        <v>1462</v>
      </c>
      <c r="AP200" s="19">
        <f t="shared" si="470"/>
        <v>1477</v>
      </c>
      <c r="AQ200" s="19">
        <f t="shared" si="470"/>
        <v>1515</v>
      </c>
      <c r="AR200" s="19">
        <f t="shared" si="470"/>
        <v>1499</v>
      </c>
      <c r="AS200" s="19">
        <f t="shared" si="470"/>
        <v>1482</v>
      </c>
      <c r="AT200" s="19">
        <f t="shared" si="470"/>
        <v>1507</v>
      </c>
      <c r="AU200" s="19">
        <f t="shared" si="470"/>
        <v>1505</v>
      </c>
      <c r="AV200" s="19">
        <f t="shared" si="470"/>
        <v>1528</v>
      </c>
      <c r="AW200" s="19">
        <f t="shared" si="470"/>
        <v>1445</v>
      </c>
      <c r="AX200" s="19">
        <f t="shared" si="470"/>
        <v>1627</v>
      </c>
      <c r="AY200" s="19">
        <f t="shared" si="470"/>
        <v>1621</v>
      </c>
      <c r="AZ200" s="19">
        <f t="shared" si="470"/>
        <v>1566</v>
      </c>
      <c r="BA200" s="19">
        <f t="shared" si="470"/>
        <v>1617</v>
      </c>
      <c r="BB200" s="19">
        <f t="shared" si="470"/>
        <v>1024</v>
      </c>
    </row>
    <row r="201" spans="2:54" x14ac:dyDescent="0.25">
      <c r="B201" s="1">
        <v>2013</v>
      </c>
      <c r="C201" s="19">
        <f>SUM(C81:C84)</f>
        <v>1457</v>
      </c>
      <c r="D201" s="19">
        <f t="shared" ref="D201:BB201" si="471">SUM(D81:D84)</f>
        <v>1888</v>
      </c>
      <c r="E201" s="19">
        <f t="shared" si="471"/>
        <v>1694</v>
      </c>
      <c r="F201" s="19">
        <f t="shared" si="471"/>
        <v>1570</v>
      </c>
      <c r="G201" s="19">
        <f t="shared" si="471"/>
        <v>1616</v>
      </c>
      <c r="H201" s="19">
        <f t="shared" si="471"/>
        <v>1610</v>
      </c>
      <c r="I201" s="19">
        <f t="shared" si="471"/>
        <v>1750</v>
      </c>
      <c r="J201" s="19">
        <f t="shared" si="471"/>
        <v>1542</v>
      </c>
      <c r="K201" s="19">
        <f t="shared" si="471"/>
        <v>1637</v>
      </c>
      <c r="L201" s="19">
        <f t="shared" si="471"/>
        <v>1642</v>
      </c>
      <c r="M201" s="19">
        <f t="shared" si="471"/>
        <v>1656</v>
      </c>
      <c r="N201" s="19">
        <f t="shared" si="471"/>
        <v>1616</v>
      </c>
      <c r="O201" s="19">
        <f t="shared" si="471"/>
        <v>1332</v>
      </c>
      <c r="P201" s="19">
        <f t="shared" si="471"/>
        <v>1597</v>
      </c>
      <c r="Q201" s="19">
        <f t="shared" si="471"/>
        <v>1726</v>
      </c>
      <c r="R201" s="19">
        <f t="shared" si="471"/>
        <v>1710</v>
      </c>
      <c r="S201" s="19">
        <f t="shared" si="471"/>
        <v>1619</v>
      </c>
      <c r="T201" s="19">
        <f t="shared" si="471"/>
        <v>1641</v>
      </c>
      <c r="U201" s="19">
        <f t="shared" si="471"/>
        <v>1388</v>
      </c>
      <c r="V201" s="19">
        <f t="shared" si="471"/>
        <v>1564</v>
      </c>
      <c r="W201" s="19">
        <f t="shared" si="471"/>
        <v>1464</v>
      </c>
      <c r="X201" s="19">
        <f t="shared" si="471"/>
        <v>1326</v>
      </c>
      <c r="Y201" s="19">
        <f t="shared" si="471"/>
        <v>1523</v>
      </c>
      <c r="Z201" s="19">
        <f t="shared" si="471"/>
        <v>1484</v>
      </c>
      <c r="AA201" s="19">
        <f t="shared" si="471"/>
        <v>1505</v>
      </c>
      <c r="AB201" s="19">
        <f t="shared" si="471"/>
        <v>1458</v>
      </c>
      <c r="AC201" s="19">
        <f t="shared" si="471"/>
        <v>1503</v>
      </c>
      <c r="AD201" s="19">
        <f t="shared" si="471"/>
        <v>1443</v>
      </c>
      <c r="AE201" s="19">
        <f t="shared" si="471"/>
        <v>1510</v>
      </c>
      <c r="AF201" s="19">
        <f t="shared" si="471"/>
        <v>1405</v>
      </c>
      <c r="AG201" s="19">
        <f t="shared" si="471"/>
        <v>1426</v>
      </c>
      <c r="AH201" s="19">
        <f t="shared" si="471"/>
        <v>1388</v>
      </c>
      <c r="AI201" s="19">
        <f t="shared" si="471"/>
        <v>1479</v>
      </c>
      <c r="AJ201" s="19">
        <f t="shared" si="471"/>
        <v>1366</v>
      </c>
      <c r="AK201" s="19">
        <f t="shared" si="471"/>
        <v>1242</v>
      </c>
      <c r="AL201" s="19">
        <f t="shared" si="471"/>
        <v>1463</v>
      </c>
      <c r="AM201" s="19">
        <f t="shared" si="471"/>
        <v>1426</v>
      </c>
      <c r="AN201" s="19">
        <f t="shared" si="471"/>
        <v>1433</v>
      </c>
      <c r="AO201" s="19">
        <f t="shared" si="471"/>
        <v>1534</v>
      </c>
      <c r="AP201" s="19">
        <f t="shared" si="471"/>
        <v>1500</v>
      </c>
      <c r="AQ201" s="19">
        <f t="shared" si="471"/>
        <v>1494</v>
      </c>
      <c r="AR201" s="19">
        <f t="shared" si="471"/>
        <v>1530</v>
      </c>
      <c r="AS201" s="19">
        <f t="shared" si="471"/>
        <v>1481</v>
      </c>
      <c r="AT201" s="19">
        <f t="shared" si="471"/>
        <v>1464</v>
      </c>
      <c r="AU201" s="19">
        <f t="shared" si="471"/>
        <v>1490</v>
      </c>
      <c r="AV201" s="19">
        <f t="shared" si="471"/>
        <v>1639</v>
      </c>
      <c r="AW201" s="19">
        <f t="shared" si="471"/>
        <v>1565</v>
      </c>
      <c r="AX201" s="19">
        <f t="shared" si="471"/>
        <v>1540</v>
      </c>
      <c r="AY201" s="19">
        <f t="shared" si="471"/>
        <v>1561</v>
      </c>
      <c r="AZ201" s="19">
        <f t="shared" si="471"/>
        <v>1528</v>
      </c>
      <c r="BA201" s="19">
        <f t="shared" si="471"/>
        <v>1751</v>
      </c>
      <c r="BB201" s="19">
        <f t="shared" si="471"/>
        <v>1039</v>
      </c>
    </row>
    <row r="202" spans="2:54" x14ac:dyDescent="0.25">
      <c r="B202" s="1">
        <v>2012</v>
      </c>
      <c r="C202" s="19">
        <f>SUM(C92:C95)</f>
        <v>1503</v>
      </c>
      <c r="D202" s="19">
        <f t="shared" ref="D202:BB202" si="472">SUM(D92:D95)</f>
        <v>1730</v>
      </c>
      <c r="E202" s="19">
        <f t="shared" si="472"/>
        <v>1548</v>
      </c>
      <c r="F202" s="19">
        <f t="shared" si="472"/>
        <v>1598</v>
      </c>
      <c r="G202" s="19">
        <f t="shared" si="472"/>
        <v>1603</v>
      </c>
      <c r="H202" s="19">
        <f t="shared" si="472"/>
        <v>1617</v>
      </c>
      <c r="I202" s="19">
        <f t="shared" si="472"/>
        <v>1523</v>
      </c>
      <c r="J202" s="19">
        <f t="shared" si="472"/>
        <v>1629</v>
      </c>
      <c r="K202" s="19">
        <f t="shared" si="472"/>
        <v>1665</v>
      </c>
      <c r="L202" s="19">
        <f t="shared" si="472"/>
        <v>1576</v>
      </c>
      <c r="M202" s="19">
        <f t="shared" si="472"/>
        <v>1584</v>
      </c>
      <c r="N202" s="19">
        <f t="shared" si="472"/>
        <v>1653</v>
      </c>
      <c r="O202" s="19">
        <f t="shared" si="472"/>
        <v>1542</v>
      </c>
      <c r="P202" s="19">
        <f t="shared" si="472"/>
        <v>1446</v>
      </c>
      <c r="Q202" s="19">
        <f t="shared" si="472"/>
        <v>1524</v>
      </c>
      <c r="R202" s="19">
        <f t="shared" si="472"/>
        <v>1709</v>
      </c>
      <c r="S202" s="19">
        <f t="shared" si="472"/>
        <v>1596</v>
      </c>
      <c r="T202" s="19">
        <f t="shared" si="472"/>
        <v>1557</v>
      </c>
      <c r="U202" s="19">
        <f t="shared" si="472"/>
        <v>1374</v>
      </c>
      <c r="V202" s="19">
        <f t="shared" si="472"/>
        <v>1608</v>
      </c>
      <c r="W202" s="19">
        <f t="shared" si="472"/>
        <v>1534</v>
      </c>
      <c r="X202" s="19">
        <f t="shared" si="472"/>
        <v>1576</v>
      </c>
      <c r="Y202" s="19">
        <f t="shared" si="472"/>
        <v>1082</v>
      </c>
      <c r="Z202" s="19">
        <f t="shared" si="472"/>
        <v>1613</v>
      </c>
      <c r="AA202" s="19">
        <f t="shared" si="472"/>
        <v>1506</v>
      </c>
      <c r="AB202" s="19">
        <f t="shared" si="472"/>
        <v>1458</v>
      </c>
      <c r="AC202" s="19">
        <f t="shared" si="472"/>
        <v>1445</v>
      </c>
      <c r="AD202" s="19">
        <f t="shared" si="472"/>
        <v>1456</v>
      </c>
      <c r="AE202" s="19">
        <f t="shared" si="472"/>
        <v>1489</v>
      </c>
      <c r="AF202" s="19">
        <f t="shared" si="472"/>
        <v>1524</v>
      </c>
      <c r="AG202" s="19">
        <f t="shared" si="472"/>
        <v>1493</v>
      </c>
      <c r="AH202" s="19">
        <f t="shared" si="472"/>
        <v>1481</v>
      </c>
      <c r="AI202" s="19">
        <f t="shared" si="472"/>
        <v>1444</v>
      </c>
      <c r="AJ202" s="19">
        <f t="shared" si="472"/>
        <v>1508</v>
      </c>
      <c r="AK202" s="19">
        <f t="shared" si="472"/>
        <v>1270</v>
      </c>
      <c r="AL202" s="19">
        <f t="shared" si="472"/>
        <v>1489</v>
      </c>
      <c r="AM202" s="19">
        <f t="shared" si="472"/>
        <v>1447</v>
      </c>
      <c r="AN202" s="19">
        <f t="shared" si="472"/>
        <v>1563</v>
      </c>
      <c r="AO202" s="19">
        <f t="shared" si="472"/>
        <v>1415</v>
      </c>
      <c r="AP202" s="19">
        <f t="shared" si="472"/>
        <v>1438</v>
      </c>
      <c r="AQ202" s="19">
        <f t="shared" si="472"/>
        <v>1495</v>
      </c>
      <c r="AR202" s="19">
        <f t="shared" si="472"/>
        <v>1446</v>
      </c>
      <c r="AS202" s="19">
        <f t="shared" si="472"/>
        <v>1509</v>
      </c>
      <c r="AT202" s="19">
        <f t="shared" si="472"/>
        <v>1526</v>
      </c>
      <c r="AU202" s="19">
        <f t="shared" si="472"/>
        <v>1567</v>
      </c>
      <c r="AV202" s="19">
        <f t="shared" si="472"/>
        <v>1573</v>
      </c>
      <c r="AW202" s="19">
        <f t="shared" si="472"/>
        <v>1598</v>
      </c>
      <c r="AX202" s="19">
        <f t="shared" si="472"/>
        <v>1481</v>
      </c>
      <c r="AY202" s="19">
        <f t="shared" si="472"/>
        <v>1605</v>
      </c>
      <c r="AZ202" s="19">
        <f t="shared" si="472"/>
        <v>1630</v>
      </c>
      <c r="BA202" s="19">
        <f t="shared" si="472"/>
        <v>1700</v>
      </c>
      <c r="BB202" s="19">
        <f t="shared" si="472"/>
        <v>1072</v>
      </c>
    </row>
    <row r="203" spans="2:54" x14ac:dyDescent="0.25">
      <c r="B203" s="1">
        <v>2011</v>
      </c>
      <c r="C203" s="19">
        <f>SUM(C103:C106)</f>
        <v>1938</v>
      </c>
      <c r="D203" s="19">
        <f t="shared" ref="D203:BB203" si="473">SUM(D103:D106)</f>
        <v>2170</v>
      </c>
      <c r="E203" s="19">
        <f t="shared" si="473"/>
        <v>1865</v>
      </c>
      <c r="F203" s="19">
        <f t="shared" si="473"/>
        <v>1792</v>
      </c>
      <c r="G203" s="19">
        <f t="shared" si="473"/>
        <v>1727</v>
      </c>
      <c r="H203" s="19">
        <f t="shared" si="473"/>
        <v>1668</v>
      </c>
      <c r="I203" s="19">
        <f t="shared" si="473"/>
        <v>1703</v>
      </c>
      <c r="J203" s="19">
        <f t="shared" si="473"/>
        <v>1574</v>
      </c>
      <c r="K203" s="19">
        <f t="shared" si="473"/>
        <v>1647</v>
      </c>
      <c r="L203" s="19">
        <f t="shared" si="473"/>
        <v>1599</v>
      </c>
      <c r="M203" s="19">
        <f t="shared" si="473"/>
        <v>1656</v>
      </c>
      <c r="N203" s="19">
        <f t="shared" si="473"/>
        <v>1590</v>
      </c>
      <c r="O203" s="19">
        <f t="shared" si="473"/>
        <v>1580</v>
      </c>
      <c r="P203" s="19">
        <f t="shared" si="473"/>
        <v>1629</v>
      </c>
      <c r="Q203" s="19">
        <f t="shared" si="473"/>
        <v>1620</v>
      </c>
      <c r="R203" s="19">
        <f t="shared" si="473"/>
        <v>1374</v>
      </c>
      <c r="S203" s="19">
        <f t="shared" si="473"/>
        <v>1320</v>
      </c>
      <c r="T203" s="19">
        <f t="shared" si="473"/>
        <v>1702</v>
      </c>
      <c r="U203" s="19">
        <f t="shared" si="473"/>
        <v>1814</v>
      </c>
      <c r="V203" s="19">
        <f t="shared" si="473"/>
        <v>1572</v>
      </c>
      <c r="W203" s="19">
        <f t="shared" si="473"/>
        <v>1618</v>
      </c>
      <c r="X203" s="19">
        <f t="shared" si="473"/>
        <v>1375</v>
      </c>
      <c r="Y203" s="19">
        <f t="shared" si="473"/>
        <v>1605</v>
      </c>
      <c r="Z203" s="19">
        <f t="shared" si="473"/>
        <v>1610</v>
      </c>
      <c r="AA203" s="19">
        <f t="shared" si="473"/>
        <v>1494</v>
      </c>
      <c r="AB203" s="19">
        <f t="shared" si="473"/>
        <v>1527</v>
      </c>
      <c r="AC203" s="19">
        <f t="shared" si="473"/>
        <v>1541</v>
      </c>
      <c r="AD203" s="19">
        <f t="shared" si="473"/>
        <v>1474</v>
      </c>
      <c r="AE203" s="19">
        <f t="shared" si="473"/>
        <v>1560</v>
      </c>
      <c r="AF203" s="19">
        <f t="shared" si="473"/>
        <v>1465</v>
      </c>
      <c r="AG203" s="19">
        <f t="shared" si="473"/>
        <v>1550</v>
      </c>
      <c r="AH203" s="19">
        <f t="shared" si="473"/>
        <v>1519</v>
      </c>
      <c r="AI203" s="19">
        <f t="shared" si="473"/>
        <v>1485</v>
      </c>
      <c r="AJ203" s="19">
        <f t="shared" si="473"/>
        <v>1509</v>
      </c>
      <c r="AK203" s="19">
        <f t="shared" si="473"/>
        <v>1342</v>
      </c>
      <c r="AL203" s="19">
        <f t="shared" si="473"/>
        <v>1467</v>
      </c>
      <c r="AM203" s="19">
        <f t="shared" si="473"/>
        <v>1518</v>
      </c>
      <c r="AN203" s="19">
        <f t="shared" si="473"/>
        <v>1489</v>
      </c>
      <c r="AO203" s="19">
        <f t="shared" si="473"/>
        <v>1550</v>
      </c>
      <c r="AP203" s="19">
        <f t="shared" si="473"/>
        <v>1414</v>
      </c>
      <c r="AQ203" s="19">
        <f t="shared" si="473"/>
        <v>1577</v>
      </c>
      <c r="AR203" s="19">
        <f t="shared" si="473"/>
        <v>1478</v>
      </c>
      <c r="AS203" s="19">
        <f t="shared" si="473"/>
        <v>1573</v>
      </c>
      <c r="AT203" s="19">
        <f t="shared" si="473"/>
        <v>1628</v>
      </c>
      <c r="AU203" s="19">
        <f t="shared" si="473"/>
        <v>1523</v>
      </c>
      <c r="AV203" s="19">
        <f t="shared" si="473"/>
        <v>1599</v>
      </c>
      <c r="AW203" s="19">
        <f t="shared" si="473"/>
        <v>1509</v>
      </c>
      <c r="AX203" s="19">
        <f t="shared" si="473"/>
        <v>1574</v>
      </c>
      <c r="AY203" s="19">
        <f t="shared" si="473"/>
        <v>1649</v>
      </c>
      <c r="AZ203" s="19">
        <f t="shared" si="473"/>
        <v>1643</v>
      </c>
      <c r="BA203" s="19">
        <f t="shared" si="473"/>
        <v>1699</v>
      </c>
      <c r="BB203" s="19">
        <f t="shared" si="473"/>
        <v>1161</v>
      </c>
    </row>
    <row r="204" spans="2:54" x14ac:dyDescent="0.25">
      <c r="B204" s="1">
        <v>2010</v>
      </c>
      <c r="C204" s="19">
        <f>SUM(C114:C117)</f>
        <v>1954</v>
      </c>
      <c r="D204" s="19">
        <f t="shared" ref="D204:BB204" si="474">SUM(D114:D117)</f>
        <v>1894</v>
      </c>
      <c r="E204" s="19">
        <f t="shared" si="474"/>
        <v>1823</v>
      </c>
      <c r="F204" s="19">
        <f t="shared" si="474"/>
        <v>1725</v>
      </c>
      <c r="G204" s="19">
        <f t="shared" si="474"/>
        <v>1715</v>
      </c>
      <c r="H204" s="19">
        <f t="shared" si="474"/>
        <v>1654</v>
      </c>
      <c r="I204" s="19">
        <f t="shared" si="474"/>
        <v>1693</v>
      </c>
      <c r="J204" s="19">
        <f t="shared" si="474"/>
        <v>1755</v>
      </c>
      <c r="K204" s="19">
        <f t="shared" si="474"/>
        <v>1664</v>
      </c>
      <c r="L204" s="19">
        <f t="shared" si="474"/>
        <v>1666</v>
      </c>
      <c r="M204" s="19">
        <f t="shared" si="474"/>
        <v>1678</v>
      </c>
      <c r="N204" s="19">
        <f t="shared" si="474"/>
        <v>1623</v>
      </c>
      <c r="O204" s="19">
        <f t="shared" si="474"/>
        <v>1331</v>
      </c>
      <c r="P204" s="19">
        <f t="shared" si="474"/>
        <v>1615</v>
      </c>
      <c r="Q204" s="19">
        <f t="shared" si="474"/>
        <v>1681</v>
      </c>
      <c r="R204" s="19">
        <f t="shared" si="474"/>
        <v>1673</v>
      </c>
      <c r="S204" s="19">
        <f t="shared" si="474"/>
        <v>1623</v>
      </c>
      <c r="T204" s="19">
        <f t="shared" si="474"/>
        <v>1431</v>
      </c>
      <c r="U204" s="19">
        <f t="shared" si="474"/>
        <v>1692</v>
      </c>
      <c r="V204" s="19">
        <f t="shared" si="474"/>
        <v>1614</v>
      </c>
      <c r="W204" s="19">
        <f t="shared" si="474"/>
        <v>1661</v>
      </c>
      <c r="X204" s="19">
        <f t="shared" si="474"/>
        <v>1393</v>
      </c>
      <c r="Y204" s="19">
        <f t="shared" si="474"/>
        <v>1655</v>
      </c>
      <c r="Z204" s="19">
        <f t="shared" si="474"/>
        <v>1563</v>
      </c>
      <c r="AA204" s="19">
        <f t="shared" si="474"/>
        <v>1528</v>
      </c>
      <c r="AB204" s="19">
        <f t="shared" si="474"/>
        <v>1520</v>
      </c>
      <c r="AC204" s="19">
        <f t="shared" si="474"/>
        <v>1597</v>
      </c>
      <c r="AD204" s="19">
        <f t="shared" si="474"/>
        <v>1565</v>
      </c>
      <c r="AE204" s="19">
        <f t="shared" si="474"/>
        <v>1576</v>
      </c>
      <c r="AF204" s="19">
        <f t="shared" si="474"/>
        <v>1447</v>
      </c>
      <c r="AG204" s="19">
        <f t="shared" si="474"/>
        <v>1644</v>
      </c>
      <c r="AH204" s="19">
        <f t="shared" si="474"/>
        <v>1495</v>
      </c>
      <c r="AI204" s="19">
        <f t="shared" si="474"/>
        <v>1490</v>
      </c>
      <c r="AJ204" s="19">
        <f t="shared" si="474"/>
        <v>1509</v>
      </c>
      <c r="AK204" s="19">
        <f t="shared" si="474"/>
        <v>1359</v>
      </c>
      <c r="AL204" s="19">
        <f t="shared" si="474"/>
        <v>1574</v>
      </c>
      <c r="AM204" s="19">
        <f t="shared" si="474"/>
        <v>1615</v>
      </c>
      <c r="AN204" s="19">
        <f t="shared" si="474"/>
        <v>1534</v>
      </c>
      <c r="AO204" s="19">
        <f t="shared" si="474"/>
        <v>1533</v>
      </c>
      <c r="AP204" s="19">
        <f t="shared" si="474"/>
        <v>1619</v>
      </c>
      <c r="AQ204" s="19">
        <f t="shared" si="474"/>
        <v>1720</v>
      </c>
      <c r="AR204" s="19">
        <f t="shared" si="474"/>
        <v>1591</v>
      </c>
      <c r="AS204" s="19">
        <f t="shared" si="474"/>
        <v>1599</v>
      </c>
      <c r="AT204" s="19">
        <f t="shared" si="474"/>
        <v>1620</v>
      </c>
      <c r="AU204" s="19">
        <f t="shared" si="474"/>
        <v>1602</v>
      </c>
      <c r="AV204" s="19">
        <f t="shared" si="474"/>
        <v>1570</v>
      </c>
      <c r="AW204" s="19">
        <f t="shared" si="474"/>
        <v>1585</v>
      </c>
      <c r="AX204" s="19">
        <f t="shared" si="474"/>
        <v>1549</v>
      </c>
      <c r="AY204" s="19">
        <f t="shared" si="474"/>
        <v>1822</v>
      </c>
      <c r="AZ204" s="19">
        <f t="shared" si="474"/>
        <v>1900</v>
      </c>
      <c r="BA204" s="19">
        <f t="shared" si="474"/>
        <v>1967</v>
      </c>
      <c r="BB204" s="19">
        <f t="shared" si="474"/>
        <v>1533</v>
      </c>
    </row>
    <row r="206" spans="2:54" x14ac:dyDescent="0.25">
      <c r="B206" t="s">
        <v>130</v>
      </c>
    </row>
    <row r="207" spans="2:54" x14ac:dyDescent="0.25">
      <c r="B207" s="255" t="s">
        <v>50</v>
      </c>
      <c r="C207" s="254">
        <v>1</v>
      </c>
      <c r="D207" s="254">
        <v>2</v>
      </c>
      <c r="E207" s="254">
        <v>3</v>
      </c>
      <c r="F207" s="254">
        <v>4</v>
      </c>
      <c r="G207" s="254">
        <v>5</v>
      </c>
      <c r="H207" s="254">
        <v>6</v>
      </c>
      <c r="I207" s="254">
        <v>7</v>
      </c>
      <c r="J207" s="254">
        <v>8</v>
      </c>
      <c r="K207" s="254">
        <v>9</v>
      </c>
      <c r="L207" s="254">
        <v>10</v>
      </c>
      <c r="M207" s="254">
        <v>11</v>
      </c>
      <c r="N207" s="254">
        <v>12</v>
      </c>
      <c r="O207" s="254">
        <v>13</v>
      </c>
      <c r="P207" s="254">
        <v>14</v>
      </c>
      <c r="Q207" s="254">
        <v>15</v>
      </c>
      <c r="R207" s="254">
        <v>16</v>
      </c>
      <c r="S207" s="254">
        <v>17</v>
      </c>
      <c r="T207" s="254">
        <v>18</v>
      </c>
      <c r="U207" s="254">
        <v>19</v>
      </c>
      <c r="V207" s="254">
        <v>20</v>
      </c>
      <c r="W207" s="254">
        <v>21</v>
      </c>
      <c r="X207" s="254">
        <v>22</v>
      </c>
      <c r="Y207" s="254">
        <v>23</v>
      </c>
      <c r="Z207" s="254">
        <v>24</v>
      </c>
      <c r="AA207" s="254">
        <v>25</v>
      </c>
      <c r="AB207" s="254">
        <v>26</v>
      </c>
      <c r="AC207" s="254">
        <v>27</v>
      </c>
      <c r="AD207" s="254">
        <v>28</v>
      </c>
      <c r="AE207" s="254">
        <v>29</v>
      </c>
      <c r="AF207" s="254">
        <v>30</v>
      </c>
      <c r="AG207" s="254">
        <v>31</v>
      </c>
      <c r="AH207" s="254">
        <v>32</v>
      </c>
      <c r="AI207" s="254">
        <v>33</v>
      </c>
      <c r="AJ207" s="254">
        <v>34</v>
      </c>
      <c r="AK207" s="254">
        <v>35</v>
      </c>
      <c r="AL207" s="254">
        <v>36</v>
      </c>
      <c r="AM207" s="254">
        <v>37</v>
      </c>
      <c r="AN207" s="254">
        <v>38</v>
      </c>
      <c r="AO207" s="254">
        <v>39</v>
      </c>
      <c r="AP207" s="254">
        <v>40</v>
      </c>
      <c r="AQ207" s="254">
        <v>41</v>
      </c>
      <c r="AR207" s="254">
        <v>42</v>
      </c>
      <c r="AS207" s="254">
        <v>43</v>
      </c>
      <c r="AT207" s="254">
        <v>44</v>
      </c>
      <c r="AU207" s="254">
        <v>45</v>
      </c>
      <c r="AV207" s="254">
        <v>46</v>
      </c>
      <c r="AW207" s="254">
        <v>47</v>
      </c>
      <c r="AX207" s="254">
        <v>48</v>
      </c>
      <c r="AY207" s="254">
        <v>49</v>
      </c>
      <c r="AZ207" s="254">
        <v>50</v>
      </c>
      <c r="BA207" s="254">
        <v>51</v>
      </c>
      <c r="BB207" s="254">
        <v>52</v>
      </c>
    </row>
    <row r="208" spans="2:54" x14ac:dyDescent="0.25">
      <c r="B208" s="110" t="s">
        <v>51</v>
      </c>
      <c r="C208" s="19">
        <f>C4-C26</f>
        <v>-4</v>
      </c>
      <c r="D208" s="19">
        <f t="shared" ref="D208:BB208" si="475">D4-D26</f>
        <v>-23</v>
      </c>
      <c r="E208" s="19">
        <f t="shared" si="475"/>
        <v>10</v>
      </c>
      <c r="F208" s="19">
        <f t="shared" si="475"/>
        <v>3</v>
      </c>
      <c r="G208" s="19">
        <f t="shared" si="475"/>
        <v>9</v>
      </c>
      <c r="H208" s="19">
        <f t="shared" si="475"/>
        <v>-15</v>
      </c>
      <c r="I208" s="19">
        <f t="shared" si="475"/>
        <v>-5</v>
      </c>
      <c r="J208" s="19">
        <f t="shared" si="475"/>
        <v>25</v>
      </c>
      <c r="K208" s="19">
        <f t="shared" si="475"/>
        <v>4</v>
      </c>
      <c r="L208" s="19">
        <f t="shared" si="475"/>
        <v>9</v>
      </c>
      <c r="M208" s="19">
        <f t="shared" si="475"/>
        <v>6</v>
      </c>
      <c r="N208" s="19">
        <f t="shared" si="475"/>
        <v>-2</v>
      </c>
      <c r="O208" s="19">
        <f t="shared" si="475"/>
        <v>6</v>
      </c>
      <c r="P208" s="19">
        <f t="shared" si="475"/>
        <v>5</v>
      </c>
      <c r="Q208" s="19">
        <f t="shared" si="475"/>
        <v>2</v>
      </c>
      <c r="R208" s="19">
        <f t="shared" si="475"/>
        <v>-3</v>
      </c>
      <c r="S208" s="19">
        <f t="shared" si="475"/>
        <v>-3</v>
      </c>
      <c r="T208" s="19">
        <f t="shared" si="475"/>
        <v>-3</v>
      </c>
      <c r="U208" s="19">
        <f t="shared" si="475"/>
        <v>-20</v>
      </c>
      <c r="V208" s="19">
        <f t="shared" si="475"/>
        <v>4</v>
      </c>
      <c r="W208" s="19">
        <f t="shared" si="475"/>
        <v>-9</v>
      </c>
      <c r="X208" s="19">
        <f t="shared" si="475"/>
        <v>-6</v>
      </c>
      <c r="Y208" s="19">
        <f t="shared" si="475"/>
        <v>-2</v>
      </c>
      <c r="Z208" s="19">
        <f t="shared" si="475"/>
        <v>-16</v>
      </c>
      <c r="AA208" s="19">
        <f t="shared" si="475"/>
        <v>-7</v>
      </c>
      <c r="AB208" s="19">
        <f t="shared" si="475"/>
        <v>4</v>
      </c>
      <c r="AC208" s="19">
        <f t="shared" si="475"/>
        <v>-3</v>
      </c>
      <c r="AD208" s="19">
        <f t="shared" si="475"/>
        <v>10</v>
      </c>
      <c r="AE208" s="19">
        <f t="shared" si="475"/>
        <v>-10</v>
      </c>
      <c r="AF208" s="19">
        <f t="shared" si="475"/>
        <v>-10</v>
      </c>
      <c r="AG208" s="19">
        <f t="shared" si="475"/>
        <v>-17</v>
      </c>
      <c r="AH208" s="19">
        <f t="shared" si="475"/>
        <v>-15</v>
      </c>
      <c r="AI208" s="19">
        <f t="shared" si="475"/>
        <v>-14</v>
      </c>
      <c r="AJ208" s="19">
        <f t="shared" si="475"/>
        <v>5</v>
      </c>
      <c r="AK208" s="19">
        <f t="shared" si="475"/>
        <v>-13</v>
      </c>
      <c r="AL208" s="19">
        <f t="shared" si="475"/>
        <v>-16</v>
      </c>
      <c r="AM208" s="19">
        <f t="shared" si="475"/>
        <v>-16</v>
      </c>
      <c r="AN208" s="19">
        <f t="shared" si="475"/>
        <v>-33</v>
      </c>
      <c r="AO208" s="19">
        <f t="shared" si="475"/>
        <v>-5</v>
      </c>
      <c r="AP208" s="19">
        <f t="shared" si="475"/>
        <v>7</v>
      </c>
      <c r="AQ208" s="19">
        <f t="shared" si="475"/>
        <v>-2</v>
      </c>
      <c r="AR208" s="19">
        <f t="shared" si="475"/>
        <v>-2</v>
      </c>
      <c r="AS208" s="19">
        <f t="shared" si="475"/>
        <v>-31</v>
      </c>
      <c r="AT208" s="19">
        <f t="shared" si="475"/>
        <v>-15</v>
      </c>
      <c r="AU208" s="19">
        <f t="shared" si="475"/>
        <v>-1</v>
      </c>
      <c r="AV208" s="19">
        <f t="shared" si="475"/>
        <v>-2</v>
      </c>
      <c r="AW208" s="19">
        <f t="shared" si="475"/>
        <v>-8</v>
      </c>
      <c r="AX208" s="19">
        <f t="shared" si="475"/>
        <v>-14</v>
      </c>
      <c r="AY208" s="19">
        <f t="shared" si="475"/>
        <v>5</v>
      </c>
      <c r="AZ208" s="19">
        <f t="shared" si="475"/>
        <v>-6</v>
      </c>
      <c r="BA208" s="19">
        <f t="shared" si="475"/>
        <v>5</v>
      </c>
      <c r="BB208" s="19">
        <f t="shared" si="475"/>
        <v>11</v>
      </c>
    </row>
    <row r="209" spans="2:54" x14ac:dyDescent="0.25">
      <c r="B209" s="110" t="s">
        <v>44</v>
      </c>
      <c r="C209" s="19">
        <f t="shared" ref="C209:BB209" si="476">C5-C27</f>
        <v>-2</v>
      </c>
      <c r="D209" s="19">
        <f t="shared" si="476"/>
        <v>9</v>
      </c>
      <c r="E209" s="19">
        <f t="shared" si="476"/>
        <v>-6</v>
      </c>
      <c r="F209" s="19">
        <f t="shared" si="476"/>
        <v>-4</v>
      </c>
      <c r="G209" s="19">
        <f t="shared" si="476"/>
        <v>1</v>
      </c>
      <c r="H209" s="19">
        <f t="shared" si="476"/>
        <v>-7</v>
      </c>
      <c r="I209" s="19">
        <f t="shared" si="476"/>
        <v>-5</v>
      </c>
      <c r="J209" s="19">
        <f t="shared" si="476"/>
        <v>5</v>
      </c>
      <c r="K209" s="19">
        <f t="shared" si="476"/>
        <v>9</v>
      </c>
      <c r="L209" s="19">
        <f t="shared" si="476"/>
        <v>-7</v>
      </c>
      <c r="M209" s="19">
        <f t="shared" si="476"/>
        <v>5</v>
      </c>
      <c r="N209" s="19">
        <f t="shared" si="476"/>
        <v>-3</v>
      </c>
      <c r="O209" s="19">
        <f t="shared" si="476"/>
        <v>-7</v>
      </c>
      <c r="P209" s="19">
        <f t="shared" si="476"/>
        <v>-1</v>
      </c>
      <c r="Q209" s="19">
        <f t="shared" si="476"/>
        <v>-11</v>
      </c>
      <c r="R209" s="19">
        <f t="shared" si="476"/>
        <v>-6</v>
      </c>
      <c r="S209" s="19">
        <f t="shared" si="476"/>
        <v>0</v>
      </c>
      <c r="T209" s="19">
        <f t="shared" si="476"/>
        <v>-10</v>
      </c>
      <c r="U209" s="19">
        <f t="shared" si="476"/>
        <v>-1</v>
      </c>
      <c r="V209" s="19">
        <f t="shared" si="476"/>
        <v>-5</v>
      </c>
      <c r="W209" s="19">
        <f t="shared" si="476"/>
        <v>3</v>
      </c>
      <c r="X209" s="19">
        <f t="shared" si="476"/>
        <v>-4</v>
      </c>
      <c r="Y209" s="19">
        <f t="shared" si="476"/>
        <v>-3</v>
      </c>
      <c r="Z209" s="19">
        <f t="shared" si="476"/>
        <v>-6</v>
      </c>
      <c r="AA209" s="19">
        <f t="shared" si="476"/>
        <v>-2</v>
      </c>
      <c r="AB209" s="19">
        <f t="shared" si="476"/>
        <v>-11</v>
      </c>
      <c r="AC209" s="19">
        <f t="shared" si="476"/>
        <v>-10</v>
      </c>
      <c r="AD209" s="19">
        <f t="shared" si="476"/>
        <v>-11</v>
      </c>
      <c r="AE209" s="19">
        <f t="shared" si="476"/>
        <v>-5</v>
      </c>
      <c r="AF209" s="19">
        <f t="shared" si="476"/>
        <v>-1</v>
      </c>
      <c r="AG209" s="19">
        <f t="shared" si="476"/>
        <v>1</v>
      </c>
      <c r="AH209" s="19">
        <f t="shared" si="476"/>
        <v>-3</v>
      </c>
      <c r="AI209" s="19">
        <f t="shared" si="476"/>
        <v>4</v>
      </c>
      <c r="AJ209" s="19">
        <f t="shared" si="476"/>
        <v>-6</v>
      </c>
      <c r="AK209" s="19">
        <f t="shared" si="476"/>
        <v>7</v>
      </c>
      <c r="AL209" s="19">
        <f t="shared" si="476"/>
        <v>-10</v>
      </c>
      <c r="AM209" s="19">
        <f t="shared" si="476"/>
        <v>-4</v>
      </c>
      <c r="AN209" s="19">
        <f t="shared" si="476"/>
        <v>-3</v>
      </c>
      <c r="AO209" s="19">
        <f t="shared" si="476"/>
        <v>7</v>
      </c>
      <c r="AP209" s="19">
        <f t="shared" si="476"/>
        <v>-1</v>
      </c>
      <c r="AQ209" s="19">
        <f t="shared" si="476"/>
        <v>-3</v>
      </c>
      <c r="AR209" s="19">
        <f t="shared" si="476"/>
        <v>-5</v>
      </c>
      <c r="AS209" s="19">
        <f t="shared" si="476"/>
        <v>-10</v>
      </c>
      <c r="AT209" s="19">
        <f t="shared" si="476"/>
        <v>-11</v>
      </c>
      <c r="AU209" s="19">
        <f t="shared" si="476"/>
        <v>0</v>
      </c>
      <c r="AV209" s="19">
        <f t="shared" si="476"/>
        <v>-11</v>
      </c>
      <c r="AW209" s="19">
        <f t="shared" si="476"/>
        <v>-1</v>
      </c>
      <c r="AX209" s="19">
        <f t="shared" si="476"/>
        <v>-3</v>
      </c>
      <c r="AY209" s="19">
        <f t="shared" si="476"/>
        <v>0</v>
      </c>
      <c r="AZ209" s="19">
        <f t="shared" si="476"/>
        <v>7</v>
      </c>
      <c r="BA209" s="19">
        <f t="shared" si="476"/>
        <v>-9</v>
      </c>
      <c r="BB209" s="19">
        <f t="shared" si="476"/>
        <v>7</v>
      </c>
    </row>
    <row r="210" spans="2:54" x14ac:dyDescent="0.25">
      <c r="B210" s="110" t="s">
        <v>45</v>
      </c>
      <c r="C210" s="19">
        <f t="shared" ref="C210:BB210" si="477">C6-C28</f>
        <v>-19</v>
      </c>
      <c r="D210" s="19">
        <f t="shared" si="477"/>
        <v>-27</v>
      </c>
      <c r="E210" s="19">
        <f t="shared" si="477"/>
        <v>28</v>
      </c>
      <c r="F210" s="19">
        <f t="shared" si="477"/>
        <v>16</v>
      </c>
      <c r="G210" s="19">
        <f t="shared" si="477"/>
        <v>-31</v>
      </c>
      <c r="H210" s="19">
        <f t="shared" si="477"/>
        <v>-22</v>
      </c>
      <c r="I210" s="19">
        <f t="shared" si="477"/>
        <v>-32</v>
      </c>
      <c r="J210" s="19">
        <f t="shared" si="477"/>
        <v>27</v>
      </c>
      <c r="K210" s="19">
        <f t="shared" si="477"/>
        <v>61</v>
      </c>
      <c r="L210" s="19">
        <f t="shared" si="477"/>
        <v>25</v>
      </c>
      <c r="M210" s="19">
        <f t="shared" si="477"/>
        <v>-18</v>
      </c>
      <c r="N210" s="19">
        <f t="shared" si="477"/>
        <v>-3</v>
      </c>
      <c r="O210" s="19">
        <f t="shared" si="477"/>
        <v>22</v>
      </c>
      <c r="P210" s="19">
        <f t="shared" si="477"/>
        <v>28</v>
      </c>
      <c r="Q210" s="19">
        <f t="shared" si="477"/>
        <v>-5</v>
      </c>
      <c r="R210" s="19">
        <f t="shared" si="477"/>
        <v>52</v>
      </c>
      <c r="S210" s="19">
        <f t="shared" si="477"/>
        <v>64</v>
      </c>
      <c r="T210" s="19">
        <f t="shared" si="477"/>
        <v>37</v>
      </c>
      <c r="U210" s="19">
        <f t="shared" si="477"/>
        <v>-14</v>
      </c>
      <c r="V210" s="19">
        <f t="shared" si="477"/>
        <v>-13</v>
      </c>
      <c r="W210" s="19">
        <f t="shared" si="477"/>
        <v>45</v>
      </c>
      <c r="X210" s="19">
        <f t="shared" si="477"/>
        <v>-18</v>
      </c>
      <c r="Y210" s="19">
        <f t="shared" si="477"/>
        <v>-31</v>
      </c>
      <c r="Z210" s="19">
        <f t="shared" si="477"/>
        <v>1</v>
      </c>
      <c r="AA210" s="19">
        <f t="shared" si="477"/>
        <v>-45</v>
      </c>
      <c r="AB210" s="19">
        <f t="shared" si="477"/>
        <v>-87</v>
      </c>
      <c r="AC210" s="19">
        <f t="shared" si="477"/>
        <v>-14</v>
      </c>
      <c r="AD210" s="19">
        <f t="shared" si="477"/>
        <v>-40</v>
      </c>
      <c r="AE210" s="19">
        <f t="shared" si="477"/>
        <v>-27</v>
      </c>
      <c r="AF210" s="19">
        <f t="shared" si="477"/>
        <v>-16</v>
      </c>
      <c r="AG210" s="19">
        <f t="shared" si="477"/>
        <v>2</v>
      </c>
      <c r="AH210" s="19">
        <f t="shared" si="477"/>
        <v>1</v>
      </c>
      <c r="AI210" s="19">
        <f t="shared" si="477"/>
        <v>36</v>
      </c>
      <c r="AJ210" s="19">
        <f t="shared" si="477"/>
        <v>45</v>
      </c>
      <c r="AK210" s="19">
        <f t="shared" si="477"/>
        <v>38</v>
      </c>
      <c r="AL210" s="19">
        <f t="shared" si="477"/>
        <v>-81</v>
      </c>
      <c r="AM210" s="19">
        <f t="shared" si="477"/>
        <v>28</v>
      </c>
      <c r="AN210" s="19">
        <f t="shared" si="477"/>
        <v>25</v>
      </c>
      <c r="AO210" s="19">
        <f t="shared" si="477"/>
        <v>44</v>
      </c>
      <c r="AP210" s="19">
        <f t="shared" si="477"/>
        <v>-8</v>
      </c>
      <c r="AQ210" s="19">
        <f t="shared" si="477"/>
        <v>-36</v>
      </c>
      <c r="AR210" s="19">
        <f t="shared" si="477"/>
        <v>-5</v>
      </c>
      <c r="AS210" s="19">
        <f t="shared" si="477"/>
        <v>18</v>
      </c>
      <c r="AT210" s="19">
        <f t="shared" si="477"/>
        <v>34</v>
      </c>
      <c r="AU210" s="19">
        <f t="shared" si="477"/>
        <v>18</v>
      </c>
      <c r="AV210" s="19">
        <f t="shared" si="477"/>
        <v>27</v>
      </c>
      <c r="AW210" s="19">
        <f t="shared" si="477"/>
        <v>12</v>
      </c>
      <c r="AX210" s="19">
        <f t="shared" si="477"/>
        <v>33</v>
      </c>
      <c r="AY210" s="19">
        <f t="shared" si="477"/>
        <v>13</v>
      </c>
      <c r="AZ210" s="19">
        <f t="shared" si="477"/>
        <v>15</v>
      </c>
      <c r="BA210" s="19">
        <f t="shared" si="477"/>
        <v>-15</v>
      </c>
      <c r="BB210" s="19">
        <f t="shared" si="477"/>
        <v>115</v>
      </c>
    </row>
    <row r="211" spans="2:54" x14ac:dyDescent="0.25">
      <c r="B211" s="110" t="s">
        <v>46</v>
      </c>
      <c r="C211" s="19">
        <f t="shared" ref="C211:BB211" si="478">C7-C29</f>
        <v>-89</v>
      </c>
      <c r="D211" s="19">
        <f t="shared" si="478"/>
        <v>-61</v>
      </c>
      <c r="E211" s="19">
        <f t="shared" si="478"/>
        <v>11</v>
      </c>
      <c r="F211" s="19">
        <f t="shared" si="478"/>
        <v>-103</v>
      </c>
      <c r="G211" s="19">
        <f t="shared" si="478"/>
        <v>-56</v>
      </c>
      <c r="H211" s="19">
        <f t="shared" si="478"/>
        <v>-18</v>
      </c>
      <c r="I211" s="19">
        <f t="shared" si="478"/>
        <v>-89</v>
      </c>
      <c r="J211" s="19">
        <f t="shared" si="478"/>
        <v>-107</v>
      </c>
      <c r="K211" s="19">
        <f t="shared" si="478"/>
        <v>28</v>
      </c>
      <c r="L211" s="19">
        <f t="shared" si="478"/>
        <v>-110</v>
      </c>
      <c r="M211" s="19">
        <f t="shared" si="478"/>
        <v>24</v>
      </c>
      <c r="N211" s="19">
        <f t="shared" si="478"/>
        <v>-85</v>
      </c>
      <c r="O211" s="19">
        <f t="shared" si="478"/>
        <v>236</v>
      </c>
      <c r="P211" s="19">
        <f t="shared" si="478"/>
        <v>631</v>
      </c>
      <c r="Q211" s="19">
        <f t="shared" si="478"/>
        <v>729</v>
      </c>
      <c r="R211" s="19">
        <f t="shared" si="478"/>
        <v>908</v>
      </c>
      <c r="S211" s="19">
        <f t="shared" si="478"/>
        <v>1070</v>
      </c>
      <c r="T211" s="19">
        <f t="shared" si="478"/>
        <v>534</v>
      </c>
      <c r="U211" s="19">
        <f t="shared" si="478"/>
        <v>255</v>
      </c>
      <c r="V211" s="19">
        <f t="shared" si="478"/>
        <v>313</v>
      </c>
      <c r="W211" s="19">
        <f t="shared" si="478"/>
        <v>223</v>
      </c>
      <c r="X211" s="19">
        <f t="shared" si="478"/>
        <v>125</v>
      </c>
      <c r="Y211" s="19">
        <f t="shared" si="478"/>
        <v>113</v>
      </c>
      <c r="Z211" s="19">
        <f t="shared" si="478"/>
        <v>71</v>
      </c>
      <c r="AA211" s="19">
        <f t="shared" si="478"/>
        <v>45</v>
      </c>
      <c r="AB211" s="19">
        <f t="shared" si="478"/>
        <v>-34</v>
      </c>
      <c r="AC211" s="19">
        <f t="shared" si="478"/>
        <v>31</v>
      </c>
      <c r="AD211" s="19">
        <f t="shared" si="478"/>
        <v>-32</v>
      </c>
      <c r="AE211" s="19">
        <f t="shared" si="478"/>
        <v>32</v>
      </c>
      <c r="AF211" s="19">
        <f t="shared" si="478"/>
        <v>15</v>
      </c>
      <c r="AG211" s="19">
        <f t="shared" si="478"/>
        <v>54</v>
      </c>
      <c r="AH211" s="19">
        <f t="shared" si="478"/>
        <v>4</v>
      </c>
      <c r="AI211" s="19">
        <f t="shared" si="478"/>
        <v>20</v>
      </c>
      <c r="AJ211" s="19">
        <f t="shared" si="478"/>
        <v>168</v>
      </c>
      <c r="AK211" s="19">
        <f t="shared" si="478"/>
        <v>219</v>
      </c>
      <c r="AL211" s="19">
        <f t="shared" si="478"/>
        <v>-175</v>
      </c>
      <c r="AM211" s="19">
        <f t="shared" si="478"/>
        <v>29</v>
      </c>
      <c r="AN211" s="19">
        <f t="shared" si="478"/>
        <v>60</v>
      </c>
      <c r="AO211" s="19">
        <f t="shared" si="478"/>
        <v>170</v>
      </c>
      <c r="AP211" s="19">
        <f t="shared" si="478"/>
        <v>57</v>
      </c>
      <c r="AQ211" s="19">
        <f t="shared" si="478"/>
        <v>19</v>
      </c>
      <c r="AR211" s="19">
        <f t="shared" si="478"/>
        <v>122</v>
      </c>
      <c r="AS211" s="19">
        <f t="shared" si="478"/>
        <v>130</v>
      </c>
      <c r="AT211" s="19">
        <f t="shared" si="478"/>
        <v>204</v>
      </c>
      <c r="AU211" s="19">
        <f t="shared" si="478"/>
        <v>227</v>
      </c>
      <c r="AV211" s="19">
        <f t="shared" si="478"/>
        <v>252</v>
      </c>
      <c r="AW211" s="19">
        <f t="shared" si="478"/>
        <v>277</v>
      </c>
      <c r="AX211" s="19">
        <f t="shared" si="478"/>
        <v>307</v>
      </c>
      <c r="AY211" s="19">
        <f t="shared" si="478"/>
        <v>311</v>
      </c>
      <c r="AZ211" s="19">
        <f t="shared" si="478"/>
        <v>260</v>
      </c>
      <c r="BA211" s="19">
        <f t="shared" si="478"/>
        <v>218</v>
      </c>
      <c r="BB211" s="19">
        <f t="shared" si="478"/>
        <v>523</v>
      </c>
    </row>
    <row r="212" spans="2:54" x14ac:dyDescent="0.25">
      <c r="B212" s="110" t="s">
        <v>47</v>
      </c>
      <c r="C212" s="19">
        <f t="shared" ref="C212:BB212" si="479">C8-C30</f>
        <v>-116</v>
      </c>
      <c r="D212" s="19">
        <f t="shared" si="479"/>
        <v>-123</v>
      </c>
      <c r="E212" s="19">
        <f t="shared" si="479"/>
        <v>-178</v>
      </c>
      <c r="F212" s="19">
        <f t="shared" si="479"/>
        <v>-199</v>
      </c>
      <c r="G212" s="19">
        <f t="shared" si="479"/>
        <v>-60</v>
      </c>
      <c r="H212" s="19">
        <f t="shared" si="479"/>
        <v>-223</v>
      </c>
      <c r="I212" s="19">
        <f t="shared" si="479"/>
        <v>-199</v>
      </c>
      <c r="J212" s="19">
        <f t="shared" si="479"/>
        <v>-153</v>
      </c>
      <c r="K212" s="19">
        <f t="shared" si="479"/>
        <v>65</v>
      </c>
      <c r="L212" s="19">
        <f t="shared" si="479"/>
        <v>-250</v>
      </c>
      <c r="M212" s="19">
        <f t="shared" si="479"/>
        <v>-236</v>
      </c>
      <c r="N212" s="19">
        <f t="shared" si="479"/>
        <v>-137</v>
      </c>
      <c r="O212" s="19">
        <f t="shared" si="479"/>
        <v>219</v>
      </c>
      <c r="P212" s="19">
        <f t="shared" si="479"/>
        <v>970</v>
      </c>
      <c r="Q212" s="19">
        <f t="shared" si="479"/>
        <v>893</v>
      </c>
      <c r="R212" s="19">
        <f t="shared" si="479"/>
        <v>1500</v>
      </c>
      <c r="S212" s="19">
        <f t="shared" si="479"/>
        <v>1531</v>
      </c>
      <c r="T212" s="19">
        <f t="shared" si="479"/>
        <v>876</v>
      </c>
      <c r="U212" s="19">
        <f t="shared" si="479"/>
        <v>498</v>
      </c>
      <c r="V212" s="19">
        <f t="shared" si="479"/>
        <v>428</v>
      </c>
      <c r="W212" s="19">
        <f t="shared" si="479"/>
        <v>224</v>
      </c>
      <c r="X212" s="19">
        <f t="shared" si="479"/>
        <v>136</v>
      </c>
      <c r="Y212" s="19">
        <f t="shared" si="479"/>
        <v>91</v>
      </c>
      <c r="Z212" s="19">
        <f t="shared" si="479"/>
        <v>112</v>
      </c>
      <c r="AA212" s="19">
        <f t="shared" si="479"/>
        <v>2</v>
      </c>
      <c r="AB212" s="19">
        <f t="shared" si="479"/>
        <v>-84</v>
      </c>
      <c r="AC212" s="19">
        <f t="shared" si="479"/>
        <v>53</v>
      </c>
      <c r="AD212" s="19">
        <f t="shared" si="479"/>
        <v>-57</v>
      </c>
      <c r="AE212" s="19">
        <f t="shared" si="479"/>
        <v>-31</v>
      </c>
      <c r="AF212" s="19">
        <f t="shared" si="479"/>
        <v>-49</v>
      </c>
      <c r="AG212" s="19">
        <f t="shared" si="479"/>
        <v>42</v>
      </c>
      <c r="AH212" s="19">
        <f t="shared" si="479"/>
        <v>-127</v>
      </c>
      <c r="AI212" s="19">
        <f t="shared" si="479"/>
        <v>43</v>
      </c>
      <c r="AJ212" s="19">
        <f t="shared" si="479"/>
        <v>-31</v>
      </c>
      <c r="AK212" s="19">
        <f t="shared" si="479"/>
        <v>132</v>
      </c>
      <c r="AL212" s="19">
        <f t="shared" si="479"/>
        <v>-244</v>
      </c>
      <c r="AM212" s="19">
        <f t="shared" si="479"/>
        <v>125</v>
      </c>
      <c r="AN212" s="19">
        <f t="shared" si="479"/>
        <v>-13</v>
      </c>
      <c r="AO212" s="19">
        <f t="shared" si="479"/>
        <v>15</v>
      </c>
      <c r="AP212" s="19">
        <f t="shared" si="479"/>
        <v>78</v>
      </c>
      <c r="AQ212" s="19">
        <f t="shared" si="479"/>
        <v>57</v>
      </c>
      <c r="AR212" s="19">
        <f t="shared" si="479"/>
        <v>68</v>
      </c>
      <c r="AS212" s="19">
        <f t="shared" si="479"/>
        <v>179</v>
      </c>
      <c r="AT212" s="19">
        <f t="shared" si="479"/>
        <v>276</v>
      </c>
      <c r="AU212" s="19">
        <f t="shared" si="479"/>
        <v>305</v>
      </c>
      <c r="AV212" s="19">
        <f t="shared" si="479"/>
        <v>300</v>
      </c>
      <c r="AW212" s="19">
        <f t="shared" si="479"/>
        <v>323</v>
      </c>
      <c r="AX212" s="19">
        <f t="shared" si="479"/>
        <v>341</v>
      </c>
      <c r="AY212" s="19">
        <f t="shared" si="479"/>
        <v>332</v>
      </c>
      <c r="AZ212" s="19">
        <f t="shared" si="479"/>
        <v>181</v>
      </c>
      <c r="BA212" s="19">
        <f t="shared" si="479"/>
        <v>184</v>
      </c>
      <c r="BB212" s="19">
        <f t="shared" si="479"/>
        <v>678</v>
      </c>
    </row>
    <row r="213" spans="2:54" x14ac:dyDescent="0.25">
      <c r="B213" s="110" t="s">
        <v>48</v>
      </c>
      <c r="C213" s="19">
        <f t="shared" ref="C213:BB213" si="480">C9-C31</f>
        <v>-28</v>
      </c>
      <c r="D213" s="19">
        <f t="shared" si="480"/>
        <v>-141</v>
      </c>
      <c r="E213" s="19">
        <f t="shared" si="480"/>
        <v>-151</v>
      </c>
      <c r="F213" s="19">
        <f t="shared" si="480"/>
        <v>-487</v>
      </c>
      <c r="G213" s="19">
        <f t="shared" si="480"/>
        <v>-405</v>
      </c>
      <c r="H213" s="19">
        <f t="shared" si="480"/>
        <v>-320</v>
      </c>
      <c r="I213" s="19">
        <f t="shared" si="480"/>
        <v>-483</v>
      </c>
      <c r="J213" s="19">
        <f t="shared" si="480"/>
        <v>-364</v>
      </c>
      <c r="K213" s="19">
        <f t="shared" si="480"/>
        <v>-60</v>
      </c>
      <c r="L213" s="19">
        <f t="shared" si="480"/>
        <v>-568</v>
      </c>
      <c r="M213" s="19">
        <f t="shared" si="480"/>
        <v>-490</v>
      </c>
      <c r="N213" s="19">
        <f t="shared" si="480"/>
        <v>-275</v>
      </c>
      <c r="O213" s="19">
        <f t="shared" si="480"/>
        <v>363</v>
      </c>
      <c r="P213" s="19">
        <f t="shared" si="480"/>
        <v>1992</v>
      </c>
      <c r="Q213" s="19">
        <f t="shared" si="480"/>
        <v>2171</v>
      </c>
      <c r="R213" s="19">
        <f t="shared" si="480"/>
        <v>3548</v>
      </c>
      <c r="S213" s="19">
        <f t="shared" si="480"/>
        <v>3607</v>
      </c>
      <c r="T213" s="19">
        <f t="shared" si="480"/>
        <v>2235</v>
      </c>
      <c r="U213" s="19">
        <f t="shared" si="480"/>
        <v>1243</v>
      </c>
      <c r="V213" s="19">
        <f t="shared" si="480"/>
        <v>1376</v>
      </c>
      <c r="W213" s="19">
        <f t="shared" si="480"/>
        <v>768</v>
      </c>
      <c r="X213" s="19">
        <f t="shared" si="480"/>
        <v>550</v>
      </c>
      <c r="Y213" s="19">
        <f t="shared" si="480"/>
        <v>261</v>
      </c>
      <c r="Z213" s="19">
        <f t="shared" si="480"/>
        <v>196</v>
      </c>
      <c r="AA213" s="19">
        <f t="shared" si="480"/>
        <v>130</v>
      </c>
      <c r="AB213" s="19">
        <f t="shared" si="480"/>
        <v>99</v>
      </c>
      <c r="AC213" s="19">
        <f t="shared" si="480"/>
        <v>19</v>
      </c>
      <c r="AD213" s="19">
        <f t="shared" si="480"/>
        <v>-104</v>
      </c>
      <c r="AE213" s="19">
        <f t="shared" si="480"/>
        <v>63</v>
      </c>
      <c r="AF213" s="19">
        <f t="shared" si="480"/>
        <v>-122</v>
      </c>
      <c r="AG213" s="19">
        <f t="shared" si="480"/>
        <v>-61</v>
      </c>
      <c r="AH213" s="19">
        <f t="shared" si="480"/>
        <v>-13</v>
      </c>
      <c r="AI213" s="19">
        <f t="shared" si="480"/>
        <v>225</v>
      </c>
      <c r="AJ213" s="19">
        <f t="shared" si="480"/>
        <v>263</v>
      </c>
      <c r="AK213" s="19">
        <f t="shared" si="480"/>
        <v>446</v>
      </c>
      <c r="AL213" s="19">
        <f t="shared" si="480"/>
        <v>-405</v>
      </c>
      <c r="AM213" s="19">
        <f t="shared" si="480"/>
        <v>213</v>
      </c>
      <c r="AN213" s="19">
        <f t="shared" si="480"/>
        <v>143</v>
      </c>
      <c r="AO213" s="19">
        <f t="shared" si="480"/>
        <v>146</v>
      </c>
      <c r="AP213" s="19">
        <f t="shared" si="480"/>
        <v>226</v>
      </c>
      <c r="AQ213" s="19">
        <f t="shared" si="480"/>
        <v>93</v>
      </c>
      <c r="AR213" s="19">
        <f t="shared" si="480"/>
        <v>253</v>
      </c>
      <c r="AS213" s="19">
        <f t="shared" si="480"/>
        <v>480</v>
      </c>
      <c r="AT213" s="19">
        <f t="shared" si="480"/>
        <v>462</v>
      </c>
      <c r="AU213" s="19">
        <f t="shared" si="480"/>
        <v>553</v>
      </c>
      <c r="AV213" s="19">
        <f t="shared" si="480"/>
        <v>833</v>
      </c>
      <c r="AW213" s="19">
        <f t="shared" si="480"/>
        <v>1019</v>
      </c>
      <c r="AX213" s="19">
        <f t="shared" si="480"/>
        <v>732</v>
      </c>
      <c r="AY213" s="19">
        <f t="shared" si="480"/>
        <v>538</v>
      </c>
      <c r="AZ213" s="19">
        <f t="shared" si="480"/>
        <v>646</v>
      </c>
      <c r="BA213" s="19">
        <f t="shared" si="480"/>
        <v>602</v>
      </c>
      <c r="BB213" s="19">
        <f t="shared" si="480"/>
        <v>1315</v>
      </c>
    </row>
    <row r="214" spans="2:54" x14ac:dyDescent="0.25">
      <c r="B214" s="103" t="s">
        <v>49</v>
      </c>
      <c r="C214" s="19">
        <f t="shared" ref="C214:BB214" si="481">C10-C32</f>
        <v>-210</v>
      </c>
      <c r="D214" s="19">
        <f t="shared" si="481"/>
        <v>-627</v>
      </c>
      <c r="E214" s="19">
        <f t="shared" si="481"/>
        <v>-980</v>
      </c>
      <c r="F214" s="19">
        <f t="shared" si="481"/>
        <v>-1308</v>
      </c>
      <c r="G214" s="19">
        <f t="shared" si="481"/>
        <v>-1131</v>
      </c>
      <c r="H214" s="19">
        <f t="shared" si="481"/>
        <v>-901</v>
      </c>
      <c r="I214" s="19">
        <f t="shared" si="481"/>
        <v>-485</v>
      </c>
      <c r="J214" s="19">
        <f t="shared" si="481"/>
        <v>-735</v>
      </c>
      <c r="K214" s="19">
        <f t="shared" si="481"/>
        <v>-146</v>
      </c>
      <c r="L214" s="19">
        <f t="shared" si="481"/>
        <v>-1204</v>
      </c>
      <c r="M214" s="19">
        <f t="shared" si="481"/>
        <v>-1062</v>
      </c>
      <c r="N214" s="19">
        <f t="shared" si="481"/>
        <v>-762</v>
      </c>
      <c r="O214" s="19">
        <f t="shared" si="481"/>
        <v>362</v>
      </c>
      <c r="P214" s="19">
        <f t="shared" si="481"/>
        <v>1968</v>
      </c>
      <c r="Q214" s="19">
        <f t="shared" si="481"/>
        <v>2436</v>
      </c>
      <c r="R214" s="19">
        <f t="shared" si="481"/>
        <v>5129</v>
      </c>
      <c r="S214" s="19">
        <f t="shared" si="481"/>
        <v>5422</v>
      </c>
      <c r="T214" s="19">
        <f t="shared" si="481"/>
        <v>4131</v>
      </c>
      <c r="U214" s="19">
        <f t="shared" si="481"/>
        <v>2072</v>
      </c>
      <c r="V214" s="19">
        <f t="shared" si="481"/>
        <v>2329</v>
      </c>
      <c r="W214" s="19">
        <f t="shared" si="481"/>
        <v>1398</v>
      </c>
      <c r="X214" s="19">
        <f t="shared" si="481"/>
        <v>894</v>
      </c>
      <c r="Y214" s="19">
        <f t="shared" si="481"/>
        <v>330</v>
      </c>
      <c r="Z214" s="19">
        <f t="shared" si="481"/>
        <v>275</v>
      </c>
      <c r="AA214" s="19">
        <f t="shared" si="481"/>
        <v>-40</v>
      </c>
      <c r="AB214" s="19">
        <f t="shared" si="481"/>
        <v>-120</v>
      </c>
      <c r="AC214" s="19">
        <f t="shared" si="481"/>
        <v>-194</v>
      </c>
      <c r="AD214" s="19">
        <f t="shared" si="481"/>
        <v>-369</v>
      </c>
      <c r="AE214" s="19">
        <f t="shared" si="481"/>
        <v>-326</v>
      </c>
      <c r="AF214" s="19">
        <f t="shared" si="481"/>
        <v>-67</v>
      </c>
      <c r="AG214" s="19">
        <f t="shared" si="481"/>
        <v>-236</v>
      </c>
      <c r="AH214" s="19">
        <f t="shared" si="481"/>
        <v>-221</v>
      </c>
      <c r="AI214" s="19">
        <f t="shared" si="481"/>
        <v>248</v>
      </c>
      <c r="AJ214" s="19">
        <f t="shared" si="481"/>
        <v>209</v>
      </c>
      <c r="AK214" s="19">
        <f t="shared" si="481"/>
        <v>338</v>
      </c>
      <c r="AL214" s="19">
        <f t="shared" si="481"/>
        <v>-775</v>
      </c>
      <c r="AM214" s="19">
        <f t="shared" si="481"/>
        <v>245</v>
      </c>
      <c r="AN214" s="19">
        <f t="shared" si="481"/>
        <v>38</v>
      </c>
      <c r="AO214" s="19">
        <f t="shared" si="481"/>
        <v>107</v>
      </c>
      <c r="AP214" s="19">
        <f t="shared" si="481"/>
        <v>83</v>
      </c>
      <c r="AQ214" s="19">
        <f t="shared" si="481"/>
        <v>177</v>
      </c>
      <c r="AR214" s="19">
        <f t="shared" si="481"/>
        <v>239</v>
      </c>
      <c r="AS214" s="19">
        <f t="shared" si="481"/>
        <v>370</v>
      </c>
      <c r="AT214" s="19">
        <f t="shared" si="481"/>
        <v>408</v>
      </c>
      <c r="AU214" s="19">
        <f t="shared" si="481"/>
        <v>559</v>
      </c>
      <c r="AV214" s="19">
        <f t="shared" si="481"/>
        <v>662</v>
      </c>
      <c r="AW214" s="19">
        <f t="shared" si="481"/>
        <v>956</v>
      </c>
      <c r="AX214" s="19">
        <f t="shared" si="481"/>
        <v>1027</v>
      </c>
      <c r="AY214" s="19">
        <f t="shared" si="481"/>
        <v>817</v>
      </c>
      <c r="AZ214" s="19">
        <f t="shared" si="481"/>
        <v>639</v>
      </c>
      <c r="BA214" s="19">
        <f t="shared" si="481"/>
        <v>910</v>
      </c>
      <c r="BB214" s="19">
        <f t="shared" si="481"/>
        <v>1740</v>
      </c>
    </row>
    <row r="215" spans="2:54" x14ac:dyDescent="0.25">
      <c r="B215" s="146" t="s">
        <v>65</v>
      </c>
      <c r="C215" s="19">
        <f t="shared" ref="C215:BB215" si="482">C11-C33</f>
        <v>-468</v>
      </c>
      <c r="D215" s="19">
        <f t="shared" si="482"/>
        <v>-993</v>
      </c>
      <c r="E215" s="19">
        <f t="shared" si="482"/>
        <v>-1266</v>
      </c>
      <c r="F215" s="19">
        <f t="shared" si="482"/>
        <v>-2082</v>
      </c>
      <c r="G215" s="19">
        <f t="shared" si="482"/>
        <v>-1673</v>
      </c>
      <c r="H215" s="19">
        <f t="shared" si="482"/>
        <v>-1506</v>
      </c>
      <c r="I215" s="19">
        <f t="shared" si="482"/>
        <v>-1298</v>
      </c>
      <c r="J215" s="19">
        <f t="shared" si="482"/>
        <v>-1302</v>
      </c>
      <c r="K215" s="19">
        <f t="shared" si="482"/>
        <v>-39</v>
      </c>
      <c r="L215" s="19">
        <f t="shared" si="482"/>
        <v>-2105</v>
      </c>
      <c r="M215" s="19">
        <f t="shared" si="482"/>
        <v>-1771</v>
      </c>
      <c r="N215" s="19">
        <f t="shared" si="482"/>
        <v>-1267</v>
      </c>
      <c r="O215" s="19">
        <f t="shared" si="482"/>
        <v>1201</v>
      </c>
      <c r="P215" s="19">
        <f t="shared" si="482"/>
        <v>5593</v>
      </c>
      <c r="Q215" s="19">
        <f t="shared" si="482"/>
        <v>6215</v>
      </c>
      <c r="R215" s="19">
        <f t="shared" si="482"/>
        <v>11128</v>
      </c>
      <c r="S215" s="19">
        <f t="shared" si="482"/>
        <v>11691</v>
      </c>
      <c r="T215" s="19">
        <f t="shared" si="482"/>
        <v>7800</v>
      </c>
      <c r="U215" s="19">
        <f t="shared" si="482"/>
        <v>4033</v>
      </c>
      <c r="V215" s="19">
        <f t="shared" si="482"/>
        <v>4432</v>
      </c>
      <c r="W215" s="19">
        <f t="shared" si="482"/>
        <v>2652</v>
      </c>
      <c r="X215" s="19">
        <f t="shared" si="482"/>
        <v>1677</v>
      </c>
      <c r="Y215" s="19">
        <f t="shared" si="482"/>
        <v>759</v>
      </c>
      <c r="Z215" s="19">
        <f t="shared" si="482"/>
        <v>633</v>
      </c>
      <c r="AA215" s="19">
        <f t="shared" si="482"/>
        <v>83</v>
      </c>
      <c r="AB215" s="19">
        <f t="shared" si="482"/>
        <v>-233</v>
      </c>
      <c r="AC215" s="19">
        <f t="shared" si="482"/>
        <v>-118</v>
      </c>
      <c r="AD215" s="19">
        <f t="shared" si="482"/>
        <v>-603</v>
      </c>
      <c r="AE215" s="19">
        <f t="shared" si="482"/>
        <v>-304</v>
      </c>
      <c r="AF215" s="19">
        <f t="shared" si="482"/>
        <v>-250</v>
      </c>
      <c r="AG215" s="19">
        <f t="shared" si="482"/>
        <v>-215</v>
      </c>
      <c r="AH215" s="19">
        <f t="shared" si="482"/>
        <v>-374</v>
      </c>
      <c r="AI215" s="19">
        <f t="shared" si="482"/>
        <v>562</v>
      </c>
      <c r="AJ215" s="19">
        <f t="shared" si="482"/>
        <v>653</v>
      </c>
      <c r="AK215" s="19">
        <f t="shared" si="482"/>
        <v>1167</v>
      </c>
      <c r="AL215" s="19">
        <f t="shared" si="482"/>
        <v>-1706</v>
      </c>
      <c r="AM215" s="19">
        <f t="shared" si="482"/>
        <v>620</v>
      </c>
      <c r="AN215" s="19">
        <f t="shared" si="482"/>
        <v>217</v>
      </c>
      <c r="AO215" s="19">
        <f t="shared" si="482"/>
        <v>484</v>
      </c>
      <c r="AP215" s="19">
        <f t="shared" si="482"/>
        <v>442</v>
      </c>
      <c r="AQ215" s="19">
        <f t="shared" si="482"/>
        <v>305</v>
      </c>
      <c r="AR215" s="19">
        <f t="shared" si="482"/>
        <v>670</v>
      </c>
      <c r="AS215" s="19">
        <f t="shared" si="482"/>
        <v>1136</v>
      </c>
      <c r="AT215" s="19">
        <f t="shared" si="482"/>
        <v>1358</v>
      </c>
      <c r="AU215" s="19">
        <f t="shared" si="482"/>
        <v>1661</v>
      </c>
      <c r="AV215" s="19">
        <f t="shared" si="482"/>
        <v>2061</v>
      </c>
      <c r="AW215" s="19">
        <f t="shared" si="482"/>
        <v>2578</v>
      </c>
      <c r="AX215" s="19">
        <f t="shared" si="482"/>
        <v>2423</v>
      </c>
      <c r="AY215" s="19">
        <f t="shared" si="482"/>
        <v>2016</v>
      </c>
      <c r="AZ215" s="19">
        <f t="shared" si="482"/>
        <v>1742</v>
      </c>
      <c r="BA215" s="19">
        <f t="shared" si="482"/>
        <v>1895</v>
      </c>
      <c r="BB215" s="19">
        <f t="shared" si="482"/>
        <v>4389</v>
      </c>
    </row>
  </sheetData>
  <conditionalFormatting sqref="C180:BB190">
    <cfRule type="colorScale" priority="4">
      <colorScale>
        <cfvo type="min"/>
        <cfvo type="percent" val="50"/>
        <cfvo type="max"/>
        <color rgb="FF00B050"/>
        <color rgb="FFFFEB84"/>
        <color rgb="FFFF0000"/>
      </colorScale>
    </cfRule>
  </conditionalFormatting>
  <conditionalFormatting sqref="C158:BB165">
    <cfRule type="colorScale" priority="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C208:BB2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B5 B148" twoDigitTextYear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5" t="s">
        <v>13</v>
      </c>
    </row>
    <row r="3" spans="2:3" x14ac:dyDescent="0.25">
      <c r="B3" t="s">
        <v>21</v>
      </c>
    </row>
    <row r="5" spans="2:3" x14ac:dyDescent="0.25">
      <c r="B5" s="1" t="s">
        <v>11</v>
      </c>
    </row>
    <row r="6" spans="2:3" x14ac:dyDescent="0.25">
      <c r="B6">
        <v>1</v>
      </c>
      <c r="C6" t="s">
        <v>17</v>
      </c>
    </row>
    <row r="7" spans="2:3" x14ac:dyDescent="0.25">
      <c r="B7">
        <f>B6+1</f>
        <v>2</v>
      </c>
      <c r="C7" t="s">
        <v>18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19</v>
      </c>
    </row>
    <row r="10" spans="2:3" x14ac:dyDescent="0.25">
      <c r="B10">
        <f>B9+1</f>
        <v>5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D5B3-A24C-4486-A31C-BDA6A2D536F3}">
  <dimension ref="A1:FI159"/>
  <sheetViews>
    <sheetView showGridLines="0" topLeftCell="A34" workbookViewId="0">
      <pane xSplit="1" topLeftCell="B1" activePane="topRight" state="frozen"/>
      <selection pane="topRight" activeCell="B63" sqref="B56:B63"/>
    </sheetView>
  </sheetViews>
  <sheetFormatPr defaultRowHeight="15" x14ac:dyDescent="0.25"/>
  <cols>
    <col min="2" max="2" width="13.28515625" customWidth="1"/>
    <col min="3" max="4" width="9.140625" customWidth="1"/>
    <col min="5" max="16" width="10.140625" customWidth="1"/>
    <col min="17" max="18" width="9.140625" customWidth="1"/>
    <col min="19" max="48" width="10.140625" customWidth="1"/>
    <col min="49" max="53" width="10.140625" bestFit="1" customWidth="1"/>
    <col min="74" max="79" width="9.7109375" bestFit="1" customWidth="1"/>
    <col min="130" max="134" width="9.7109375" bestFit="1" customWidth="1"/>
  </cols>
  <sheetData>
    <row r="1" spans="1:165" x14ac:dyDescent="0.25">
      <c r="L1" s="158" t="s">
        <v>92</v>
      </c>
    </row>
    <row r="2" spans="1:165" ht="18.75" x14ac:dyDescent="0.3">
      <c r="A2" s="18" t="s">
        <v>147</v>
      </c>
      <c r="BD2" s="18" t="s">
        <v>89</v>
      </c>
      <c r="DH2" s="18" t="s">
        <v>85</v>
      </c>
    </row>
    <row r="3" spans="1:165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BD3" s="65" t="s">
        <v>22</v>
      </c>
      <c r="DH3" s="65" t="s">
        <v>22</v>
      </c>
    </row>
    <row r="4" spans="1:165" x14ac:dyDescent="0.25">
      <c r="A4" s="287" t="s">
        <v>50</v>
      </c>
      <c r="B4" s="149">
        <v>1</v>
      </c>
      <c r="C4" s="149">
        <f>B4+1</f>
        <v>2</v>
      </c>
      <c r="D4" s="149">
        <f t="shared" ref="D4:BA4" si="0">C4+1</f>
        <v>3</v>
      </c>
      <c r="E4" s="149">
        <f t="shared" si="0"/>
        <v>4</v>
      </c>
      <c r="F4" s="149">
        <f t="shared" si="0"/>
        <v>5</v>
      </c>
      <c r="G4" s="149">
        <f t="shared" si="0"/>
        <v>6</v>
      </c>
      <c r="H4" s="149">
        <f t="shared" si="0"/>
        <v>7</v>
      </c>
      <c r="I4" s="149">
        <f t="shared" si="0"/>
        <v>8</v>
      </c>
      <c r="J4" s="149">
        <f t="shared" si="0"/>
        <v>9</v>
      </c>
      <c r="K4" s="149">
        <f t="shared" si="0"/>
        <v>10</v>
      </c>
      <c r="L4" s="149">
        <f t="shared" si="0"/>
        <v>11</v>
      </c>
      <c r="M4" s="149">
        <f t="shared" si="0"/>
        <v>12</v>
      </c>
      <c r="N4" s="149">
        <f t="shared" si="0"/>
        <v>13</v>
      </c>
      <c r="O4" s="149">
        <f t="shared" si="0"/>
        <v>14</v>
      </c>
      <c r="P4" s="149">
        <f t="shared" si="0"/>
        <v>15</v>
      </c>
      <c r="Q4" s="149">
        <f t="shared" si="0"/>
        <v>16</v>
      </c>
      <c r="R4" s="149">
        <f t="shared" si="0"/>
        <v>17</v>
      </c>
      <c r="S4" s="149">
        <f t="shared" si="0"/>
        <v>18</v>
      </c>
      <c r="T4" s="149">
        <f t="shared" si="0"/>
        <v>19</v>
      </c>
      <c r="U4" s="149">
        <f t="shared" si="0"/>
        <v>20</v>
      </c>
      <c r="V4" s="149">
        <f t="shared" si="0"/>
        <v>21</v>
      </c>
      <c r="W4" s="149">
        <f t="shared" si="0"/>
        <v>22</v>
      </c>
      <c r="X4" s="149">
        <f t="shared" si="0"/>
        <v>23</v>
      </c>
      <c r="Y4" s="149">
        <f t="shared" si="0"/>
        <v>24</v>
      </c>
      <c r="Z4" s="149">
        <f t="shared" si="0"/>
        <v>25</v>
      </c>
      <c r="AA4" s="149">
        <f t="shared" si="0"/>
        <v>26</v>
      </c>
      <c r="AB4" s="149">
        <f t="shared" si="0"/>
        <v>27</v>
      </c>
      <c r="AC4" s="149">
        <f t="shared" si="0"/>
        <v>28</v>
      </c>
      <c r="AD4" s="149">
        <f t="shared" si="0"/>
        <v>29</v>
      </c>
      <c r="AE4" s="149">
        <f t="shared" si="0"/>
        <v>30</v>
      </c>
      <c r="AF4" s="149">
        <f t="shared" si="0"/>
        <v>31</v>
      </c>
      <c r="AG4" s="149">
        <f t="shared" si="0"/>
        <v>32</v>
      </c>
      <c r="AH4" s="149">
        <f t="shared" si="0"/>
        <v>33</v>
      </c>
      <c r="AI4" s="149">
        <f t="shared" si="0"/>
        <v>34</v>
      </c>
      <c r="AJ4" s="149">
        <f t="shared" si="0"/>
        <v>35</v>
      </c>
      <c r="AK4" s="149">
        <f t="shared" si="0"/>
        <v>36</v>
      </c>
      <c r="AL4" s="149">
        <f t="shared" si="0"/>
        <v>37</v>
      </c>
      <c r="AM4" s="149">
        <f t="shared" si="0"/>
        <v>38</v>
      </c>
      <c r="AN4" s="149">
        <f t="shared" si="0"/>
        <v>39</v>
      </c>
      <c r="AO4" s="149">
        <f t="shared" si="0"/>
        <v>40</v>
      </c>
      <c r="AP4" s="149">
        <f t="shared" si="0"/>
        <v>41</v>
      </c>
      <c r="AQ4" s="149">
        <f t="shared" si="0"/>
        <v>42</v>
      </c>
      <c r="AR4" s="149">
        <f t="shared" si="0"/>
        <v>43</v>
      </c>
      <c r="AS4" s="149">
        <f t="shared" si="0"/>
        <v>44</v>
      </c>
      <c r="AT4" s="149">
        <f t="shared" si="0"/>
        <v>45</v>
      </c>
      <c r="AU4" s="149">
        <f t="shared" si="0"/>
        <v>46</v>
      </c>
      <c r="AV4" s="149">
        <f t="shared" si="0"/>
        <v>47</v>
      </c>
      <c r="AW4" s="149">
        <f t="shared" si="0"/>
        <v>48</v>
      </c>
      <c r="AX4" s="149">
        <f t="shared" si="0"/>
        <v>49</v>
      </c>
      <c r="AY4" s="149">
        <f t="shared" si="0"/>
        <v>50</v>
      </c>
      <c r="AZ4" s="149">
        <f t="shared" si="0"/>
        <v>51</v>
      </c>
      <c r="BA4" s="149">
        <f t="shared" si="0"/>
        <v>52</v>
      </c>
      <c r="BD4" s="287" t="s">
        <v>50</v>
      </c>
      <c r="BE4" s="149">
        <f>B4</f>
        <v>1</v>
      </c>
      <c r="BF4" s="149">
        <f t="shared" ref="BF4:DD5" si="1">C4</f>
        <v>2</v>
      </c>
      <c r="BG4" s="149">
        <f t="shared" si="1"/>
        <v>3</v>
      </c>
      <c r="BH4" s="149">
        <f t="shared" si="1"/>
        <v>4</v>
      </c>
      <c r="BI4" s="149">
        <f t="shared" si="1"/>
        <v>5</v>
      </c>
      <c r="BJ4" s="149">
        <f t="shared" si="1"/>
        <v>6</v>
      </c>
      <c r="BK4" s="149">
        <f t="shared" si="1"/>
        <v>7</v>
      </c>
      <c r="BL4" s="149">
        <f t="shared" si="1"/>
        <v>8</v>
      </c>
      <c r="BM4" s="149">
        <f t="shared" si="1"/>
        <v>9</v>
      </c>
      <c r="BN4" s="149">
        <f t="shared" si="1"/>
        <v>10</v>
      </c>
      <c r="BO4" s="149">
        <f t="shared" si="1"/>
        <v>11</v>
      </c>
      <c r="BP4" s="149">
        <f t="shared" si="1"/>
        <v>12</v>
      </c>
      <c r="BQ4" s="149">
        <f t="shared" si="1"/>
        <v>13</v>
      </c>
      <c r="BR4" s="149">
        <f t="shared" si="1"/>
        <v>14</v>
      </c>
      <c r="BS4" s="149">
        <f t="shared" si="1"/>
        <v>15</v>
      </c>
      <c r="BT4" s="149">
        <f t="shared" si="1"/>
        <v>16</v>
      </c>
      <c r="BU4" s="149">
        <f t="shared" si="1"/>
        <v>17</v>
      </c>
      <c r="BV4" s="149">
        <f t="shared" si="1"/>
        <v>18</v>
      </c>
      <c r="BW4" s="149">
        <f t="shared" si="1"/>
        <v>19</v>
      </c>
      <c r="BX4" s="149">
        <f t="shared" si="1"/>
        <v>20</v>
      </c>
      <c r="BY4" s="149">
        <f t="shared" si="1"/>
        <v>21</v>
      </c>
      <c r="BZ4" s="149">
        <f t="shared" si="1"/>
        <v>22</v>
      </c>
      <c r="CA4" s="149">
        <f t="shared" si="1"/>
        <v>23</v>
      </c>
      <c r="CB4" s="149">
        <f t="shared" si="1"/>
        <v>24</v>
      </c>
      <c r="CC4" s="149">
        <f t="shared" si="1"/>
        <v>25</v>
      </c>
      <c r="CD4" s="149">
        <f t="shared" si="1"/>
        <v>26</v>
      </c>
      <c r="CE4" s="149">
        <f t="shared" si="1"/>
        <v>27</v>
      </c>
      <c r="CF4" s="149">
        <f t="shared" si="1"/>
        <v>28</v>
      </c>
      <c r="CG4" s="149">
        <f t="shared" si="1"/>
        <v>29</v>
      </c>
      <c r="CH4" s="149">
        <f t="shared" si="1"/>
        <v>30</v>
      </c>
      <c r="CI4" s="149">
        <f t="shared" si="1"/>
        <v>31</v>
      </c>
      <c r="CJ4" s="149">
        <f t="shared" si="1"/>
        <v>32</v>
      </c>
      <c r="CK4" s="149">
        <f t="shared" si="1"/>
        <v>33</v>
      </c>
      <c r="CL4" s="149">
        <f t="shared" si="1"/>
        <v>34</v>
      </c>
      <c r="CM4" s="149">
        <f t="shared" si="1"/>
        <v>35</v>
      </c>
      <c r="CN4" s="149">
        <f t="shared" si="1"/>
        <v>36</v>
      </c>
      <c r="CO4" s="149">
        <f t="shared" si="1"/>
        <v>37</v>
      </c>
      <c r="CP4" s="149">
        <f t="shared" si="1"/>
        <v>38</v>
      </c>
      <c r="CQ4" s="149">
        <f t="shared" si="1"/>
        <v>39</v>
      </c>
      <c r="CR4" s="149">
        <f t="shared" si="1"/>
        <v>40</v>
      </c>
      <c r="CS4" s="149">
        <f t="shared" si="1"/>
        <v>41</v>
      </c>
      <c r="CT4" s="149">
        <f t="shared" si="1"/>
        <v>42</v>
      </c>
      <c r="CU4" s="149">
        <f t="shared" si="1"/>
        <v>43</v>
      </c>
      <c r="CV4" s="149">
        <f t="shared" si="1"/>
        <v>44</v>
      </c>
      <c r="CW4" s="149">
        <f t="shared" si="1"/>
        <v>45</v>
      </c>
      <c r="CX4" s="149">
        <f t="shared" si="1"/>
        <v>46</v>
      </c>
      <c r="CY4" s="149">
        <f t="shared" si="1"/>
        <v>47</v>
      </c>
      <c r="CZ4" s="149">
        <f t="shared" si="1"/>
        <v>48</v>
      </c>
      <c r="DA4" s="149">
        <f t="shared" si="1"/>
        <v>49</v>
      </c>
      <c r="DB4" s="149">
        <f t="shared" si="1"/>
        <v>50</v>
      </c>
      <c r="DC4" s="149">
        <f t="shared" si="1"/>
        <v>51</v>
      </c>
      <c r="DD4" s="149">
        <f t="shared" si="1"/>
        <v>52</v>
      </c>
      <c r="DE4" s="149"/>
      <c r="DF4" s="277"/>
      <c r="DH4" s="287" t="s">
        <v>50</v>
      </c>
      <c r="DI4" s="149">
        <v>1</v>
      </c>
      <c r="DJ4" s="149">
        <v>2</v>
      </c>
      <c r="DK4" s="149">
        <v>3</v>
      </c>
      <c r="DL4" s="149">
        <v>4</v>
      </c>
      <c r="DM4" s="149">
        <v>5</v>
      </c>
      <c r="DN4" s="149">
        <v>6</v>
      </c>
      <c r="DO4" s="149">
        <v>7</v>
      </c>
      <c r="DP4" s="149">
        <v>8</v>
      </c>
      <c r="DQ4" s="149">
        <v>9</v>
      </c>
      <c r="DR4" s="149">
        <v>10</v>
      </c>
      <c r="DS4" s="149">
        <v>11</v>
      </c>
      <c r="DT4" s="149">
        <v>12</v>
      </c>
      <c r="DU4" s="149">
        <v>13</v>
      </c>
      <c r="DV4" s="149">
        <v>14</v>
      </c>
      <c r="DW4" s="149">
        <v>15</v>
      </c>
      <c r="DX4" s="149">
        <v>16</v>
      </c>
      <c r="DY4" s="149">
        <v>17</v>
      </c>
      <c r="DZ4" s="149">
        <v>18</v>
      </c>
      <c r="EA4" s="149">
        <v>19</v>
      </c>
      <c r="EB4" s="149">
        <v>20</v>
      </c>
      <c r="EC4" s="149">
        <v>21</v>
      </c>
      <c r="ED4" s="149">
        <v>22</v>
      </c>
      <c r="EE4" s="149">
        <v>23</v>
      </c>
      <c r="EF4" s="149">
        <v>24</v>
      </c>
      <c r="EG4" s="149">
        <v>25</v>
      </c>
      <c r="EH4" s="149">
        <v>26</v>
      </c>
      <c r="EI4" s="149">
        <v>27</v>
      </c>
      <c r="EJ4" s="149">
        <v>28</v>
      </c>
      <c r="EK4" s="149">
        <v>29</v>
      </c>
      <c r="EL4" s="149">
        <v>30</v>
      </c>
      <c r="EM4" s="149">
        <v>31</v>
      </c>
      <c r="EN4" s="149">
        <v>32</v>
      </c>
      <c r="EO4" s="149">
        <v>33</v>
      </c>
      <c r="EP4" s="149">
        <v>34</v>
      </c>
      <c r="EQ4" s="149">
        <v>35</v>
      </c>
      <c r="ER4" s="149">
        <v>36</v>
      </c>
      <c r="ES4" s="149">
        <v>37</v>
      </c>
      <c r="ET4" s="149">
        <v>38</v>
      </c>
      <c r="EU4" s="149">
        <v>39</v>
      </c>
      <c r="EV4" s="149">
        <v>40</v>
      </c>
      <c r="EW4" s="149">
        <v>41</v>
      </c>
      <c r="EX4" s="149">
        <v>42</v>
      </c>
      <c r="EY4" s="149">
        <v>43</v>
      </c>
      <c r="EZ4" s="149">
        <v>44</v>
      </c>
      <c r="FA4" s="149">
        <v>45</v>
      </c>
      <c r="FB4" s="149">
        <v>46</v>
      </c>
      <c r="FC4" s="149">
        <v>47</v>
      </c>
      <c r="FD4" s="149">
        <v>48</v>
      </c>
      <c r="FE4" s="149">
        <v>49</v>
      </c>
      <c r="FF4" s="149">
        <v>50</v>
      </c>
      <c r="FG4" s="149">
        <v>51</v>
      </c>
      <c r="FH4" s="149">
        <v>52</v>
      </c>
      <c r="FI4" s="149"/>
    </row>
    <row r="5" spans="1:165" x14ac:dyDescent="0.25">
      <c r="A5" s="287" t="s">
        <v>76</v>
      </c>
      <c r="B5" s="136">
        <v>44204</v>
      </c>
      <c r="C5" s="136">
        <f>B5+7</f>
        <v>44211</v>
      </c>
      <c r="D5" s="136">
        <f t="shared" ref="D5:BA5" si="2">C5+7</f>
        <v>44218</v>
      </c>
      <c r="E5" s="136">
        <f t="shared" si="2"/>
        <v>44225</v>
      </c>
      <c r="F5" s="136">
        <f t="shared" si="2"/>
        <v>44232</v>
      </c>
      <c r="G5" s="136">
        <f t="shared" si="2"/>
        <v>44239</v>
      </c>
      <c r="H5" s="136">
        <f t="shared" si="2"/>
        <v>44246</v>
      </c>
      <c r="I5" s="136">
        <f t="shared" si="2"/>
        <v>44253</v>
      </c>
      <c r="J5" s="136">
        <f t="shared" si="2"/>
        <v>44260</v>
      </c>
      <c r="K5" s="136">
        <f t="shared" si="2"/>
        <v>44267</v>
      </c>
      <c r="L5" s="136">
        <f t="shared" si="2"/>
        <v>44274</v>
      </c>
      <c r="M5" s="136">
        <f t="shared" si="2"/>
        <v>44281</v>
      </c>
      <c r="N5" s="136">
        <f t="shared" si="2"/>
        <v>44288</v>
      </c>
      <c r="O5" s="136">
        <f t="shared" si="2"/>
        <v>44295</v>
      </c>
      <c r="P5" s="136">
        <f t="shared" si="2"/>
        <v>44302</v>
      </c>
      <c r="Q5" s="136">
        <f t="shared" si="2"/>
        <v>44309</v>
      </c>
      <c r="R5" s="136">
        <f t="shared" si="2"/>
        <v>44316</v>
      </c>
      <c r="S5" s="136">
        <f t="shared" si="2"/>
        <v>44323</v>
      </c>
      <c r="T5" s="136">
        <f t="shared" si="2"/>
        <v>44330</v>
      </c>
      <c r="U5" s="136">
        <f t="shared" si="2"/>
        <v>44337</v>
      </c>
      <c r="V5" s="136">
        <f t="shared" si="2"/>
        <v>44344</v>
      </c>
      <c r="W5" s="136">
        <f t="shared" si="2"/>
        <v>44351</v>
      </c>
      <c r="X5" s="136">
        <f t="shared" si="2"/>
        <v>44358</v>
      </c>
      <c r="Y5" s="136">
        <f t="shared" si="2"/>
        <v>44365</v>
      </c>
      <c r="Z5" s="136">
        <f t="shared" si="2"/>
        <v>44372</v>
      </c>
      <c r="AA5" s="136">
        <f t="shared" si="2"/>
        <v>44379</v>
      </c>
      <c r="AB5" s="136">
        <f t="shared" si="2"/>
        <v>44386</v>
      </c>
      <c r="AC5" s="136">
        <f t="shared" si="2"/>
        <v>44393</v>
      </c>
      <c r="AD5" s="136">
        <f t="shared" si="2"/>
        <v>44400</v>
      </c>
      <c r="AE5" s="136">
        <f t="shared" si="2"/>
        <v>44407</v>
      </c>
      <c r="AF5" s="136">
        <f t="shared" si="2"/>
        <v>44414</v>
      </c>
      <c r="AG5" s="136">
        <f t="shared" si="2"/>
        <v>44421</v>
      </c>
      <c r="AH5" s="136">
        <f t="shared" si="2"/>
        <v>44428</v>
      </c>
      <c r="AI5" s="136">
        <f t="shared" si="2"/>
        <v>44435</v>
      </c>
      <c r="AJ5" s="136">
        <f t="shared" si="2"/>
        <v>44442</v>
      </c>
      <c r="AK5" s="136">
        <f t="shared" si="2"/>
        <v>44449</v>
      </c>
      <c r="AL5" s="136">
        <f t="shared" si="2"/>
        <v>44456</v>
      </c>
      <c r="AM5" s="136">
        <f t="shared" si="2"/>
        <v>44463</v>
      </c>
      <c r="AN5" s="136">
        <f t="shared" si="2"/>
        <v>44470</v>
      </c>
      <c r="AO5" s="136">
        <f t="shared" si="2"/>
        <v>44477</v>
      </c>
      <c r="AP5" s="136">
        <f t="shared" si="2"/>
        <v>44484</v>
      </c>
      <c r="AQ5" s="136">
        <f t="shared" si="2"/>
        <v>44491</v>
      </c>
      <c r="AR5" s="136">
        <f t="shared" si="2"/>
        <v>44498</v>
      </c>
      <c r="AS5" s="136">
        <f t="shared" si="2"/>
        <v>44505</v>
      </c>
      <c r="AT5" s="136">
        <f t="shared" si="2"/>
        <v>44512</v>
      </c>
      <c r="AU5" s="136">
        <f t="shared" si="2"/>
        <v>44519</v>
      </c>
      <c r="AV5" s="136">
        <f t="shared" si="2"/>
        <v>44526</v>
      </c>
      <c r="AW5" s="136">
        <f t="shared" si="2"/>
        <v>44533</v>
      </c>
      <c r="AX5" s="136">
        <f t="shared" si="2"/>
        <v>44540</v>
      </c>
      <c r="AY5" s="136">
        <f t="shared" si="2"/>
        <v>44547</v>
      </c>
      <c r="AZ5" s="136">
        <f t="shared" si="2"/>
        <v>44554</v>
      </c>
      <c r="BA5" s="136">
        <f t="shared" si="2"/>
        <v>44561</v>
      </c>
      <c r="BD5" s="287" t="s">
        <v>86</v>
      </c>
      <c r="BE5" s="136">
        <f>B5</f>
        <v>44204</v>
      </c>
      <c r="BF5" s="136">
        <f t="shared" si="1"/>
        <v>44211</v>
      </c>
      <c r="BG5" s="136">
        <f t="shared" si="1"/>
        <v>44218</v>
      </c>
      <c r="BH5" s="136">
        <f t="shared" si="1"/>
        <v>44225</v>
      </c>
      <c r="BI5" s="136">
        <f t="shared" si="1"/>
        <v>44232</v>
      </c>
      <c r="BJ5" s="136">
        <f t="shared" si="1"/>
        <v>44239</v>
      </c>
      <c r="BK5" s="136">
        <f t="shared" si="1"/>
        <v>44246</v>
      </c>
      <c r="BL5" s="136">
        <f t="shared" si="1"/>
        <v>44253</v>
      </c>
      <c r="BM5" s="136">
        <f t="shared" si="1"/>
        <v>44260</v>
      </c>
      <c r="BN5" s="136">
        <f t="shared" si="1"/>
        <v>44267</v>
      </c>
      <c r="BO5" s="136">
        <f t="shared" si="1"/>
        <v>44274</v>
      </c>
      <c r="BP5" s="136">
        <f t="shared" si="1"/>
        <v>44281</v>
      </c>
      <c r="BQ5" s="136">
        <f t="shared" si="1"/>
        <v>44288</v>
      </c>
      <c r="BR5" s="136">
        <f t="shared" si="1"/>
        <v>44295</v>
      </c>
      <c r="BS5" s="136">
        <f t="shared" si="1"/>
        <v>44302</v>
      </c>
      <c r="BT5" s="136">
        <f t="shared" si="1"/>
        <v>44309</v>
      </c>
      <c r="BU5" s="136">
        <f t="shared" si="1"/>
        <v>44316</v>
      </c>
      <c r="BV5" s="136">
        <f t="shared" si="1"/>
        <v>44323</v>
      </c>
      <c r="BW5" s="136">
        <f t="shared" si="1"/>
        <v>44330</v>
      </c>
      <c r="BX5" s="136">
        <f t="shared" si="1"/>
        <v>44337</v>
      </c>
      <c r="BY5" s="136">
        <f t="shared" si="1"/>
        <v>44344</v>
      </c>
      <c r="BZ5" s="136">
        <f t="shared" si="1"/>
        <v>44351</v>
      </c>
      <c r="CA5" s="136">
        <f t="shared" si="1"/>
        <v>44358</v>
      </c>
      <c r="CB5" s="136">
        <f t="shared" si="1"/>
        <v>44365</v>
      </c>
      <c r="CC5" s="136">
        <f t="shared" si="1"/>
        <v>44372</v>
      </c>
      <c r="CD5" s="136">
        <f t="shared" si="1"/>
        <v>44379</v>
      </c>
      <c r="CE5" s="136">
        <f t="shared" si="1"/>
        <v>44386</v>
      </c>
      <c r="CF5" s="136">
        <f t="shared" si="1"/>
        <v>44393</v>
      </c>
      <c r="CG5" s="136">
        <f t="shared" si="1"/>
        <v>44400</v>
      </c>
      <c r="CH5" s="136">
        <f t="shared" si="1"/>
        <v>44407</v>
      </c>
      <c r="CI5" s="136">
        <f t="shared" si="1"/>
        <v>44414</v>
      </c>
      <c r="CJ5" s="136">
        <f t="shared" si="1"/>
        <v>44421</v>
      </c>
      <c r="CK5" s="136">
        <f t="shared" si="1"/>
        <v>44428</v>
      </c>
      <c r="CL5" s="136">
        <f t="shared" si="1"/>
        <v>44435</v>
      </c>
      <c r="CM5" s="136">
        <f t="shared" si="1"/>
        <v>44442</v>
      </c>
      <c r="CN5" s="136">
        <f t="shared" si="1"/>
        <v>44449</v>
      </c>
      <c r="CO5" s="136">
        <f t="shared" si="1"/>
        <v>44456</v>
      </c>
      <c r="CP5" s="136">
        <f t="shared" si="1"/>
        <v>44463</v>
      </c>
      <c r="CQ5" s="136">
        <f t="shared" si="1"/>
        <v>44470</v>
      </c>
      <c r="CR5" s="136">
        <f t="shared" si="1"/>
        <v>44477</v>
      </c>
      <c r="CS5" s="136">
        <f t="shared" si="1"/>
        <v>44484</v>
      </c>
      <c r="CT5" s="136">
        <f t="shared" si="1"/>
        <v>44491</v>
      </c>
      <c r="CU5" s="136">
        <f t="shared" si="1"/>
        <v>44498</v>
      </c>
      <c r="CV5" s="136">
        <f t="shared" si="1"/>
        <v>44505</v>
      </c>
      <c r="CW5" s="136">
        <f t="shared" si="1"/>
        <v>44512</v>
      </c>
      <c r="CX5" s="136">
        <f t="shared" si="1"/>
        <v>44519</v>
      </c>
      <c r="CY5" s="136">
        <f t="shared" si="1"/>
        <v>44526</v>
      </c>
      <c r="CZ5" s="136">
        <f t="shared" si="1"/>
        <v>44533</v>
      </c>
      <c r="DA5" s="136">
        <f t="shared" si="1"/>
        <v>44540</v>
      </c>
      <c r="DB5" s="136">
        <f t="shared" si="1"/>
        <v>44547</v>
      </c>
      <c r="DC5" s="136">
        <f t="shared" si="1"/>
        <v>44554</v>
      </c>
      <c r="DD5" s="136">
        <f t="shared" si="1"/>
        <v>44561</v>
      </c>
      <c r="DF5" t="s">
        <v>136</v>
      </c>
      <c r="DH5" s="287" t="s">
        <v>86</v>
      </c>
      <c r="DI5" s="136">
        <v>43833</v>
      </c>
      <c r="DJ5" s="136">
        <v>43840</v>
      </c>
      <c r="DK5" s="136">
        <v>43847</v>
      </c>
      <c r="DL5" s="136">
        <v>43854</v>
      </c>
      <c r="DM5" s="136">
        <v>43861</v>
      </c>
      <c r="DN5" s="136">
        <v>43868</v>
      </c>
      <c r="DO5" s="136">
        <v>43875</v>
      </c>
      <c r="DP5" s="136">
        <v>43882</v>
      </c>
      <c r="DQ5" s="136">
        <v>43889</v>
      </c>
      <c r="DR5" s="136">
        <v>43896</v>
      </c>
      <c r="DS5" s="136">
        <v>43903</v>
      </c>
      <c r="DT5" s="136">
        <v>43910</v>
      </c>
      <c r="DU5" s="136">
        <v>43917</v>
      </c>
      <c r="DV5" s="136">
        <v>43924</v>
      </c>
      <c r="DW5" s="136">
        <v>43931</v>
      </c>
      <c r="DX5" s="136">
        <v>43938</v>
      </c>
      <c r="DY5" s="136">
        <v>43945</v>
      </c>
      <c r="DZ5" s="136">
        <v>43952</v>
      </c>
      <c r="EA5" s="136">
        <v>43959</v>
      </c>
      <c r="EB5" s="136">
        <v>43966</v>
      </c>
      <c r="EC5" s="136">
        <v>43973</v>
      </c>
      <c r="ED5" s="136">
        <v>43980</v>
      </c>
      <c r="EE5" s="136">
        <v>43987</v>
      </c>
      <c r="EF5" s="136">
        <v>43994</v>
      </c>
      <c r="EG5" s="136">
        <v>44001</v>
      </c>
      <c r="EH5" s="136">
        <v>44008</v>
      </c>
      <c r="EI5" s="136">
        <v>44015</v>
      </c>
      <c r="EJ5" s="136">
        <v>44022</v>
      </c>
      <c r="EK5" s="136">
        <v>44029</v>
      </c>
      <c r="EL5" s="136">
        <v>44036</v>
      </c>
      <c r="EM5" s="136">
        <v>44043</v>
      </c>
      <c r="EN5" s="136">
        <v>44050</v>
      </c>
      <c r="EO5" s="136">
        <v>44057</v>
      </c>
      <c r="EP5" s="136">
        <v>44064</v>
      </c>
      <c r="EQ5" s="136">
        <v>44071</v>
      </c>
      <c r="ER5" s="136">
        <v>44078</v>
      </c>
      <c r="ES5" s="136">
        <v>44085</v>
      </c>
      <c r="ET5" s="136">
        <v>44092</v>
      </c>
      <c r="EU5" s="136">
        <v>44099</v>
      </c>
      <c r="EV5" s="136">
        <v>44106</v>
      </c>
      <c r="EW5" s="136">
        <v>44113</v>
      </c>
      <c r="EX5" s="136">
        <v>44120</v>
      </c>
      <c r="EY5" s="136">
        <v>44127</v>
      </c>
      <c r="EZ5" s="136">
        <v>44134</v>
      </c>
      <c r="FA5" s="136">
        <v>44141</v>
      </c>
      <c r="FB5" s="136">
        <v>44148</v>
      </c>
      <c r="FC5" s="136">
        <v>44155</v>
      </c>
      <c r="FD5" s="136">
        <v>44162</v>
      </c>
      <c r="FE5" s="136">
        <v>44169</v>
      </c>
      <c r="FF5" s="136">
        <v>44176</v>
      </c>
      <c r="FG5" s="136">
        <v>44183</v>
      </c>
      <c r="FH5" s="136">
        <v>44190</v>
      </c>
    </row>
    <row r="6" spans="1:165" x14ac:dyDescent="0.25">
      <c r="A6" s="146" t="s">
        <v>23</v>
      </c>
      <c r="B6" s="102">
        <v>52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65"/>
      <c r="Q6" s="160"/>
      <c r="R6" s="160"/>
      <c r="S6" s="159"/>
      <c r="T6" s="171"/>
      <c r="U6" s="183"/>
      <c r="V6" s="183"/>
      <c r="W6" s="186"/>
      <c r="X6" s="190"/>
      <c r="Y6" s="193"/>
      <c r="Z6" s="190"/>
      <c r="AA6" s="195"/>
      <c r="AB6" s="190"/>
      <c r="AC6" s="197"/>
      <c r="AD6" s="190"/>
      <c r="AE6" s="190"/>
      <c r="AF6" s="190"/>
      <c r="AG6" s="201"/>
      <c r="AH6" s="201"/>
      <c r="AI6" s="201"/>
      <c r="AJ6" s="202"/>
      <c r="AK6" s="203"/>
      <c r="AL6" s="204"/>
      <c r="AM6" s="204"/>
      <c r="AN6" s="206"/>
      <c r="AO6" s="207"/>
      <c r="AP6" s="208"/>
      <c r="AQ6" s="210"/>
      <c r="AR6" s="210"/>
      <c r="AS6" s="210"/>
      <c r="AT6" s="210"/>
      <c r="AU6" s="210"/>
      <c r="AV6" s="210"/>
      <c r="AW6" s="210"/>
      <c r="AX6" s="283"/>
      <c r="AY6" s="210"/>
      <c r="AZ6" s="210"/>
      <c r="BA6" s="210"/>
      <c r="BD6" s="146" t="s">
        <v>23</v>
      </c>
      <c r="BE6" s="150">
        <v>0</v>
      </c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3"/>
      <c r="BS6" s="152"/>
      <c r="BT6" s="152"/>
      <c r="DF6" s="19">
        <f>SUM(BE6:DD6)</f>
        <v>0</v>
      </c>
      <c r="DH6" s="146" t="s">
        <v>23</v>
      </c>
      <c r="DI6" s="150">
        <f t="shared" ref="DI6:DI25" si="3">B6-BE6</f>
        <v>52</v>
      </c>
      <c r="DJ6" s="150">
        <f t="shared" ref="DJ6:DJ25" si="4">C6-BF6</f>
        <v>0</v>
      </c>
      <c r="DK6" s="150">
        <f t="shared" ref="DK6:DK25" si="5">D6-BG6</f>
        <v>0</v>
      </c>
      <c r="DL6" s="150">
        <f t="shared" ref="DL6:DL25" si="6">E6-BH6</f>
        <v>0</v>
      </c>
      <c r="DM6" s="150">
        <f t="shared" ref="DM6:DM25" si="7">F6-BI6</f>
        <v>0</v>
      </c>
      <c r="DN6" s="150">
        <f t="shared" ref="DN6:DN25" si="8">G6-BJ6</f>
        <v>0</v>
      </c>
      <c r="DO6" s="150">
        <f t="shared" ref="DO6:DO25" si="9">H6-BK6</f>
        <v>0</v>
      </c>
      <c r="DP6" s="150">
        <f t="shared" ref="DP6:DP25" si="10">I6-BL6</f>
        <v>0</v>
      </c>
      <c r="DQ6" s="150">
        <f t="shared" ref="DQ6:DQ25" si="11">J6-BM6</f>
        <v>0</v>
      </c>
      <c r="DR6" s="150">
        <f t="shared" ref="DR6:DR25" si="12">K6-BN6</f>
        <v>0</v>
      </c>
      <c r="DS6" s="150">
        <f t="shared" ref="DS6:DS25" si="13">L6-BO6</f>
        <v>0</v>
      </c>
      <c r="DT6" s="150">
        <f t="shared" ref="DT6:DT25" si="14">M6-BP6</f>
        <v>0</v>
      </c>
      <c r="DU6" s="150">
        <f t="shared" ref="DU6:DU25" si="15">N6-BQ6</f>
        <v>0</v>
      </c>
      <c r="DV6" s="150">
        <f t="shared" ref="DV6:DV25" si="16">O6-BR6</f>
        <v>0</v>
      </c>
      <c r="DW6" s="150">
        <f t="shared" ref="DW6:DW25" si="17">P6-BS6</f>
        <v>0</v>
      </c>
      <c r="DX6" s="150">
        <f t="shared" ref="DX6:DX25" si="18">Q6-BT6</f>
        <v>0</v>
      </c>
      <c r="DY6" s="150">
        <f t="shared" ref="DY6:DY25" si="19">R6-BU6</f>
        <v>0</v>
      </c>
      <c r="DZ6" s="150">
        <f t="shared" ref="DZ6:DZ25" si="20">S6-BV6</f>
        <v>0</v>
      </c>
      <c r="EA6" s="150">
        <f t="shared" ref="EA6:EA25" si="21">T6-BW6</f>
        <v>0</v>
      </c>
      <c r="EB6" s="150">
        <f t="shared" ref="EB6:EB25" si="22">U6-BX6</f>
        <v>0</v>
      </c>
      <c r="EC6" s="150">
        <f t="shared" ref="EC6:EC25" si="23">V6-BY6</f>
        <v>0</v>
      </c>
      <c r="ED6" s="150">
        <f t="shared" ref="ED6:ED25" si="24">W6-BZ6</f>
        <v>0</v>
      </c>
      <c r="EE6" s="150">
        <f t="shared" ref="EE6:EE25" si="25">X6-CA6</f>
        <v>0</v>
      </c>
      <c r="EF6" s="150">
        <f t="shared" ref="EF6:EF25" si="26">Y6-CB6</f>
        <v>0</v>
      </c>
      <c r="EG6" s="150">
        <f t="shared" ref="EG6:EG25" si="27">Z6-CC6</f>
        <v>0</v>
      </c>
      <c r="EH6" s="150">
        <f t="shared" ref="EH6:EH25" si="28">AA6-CD6</f>
        <v>0</v>
      </c>
      <c r="EI6" s="150">
        <f t="shared" ref="EI6:EI25" si="29">AB6-CE6</f>
        <v>0</v>
      </c>
      <c r="EJ6" s="150">
        <f t="shared" ref="EJ6:EJ25" si="30">AC6-CF6</f>
        <v>0</v>
      </c>
      <c r="EK6" s="150">
        <f t="shared" ref="EK6:EK25" si="31">AD6-CG6</f>
        <v>0</v>
      </c>
      <c r="EL6" s="150">
        <f t="shared" ref="EL6:EL25" si="32">AE6-CH6</f>
        <v>0</v>
      </c>
      <c r="EM6" s="150">
        <f t="shared" ref="EM6:EM25" si="33">AF6-CI6</f>
        <v>0</v>
      </c>
      <c r="EN6" s="150">
        <f t="shared" ref="EN6:EN25" si="34">AG6-CJ6</f>
        <v>0</v>
      </c>
      <c r="EO6" s="150">
        <f t="shared" ref="EO6:EO25" si="35">AH6-CK6</f>
        <v>0</v>
      </c>
      <c r="EP6" s="150">
        <f t="shared" ref="EP6:EP25" si="36">AI6-CL6</f>
        <v>0</v>
      </c>
      <c r="EQ6" s="150">
        <f t="shared" ref="EQ6:EQ25" si="37">AJ6-CM6</f>
        <v>0</v>
      </c>
      <c r="ER6" s="150">
        <f t="shared" ref="ER6:ER25" si="38">AK6-CN6</f>
        <v>0</v>
      </c>
      <c r="ES6" s="150">
        <f t="shared" ref="ES6:ES25" si="39">AL6-CO6</f>
        <v>0</v>
      </c>
      <c r="ET6" s="150">
        <f t="shared" ref="ET6:ET25" si="40">AM6-CP6</f>
        <v>0</v>
      </c>
      <c r="EU6" s="150">
        <f t="shared" ref="EU6:EU25" si="41">AN6-CQ6</f>
        <v>0</v>
      </c>
      <c r="EV6" s="150">
        <f t="shared" ref="EV6:EV25" si="42">AO6-CR6</f>
        <v>0</v>
      </c>
      <c r="EW6" s="150">
        <f t="shared" ref="EW6:EW25" si="43">AP6-CS6</f>
        <v>0</v>
      </c>
      <c r="EX6" s="150">
        <f t="shared" ref="EX6:EX25" si="44">AQ6-CT6</f>
        <v>0</v>
      </c>
      <c r="EY6" s="150">
        <f t="shared" ref="EY6:EY25" si="45">AR6-CU6</f>
        <v>0</v>
      </c>
      <c r="EZ6" s="150">
        <f t="shared" ref="EZ6:EZ25" si="46">AS6-CV6</f>
        <v>0</v>
      </c>
      <c r="FA6" s="150">
        <f t="shared" ref="FA6:FA25" si="47">AT6-CW6</f>
        <v>0</v>
      </c>
      <c r="FB6" s="150">
        <f t="shared" ref="FB6:FB25" si="48">AU6-CX6</f>
        <v>0</v>
      </c>
      <c r="FC6" s="150">
        <f t="shared" ref="FC6:FC25" si="49">AV6-CY6</f>
        <v>0</v>
      </c>
      <c r="FD6" s="150">
        <f t="shared" ref="FD6:FD25" si="50">AW6-CZ6</f>
        <v>0</v>
      </c>
      <c r="FE6" s="150">
        <f t="shared" ref="FE6:FE25" si="51">AX6-DA6</f>
        <v>0</v>
      </c>
      <c r="FF6" s="150">
        <f t="shared" ref="FF6:FF25" si="52">AY6-DB6</f>
        <v>0</v>
      </c>
      <c r="FG6" s="150">
        <f t="shared" ref="FG6:FG25" si="53">AZ6-DC6</f>
        <v>0</v>
      </c>
      <c r="FH6" s="150">
        <f t="shared" ref="FH6:FH25" si="54">BA6-DD6</f>
        <v>0</v>
      </c>
    </row>
    <row r="7" spans="1:165" x14ac:dyDescent="0.25">
      <c r="A7" s="148" t="s">
        <v>24</v>
      </c>
      <c r="B7" s="102">
        <v>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65"/>
      <c r="Q7" s="160"/>
      <c r="R7" s="160"/>
      <c r="S7" s="161"/>
      <c r="T7" s="171"/>
      <c r="U7" s="183"/>
      <c r="V7" s="183"/>
      <c r="W7" s="186"/>
      <c r="X7" s="190"/>
      <c r="Y7" s="193"/>
      <c r="Z7" s="190"/>
      <c r="AA7" s="195"/>
      <c r="AB7" s="190"/>
      <c r="AC7" s="197"/>
      <c r="AD7" s="190"/>
      <c r="AE7" s="190"/>
      <c r="AF7" s="190"/>
      <c r="AG7" s="201"/>
      <c r="AH7" s="201"/>
      <c r="AI7" s="201"/>
      <c r="AJ7" s="202"/>
      <c r="AK7" s="203"/>
      <c r="AL7" s="204"/>
      <c r="AM7" s="204"/>
      <c r="AN7" s="206"/>
      <c r="AO7" s="207"/>
      <c r="AP7" s="208"/>
      <c r="AQ7" s="211"/>
      <c r="AR7" s="211"/>
      <c r="AS7" s="211"/>
      <c r="AT7" s="211"/>
      <c r="AU7" s="211"/>
      <c r="AV7" s="211"/>
      <c r="AW7" s="211"/>
      <c r="AX7" s="283"/>
      <c r="AY7" s="211"/>
      <c r="AZ7" s="211"/>
      <c r="BA7" s="211"/>
      <c r="BD7" s="148" t="s">
        <v>24</v>
      </c>
      <c r="BE7" s="150">
        <v>0</v>
      </c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3"/>
      <c r="BS7" s="152"/>
      <c r="BT7" s="152"/>
      <c r="DF7" s="19">
        <f t="shared" ref="DF7:DF26" si="55">SUM(BE7:DD7)</f>
        <v>0</v>
      </c>
      <c r="DH7" s="148" t="s">
        <v>24</v>
      </c>
      <c r="DI7" s="150">
        <f t="shared" si="3"/>
        <v>6</v>
      </c>
      <c r="DJ7" s="150">
        <f t="shared" si="4"/>
        <v>0</v>
      </c>
      <c r="DK7" s="150">
        <f t="shared" si="5"/>
        <v>0</v>
      </c>
      <c r="DL7" s="150">
        <f t="shared" si="6"/>
        <v>0</v>
      </c>
      <c r="DM7" s="150">
        <f t="shared" si="7"/>
        <v>0</v>
      </c>
      <c r="DN7" s="150">
        <f t="shared" si="8"/>
        <v>0</v>
      </c>
      <c r="DO7" s="150">
        <f t="shared" si="9"/>
        <v>0</v>
      </c>
      <c r="DP7" s="150">
        <f t="shared" si="10"/>
        <v>0</v>
      </c>
      <c r="DQ7" s="150">
        <f t="shared" si="11"/>
        <v>0</v>
      </c>
      <c r="DR7" s="150">
        <f t="shared" si="12"/>
        <v>0</v>
      </c>
      <c r="DS7" s="150">
        <f t="shared" si="13"/>
        <v>0</v>
      </c>
      <c r="DT7" s="150">
        <f t="shared" si="14"/>
        <v>0</v>
      </c>
      <c r="DU7" s="150">
        <f t="shared" si="15"/>
        <v>0</v>
      </c>
      <c r="DV7" s="150">
        <f t="shared" si="16"/>
        <v>0</v>
      </c>
      <c r="DW7" s="150">
        <f t="shared" si="17"/>
        <v>0</v>
      </c>
      <c r="DX7" s="150">
        <f t="shared" si="18"/>
        <v>0</v>
      </c>
      <c r="DY7" s="150">
        <f t="shared" si="19"/>
        <v>0</v>
      </c>
      <c r="DZ7" s="150">
        <f t="shared" si="20"/>
        <v>0</v>
      </c>
      <c r="EA7" s="150">
        <f t="shared" si="21"/>
        <v>0</v>
      </c>
      <c r="EB7" s="150">
        <f t="shared" si="22"/>
        <v>0</v>
      </c>
      <c r="EC7" s="150">
        <f t="shared" si="23"/>
        <v>0</v>
      </c>
      <c r="ED7" s="150">
        <f t="shared" si="24"/>
        <v>0</v>
      </c>
      <c r="EE7" s="150">
        <f t="shared" si="25"/>
        <v>0</v>
      </c>
      <c r="EF7" s="150">
        <f t="shared" si="26"/>
        <v>0</v>
      </c>
      <c r="EG7" s="150">
        <f t="shared" si="27"/>
        <v>0</v>
      </c>
      <c r="EH7" s="150">
        <f t="shared" si="28"/>
        <v>0</v>
      </c>
      <c r="EI7" s="150">
        <f t="shared" si="29"/>
        <v>0</v>
      </c>
      <c r="EJ7" s="150">
        <f t="shared" si="30"/>
        <v>0</v>
      </c>
      <c r="EK7" s="150">
        <f t="shared" si="31"/>
        <v>0</v>
      </c>
      <c r="EL7" s="150">
        <f t="shared" si="32"/>
        <v>0</v>
      </c>
      <c r="EM7" s="150">
        <f t="shared" si="33"/>
        <v>0</v>
      </c>
      <c r="EN7" s="150">
        <f t="shared" si="34"/>
        <v>0</v>
      </c>
      <c r="EO7" s="150">
        <f t="shared" si="35"/>
        <v>0</v>
      </c>
      <c r="EP7" s="150">
        <f t="shared" si="36"/>
        <v>0</v>
      </c>
      <c r="EQ7" s="150">
        <f t="shared" si="37"/>
        <v>0</v>
      </c>
      <c r="ER7" s="150">
        <f t="shared" si="38"/>
        <v>0</v>
      </c>
      <c r="ES7" s="150">
        <f t="shared" si="39"/>
        <v>0</v>
      </c>
      <c r="ET7" s="150">
        <f t="shared" si="40"/>
        <v>0</v>
      </c>
      <c r="EU7" s="150">
        <f t="shared" si="41"/>
        <v>0</v>
      </c>
      <c r="EV7" s="150">
        <f t="shared" si="42"/>
        <v>0</v>
      </c>
      <c r="EW7" s="150">
        <f t="shared" si="43"/>
        <v>0</v>
      </c>
      <c r="EX7" s="150">
        <f t="shared" si="44"/>
        <v>0</v>
      </c>
      <c r="EY7" s="150">
        <f t="shared" si="45"/>
        <v>0</v>
      </c>
      <c r="EZ7" s="150">
        <f t="shared" si="46"/>
        <v>0</v>
      </c>
      <c r="FA7" s="150">
        <f t="shared" si="47"/>
        <v>0</v>
      </c>
      <c r="FB7" s="150">
        <f t="shared" si="48"/>
        <v>0</v>
      </c>
      <c r="FC7" s="150">
        <f t="shared" si="49"/>
        <v>0</v>
      </c>
      <c r="FD7" s="150">
        <f t="shared" si="50"/>
        <v>0</v>
      </c>
      <c r="FE7" s="150">
        <f t="shared" si="51"/>
        <v>0</v>
      </c>
      <c r="FF7" s="150">
        <f t="shared" si="52"/>
        <v>0</v>
      </c>
      <c r="FG7" s="150">
        <f t="shared" si="53"/>
        <v>0</v>
      </c>
      <c r="FH7" s="150">
        <f t="shared" si="54"/>
        <v>0</v>
      </c>
    </row>
    <row r="8" spans="1:165" x14ac:dyDescent="0.25">
      <c r="A8" s="148" t="s">
        <v>25</v>
      </c>
      <c r="B8" s="8">
        <v>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165"/>
      <c r="Q8" s="160"/>
      <c r="R8" s="160"/>
      <c r="S8" s="162"/>
      <c r="T8" s="171"/>
      <c r="U8" s="183"/>
      <c r="V8" s="183"/>
      <c r="W8" s="186"/>
      <c r="X8" s="190"/>
      <c r="Y8" s="193"/>
      <c r="Z8" s="190"/>
      <c r="AA8" s="195"/>
      <c r="AB8" s="190"/>
      <c r="AC8" s="197"/>
      <c r="AD8" s="190"/>
      <c r="AE8" s="190"/>
      <c r="AF8" s="190"/>
      <c r="AG8" s="201"/>
      <c r="AH8" s="201"/>
      <c r="AI8" s="201"/>
      <c r="AJ8" s="202"/>
      <c r="AK8" s="203"/>
      <c r="AL8" s="204"/>
      <c r="AM8" s="204"/>
      <c r="AN8" s="206"/>
      <c r="AO8" s="207"/>
      <c r="AP8" s="208"/>
      <c r="AQ8" s="289"/>
      <c r="AR8" s="289"/>
      <c r="AS8" s="289"/>
      <c r="AT8" s="289"/>
      <c r="AU8" s="289"/>
      <c r="AV8" s="289"/>
      <c r="AW8" s="289"/>
      <c r="AX8" s="283"/>
      <c r="AY8" s="289"/>
      <c r="AZ8" s="289"/>
      <c r="BA8" s="289"/>
      <c r="BD8" s="148" t="s">
        <v>25</v>
      </c>
      <c r="BE8" s="150">
        <v>2</v>
      </c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3"/>
      <c r="BS8" s="152"/>
      <c r="BT8" s="152"/>
      <c r="DF8" s="19">
        <f t="shared" si="55"/>
        <v>2</v>
      </c>
      <c r="DH8" s="148" t="s">
        <v>25</v>
      </c>
      <c r="DI8" s="150">
        <f t="shared" si="3"/>
        <v>2</v>
      </c>
      <c r="DJ8" s="150">
        <f t="shared" si="4"/>
        <v>0</v>
      </c>
      <c r="DK8" s="150">
        <f t="shared" si="5"/>
        <v>0</v>
      </c>
      <c r="DL8" s="150">
        <f t="shared" si="6"/>
        <v>0</v>
      </c>
      <c r="DM8" s="150">
        <f t="shared" si="7"/>
        <v>0</v>
      </c>
      <c r="DN8" s="150">
        <f t="shared" si="8"/>
        <v>0</v>
      </c>
      <c r="DO8" s="150">
        <f t="shared" si="9"/>
        <v>0</v>
      </c>
      <c r="DP8" s="150">
        <f t="shared" si="10"/>
        <v>0</v>
      </c>
      <c r="DQ8" s="150">
        <f t="shared" si="11"/>
        <v>0</v>
      </c>
      <c r="DR8" s="150">
        <f t="shared" si="12"/>
        <v>0</v>
      </c>
      <c r="DS8" s="150">
        <f t="shared" si="13"/>
        <v>0</v>
      </c>
      <c r="DT8" s="150">
        <f t="shared" si="14"/>
        <v>0</v>
      </c>
      <c r="DU8" s="150">
        <f t="shared" si="15"/>
        <v>0</v>
      </c>
      <c r="DV8" s="150">
        <f t="shared" si="16"/>
        <v>0</v>
      </c>
      <c r="DW8" s="150">
        <f t="shared" si="17"/>
        <v>0</v>
      </c>
      <c r="DX8" s="150">
        <f t="shared" si="18"/>
        <v>0</v>
      </c>
      <c r="DY8" s="150">
        <f t="shared" si="19"/>
        <v>0</v>
      </c>
      <c r="DZ8" s="150">
        <f t="shared" si="20"/>
        <v>0</v>
      </c>
      <c r="EA8" s="150">
        <f t="shared" si="21"/>
        <v>0</v>
      </c>
      <c r="EB8" s="150">
        <f t="shared" si="22"/>
        <v>0</v>
      </c>
      <c r="EC8" s="150">
        <f t="shared" si="23"/>
        <v>0</v>
      </c>
      <c r="ED8" s="150">
        <f t="shared" si="24"/>
        <v>0</v>
      </c>
      <c r="EE8" s="150">
        <f t="shared" si="25"/>
        <v>0</v>
      </c>
      <c r="EF8" s="150">
        <f t="shared" si="26"/>
        <v>0</v>
      </c>
      <c r="EG8" s="150">
        <f t="shared" si="27"/>
        <v>0</v>
      </c>
      <c r="EH8" s="150">
        <f t="shared" si="28"/>
        <v>0</v>
      </c>
      <c r="EI8" s="150">
        <f t="shared" si="29"/>
        <v>0</v>
      </c>
      <c r="EJ8" s="150">
        <f t="shared" si="30"/>
        <v>0</v>
      </c>
      <c r="EK8" s="150">
        <f t="shared" si="31"/>
        <v>0</v>
      </c>
      <c r="EL8" s="150">
        <f t="shared" si="32"/>
        <v>0</v>
      </c>
      <c r="EM8" s="150">
        <f t="shared" si="33"/>
        <v>0</v>
      </c>
      <c r="EN8" s="150">
        <f t="shared" si="34"/>
        <v>0</v>
      </c>
      <c r="EO8" s="150">
        <f t="shared" si="35"/>
        <v>0</v>
      </c>
      <c r="EP8" s="150">
        <f t="shared" si="36"/>
        <v>0</v>
      </c>
      <c r="EQ8" s="150">
        <f t="shared" si="37"/>
        <v>0</v>
      </c>
      <c r="ER8" s="150">
        <f t="shared" si="38"/>
        <v>0</v>
      </c>
      <c r="ES8" s="150">
        <f t="shared" si="39"/>
        <v>0</v>
      </c>
      <c r="ET8" s="150">
        <f t="shared" si="40"/>
        <v>0</v>
      </c>
      <c r="EU8" s="150">
        <f t="shared" si="41"/>
        <v>0</v>
      </c>
      <c r="EV8" s="150">
        <f t="shared" si="42"/>
        <v>0</v>
      </c>
      <c r="EW8" s="150">
        <f t="shared" si="43"/>
        <v>0</v>
      </c>
      <c r="EX8" s="150">
        <f t="shared" si="44"/>
        <v>0</v>
      </c>
      <c r="EY8" s="150">
        <f t="shared" si="45"/>
        <v>0</v>
      </c>
      <c r="EZ8" s="150">
        <f t="shared" si="46"/>
        <v>0</v>
      </c>
      <c r="FA8" s="150">
        <f t="shared" si="47"/>
        <v>0</v>
      </c>
      <c r="FB8" s="150">
        <f t="shared" si="48"/>
        <v>0</v>
      </c>
      <c r="FC8" s="150">
        <f t="shared" si="49"/>
        <v>0</v>
      </c>
      <c r="FD8" s="150">
        <f t="shared" si="50"/>
        <v>0</v>
      </c>
      <c r="FE8" s="150">
        <f t="shared" si="51"/>
        <v>0</v>
      </c>
      <c r="FF8" s="150">
        <f t="shared" si="52"/>
        <v>0</v>
      </c>
      <c r="FG8" s="150">
        <f t="shared" si="53"/>
        <v>0</v>
      </c>
      <c r="FH8" s="150">
        <f t="shared" si="54"/>
        <v>0</v>
      </c>
    </row>
    <row r="9" spans="1:165" x14ac:dyDescent="0.25">
      <c r="A9" s="146" t="s">
        <v>26</v>
      </c>
      <c r="B9" s="8">
        <v>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65"/>
      <c r="Q9" s="160"/>
      <c r="R9" s="160"/>
      <c r="S9" s="163"/>
      <c r="T9" s="171"/>
      <c r="U9" s="183"/>
      <c r="V9" s="183"/>
      <c r="W9" s="186"/>
      <c r="X9" s="190"/>
      <c r="Y9" s="193"/>
      <c r="Z9" s="190"/>
      <c r="AA9" s="195"/>
      <c r="AB9" s="190"/>
      <c r="AC9" s="197"/>
      <c r="AD9" s="190"/>
      <c r="AE9" s="190"/>
      <c r="AF9" s="190"/>
      <c r="AG9" s="201"/>
      <c r="AH9" s="201"/>
      <c r="AI9" s="201"/>
      <c r="AJ9" s="202"/>
      <c r="AK9" s="203"/>
      <c r="AL9" s="204"/>
      <c r="AM9" s="204"/>
      <c r="AN9" s="206"/>
      <c r="AO9" s="207"/>
      <c r="AP9" s="208"/>
      <c r="AQ9" s="214"/>
      <c r="AR9" s="214"/>
      <c r="AS9" s="214"/>
      <c r="AT9" s="214"/>
      <c r="AU9" s="214"/>
      <c r="AV9" s="214"/>
      <c r="AW9" s="214"/>
      <c r="AX9" s="283"/>
      <c r="AY9" s="214"/>
      <c r="AZ9" s="214"/>
      <c r="BA9" s="214"/>
      <c r="BD9" s="146" t="s">
        <v>26</v>
      </c>
      <c r="BE9" s="150">
        <v>0</v>
      </c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3"/>
      <c r="BS9" s="152"/>
      <c r="BT9" s="152"/>
      <c r="DF9" s="19">
        <f t="shared" si="55"/>
        <v>0</v>
      </c>
      <c r="DH9" s="146" t="s">
        <v>26</v>
      </c>
      <c r="DI9" s="150">
        <f t="shared" si="3"/>
        <v>2</v>
      </c>
      <c r="DJ9" s="150">
        <f t="shared" si="4"/>
        <v>0</v>
      </c>
      <c r="DK9" s="150">
        <f t="shared" si="5"/>
        <v>0</v>
      </c>
      <c r="DL9" s="150">
        <f t="shared" si="6"/>
        <v>0</v>
      </c>
      <c r="DM9" s="150">
        <f t="shared" si="7"/>
        <v>0</v>
      </c>
      <c r="DN9" s="150">
        <f t="shared" si="8"/>
        <v>0</v>
      </c>
      <c r="DO9" s="150">
        <f t="shared" si="9"/>
        <v>0</v>
      </c>
      <c r="DP9" s="150">
        <f t="shared" si="10"/>
        <v>0</v>
      </c>
      <c r="DQ9" s="150">
        <f t="shared" si="11"/>
        <v>0</v>
      </c>
      <c r="DR9" s="150">
        <f t="shared" si="12"/>
        <v>0</v>
      </c>
      <c r="DS9" s="150">
        <f t="shared" si="13"/>
        <v>0</v>
      </c>
      <c r="DT9" s="150">
        <f t="shared" si="14"/>
        <v>0</v>
      </c>
      <c r="DU9" s="150">
        <f t="shared" si="15"/>
        <v>0</v>
      </c>
      <c r="DV9" s="150">
        <f t="shared" si="16"/>
        <v>0</v>
      </c>
      <c r="DW9" s="150">
        <f t="shared" si="17"/>
        <v>0</v>
      </c>
      <c r="DX9" s="150">
        <f t="shared" si="18"/>
        <v>0</v>
      </c>
      <c r="DY9" s="150">
        <f t="shared" si="19"/>
        <v>0</v>
      </c>
      <c r="DZ9" s="150">
        <f t="shared" si="20"/>
        <v>0</v>
      </c>
      <c r="EA9" s="150">
        <f t="shared" si="21"/>
        <v>0</v>
      </c>
      <c r="EB9" s="150">
        <f t="shared" si="22"/>
        <v>0</v>
      </c>
      <c r="EC9" s="150">
        <f t="shared" si="23"/>
        <v>0</v>
      </c>
      <c r="ED9" s="150">
        <f t="shared" si="24"/>
        <v>0</v>
      </c>
      <c r="EE9" s="150">
        <f t="shared" si="25"/>
        <v>0</v>
      </c>
      <c r="EF9" s="150">
        <f t="shared" si="26"/>
        <v>0</v>
      </c>
      <c r="EG9" s="150">
        <f t="shared" si="27"/>
        <v>0</v>
      </c>
      <c r="EH9" s="150">
        <f t="shared" si="28"/>
        <v>0</v>
      </c>
      <c r="EI9" s="150">
        <f t="shared" si="29"/>
        <v>0</v>
      </c>
      <c r="EJ9" s="150">
        <f t="shared" si="30"/>
        <v>0</v>
      </c>
      <c r="EK9" s="150">
        <f t="shared" si="31"/>
        <v>0</v>
      </c>
      <c r="EL9" s="150">
        <f t="shared" si="32"/>
        <v>0</v>
      </c>
      <c r="EM9" s="150">
        <f t="shared" si="33"/>
        <v>0</v>
      </c>
      <c r="EN9" s="150">
        <f t="shared" si="34"/>
        <v>0</v>
      </c>
      <c r="EO9" s="150">
        <f t="shared" si="35"/>
        <v>0</v>
      </c>
      <c r="EP9" s="150">
        <f t="shared" si="36"/>
        <v>0</v>
      </c>
      <c r="EQ9" s="150">
        <f t="shared" si="37"/>
        <v>0</v>
      </c>
      <c r="ER9" s="150">
        <f t="shared" si="38"/>
        <v>0</v>
      </c>
      <c r="ES9" s="150">
        <f t="shared" si="39"/>
        <v>0</v>
      </c>
      <c r="ET9" s="150">
        <f t="shared" si="40"/>
        <v>0</v>
      </c>
      <c r="EU9" s="150">
        <f t="shared" si="41"/>
        <v>0</v>
      </c>
      <c r="EV9" s="150">
        <f t="shared" si="42"/>
        <v>0</v>
      </c>
      <c r="EW9" s="150">
        <f t="shared" si="43"/>
        <v>0</v>
      </c>
      <c r="EX9" s="150">
        <f t="shared" si="44"/>
        <v>0</v>
      </c>
      <c r="EY9" s="150">
        <f t="shared" si="45"/>
        <v>0</v>
      </c>
      <c r="EZ9" s="150">
        <f t="shared" si="46"/>
        <v>0</v>
      </c>
      <c r="FA9" s="150">
        <f t="shared" si="47"/>
        <v>0</v>
      </c>
      <c r="FB9" s="150">
        <f t="shared" si="48"/>
        <v>0</v>
      </c>
      <c r="FC9" s="150">
        <f t="shared" si="49"/>
        <v>0</v>
      </c>
      <c r="FD9" s="150">
        <f t="shared" si="50"/>
        <v>0</v>
      </c>
      <c r="FE9" s="150">
        <f t="shared" si="51"/>
        <v>0</v>
      </c>
      <c r="FF9" s="150">
        <f t="shared" si="52"/>
        <v>0</v>
      </c>
      <c r="FG9" s="150">
        <f t="shared" si="53"/>
        <v>0</v>
      </c>
      <c r="FH9" s="150">
        <f t="shared" si="54"/>
        <v>0</v>
      </c>
    </row>
    <row r="10" spans="1:165" x14ac:dyDescent="0.25">
      <c r="A10" s="146" t="s">
        <v>27</v>
      </c>
      <c r="B10" s="8">
        <v>15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65"/>
      <c r="Q10" s="160"/>
      <c r="R10" s="160"/>
      <c r="S10" s="164"/>
      <c r="T10" s="171"/>
      <c r="U10" s="183"/>
      <c r="V10" s="183"/>
      <c r="W10" s="186"/>
      <c r="X10" s="190"/>
      <c r="Y10" s="193"/>
      <c r="Z10" s="190"/>
      <c r="AA10" s="195"/>
      <c r="AB10" s="190"/>
      <c r="AC10" s="197"/>
      <c r="AD10" s="190"/>
      <c r="AE10" s="190"/>
      <c r="AF10" s="190"/>
      <c r="AG10" s="201"/>
      <c r="AH10" s="201"/>
      <c r="AI10" s="201"/>
      <c r="AJ10" s="202"/>
      <c r="AK10" s="203"/>
      <c r="AL10" s="204"/>
      <c r="AM10" s="204"/>
      <c r="AN10" s="206"/>
      <c r="AO10" s="207"/>
      <c r="AP10" s="208"/>
      <c r="AQ10" s="288"/>
      <c r="AR10" s="288"/>
      <c r="AS10" s="288"/>
      <c r="AT10" s="288"/>
      <c r="AU10" s="288"/>
      <c r="AV10" s="288"/>
      <c r="AW10" s="288"/>
      <c r="AX10" s="283"/>
      <c r="AY10" s="288"/>
      <c r="AZ10" s="288"/>
      <c r="BA10" s="288"/>
      <c r="BD10" s="146" t="s">
        <v>27</v>
      </c>
      <c r="BE10" s="150">
        <v>3</v>
      </c>
      <c r="BF10" s="150"/>
      <c r="BG10" s="150"/>
      <c r="BH10" s="150"/>
      <c r="BI10" s="150"/>
      <c r="BJ10" s="150"/>
      <c r="BK10" s="150"/>
      <c r="BL10" s="150"/>
      <c r="BM10" s="150"/>
      <c r="BN10" s="150"/>
      <c r="BO10" s="154"/>
      <c r="BP10" s="154"/>
      <c r="BQ10" s="154"/>
      <c r="BR10" s="155"/>
      <c r="BS10" s="152"/>
      <c r="BT10" s="152"/>
      <c r="DF10" s="19">
        <f t="shared" si="55"/>
        <v>3</v>
      </c>
      <c r="DH10" s="146" t="s">
        <v>27</v>
      </c>
      <c r="DI10" s="150">
        <f t="shared" si="3"/>
        <v>12</v>
      </c>
      <c r="DJ10" s="150">
        <f t="shared" si="4"/>
        <v>0</v>
      </c>
      <c r="DK10" s="150">
        <f t="shared" si="5"/>
        <v>0</v>
      </c>
      <c r="DL10" s="150">
        <f t="shared" si="6"/>
        <v>0</v>
      </c>
      <c r="DM10" s="150">
        <f t="shared" si="7"/>
        <v>0</v>
      </c>
      <c r="DN10" s="150">
        <f t="shared" si="8"/>
        <v>0</v>
      </c>
      <c r="DO10" s="150">
        <f t="shared" si="9"/>
        <v>0</v>
      </c>
      <c r="DP10" s="150">
        <f t="shared" si="10"/>
        <v>0</v>
      </c>
      <c r="DQ10" s="150">
        <f t="shared" si="11"/>
        <v>0</v>
      </c>
      <c r="DR10" s="150">
        <f t="shared" si="12"/>
        <v>0</v>
      </c>
      <c r="DS10" s="150">
        <f t="shared" si="13"/>
        <v>0</v>
      </c>
      <c r="DT10" s="150">
        <f t="shared" si="14"/>
        <v>0</v>
      </c>
      <c r="DU10" s="150">
        <f t="shared" si="15"/>
        <v>0</v>
      </c>
      <c r="DV10" s="150">
        <f t="shared" si="16"/>
        <v>0</v>
      </c>
      <c r="DW10" s="150">
        <f t="shared" si="17"/>
        <v>0</v>
      </c>
      <c r="DX10" s="150">
        <f t="shared" si="18"/>
        <v>0</v>
      </c>
      <c r="DY10" s="150">
        <f t="shared" si="19"/>
        <v>0</v>
      </c>
      <c r="DZ10" s="150">
        <f t="shared" si="20"/>
        <v>0</v>
      </c>
      <c r="EA10" s="150">
        <f t="shared" si="21"/>
        <v>0</v>
      </c>
      <c r="EB10" s="150">
        <f t="shared" si="22"/>
        <v>0</v>
      </c>
      <c r="EC10" s="150">
        <f t="shared" si="23"/>
        <v>0</v>
      </c>
      <c r="ED10" s="150">
        <f t="shared" si="24"/>
        <v>0</v>
      </c>
      <c r="EE10" s="150">
        <f t="shared" si="25"/>
        <v>0</v>
      </c>
      <c r="EF10" s="150">
        <f t="shared" si="26"/>
        <v>0</v>
      </c>
      <c r="EG10" s="150">
        <f t="shared" si="27"/>
        <v>0</v>
      </c>
      <c r="EH10" s="150">
        <f t="shared" si="28"/>
        <v>0</v>
      </c>
      <c r="EI10" s="150">
        <f t="shared" si="29"/>
        <v>0</v>
      </c>
      <c r="EJ10" s="150">
        <f t="shared" si="30"/>
        <v>0</v>
      </c>
      <c r="EK10" s="150">
        <f t="shared" si="31"/>
        <v>0</v>
      </c>
      <c r="EL10" s="150">
        <f t="shared" si="32"/>
        <v>0</v>
      </c>
      <c r="EM10" s="150">
        <f t="shared" si="33"/>
        <v>0</v>
      </c>
      <c r="EN10" s="150">
        <f t="shared" si="34"/>
        <v>0</v>
      </c>
      <c r="EO10" s="150">
        <f t="shared" si="35"/>
        <v>0</v>
      </c>
      <c r="EP10" s="150">
        <f t="shared" si="36"/>
        <v>0</v>
      </c>
      <c r="EQ10" s="150">
        <f t="shared" si="37"/>
        <v>0</v>
      </c>
      <c r="ER10" s="150">
        <f t="shared" si="38"/>
        <v>0</v>
      </c>
      <c r="ES10" s="150">
        <f t="shared" si="39"/>
        <v>0</v>
      </c>
      <c r="ET10" s="150">
        <f t="shared" si="40"/>
        <v>0</v>
      </c>
      <c r="EU10" s="150">
        <f t="shared" si="41"/>
        <v>0</v>
      </c>
      <c r="EV10" s="150">
        <f t="shared" si="42"/>
        <v>0</v>
      </c>
      <c r="EW10" s="150">
        <f t="shared" si="43"/>
        <v>0</v>
      </c>
      <c r="EX10" s="150">
        <f t="shared" si="44"/>
        <v>0</v>
      </c>
      <c r="EY10" s="150">
        <f t="shared" si="45"/>
        <v>0</v>
      </c>
      <c r="EZ10" s="150">
        <f t="shared" si="46"/>
        <v>0</v>
      </c>
      <c r="FA10" s="150">
        <f t="shared" si="47"/>
        <v>0</v>
      </c>
      <c r="FB10" s="150">
        <f t="shared" si="48"/>
        <v>0</v>
      </c>
      <c r="FC10" s="150">
        <f t="shared" si="49"/>
        <v>0</v>
      </c>
      <c r="FD10" s="150">
        <f t="shared" si="50"/>
        <v>0</v>
      </c>
      <c r="FE10" s="150">
        <f t="shared" si="51"/>
        <v>0</v>
      </c>
      <c r="FF10" s="150">
        <f t="shared" si="52"/>
        <v>0</v>
      </c>
      <c r="FG10" s="150">
        <f t="shared" si="53"/>
        <v>0</v>
      </c>
      <c r="FH10" s="150">
        <f t="shared" si="54"/>
        <v>0</v>
      </c>
    </row>
    <row r="11" spans="1:165" x14ac:dyDescent="0.25">
      <c r="A11" s="146" t="s">
        <v>28</v>
      </c>
      <c r="B11" s="8">
        <v>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165"/>
      <c r="Q11" s="160"/>
      <c r="R11" s="160"/>
      <c r="S11" s="160"/>
      <c r="T11" s="171"/>
      <c r="U11" s="183"/>
      <c r="V11" s="183"/>
      <c r="W11" s="186"/>
      <c r="X11" s="190"/>
      <c r="Y11" s="193"/>
      <c r="Z11" s="190"/>
      <c r="AA11" s="195"/>
      <c r="AB11" s="190"/>
      <c r="AC11" s="197"/>
      <c r="AD11" s="190"/>
      <c r="AE11" s="190"/>
      <c r="AF11" s="190"/>
      <c r="AG11" s="201"/>
      <c r="AH11" s="201"/>
      <c r="AI11" s="201"/>
      <c r="AJ11" s="202"/>
      <c r="AK11" s="203"/>
      <c r="AL11" s="204"/>
      <c r="AM11" s="204"/>
      <c r="AN11" s="206"/>
      <c r="AO11" s="207"/>
      <c r="AP11" s="208"/>
      <c r="AQ11" s="210"/>
      <c r="AR11" s="210"/>
      <c r="AS11" s="210"/>
      <c r="AT11" s="210"/>
      <c r="AU11" s="210"/>
      <c r="AV11" s="210"/>
      <c r="AW11" s="210"/>
      <c r="AX11" s="283"/>
      <c r="AY11" s="210"/>
      <c r="AZ11" s="210"/>
      <c r="BA11" s="210"/>
      <c r="BD11" s="146" t="s">
        <v>28</v>
      </c>
      <c r="BE11" s="150">
        <v>1</v>
      </c>
      <c r="BF11" s="150"/>
      <c r="BG11" s="150"/>
      <c r="BH11" s="150"/>
      <c r="BI11" s="150"/>
      <c r="BJ11" s="150"/>
      <c r="BK11" s="150"/>
      <c r="BL11" s="150"/>
      <c r="BM11" s="150"/>
      <c r="BN11" s="150"/>
      <c r="BO11" s="154"/>
      <c r="BP11" s="154"/>
      <c r="BQ11" s="154"/>
      <c r="BR11" s="155"/>
      <c r="BS11" s="151"/>
      <c r="BT11" s="151"/>
      <c r="DF11" s="19">
        <f t="shared" si="55"/>
        <v>1</v>
      </c>
      <c r="DH11" s="146" t="s">
        <v>28</v>
      </c>
      <c r="DI11" s="150">
        <f t="shared" si="3"/>
        <v>22</v>
      </c>
      <c r="DJ11" s="150">
        <f t="shared" si="4"/>
        <v>0</v>
      </c>
      <c r="DK11" s="150">
        <f t="shared" si="5"/>
        <v>0</v>
      </c>
      <c r="DL11" s="150">
        <f t="shared" si="6"/>
        <v>0</v>
      </c>
      <c r="DM11" s="150">
        <f t="shared" si="7"/>
        <v>0</v>
      </c>
      <c r="DN11" s="150">
        <f t="shared" si="8"/>
        <v>0</v>
      </c>
      <c r="DO11" s="150">
        <f t="shared" si="9"/>
        <v>0</v>
      </c>
      <c r="DP11" s="150">
        <f t="shared" si="10"/>
        <v>0</v>
      </c>
      <c r="DQ11" s="150">
        <f t="shared" si="11"/>
        <v>0</v>
      </c>
      <c r="DR11" s="150">
        <f t="shared" si="12"/>
        <v>0</v>
      </c>
      <c r="DS11" s="150">
        <f t="shared" si="13"/>
        <v>0</v>
      </c>
      <c r="DT11" s="150">
        <f t="shared" si="14"/>
        <v>0</v>
      </c>
      <c r="DU11" s="150">
        <f t="shared" si="15"/>
        <v>0</v>
      </c>
      <c r="DV11" s="150">
        <f t="shared" si="16"/>
        <v>0</v>
      </c>
      <c r="DW11" s="150">
        <f t="shared" si="17"/>
        <v>0</v>
      </c>
      <c r="DX11" s="150">
        <f t="shared" si="18"/>
        <v>0</v>
      </c>
      <c r="DY11" s="150">
        <f t="shared" si="19"/>
        <v>0</v>
      </c>
      <c r="DZ11" s="150">
        <f t="shared" si="20"/>
        <v>0</v>
      </c>
      <c r="EA11" s="150">
        <f t="shared" si="21"/>
        <v>0</v>
      </c>
      <c r="EB11" s="150">
        <f t="shared" si="22"/>
        <v>0</v>
      </c>
      <c r="EC11" s="150">
        <f t="shared" si="23"/>
        <v>0</v>
      </c>
      <c r="ED11" s="150">
        <f t="shared" si="24"/>
        <v>0</v>
      </c>
      <c r="EE11" s="150">
        <f t="shared" si="25"/>
        <v>0</v>
      </c>
      <c r="EF11" s="150">
        <f t="shared" si="26"/>
        <v>0</v>
      </c>
      <c r="EG11" s="150">
        <f t="shared" si="27"/>
        <v>0</v>
      </c>
      <c r="EH11" s="150">
        <f t="shared" si="28"/>
        <v>0</v>
      </c>
      <c r="EI11" s="150">
        <f t="shared" si="29"/>
        <v>0</v>
      </c>
      <c r="EJ11" s="150">
        <f t="shared" si="30"/>
        <v>0</v>
      </c>
      <c r="EK11" s="150">
        <f t="shared" si="31"/>
        <v>0</v>
      </c>
      <c r="EL11" s="150">
        <f t="shared" si="32"/>
        <v>0</v>
      </c>
      <c r="EM11" s="150">
        <f t="shared" si="33"/>
        <v>0</v>
      </c>
      <c r="EN11" s="150">
        <f t="shared" si="34"/>
        <v>0</v>
      </c>
      <c r="EO11" s="150">
        <f t="shared" si="35"/>
        <v>0</v>
      </c>
      <c r="EP11" s="150">
        <f t="shared" si="36"/>
        <v>0</v>
      </c>
      <c r="EQ11" s="150">
        <f t="shared" si="37"/>
        <v>0</v>
      </c>
      <c r="ER11" s="150">
        <f t="shared" si="38"/>
        <v>0</v>
      </c>
      <c r="ES11" s="150">
        <f t="shared" si="39"/>
        <v>0</v>
      </c>
      <c r="ET11" s="150">
        <f t="shared" si="40"/>
        <v>0</v>
      </c>
      <c r="EU11" s="150">
        <f t="shared" si="41"/>
        <v>0</v>
      </c>
      <c r="EV11" s="150">
        <f t="shared" si="42"/>
        <v>0</v>
      </c>
      <c r="EW11" s="150">
        <f t="shared" si="43"/>
        <v>0</v>
      </c>
      <c r="EX11" s="150">
        <f t="shared" si="44"/>
        <v>0</v>
      </c>
      <c r="EY11" s="150">
        <f t="shared" si="45"/>
        <v>0</v>
      </c>
      <c r="EZ11" s="150">
        <f t="shared" si="46"/>
        <v>0</v>
      </c>
      <c r="FA11" s="150">
        <f t="shared" si="47"/>
        <v>0</v>
      </c>
      <c r="FB11" s="150">
        <f t="shared" si="48"/>
        <v>0</v>
      </c>
      <c r="FC11" s="150">
        <f t="shared" si="49"/>
        <v>0</v>
      </c>
      <c r="FD11" s="150">
        <f t="shared" si="50"/>
        <v>0</v>
      </c>
      <c r="FE11" s="150">
        <f t="shared" si="51"/>
        <v>0</v>
      </c>
      <c r="FF11" s="150">
        <f t="shared" si="52"/>
        <v>0</v>
      </c>
      <c r="FG11" s="150">
        <f t="shared" si="53"/>
        <v>0</v>
      </c>
      <c r="FH11" s="150">
        <f t="shared" si="54"/>
        <v>0</v>
      </c>
    </row>
    <row r="12" spans="1:165" x14ac:dyDescent="0.25">
      <c r="A12" s="133" t="s">
        <v>29</v>
      </c>
      <c r="B12" s="8">
        <v>29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65"/>
      <c r="Q12" s="160"/>
      <c r="R12" s="160"/>
      <c r="S12" s="160"/>
      <c r="T12" s="171"/>
      <c r="U12" s="183"/>
      <c r="V12" s="183"/>
      <c r="W12" s="186"/>
      <c r="X12" s="190"/>
      <c r="Y12" s="193"/>
      <c r="Z12" s="190"/>
      <c r="AA12" s="195"/>
      <c r="AB12" s="190"/>
      <c r="AC12" s="197"/>
      <c r="AD12" s="190"/>
      <c r="AE12" s="190"/>
      <c r="AF12" s="190"/>
      <c r="AG12" s="201"/>
      <c r="AH12" s="201"/>
      <c r="AI12" s="201"/>
      <c r="AJ12" s="202"/>
      <c r="AK12" s="203"/>
      <c r="AL12" s="204"/>
      <c r="AM12" s="204"/>
      <c r="AN12" s="206"/>
      <c r="AO12" s="207"/>
      <c r="AP12" s="208"/>
      <c r="AQ12" s="210"/>
      <c r="AR12" s="210"/>
      <c r="AS12" s="210"/>
      <c r="AT12" s="210"/>
      <c r="AU12" s="210"/>
      <c r="AV12" s="210"/>
      <c r="AW12" s="210"/>
      <c r="AX12" s="283"/>
      <c r="AY12" s="210"/>
      <c r="AZ12" s="210"/>
      <c r="BA12" s="210"/>
      <c r="BD12" s="133" t="s">
        <v>29</v>
      </c>
      <c r="BE12" s="150">
        <v>6</v>
      </c>
      <c r="BF12" s="150"/>
      <c r="BG12" s="150"/>
      <c r="BH12" s="150"/>
      <c r="BI12" s="150"/>
      <c r="BJ12" s="150"/>
      <c r="BK12" s="150"/>
      <c r="BL12" s="150"/>
      <c r="BM12" s="150"/>
      <c r="BN12" s="150"/>
      <c r="BO12" s="154"/>
      <c r="BP12" s="154"/>
      <c r="BQ12" s="154"/>
      <c r="BR12" s="154"/>
      <c r="BS12" s="151"/>
      <c r="BT12" s="151"/>
      <c r="DF12" s="19">
        <f t="shared" si="55"/>
        <v>6</v>
      </c>
      <c r="DH12" s="133" t="s">
        <v>29</v>
      </c>
      <c r="DI12" s="150">
        <f t="shared" si="3"/>
        <v>23</v>
      </c>
      <c r="DJ12" s="150">
        <f t="shared" si="4"/>
        <v>0</v>
      </c>
      <c r="DK12" s="150">
        <f t="shared" si="5"/>
        <v>0</v>
      </c>
      <c r="DL12" s="150">
        <f t="shared" si="6"/>
        <v>0</v>
      </c>
      <c r="DM12" s="150">
        <f t="shared" si="7"/>
        <v>0</v>
      </c>
      <c r="DN12" s="150">
        <f t="shared" si="8"/>
        <v>0</v>
      </c>
      <c r="DO12" s="150">
        <f t="shared" si="9"/>
        <v>0</v>
      </c>
      <c r="DP12" s="150">
        <f t="shared" si="10"/>
        <v>0</v>
      </c>
      <c r="DQ12" s="150">
        <f t="shared" si="11"/>
        <v>0</v>
      </c>
      <c r="DR12" s="150">
        <f t="shared" si="12"/>
        <v>0</v>
      </c>
      <c r="DS12" s="150">
        <f t="shared" si="13"/>
        <v>0</v>
      </c>
      <c r="DT12" s="150">
        <f t="shared" si="14"/>
        <v>0</v>
      </c>
      <c r="DU12" s="150">
        <f t="shared" si="15"/>
        <v>0</v>
      </c>
      <c r="DV12" s="150">
        <f t="shared" si="16"/>
        <v>0</v>
      </c>
      <c r="DW12" s="150">
        <f t="shared" si="17"/>
        <v>0</v>
      </c>
      <c r="DX12" s="150">
        <f t="shared" si="18"/>
        <v>0</v>
      </c>
      <c r="DY12" s="150">
        <f t="shared" si="19"/>
        <v>0</v>
      </c>
      <c r="DZ12" s="150">
        <f t="shared" si="20"/>
        <v>0</v>
      </c>
      <c r="EA12" s="150">
        <f t="shared" si="21"/>
        <v>0</v>
      </c>
      <c r="EB12" s="150">
        <f t="shared" si="22"/>
        <v>0</v>
      </c>
      <c r="EC12" s="150">
        <f t="shared" si="23"/>
        <v>0</v>
      </c>
      <c r="ED12" s="150">
        <f t="shared" si="24"/>
        <v>0</v>
      </c>
      <c r="EE12" s="150">
        <f t="shared" si="25"/>
        <v>0</v>
      </c>
      <c r="EF12" s="150">
        <f t="shared" si="26"/>
        <v>0</v>
      </c>
      <c r="EG12" s="150">
        <f t="shared" si="27"/>
        <v>0</v>
      </c>
      <c r="EH12" s="150">
        <f t="shared" si="28"/>
        <v>0</v>
      </c>
      <c r="EI12" s="150">
        <f t="shared" si="29"/>
        <v>0</v>
      </c>
      <c r="EJ12" s="150">
        <f t="shared" si="30"/>
        <v>0</v>
      </c>
      <c r="EK12" s="150">
        <f t="shared" si="31"/>
        <v>0</v>
      </c>
      <c r="EL12" s="150">
        <f t="shared" si="32"/>
        <v>0</v>
      </c>
      <c r="EM12" s="150">
        <f t="shared" si="33"/>
        <v>0</v>
      </c>
      <c r="EN12" s="150">
        <f t="shared" si="34"/>
        <v>0</v>
      </c>
      <c r="EO12" s="150">
        <f t="shared" si="35"/>
        <v>0</v>
      </c>
      <c r="EP12" s="150">
        <f t="shared" si="36"/>
        <v>0</v>
      </c>
      <c r="EQ12" s="150">
        <f t="shared" si="37"/>
        <v>0</v>
      </c>
      <c r="ER12" s="150">
        <f t="shared" si="38"/>
        <v>0</v>
      </c>
      <c r="ES12" s="150">
        <f t="shared" si="39"/>
        <v>0</v>
      </c>
      <c r="ET12" s="150">
        <f t="shared" si="40"/>
        <v>0</v>
      </c>
      <c r="EU12" s="150">
        <f t="shared" si="41"/>
        <v>0</v>
      </c>
      <c r="EV12" s="150">
        <f t="shared" si="42"/>
        <v>0</v>
      </c>
      <c r="EW12" s="150">
        <f t="shared" si="43"/>
        <v>0</v>
      </c>
      <c r="EX12" s="150">
        <f t="shared" si="44"/>
        <v>0</v>
      </c>
      <c r="EY12" s="150">
        <f t="shared" si="45"/>
        <v>0</v>
      </c>
      <c r="EZ12" s="150">
        <f t="shared" si="46"/>
        <v>0</v>
      </c>
      <c r="FA12" s="150">
        <f t="shared" si="47"/>
        <v>0</v>
      </c>
      <c r="FB12" s="150">
        <f t="shared" si="48"/>
        <v>0</v>
      </c>
      <c r="FC12" s="150">
        <f t="shared" si="49"/>
        <v>0</v>
      </c>
      <c r="FD12" s="150">
        <f t="shared" si="50"/>
        <v>0</v>
      </c>
      <c r="FE12" s="150">
        <f t="shared" si="51"/>
        <v>0</v>
      </c>
      <c r="FF12" s="150">
        <f t="shared" si="52"/>
        <v>0</v>
      </c>
      <c r="FG12" s="150">
        <f t="shared" si="53"/>
        <v>0</v>
      </c>
      <c r="FH12" s="150">
        <f t="shared" si="54"/>
        <v>0</v>
      </c>
    </row>
    <row r="13" spans="1:165" x14ac:dyDescent="0.25">
      <c r="A13" s="133" t="s">
        <v>30</v>
      </c>
      <c r="B13" s="8">
        <v>57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65"/>
      <c r="Q13" s="160"/>
      <c r="R13" s="160"/>
      <c r="S13" s="160"/>
      <c r="T13" s="171"/>
      <c r="U13" s="183"/>
      <c r="V13" s="183"/>
      <c r="W13" s="186"/>
      <c r="X13" s="190"/>
      <c r="Y13" s="193"/>
      <c r="Z13" s="190"/>
      <c r="AA13" s="195"/>
      <c r="AB13" s="190"/>
      <c r="AC13" s="197"/>
      <c r="AD13" s="190"/>
      <c r="AE13" s="190"/>
      <c r="AF13" s="190"/>
      <c r="AG13" s="201"/>
      <c r="AH13" s="201"/>
      <c r="AI13" s="201"/>
      <c r="AJ13" s="202"/>
      <c r="AK13" s="203"/>
      <c r="AL13" s="204"/>
      <c r="AM13" s="204"/>
      <c r="AN13" s="206"/>
      <c r="AO13" s="207"/>
      <c r="AP13" s="208"/>
      <c r="AQ13" s="210"/>
      <c r="AR13" s="210"/>
      <c r="AS13" s="210"/>
      <c r="AT13" s="210"/>
      <c r="AU13" s="210"/>
      <c r="AV13" s="210"/>
      <c r="AW13" s="210"/>
      <c r="AX13" s="283"/>
      <c r="AY13" s="210"/>
      <c r="AZ13" s="210"/>
      <c r="BA13" s="210"/>
      <c r="BD13" s="133" t="s">
        <v>30</v>
      </c>
      <c r="BE13" s="150">
        <v>13</v>
      </c>
      <c r="BF13" s="150"/>
      <c r="BG13" s="150"/>
      <c r="BH13" s="150"/>
      <c r="BI13" s="150"/>
      <c r="BJ13" s="150"/>
      <c r="BK13" s="150"/>
      <c r="BL13" s="150"/>
      <c r="BM13" s="150"/>
      <c r="BN13" s="150"/>
      <c r="BO13" s="154"/>
      <c r="BP13" s="154"/>
      <c r="BQ13" s="154"/>
      <c r="BR13" s="154"/>
      <c r="BS13" s="151"/>
      <c r="BT13" s="151"/>
      <c r="DF13" s="19">
        <f t="shared" si="55"/>
        <v>13</v>
      </c>
      <c r="DH13" s="133" t="s">
        <v>30</v>
      </c>
      <c r="DI13" s="150">
        <f t="shared" si="3"/>
        <v>44</v>
      </c>
      <c r="DJ13" s="150">
        <f t="shared" si="4"/>
        <v>0</v>
      </c>
      <c r="DK13" s="150">
        <f t="shared" si="5"/>
        <v>0</v>
      </c>
      <c r="DL13" s="150">
        <f t="shared" si="6"/>
        <v>0</v>
      </c>
      <c r="DM13" s="150">
        <f t="shared" si="7"/>
        <v>0</v>
      </c>
      <c r="DN13" s="150">
        <f t="shared" si="8"/>
        <v>0</v>
      </c>
      <c r="DO13" s="150">
        <f t="shared" si="9"/>
        <v>0</v>
      </c>
      <c r="DP13" s="150">
        <f t="shared" si="10"/>
        <v>0</v>
      </c>
      <c r="DQ13" s="150">
        <f t="shared" si="11"/>
        <v>0</v>
      </c>
      <c r="DR13" s="150">
        <f t="shared" si="12"/>
        <v>0</v>
      </c>
      <c r="DS13" s="150">
        <f t="shared" si="13"/>
        <v>0</v>
      </c>
      <c r="DT13" s="150">
        <f t="shared" si="14"/>
        <v>0</v>
      </c>
      <c r="DU13" s="150">
        <f t="shared" si="15"/>
        <v>0</v>
      </c>
      <c r="DV13" s="150">
        <f t="shared" si="16"/>
        <v>0</v>
      </c>
      <c r="DW13" s="150">
        <f t="shared" si="17"/>
        <v>0</v>
      </c>
      <c r="DX13" s="150">
        <f t="shared" si="18"/>
        <v>0</v>
      </c>
      <c r="DY13" s="150">
        <f t="shared" si="19"/>
        <v>0</v>
      </c>
      <c r="DZ13" s="150">
        <f t="shared" si="20"/>
        <v>0</v>
      </c>
      <c r="EA13" s="150">
        <f t="shared" si="21"/>
        <v>0</v>
      </c>
      <c r="EB13" s="150">
        <f t="shared" si="22"/>
        <v>0</v>
      </c>
      <c r="EC13" s="150">
        <f t="shared" si="23"/>
        <v>0</v>
      </c>
      <c r="ED13" s="150">
        <f t="shared" si="24"/>
        <v>0</v>
      </c>
      <c r="EE13" s="150">
        <f t="shared" si="25"/>
        <v>0</v>
      </c>
      <c r="EF13" s="150">
        <f t="shared" si="26"/>
        <v>0</v>
      </c>
      <c r="EG13" s="150">
        <f t="shared" si="27"/>
        <v>0</v>
      </c>
      <c r="EH13" s="150">
        <f t="shared" si="28"/>
        <v>0</v>
      </c>
      <c r="EI13" s="150">
        <f t="shared" si="29"/>
        <v>0</v>
      </c>
      <c r="EJ13" s="150">
        <f t="shared" si="30"/>
        <v>0</v>
      </c>
      <c r="EK13" s="150">
        <f t="shared" si="31"/>
        <v>0</v>
      </c>
      <c r="EL13" s="150">
        <f t="shared" si="32"/>
        <v>0</v>
      </c>
      <c r="EM13" s="150">
        <f t="shared" si="33"/>
        <v>0</v>
      </c>
      <c r="EN13" s="150">
        <f t="shared" si="34"/>
        <v>0</v>
      </c>
      <c r="EO13" s="150">
        <f t="shared" si="35"/>
        <v>0</v>
      </c>
      <c r="EP13" s="150">
        <f t="shared" si="36"/>
        <v>0</v>
      </c>
      <c r="EQ13" s="150">
        <f t="shared" si="37"/>
        <v>0</v>
      </c>
      <c r="ER13" s="150">
        <f t="shared" si="38"/>
        <v>0</v>
      </c>
      <c r="ES13" s="150">
        <f t="shared" si="39"/>
        <v>0</v>
      </c>
      <c r="ET13" s="150">
        <f t="shared" si="40"/>
        <v>0</v>
      </c>
      <c r="EU13" s="150">
        <f t="shared" si="41"/>
        <v>0</v>
      </c>
      <c r="EV13" s="150">
        <f t="shared" si="42"/>
        <v>0</v>
      </c>
      <c r="EW13" s="150">
        <f t="shared" si="43"/>
        <v>0</v>
      </c>
      <c r="EX13" s="150">
        <f t="shared" si="44"/>
        <v>0</v>
      </c>
      <c r="EY13" s="150">
        <f t="shared" si="45"/>
        <v>0</v>
      </c>
      <c r="EZ13" s="150">
        <f t="shared" si="46"/>
        <v>0</v>
      </c>
      <c r="FA13" s="150">
        <f t="shared" si="47"/>
        <v>0</v>
      </c>
      <c r="FB13" s="150">
        <f t="shared" si="48"/>
        <v>0</v>
      </c>
      <c r="FC13" s="150">
        <f t="shared" si="49"/>
        <v>0</v>
      </c>
      <c r="FD13" s="150">
        <f t="shared" si="50"/>
        <v>0</v>
      </c>
      <c r="FE13" s="150">
        <f t="shared" si="51"/>
        <v>0</v>
      </c>
      <c r="FF13" s="150">
        <f t="shared" si="52"/>
        <v>0</v>
      </c>
      <c r="FG13" s="150">
        <f t="shared" si="53"/>
        <v>0</v>
      </c>
      <c r="FH13" s="150">
        <f t="shared" si="54"/>
        <v>0</v>
      </c>
    </row>
    <row r="14" spans="1:165" x14ac:dyDescent="0.25">
      <c r="A14" s="133" t="s">
        <v>31</v>
      </c>
      <c r="B14" s="8">
        <v>72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65"/>
      <c r="Q14" s="160"/>
      <c r="R14" s="160"/>
      <c r="S14" s="160"/>
      <c r="T14" s="171"/>
      <c r="U14" s="183"/>
      <c r="V14" s="183"/>
      <c r="W14" s="186"/>
      <c r="X14" s="190"/>
      <c r="Y14" s="193"/>
      <c r="Z14" s="190"/>
      <c r="AA14" s="195"/>
      <c r="AB14" s="190"/>
      <c r="AC14" s="197"/>
      <c r="AD14" s="190"/>
      <c r="AE14" s="190"/>
      <c r="AF14" s="190"/>
      <c r="AG14" s="201"/>
      <c r="AH14" s="201"/>
      <c r="AI14" s="201"/>
      <c r="AJ14" s="202"/>
      <c r="AK14" s="203"/>
      <c r="AL14" s="204"/>
      <c r="AM14" s="204"/>
      <c r="AN14" s="206"/>
      <c r="AO14" s="207"/>
      <c r="AP14" s="208"/>
      <c r="AQ14" s="210"/>
      <c r="AR14" s="210"/>
      <c r="AS14" s="210"/>
      <c r="AT14" s="210"/>
      <c r="AU14" s="210"/>
      <c r="AV14" s="210"/>
      <c r="AW14" s="210"/>
      <c r="AX14" s="283"/>
      <c r="AY14" s="210"/>
      <c r="AZ14" s="210"/>
      <c r="BA14" s="210"/>
      <c r="BD14" s="133" t="s">
        <v>31</v>
      </c>
      <c r="BE14" s="150">
        <v>14</v>
      </c>
      <c r="BF14" s="150"/>
      <c r="BG14" s="150"/>
      <c r="BH14" s="150"/>
      <c r="BI14" s="150"/>
      <c r="BJ14" s="150"/>
      <c r="BK14" s="150"/>
      <c r="BL14" s="150"/>
      <c r="BM14" s="150"/>
      <c r="BN14" s="150"/>
      <c r="BO14" s="154"/>
      <c r="BP14" s="154"/>
      <c r="BQ14" s="154"/>
      <c r="BR14" s="154"/>
      <c r="BS14" s="151"/>
      <c r="BT14" s="151"/>
      <c r="DF14" s="19">
        <f t="shared" si="55"/>
        <v>14</v>
      </c>
      <c r="DH14" s="133" t="s">
        <v>31</v>
      </c>
      <c r="DI14" s="150">
        <f t="shared" si="3"/>
        <v>58</v>
      </c>
      <c r="DJ14" s="150">
        <f t="shared" si="4"/>
        <v>0</v>
      </c>
      <c r="DK14" s="150">
        <f t="shared" si="5"/>
        <v>0</v>
      </c>
      <c r="DL14" s="150">
        <f t="shared" si="6"/>
        <v>0</v>
      </c>
      <c r="DM14" s="150">
        <f t="shared" si="7"/>
        <v>0</v>
      </c>
      <c r="DN14" s="150">
        <f t="shared" si="8"/>
        <v>0</v>
      </c>
      <c r="DO14" s="150">
        <f t="shared" si="9"/>
        <v>0</v>
      </c>
      <c r="DP14" s="150">
        <f t="shared" si="10"/>
        <v>0</v>
      </c>
      <c r="DQ14" s="150">
        <f t="shared" si="11"/>
        <v>0</v>
      </c>
      <c r="DR14" s="150">
        <f t="shared" si="12"/>
        <v>0</v>
      </c>
      <c r="DS14" s="150">
        <f t="shared" si="13"/>
        <v>0</v>
      </c>
      <c r="DT14" s="150">
        <f t="shared" si="14"/>
        <v>0</v>
      </c>
      <c r="DU14" s="150">
        <f t="shared" si="15"/>
        <v>0</v>
      </c>
      <c r="DV14" s="150">
        <f t="shared" si="16"/>
        <v>0</v>
      </c>
      <c r="DW14" s="150">
        <f t="shared" si="17"/>
        <v>0</v>
      </c>
      <c r="DX14" s="150">
        <f t="shared" si="18"/>
        <v>0</v>
      </c>
      <c r="DY14" s="150">
        <f t="shared" si="19"/>
        <v>0</v>
      </c>
      <c r="DZ14" s="150">
        <f t="shared" si="20"/>
        <v>0</v>
      </c>
      <c r="EA14" s="150">
        <f t="shared" si="21"/>
        <v>0</v>
      </c>
      <c r="EB14" s="150">
        <f t="shared" si="22"/>
        <v>0</v>
      </c>
      <c r="EC14" s="150">
        <f t="shared" si="23"/>
        <v>0</v>
      </c>
      <c r="ED14" s="150">
        <f t="shared" si="24"/>
        <v>0</v>
      </c>
      <c r="EE14" s="150">
        <f t="shared" si="25"/>
        <v>0</v>
      </c>
      <c r="EF14" s="150">
        <f t="shared" si="26"/>
        <v>0</v>
      </c>
      <c r="EG14" s="150">
        <f t="shared" si="27"/>
        <v>0</v>
      </c>
      <c r="EH14" s="150">
        <f t="shared" si="28"/>
        <v>0</v>
      </c>
      <c r="EI14" s="150">
        <f t="shared" si="29"/>
        <v>0</v>
      </c>
      <c r="EJ14" s="150">
        <f t="shared" si="30"/>
        <v>0</v>
      </c>
      <c r="EK14" s="150">
        <f t="shared" si="31"/>
        <v>0</v>
      </c>
      <c r="EL14" s="150">
        <f t="shared" si="32"/>
        <v>0</v>
      </c>
      <c r="EM14" s="150">
        <f t="shared" si="33"/>
        <v>0</v>
      </c>
      <c r="EN14" s="150">
        <f t="shared" si="34"/>
        <v>0</v>
      </c>
      <c r="EO14" s="150">
        <f t="shared" si="35"/>
        <v>0</v>
      </c>
      <c r="EP14" s="150">
        <f t="shared" si="36"/>
        <v>0</v>
      </c>
      <c r="EQ14" s="150">
        <f t="shared" si="37"/>
        <v>0</v>
      </c>
      <c r="ER14" s="150">
        <f t="shared" si="38"/>
        <v>0</v>
      </c>
      <c r="ES14" s="150">
        <f t="shared" si="39"/>
        <v>0</v>
      </c>
      <c r="ET14" s="150">
        <f t="shared" si="40"/>
        <v>0</v>
      </c>
      <c r="EU14" s="150">
        <f t="shared" si="41"/>
        <v>0</v>
      </c>
      <c r="EV14" s="150">
        <f t="shared" si="42"/>
        <v>0</v>
      </c>
      <c r="EW14" s="150">
        <f t="shared" si="43"/>
        <v>0</v>
      </c>
      <c r="EX14" s="150">
        <f t="shared" si="44"/>
        <v>0</v>
      </c>
      <c r="EY14" s="150">
        <f t="shared" si="45"/>
        <v>0</v>
      </c>
      <c r="EZ14" s="150">
        <f t="shared" si="46"/>
        <v>0</v>
      </c>
      <c r="FA14" s="150">
        <f t="shared" si="47"/>
        <v>0</v>
      </c>
      <c r="FB14" s="150">
        <f t="shared" si="48"/>
        <v>0</v>
      </c>
      <c r="FC14" s="150">
        <f t="shared" si="49"/>
        <v>0</v>
      </c>
      <c r="FD14" s="150">
        <f t="shared" si="50"/>
        <v>0</v>
      </c>
      <c r="FE14" s="150">
        <f t="shared" si="51"/>
        <v>0</v>
      </c>
      <c r="FF14" s="150">
        <f t="shared" si="52"/>
        <v>0</v>
      </c>
      <c r="FG14" s="150">
        <f t="shared" si="53"/>
        <v>0</v>
      </c>
      <c r="FH14" s="150">
        <f t="shared" si="54"/>
        <v>0</v>
      </c>
    </row>
    <row r="15" spans="1:165" x14ac:dyDescent="0.25">
      <c r="A15" s="133" t="s">
        <v>32</v>
      </c>
      <c r="B15" s="8">
        <v>107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65"/>
      <c r="Q15" s="160"/>
      <c r="R15" s="160"/>
      <c r="S15" s="160"/>
      <c r="T15" s="171"/>
      <c r="U15" s="183"/>
      <c r="V15" s="183"/>
      <c r="W15" s="186"/>
      <c r="X15" s="190"/>
      <c r="Y15" s="193"/>
      <c r="Z15" s="190"/>
      <c r="AA15" s="195"/>
      <c r="AB15" s="190"/>
      <c r="AC15" s="197"/>
      <c r="AD15" s="190"/>
      <c r="AE15" s="190"/>
      <c r="AF15" s="190"/>
      <c r="AG15" s="201"/>
      <c r="AH15" s="201"/>
      <c r="AI15" s="201"/>
      <c r="AJ15" s="202"/>
      <c r="AK15" s="203"/>
      <c r="AL15" s="204"/>
      <c r="AM15" s="204"/>
      <c r="AN15" s="206"/>
      <c r="AO15" s="207"/>
      <c r="AP15" s="208"/>
      <c r="AQ15" s="210"/>
      <c r="AR15" s="210"/>
      <c r="AS15" s="210"/>
      <c r="AT15" s="210"/>
      <c r="AU15" s="210"/>
      <c r="AV15" s="210"/>
      <c r="AW15" s="210"/>
      <c r="AX15" s="283"/>
      <c r="AY15" s="210"/>
      <c r="AZ15" s="210"/>
      <c r="BA15" s="210"/>
      <c r="BD15" s="133" t="s">
        <v>32</v>
      </c>
      <c r="BE15" s="150">
        <v>22</v>
      </c>
      <c r="BF15" s="150"/>
      <c r="BG15" s="150"/>
      <c r="BH15" s="150"/>
      <c r="BI15" s="150"/>
      <c r="BJ15" s="150"/>
      <c r="BK15" s="150"/>
      <c r="BL15" s="150"/>
      <c r="BM15" s="150"/>
      <c r="BN15" s="150"/>
      <c r="BO15" s="154"/>
      <c r="BP15" s="154"/>
      <c r="BQ15" s="154"/>
      <c r="BR15" s="154"/>
      <c r="BS15" s="151"/>
      <c r="BT15" s="151"/>
      <c r="DF15" s="19">
        <f t="shared" si="55"/>
        <v>22</v>
      </c>
      <c r="DH15" s="133" t="s">
        <v>32</v>
      </c>
      <c r="DI15" s="150">
        <f t="shared" si="3"/>
        <v>85</v>
      </c>
      <c r="DJ15" s="150">
        <f t="shared" si="4"/>
        <v>0</v>
      </c>
      <c r="DK15" s="150">
        <f t="shared" si="5"/>
        <v>0</v>
      </c>
      <c r="DL15" s="150">
        <f t="shared" si="6"/>
        <v>0</v>
      </c>
      <c r="DM15" s="150">
        <f t="shared" si="7"/>
        <v>0</v>
      </c>
      <c r="DN15" s="150">
        <f t="shared" si="8"/>
        <v>0</v>
      </c>
      <c r="DO15" s="150">
        <f t="shared" si="9"/>
        <v>0</v>
      </c>
      <c r="DP15" s="150">
        <f t="shared" si="10"/>
        <v>0</v>
      </c>
      <c r="DQ15" s="150">
        <f t="shared" si="11"/>
        <v>0</v>
      </c>
      <c r="DR15" s="150">
        <f t="shared" si="12"/>
        <v>0</v>
      </c>
      <c r="DS15" s="150">
        <f t="shared" si="13"/>
        <v>0</v>
      </c>
      <c r="DT15" s="150">
        <f t="shared" si="14"/>
        <v>0</v>
      </c>
      <c r="DU15" s="150">
        <f t="shared" si="15"/>
        <v>0</v>
      </c>
      <c r="DV15" s="150">
        <f t="shared" si="16"/>
        <v>0</v>
      </c>
      <c r="DW15" s="150">
        <f t="shared" si="17"/>
        <v>0</v>
      </c>
      <c r="DX15" s="150">
        <f t="shared" si="18"/>
        <v>0</v>
      </c>
      <c r="DY15" s="150">
        <f t="shared" si="19"/>
        <v>0</v>
      </c>
      <c r="DZ15" s="150">
        <f t="shared" si="20"/>
        <v>0</v>
      </c>
      <c r="EA15" s="150">
        <f t="shared" si="21"/>
        <v>0</v>
      </c>
      <c r="EB15" s="150">
        <f t="shared" si="22"/>
        <v>0</v>
      </c>
      <c r="EC15" s="150">
        <f t="shared" si="23"/>
        <v>0</v>
      </c>
      <c r="ED15" s="150">
        <f t="shared" si="24"/>
        <v>0</v>
      </c>
      <c r="EE15" s="150">
        <f t="shared" si="25"/>
        <v>0</v>
      </c>
      <c r="EF15" s="150">
        <f t="shared" si="26"/>
        <v>0</v>
      </c>
      <c r="EG15" s="150">
        <f t="shared" si="27"/>
        <v>0</v>
      </c>
      <c r="EH15" s="150">
        <f t="shared" si="28"/>
        <v>0</v>
      </c>
      <c r="EI15" s="150">
        <f t="shared" si="29"/>
        <v>0</v>
      </c>
      <c r="EJ15" s="150">
        <f t="shared" si="30"/>
        <v>0</v>
      </c>
      <c r="EK15" s="150">
        <f t="shared" si="31"/>
        <v>0</v>
      </c>
      <c r="EL15" s="150">
        <f t="shared" si="32"/>
        <v>0</v>
      </c>
      <c r="EM15" s="150">
        <f t="shared" si="33"/>
        <v>0</v>
      </c>
      <c r="EN15" s="150">
        <f t="shared" si="34"/>
        <v>0</v>
      </c>
      <c r="EO15" s="150">
        <f t="shared" si="35"/>
        <v>0</v>
      </c>
      <c r="EP15" s="150">
        <f t="shared" si="36"/>
        <v>0</v>
      </c>
      <c r="EQ15" s="150">
        <f t="shared" si="37"/>
        <v>0</v>
      </c>
      <c r="ER15" s="150">
        <f t="shared" si="38"/>
        <v>0</v>
      </c>
      <c r="ES15" s="150">
        <f t="shared" si="39"/>
        <v>0</v>
      </c>
      <c r="ET15" s="150">
        <f t="shared" si="40"/>
        <v>0</v>
      </c>
      <c r="EU15" s="150">
        <f t="shared" si="41"/>
        <v>0</v>
      </c>
      <c r="EV15" s="150">
        <f t="shared" si="42"/>
        <v>0</v>
      </c>
      <c r="EW15" s="150">
        <f t="shared" si="43"/>
        <v>0</v>
      </c>
      <c r="EX15" s="150">
        <f t="shared" si="44"/>
        <v>0</v>
      </c>
      <c r="EY15" s="150">
        <f t="shared" si="45"/>
        <v>0</v>
      </c>
      <c r="EZ15" s="150">
        <f t="shared" si="46"/>
        <v>0</v>
      </c>
      <c r="FA15" s="150">
        <f t="shared" si="47"/>
        <v>0</v>
      </c>
      <c r="FB15" s="150">
        <f t="shared" si="48"/>
        <v>0</v>
      </c>
      <c r="FC15" s="150">
        <f t="shared" si="49"/>
        <v>0</v>
      </c>
      <c r="FD15" s="150">
        <f t="shared" si="50"/>
        <v>0</v>
      </c>
      <c r="FE15" s="150">
        <f t="shared" si="51"/>
        <v>0</v>
      </c>
      <c r="FF15" s="150">
        <f t="shared" si="52"/>
        <v>0</v>
      </c>
      <c r="FG15" s="150">
        <f t="shared" si="53"/>
        <v>0</v>
      </c>
      <c r="FH15" s="150">
        <f t="shared" si="54"/>
        <v>0</v>
      </c>
    </row>
    <row r="16" spans="1:165" x14ac:dyDescent="0.25">
      <c r="A16" s="133" t="s">
        <v>33</v>
      </c>
      <c r="B16" s="8">
        <v>231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65"/>
      <c r="Q16" s="160"/>
      <c r="R16" s="160"/>
      <c r="S16" s="160"/>
      <c r="T16" s="171"/>
      <c r="U16" s="183"/>
      <c r="V16" s="183"/>
      <c r="W16" s="186"/>
      <c r="X16" s="190"/>
      <c r="Y16" s="193"/>
      <c r="Z16" s="190"/>
      <c r="AA16" s="195"/>
      <c r="AB16" s="190"/>
      <c r="AC16" s="197"/>
      <c r="AD16" s="190"/>
      <c r="AE16" s="190"/>
      <c r="AF16" s="190"/>
      <c r="AG16" s="201"/>
      <c r="AH16" s="201"/>
      <c r="AI16" s="201"/>
      <c r="AJ16" s="202"/>
      <c r="AK16" s="203"/>
      <c r="AL16" s="204"/>
      <c r="AM16" s="204"/>
      <c r="AN16" s="206"/>
      <c r="AO16" s="207"/>
      <c r="AP16" s="208"/>
      <c r="AQ16" s="210"/>
      <c r="AR16" s="210"/>
      <c r="AS16" s="210"/>
      <c r="AT16" s="210"/>
      <c r="AU16" s="210"/>
      <c r="AV16" s="210"/>
      <c r="AW16" s="210"/>
      <c r="AX16" s="283"/>
      <c r="AY16" s="210"/>
      <c r="AZ16" s="210"/>
      <c r="BA16" s="210"/>
      <c r="BD16" s="133" t="s">
        <v>33</v>
      </c>
      <c r="BE16" s="150">
        <v>57</v>
      </c>
      <c r="BF16" s="150"/>
      <c r="BG16" s="150"/>
      <c r="BH16" s="150"/>
      <c r="BI16" s="150"/>
      <c r="BJ16" s="150"/>
      <c r="BK16" s="150"/>
      <c r="BL16" s="150"/>
      <c r="BM16" s="150"/>
      <c r="BN16" s="150"/>
      <c r="BO16" s="154"/>
      <c r="BP16" s="154"/>
      <c r="BQ16" s="154"/>
      <c r="BR16" s="154"/>
      <c r="BS16" s="151"/>
      <c r="BT16" s="151"/>
      <c r="DF16" s="19">
        <f t="shared" si="55"/>
        <v>57</v>
      </c>
      <c r="DH16" s="133" t="s">
        <v>33</v>
      </c>
      <c r="DI16" s="150">
        <f t="shared" si="3"/>
        <v>174</v>
      </c>
      <c r="DJ16" s="150">
        <f t="shared" si="4"/>
        <v>0</v>
      </c>
      <c r="DK16" s="150">
        <f t="shared" si="5"/>
        <v>0</v>
      </c>
      <c r="DL16" s="150">
        <f t="shared" si="6"/>
        <v>0</v>
      </c>
      <c r="DM16" s="150">
        <f t="shared" si="7"/>
        <v>0</v>
      </c>
      <c r="DN16" s="150">
        <f t="shared" si="8"/>
        <v>0</v>
      </c>
      <c r="DO16" s="150">
        <f t="shared" si="9"/>
        <v>0</v>
      </c>
      <c r="DP16" s="150">
        <f t="shared" si="10"/>
        <v>0</v>
      </c>
      <c r="DQ16" s="150">
        <f t="shared" si="11"/>
        <v>0</v>
      </c>
      <c r="DR16" s="150">
        <f t="shared" si="12"/>
        <v>0</v>
      </c>
      <c r="DS16" s="150">
        <f t="shared" si="13"/>
        <v>0</v>
      </c>
      <c r="DT16" s="150">
        <f t="shared" si="14"/>
        <v>0</v>
      </c>
      <c r="DU16" s="150">
        <f t="shared" si="15"/>
        <v>0</v>
      </c>
      <c r="DV16" s="150">
        <f t="shared" si="16"/>
        <v>0</v>
      </c>
      <c r="DW16" s="150">
        <f t="shared" si="17"/>
        <v>0</v>
      </c>
      <c r="DX16" s="150">
        <f t="shared" si="18"/>
        <v>0</v>
      </c>
      <c r="DY16" s="150">
        <f t="shared" si="19"/>
        <v>0</v>
      </c>
      <c r="DZ16" s="150">
        <f t="shared" si="20"/>
        <v>0</v>
      </c>
      <c r="EA16" s="150">
        <f t="shared" si="21"/>
        <v>0</v>
      </c>
      <c r="EB16" s="150">
        <f t="shared" si="22"/>
        <v>0</v>
      </c>
      <c r="EC16" s="150">
        <f t="shared" si="23"/>
        <v>0</v>
      </c>
      <c r="ED16" s="150">
        <f t="shared" si="24"/>
        <v>0</v>
      </c>
      <c r="EE16" s="150">
        <f t="shared" si="25"/>
        <v>0</v>
      </c>
      <c r="EF16" s="150">
        <f t="shared" si="26"/>
        <v>0</v>
      </c>
      <c r="EG16" s="150">
        <f t="shared" si="27"/>
        <v>0</v>
      </c>
      <c r="EH16" s="150">
        <f t="shared" si="28"/>
        <v>0</v>
      </c>
      <c r="EI16" s="150">
        <f t="shared" si="29"/>
        <v>0</v>
      </c>
      <c r="EJ16" s="150">
        <f t="shared" si="30"/>
        <v>0</v>
      </c>
      <c r="EK16" s="150">
        <f t="shared" si="31"/>
        <v>0</v>
      </c>
      <c r="EL16" s="150">
        <f t="shared" si="32"/>
        <v>0</v>
      </c>
      <c r="EM16" s="150">
        <f t="shared" si="33"/>
        <v>0</v>
      </c>
      <c r="EN16" s="150">
        <f t="shared" si="34"/>
        <v>0</v>
      </c>
      <c r="EO16" s="150">
        <f t="shared" si="35"/>
        <v>0</v>
      </c>
      <c r="EP16" s="150">
        <f t="shared" si="36"/>
        <v>0</v>
      </c>
      <c r="EQ16" s="150">
        <f t="shared" si="37"/>
        <v>0</v>
      </c>
      <c r="ER16" s="150">
        <f t="shared" si="38"/>
        <v>0</v>
      </c>
      <c r="ES16" s="150">
        <f t="shared" si="39"/>
        <v>0</v>
      </c>
      <c r="ET16" s="150">
        <f t="shared" si="40"/>
        <v>0</v>
      </c>
      <c r="EU16" s="150">
        <f t="shared" si="41"/>
        <v>0</v>
      </c>
      <c r="EV16" s="150">
        <f t="shared" si="42"/>
        <v>0</v>
      </c>
      <c r="EW16" s="150">
        <f t="shared" si="43"/>
        <v>0</v>
      </c>
      <c r="EX16" s="150">
        <f t="shared" si="44"/>
        <v>0</v>
      </c>
      <c r="EY16" s="150">
        <f t="shared" si="45"/>
        <v>0</v>
      </c>
      <c r="EZ16" s="150">
        <f t="shared" si="46"/>
        <v>0</v>
      </c>
      <c r="FA16" s="150">
        <f t="shared" si="47"/>
        <v>0</v>
      </c>
      <c r="FB16" s="150">
        <f t="shared" si="48"/>
        <v>0</v>
      </c>
      <c r="FC16" s="150">
        <f t="shared" si="49"/>
        <v>0</v>
      </c>
      <c r="FD16" s="150">
        <f t="shared" si="50"/>
        <v>0</v>
      </c>
      <c r="FE16" s="150">
        <f t="shared" si="51"/>
        <v>0</v>
      </c>
      <c r="FF16" s="150">
        <f t="shared" si="52"/>
        <v>0</v>
      </c>
      <c r="FG16" s="150">
        <f t="shared" si="53"/>
        <v>0</v>
      </c>
      <c r="FH16" s="150">
        <f t="shared" si="54"/>
        <v>0</v>
      </c>
    </row>
    <row r="17" spans="1:164" x14ac:dyDescent="0.25">
      <c r="A17" s="133" t="s">
        <v>34</v>
      </c>
      <c r="B17" s="8">
        <v>392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65"/>
      <c r="Q17" s="160"/>
      <c r="R17" s="160"/>
      <c r="S17" s="160"/>
      <c r="T17" s="171"/>
      <c r="U17" s="183"/>
      <c r="V17" s="183"/>
      <c r="W17" s="186"/>
      <c r="X17" s="190"/>
      <c r="Y17" s="193"/>
      <c r="Z17" s="190"/>
      <c r="AA17" s="195"/>
      <c r="AB17" s="190"/>
      <c r="AC17" s="197"/>
      <c r="AD17" s="190"/>
      <c r="AE17" s="190"/>
      <c r="AF17" s="190"/>
      <c r="AG17" s="201"/>
      <c r="AH17" s="201"/>
      <c r="AI17" s="201"/>
      <c r="AJ17" s="202"/>
      <c r="AK17" s="203"/>
      <c r="AL17" s="204"/>
      <c r="AM17" s="204"/>
      <c r="AN17" s="206"/>
      <c r="AO17" s="207"/>
      <c r="AP17" s="208"/>
      <c r="AQ17" s="210"/>
      <c r="AR17" s="210"/>
      <c r="AS17" s="210"/>
      <c r="AT17" s="210"/>
      <c r="AU17" s="210"/>
      <c r="AV17" s="210"/>
      <c r="AW17" s="210"/>
      <c r="AX17" s="283"/>
      <c r="AY17" s="210"/>
      <c r="AZ17" s="210"/>
      <c r="BA17" s="210"/>
      <c r="BD17" s="133" t="s">
        <v>34</v>
      </c>
      <c r="BE17" s="150">
        <v>112</v>
      </c>
      <c r="BF17" s="150"/>
      <c r="BG17" s="150"/>
      <c r="BH17" s="150"/>
      <c r="BI17" s="150"/>
      <c r="BJ17" s="150"/>
      <c r="BK17" s="150"/>
      <c r="BL17" s="150"/>
      <c r="BM17" s="150"/>
      <c r="BN17" s="150"/>
      <c r="BO17" s="154"/>
      <c r="BP17" s="154"/>
      <c r="BQ17" s="154"/>
      <c r="BR17" s="154"/>
      <c r="BS17" s="151"/>
      <c r="BT17" s="151"/>
      <c r="DF17" s="19">
        <f t="shared" si="55"/>
        <v>112</v>
      </c>
      <c r="DH17" s="133" t="s">
        <v>34</v>
      </c>
      <c r="DI17" s="150">
        <f t="shared" si="3"/>
        <v>280</v>
      </c>
      <c r="DJ17" s="150">
        <f t="shared" si="4"/>
        <v>0</v>
      </c>
      <c r="DK17" s="150">
        <f t="shared" si="5"/>
        <v>0</v>
      </c>
      <c r="DL17" s="150">
        <f t="shared" si="6"/>
        <v>0</v>
      </c>
      <c r="DM17" s="150">
        <f t="shared" si="7"/>
        <v>0</v>
      </c>
      <c r="DN17" s="150">
        <f t="shared" si="8"/>
        <v>0</v>
      </c>
      <c r="DO17" s="150">
        <f t="shared" si="9"/>
        <v>0</v>
      </c>
      <c r="DP17" s="150">
        <f t="shared" si="10"/>
        <v>0</v>
      </c>
      <c r="DQ17" s="150">
        <f t="shared" si="11"/>
        <v>0</v>
      </c>
      <c r="DR17" s="150">
        <f t="shared" si="12"/>
        <v>0</v>
      </c>
      <c r="DS17" s="150">
        <f t="shared" si="13"/>
        <v>0</v>
      </c>
      <c r="DT17" s="150">
        <f t="shared" si="14"/>
        <v>0</v>
      </c>
      <c r="DU17" s="150">
        <f t="shared" si="15"/>
        <v>0</v>
      </c>
      <c r="DV17" s="150">
        <f t="shared" si="16"/>
        <v>0</v>
      </c>
      <c r="DW17" s="150">
        <f t="shared" si="17"/>
        <v>0</v>
      </c>
      <c r="DX17" s="150">
        <f t="shared" si="18"/>
        <v>0</v>
      </c>
      <c r="DY17" s="150">
        <f t="shared" si="19"/>
        <v>0</v>
      </c>
      <c r="DZ17" s="150">
        <f t="shared" si="20"/>
        <v>0</v>
      </c>
      <c r="EA17" s="150">
        <f t="shared" si="21"/>
        <v>0</v>
      </c>
      <c r="EB17" s="150">
        <f t="shared" si="22"/>
        <v>0</v>
      </c>
      <c r="EC17" s="150">
        <f t="shared" si="23"/>
        <v>0</v>
      </c>
      <c r="ED17" s="150">
        <f t="shared" si="24"/>
        <v>0</v>
      </c>
      <c r="EE17" s="150">
        <f t="shared" si="25"/>
        <v>0</v>
      </c>
      <c r="EF17" s="150">
        <f t="shared" si="26"/>
        <v>0</v>
      </c>
      <c r="EG17" s="150">
        <f t="shared" si="27"/>
        <v>0</v>
      </c>
      <c r="EH17" s="150">
        <f t="shared" si="28"/>
        <v>0</v>
      </c>
      <c r="EI17" s="150">
        <f t="shared" si="29"/>
        <v>0</v>
      </c>
      <c r="EJ17" s="150">
        <f t="shared" si="30"/>
        <v>0</v>
      </c>
      <c r="EK17" s="150">
        <f t="shared" si="31"/>
        <v>0</v>
      </c>
      <c r="EL17" s="150">
        <f t="shared" si="32"/>
        <v>0</v>
      </c>
      <c r="EM17" s="150">
        <f t="shared" si="33"/>
        <v>0</v>
      </c>
      <c r="EN17" s="150">
        <f t="shared" si="34"/>
        <v>0</v>
      </c>
      <c r="EO17" s="150">
        <f t="shared" si="35"/>
        <v>0</v>
      </c>
      <c r="EP17" s="150">
        <f t="shared" si="36"/>
        <v>0</v>
      </c>
      <c r="EQ17" s="150">
        <f t="shared" si="37"/>
        <v>0</v>
      </c>
      <c r="ER17" s="150">
        <f t="shared" si="38"/>
        <v>0</v>
      </c>
      <c r="ES17" s="150">
        <f t="shared" si="39"/>
        <v>0</v>
      </c>
      <c r="ET17" s="150">
        <f t="shared" si="40"/>
        <v>0</v>
      </c>
      <c r="EU17" s="150">
        <f t="shared" si="41"/>
        <v>0</v>
      </c>
      <c r="EV17" s="150">
        <f t="shared" si="42"/>
        <v>0</v>
      </c>
      <c r="EW17" s="150">
        <f t="shared" si="43"/>
        <v>0</v>
      </c>
      <c r="EX17" s="150">
        <f t="shared" si="44"/>
        <v>0</v>
      </c>
      <c r="EY17" s="150">
        <f t="shared" si="45"/>
        <v>0</v>
      </c>
      <c r="EZ17" s="150">
        <f t="shared" si="46"/>
        <v>0</v>
      </c>
      <c r="FA17" s="150">
        <f t="shared" si="47"/>
        <v>0</v>
      </c>
      <c r="FB17" s="150">
        <f t="shared" si="48"/>
        <v>0</v>
      </c>
      <c r="FC17" s="150">
        <f t="shared" si="49"/>
        <v>0</v>
      </c>
      <c r="FD17" s="150">
        <f t="shared" si="50"/>
        <v>0</v>
      </c>
      <c r="FE17" s="150">
        <f t="shared" si="51"/>
        <v>0</v>
      </c>
      <c r="FF17" s="150">
        <f t="shared" si="52"/>
        <v>0</v>
      </c>
      <c r="FG17" s="150">
        <f t="shared" si="53"/>
        <v>0</v>
      </c>
      <c r="FH17" s="150">
        <f t="shared" si="54"/>
        <v>0</v>
      </c>
    </row>
    <row r="18" spans="1:164" x14ac:dyDescent="0.25">
      <c r="A18" s="133" t="s">
        <v>35</v>
      </c>
      <c r="B18" s="8">
        <v>547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65"/>
      <c r="Q18" s="160"/>
      <c r="R18" s="160"/>
      <c r="S18" s="160"/>
      <c r="T18" s="171"/>
      <c r="U18" s="183"/>
      <c r="V18" s="183"/>
      <c r="W18" s="186"/>
      <c r="X18" s="190"/>
      <c r="Y18" s="193"/>
      <c r="Z18" s="190"/>
      <c r="AA18" s="195"/>
      <c r="AB18" s="190"/>
      <c r="AC18" s="197"/>
      <c r="AD18" s="190"/>
      <c r="AE18" s="190"/>
      <c r="AF18" s="190"/>
      <c r="AG18" s="201"/>
      <c r="AH18" s="201"/>
      <c r="AI18" s="201"/>
      <c r="AJ18" s="202"/>
      <c r="AK18" s="203"/>
      <c r="AL18" s="204"/>
      <c r="AM18" s="204"/>
      <c r="AN18" s="206"/>
      <c r="AO18" s="207"/>
      <c r="AP18" s="208"/>
      <c r="AQ18" s="210"/>
      <c r="AR18" s="210"/>
      <c r="AS18" s="210"/>
      <c r="AT18" s="210"/>
      <c r="AU18" s="210"/>
      <c r="AV18" s="210"/>
      <c r="AW18" s="210"/>
      <c r="AX18" s="283"/>
      <c r="AY18" s="210"/>
      <c r="AZ18" s="210"/>
      <c r="BA18" s="210"/>
      <c r="BD18" s="133" t="s">
        <v>35</v>
      </c>
      <c r="BE18" s="150">
        <v>171</v>
      </c>
      <c r="BF18" s="150"/>
      <c r="BG18" s="150"/>
      <c r="BH18" s="150"/>
      <c r="BI18" s="150"/>
      <c r="BJ18" s="150"/>
      <c r="BK18" s="150"/>
      <c r="BL18" s="150"/>
      <c r="BM18" s="150"/>
      <c r="BN18" s="150"/>
      <c r="BO18" s="154"/>
      <c r="BP18" s="154"/>
      <c r="BQ18" s="154"/>
      <c r="BR18" s="154"/>
      <c r="BS18" s="151"/>
      <c r="BT18" s="151"/>
      <c r="DF18" s="19">
        <f t="shared" si="55"/>
        <v>171</v>
      </c>
      <c r="DH18" s="133" t="s">
        <v>35</v>
      </c>
      <c r="DI18" s="150">
        <f t="shared" si="3"/>
        <v>376</v>
      </c>
      <c r="DJ18" s="150">
        <f t="shared" si="4"/>
        <v>0</v>
      </c>
      <c r="DK18" s="150">
        <f t="shared" si="5"/>
        <v>0</v>
      </c>
      <c r="DL18" s="150">
        <f t="shared" si="6"/>
        <v>0</v>
      </c>
      <c r="DM18" s="150">
        <f t="shared" si="7"/>
        <v>0</v>
      </c>
      <c r="DN18" s="150">
        <f t="shared" si="8"/>
        <v>0</v>
      </c>
      <c r="DO18" s="150">
        <f t="shared" si="9"/>
        <v>0</v>
      </c>
      <c r="DP18" s="150">
        <f t="shared" si="10"/>
        <v>0</v>
      </c>
      <c r="DQ18" s="150">
        <f t="shared" si="11"/>
        <v>0</v>
      </c>
      <c r="DR18" s="150">
        <f t="shared" si="12"/>
        <v>0</v>
      </c>
      <c r="DS18" s="150">
        <f t="shared" si="13"/>
        <v>0</v>
      </c>
      <c r="DT18" s="150">
        <f t="shared" si="14"/>
        <v>0</v>
      </c>
      <c r="DU18" s="150">
        <f t="shared" si="15"/>
        <v>0</v>
      </c>
      <c r="DV18" s="150">
        <f t="shared" si="16"/>
        <v>0</v>
      </c>
      <c r="DW18" s="150">
        <f t="shared" si="17"/>
        <v>0</v>
      </c>
      <c r="DX18" s="150">
        <f t="shared" si="18"/>
        <v>0</v>
      </c>
      <c r="DY18" s="150">
        <f t="shared" si="19"/>
        <v>0</v>
      </c>
      <c r="DZ18" s="150">
        <f t="shared" si="20"/>
        <v>0</v>
      </c>
      <c r="EA18" s="150">
        <f t="shared" si="21"/>
        <v>0</v>
      </c>
      <c r="EB18" s="150">
        <f t="shared" si="22"/>
        <v>0</v>
      </c>
      <c r="EC18" s="150">
        <f t="shared" si="23"/>
        <v>0</v>
      </c>
      <c r="ED18" s="150">
        <f t="shared" si="24"/>
        <v>0</v>
      </c>
      <c r="EE18" s="150">
        <f t="shared" si="25"/>
        <v>0</v>
      </c>
      <c r="EF18" s="150">
        <f t="shared" si="26"/>
        <v>0</v>
      </c>
      <c r="EG18" s="150">
        <f t="shared" si="27"/>
        <v>0</v>
      </c>
      <c r="EH18" s="150">
        <f t="shared" si="28"/>
        <v>0</v>
      </c>
      <c r="EI18" s="150">
        <f t="shared" si="29"/>
        <v>0</v>
      </c>
      <c r="EJ18" s="150">
        <f t="shared" si="30"/>
        <v>0</v>
      </c>
      <c r="EK18" s="150">
        <f t="shared" si="31"/>
        <v>0</v>
      </c>
      <c r="EL18" s="150">
        <f t="shared" si="32"/>
        <v>0</v>
      </c>
      <c r="EM18" s="150">
        <f t="shared" si="33"/>
        <v>0</v>
      </c>
      <c r="EN18" s="150">
        <f t="shared" si="34"/>
        <v>0</v>
      </c>
      <c r="EO18" s="150">
        <f t="shared" si="35"/>
        <v>0</v>
      </c>
      <c r="EP18" s="150">
        <f t="shared" si="36"/>
        <v>0</v>
      </c>
      <c r="EQ18" s="150">
        <f t="shared" si="37"/>
        <v>0</v>
      </c>
      <c r="ER18" s="150">
        <f t="shared" si="38"/>
        <v>0</v>
      </c>
      <c r="ES18" s="150">
        <f t="shared" si="39"/>
        <v>0</v>
      </c>
      <c r="ET18" s="150">
        <f t="shared" si="40"/>
        <v>0</v>
      </c>
      <c r="EU18" s="150">
        <f t="shared" si="41"/>
        <v>0</v>
      </c>
      <c r="EV18" s="150">
        <f t="shared" si="42"/>
        <v>0</v>
      </c>
      <c r="EW18" s="150">
        <f t="shared" si="43"/>
        <v>0</v>
      </c>
      <c r="EX18" s="150">
        <f t="shared" si="44"/>
        <v>0</v>
      </c>
      <c r="EY18" s="150">
        <f t="shared" si="45"/>
        <v>0</v>
      </c>
      <c r="EZ18" s="150">
        <f t="shared" si="46"/>
        <v>0</v>
      </c>
      <c r="FA18" s="150">
        <f t="shared" si="47"/>
        <v>0</v>
      </c>
      <c r="FB18" s="150">
        <f t="shared" si="48"/>
        <v>0</v>
      </c>
      <c r="FC18" s="150">
        <f t="shared" si="49"/>
        <v>0</v>
      </c>
      <c r="FD18" s="150">
        <f t="shared" si="50"/>
        <v>0</v>
      </c>
      <c r="FE18" s="150">
        <f t="shared" si="51"/>
        <v>0</v>
      </c>
      <c r="FF18" s="150">
        <f t="shared" si="52"/>
        <v>0</v>
      </c>
      <c r="FG18" s="150">
        <f t="shared" si="53"/>
        <v>0</v>
      </c>
      <c r="FH18" s="150">
        <f t="shared" si="54"/>
        <v>0</v>
      </c>
    </row>
    <row r="19" spans="1:164" x14ac:dyDescent="0.25">
      <c r="A19" s="133" t="s">
        <v>36</v>
      </c>
      <c r="B19" s="8">
        <v>808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65"/>
      <c r="Q19" s="160"/>
      <c r="R19" s="160"/>
      <c r="S19" s="160"/>
      <c r="T19" s="171"/>
      <c r="U19" s="183"/>
      <c r="V19" s="183"/>
      <c r="W19" s="186"/>
      <c r="X19" s="190"/>
      <c r="Y19" s="193"/>
      <c r="Z19" s="190"/>
      <c r="AA19" s="195"/>
      <c r="AB19" s="190"/>
      <c r="AC19" s="197"/>
      <c r="AD19" s="190"/>
      <c r="AE19" s="190"/>
      <c r="AF19" s="190"/>
      <c r="AG19" s="201"/>
      <c r="AH19" s="201"/>
      <c r="AI19" s="201"/>
      <c r="AJ19" s="202"/>
      <c r="AK19" s="203"/>
      <c r="AL19" s="204"/>
      <c r="AM19" s="204"/>
      <c r="AN19" s="206"/>
      <c r="AO19" s="207"/>
      <c r="AP19" s="208"/>
      <c r="AQ19" s="210"/>
      <c r="AR19" s="210"/>
      <c r="AS19" s="210"/>
      <c r="AT19" s="210"/>
      <c r="AU19" s="210"/>
      <c r="AV19" s="210"/>
      <c r="AW19" s="210"/>
      <c r="AX19" s="283"/>
      <c r="AY19" s="210"/>
      <c r="AZ19" s="210"/>
      <c r="BA19" s="210"/>
      <c r="BD19" s="133" t="s">
        <v>36</v>
      </c>
      <c r="BE19" s="150">
        <v>267</v>
      </c>
      <c r="BF19" s="150"/>
      <c r="BG19" s="150"/>
      <c r="BH19" s="150"/>
      <c r="BI19" s="150"/>
      <c r="BJ19" s="150"/>
      <c r="BK19" s="150"/>
      <c r="BL19" s="150"/>
      <c r="BM19" s="150"/>
      <c r="BN19" s="150"/>
      <c r="BO19" s="154"/>
      <c r="BP19" s="154"/>
      <c r="BQ19" s="154"/>
      <c r="BR19" s="154"/>
      <c r="BS19" s="151"/>
      <c r="BT19" s="151"/>
      <c r="DF19" s="19">
        <f t="shared" si="55"/>
        <v>267</v>
      </c>
      <c r="DH19" s="133" t="s">
        <v>36</v>
      </c>
      <c r="DI19" s="150">
        <f t="shared" si="3"/>
        <v>541</v>
      </c>
      <c r="DJ19" s="150">
        <f t="shared" si="4"/>
        <v>0</v>
      </c>
      <c r="DK19" s="150">
        <f t="shared" si="5"/>
        <v>0</v>
      </c>
      <c r="DL19" s="150">
        <f t="shared" si="6"/>
        <v>0</v>
      </c>
      <c r="DM19" s="150">
        <f t="shared" si="7"/>
        <v>0</v>
      </c>
      <c r="DN19" s="150">
        <f t="shared" si="8"/>
        <v>0</v>
      </c>
      <c r="DO19" s="150">
        <f t="shared" si="9"/>
        <v>0</v>
      </c>
      <c r="DP19" s="150">
        <f t="shared" si="10"/>
        <v>0</v>
      </c>
      <c r="DQ19" s="150">
        <f t="shared" si="11"/>
        <v>0</v>
      </c>
      <c r="DR19" s="150">
        <f t="shared" si="12"/>
        <v>0</v>
      </c>
      <c r="DS19" s="150">
        <f t="shared" si="13"/>
        <v>0</v>
      </c>
      <c r="DT19" s="150">
        <f t="shared" si="14"/>
        <v>0</v>
      </c>
      <c r="DU19" s="150">
        <f t="shared" si="15"/>
        <v>0</v>
      </c>
      <c r="DV19" s="150">
        <f t="shared" si="16"/>
        <v>0</v>
      </c>
      <c r="DW19" s="150">
        <f t="shared" si="17"/>
        <v>0</v>
      </c>
      <c r="DX19" s="150">
        <f t="shared" si="18"/>
        <v>0</v>
      </c>
      <c r="DY19" s="150">
        <f t="shared" si="19"/>
        <v>0</v>
      </c>
      <c r="DZ19" s="150">
        <f t="shared" si="20"/>
        <v>0</v>
      </c>
      <c r="EA19" s="150">
        <f t="shared" si="21"/>
        <v>0</v>
      </c>
      <c r="EB19" s="150">
        <f t="shared" si="22"/>
        <v>0</v>
      </c>
      <c r="EC19" s="150">
        <f t="shared" si="23"/>
        <v>0</v>
      </c>
      <c r="ED19" s="150">
        <f t="shared" si="24"/>
        <v>0</v>
      </c>
      <c r="EE19" s="150">
        <f t="shared" si="25"/>
        <v>0</v>
      </c>
      <c r="EF19" s="150">
        <f t="shared" si="26"/>
        <v>0</v>
      </c>
      <c r="EG19" s="150">
        <f t="shared" si="27"/>
        <v>0</v>
      </c>
      <c r="EH19" s="150">
        <f t="shared" si="28"/>
        <v>0</v>
      </c>
      <c r="EI19" s="150">
        <f t="shared" si="29"/>
        <v>0</v>
      </c>
      <c r="EJ19" s="150">
        <f t="shared" si="30"/>
        <v>0</v>
      </c>
      <c r="EK19" s="150">
        <f t="shared" si="31"/>
        <v>0</v>
      </c>
      <c r="EL19" s="150">
        <f t="shared" si="32"/>
        <v>0</v>
      </c>
      <c r="EM19" s="150">
        <f t="shared" si="33"/>
        <v>0</v>
      </c>
      <c r="EN19" s="150">
        <f t="shared" si="34"/>
        <v>0</v>
      </c>
      <c r="EO19" s="150">
        <f t="shared" si="35"/>
        <v>0</v>
      </c>
      <c r="EP19" s="150">
        <f t="shared" si="36"/>
        <v>0</v>
      </c>
      <c r="EQ19" s="150">
        <f t="shared" si="37"/>
        <v>0</v>
      </c>
      <c r="ER19" s="150">
        <f t="shared" si="38"/>
        <v>0</v>
      </c>
      <c r="ES19" s="150">
        <f t="shared" si="39"/>
        <v>0</v>
      </c>
      <c r="ET19" s="150">
        <f t="shared" si="40"/>
        <v>0</v>
      </c>
      <c r="EU19" s="150">
        <f t="shared" si="41"/>
        <v>0</v>
      </c>
      <c r="EV19" s="150">
        <f t="shared" si="42"/>
        <v>0</v>
      </c>
      <c r="EW19" s="150">
        <f t="shared" si="43"/>
        <v>0</v>
      </c>
      <c r="EX19" s="150">
        <f t="shared" si="44"/>
        <v>0</v>
      </c>
      <c r="EY19" s="150">
        <f t="shared" si="45"/>
        <v>0</v>
      </c>
      <c r="EZ19" s="150">
        <f t="shared" si="46"/>
        <v>0</v>
      </c>
      <c r="FA19" s="150">
        <f t="shared" si="47"/>
        <v>0</v>
      </c>
      <c r="FB19" s="150">
        <f t="shared" si="48"/>
        <v>0</v>
      </c>
      <c r="FC19" s="150">
        <f t="shared" si="49"/>
        <v>0</v>
      </c>
      <c r="FD19" s="150">
        <f t="shared" si="50"/>
        <v>0</v>
      </c>
      <c r="FE19" s="150">
        <f t="shared" si="51"/>
        <v>0</v>
      </c>
      <c r="FF19" s="150">
        <f t="shared" si="52"/>
        <v>0</v>
      </c>
      <c r="FG19" s="150">
        <f t="shared" si="53"/>
        <v>0</v>
      </c>
      <c r="FH19" s="150">
        <f t="shared" si="54"/>
        <v>0</v>
      </c>
    </row>
    <row r="20" spans="1:164" x14ac:dyDescent="0.25">
      <c r="A20" s="133" t="s">
        <v>37</v>
      </c>
      <c r="B20" s="8">
        <v>1097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165"/>
      <c r="Q20" s="160"/>
      <c r="R20" s="160"/>
      <c r="S20" s="160"/>
      <c r="T20" s="171"/>
      <c r="U20" s="183"/>
      <c r="V20" s="183"/>
      <c r="W20" s="186"/>
      <c r="X20" s="190"/>
      <c r="Y20" s="193"/>
      <c r="Z20" s="190"/>
      <c r="AA20" s="195"/>
      <c r="AB20" s="190"/>
      <c r="AC20" s="197"/>
      <c r="AD20" s="190"/>
      <c r="AE20" s="190"/>
      <c r="AF20" s="190"/>
      <c r="AG20" s="201"/>
      <c r="AH20" s="201"/>
      <c r="AI20" s="201"/>
      <c r="AJ20" s="202"/>
      <c r="AK20" s="203"/>
      <c r="AL20" s="204"/>
      <c r="AM20" s="204"/>
      <c r="AN20" s="206"/>
      <c r="AO20" s="207"/>
      <c r="AP20" s="208"/>
      <c r="AQ20" s="210"/>
      <c r="AR20" s="210"/>
      <c r="AS20" s="210"/>
      <c r="AT20" s="210"/>
      <c r="AU20" s="210"/>
      <c r="AV20" s="210"/>
      <c r="AW20" s="210"/>
      <c r="AX20" s="283"/>
      <c r="AY20" s="210"/>
      <c r="AZ20" s="210"/>
      <c r="BA20" s="210"/>
      <c r="BD20" s="133" t="s">
        <v>37</v>
      </c>
      <c r="BE20" s="150">
        <v>354</v>
      </c>
      <c r="BF20" s="150"/>
      <c r="BG20" s="150"/>
      <c r="BH20" s="150"/>
      <c r="BI20" s="150"/>
      <c r="BJ20" s="150"/>
      <c r="BK20" s="150"/>
      <c r="BL20" s="150"/>
      <c r="BM20" s="150"/>
      <c r="BN20" s="150"/>
      <c r="BO20" s="154"/>
      <c r="BP20" s="154"/>
      <c r="BQ20" s="154"/>
      <c r="BR20" s="154"/>
      <c r="BS20" s="151"/>
      <c r="BT20" s="151"/>
      <c r="DF20" s="19">
        <f t="shared" si="55"/>
        <v>354</v>
      </c>
      <c r="DH20" s="133" t="s">
        <v>37</v>
      </c>
      <c r="DI20" s="150">
        <f t="shared" si="3"/>
        <v>743</v>
      </c>
      <c r="DJ20" s="150">
        <f t="shared" si="4"/>
        <v>0</v>
      </c>
      <c r="DK20" s="150">
        <f t="shared" si="5"/>
        <v>0</v>
      </c>
      <c r="DL20" s="150">
        <f t="shared" si="6"/>
        <v>0</v>
      </c>
      <c r="DM20" s="150">
        <f t="shared" si="7"/>
        <v>0</v>
      </c>
      <c r="DN20" s="150">
        <f t="shared" si="8"/>
        <v>0</v>
      </c>
      <c r="DO20" s="150">
        <f t="shared" si="9"/>
        <v>0</v>
      </c>
      <c r="DP20" s="150">
        <f t="shared" si="10"/>
        <v>0</v>
      </c>
      <c r="DQ20" s="150">
        <f t="shared" si="11"/>
        <v>0</v>
      </c>
      <c r="DR20" s="150">
        <f t="shared" si="12"/>
        <v>0</v>
      </c>
      <c r="DS20" s="150">
        <f t="shared" si="13"/>
        <v>0</v>
      </c>
      <c r="DT20" s="150">
        <f t="shared" si="14"/>
        <v>0</v>
      </c>
      <c r="DU20" s="150">
        <f t="shared" si="15"/>
        <v>0</v>
      </c>
      <c r="DV20" s="150">
        <f t="shared" si="16"/>
        <v>0</v>
      </c>
      <c r="DW20" s="150">
        <f t="shared" si="17"/>
        <v>0</v>
      </c>
      <c r="DX20" s="150">
        <f t="shared" si="18"/>
        <v>0</v>
      </c>
      <c r="DY20" s="150">
        <f t="shared" si="19"/>
        <v>0</v>
      </c>
      <c r="DZ20" s="150">
        <f t="shared" si="20"/>
        <v>0</v>
      </c>
      <c r="EA20" s="150">
        <f t="shared" si="21"/>
        <v>0</v>
      </c>
      <c r="EB20" s="150">
        <f t="shared" si="22"/>
        <v>0</v>
      </c>
      <c r="EC20" s="150">
        <f t="shared" si="23"/>
        <v>0</v>
      </c>
      <c r="ED20" s="150">
        <f t="shared" si="24"/>
        <v>0</v>
      </c>
      <c r="EE20" s="150">
        <f t="shared" si="25"/>
        <v>0</v>
      </c>
      <c r="EF20" s="150">
        <f t="shared" si="26"/>
        <v>0</v>
      </c>
      <c r="EG20" s="150">
        <f t="shared" si="27"/>
        <v>0</v>
      </c>
      <c r="EH20" s="150">
        <f t="shared" si="28"/>
        <v>0</v>
      </c>
      <c r="EI20" s="150">
        <f t="shared" si="29"/>
        <v>0</v>
      </c>
      <c r="EJ20" s="150">
        <f t="shared" si="30"/>
        <v>0</v>
      </c>
      <c r="EK20" s="150">
        <f t="shared" si="31"/>
        <v>0</v>
      </c>
      <c r="EL20" s="150">
        <f t="shared" si="32"/>
        <v>0</v>
      </c>
      <c r="EM20" s="150">
        <f t="shared" si="33"/>
        <v>0</v>
      </c>
      <c r="EN20" s="150">
        <f t="shared" si="34"/>
        <v>0</v>
      </c>
      <c r="EO20" s="150">
        <f t="shared" si="35"/>
        <v>0</v>
      </c>
      <c r="EP20" s="150">
        <f t="shared" si="36"/>
        <v>0</v>
      </c>
      <c r="EQ20" s="150">
        <f t="shared" si="37"/>
        <v>0</v>
      </c>
      <c r="ER20" s="150">
        <f t="shared" si="38"/>
        <v>0</v>
      </c>
      <c r="ES20" s="150">
        <f t="shared" si="39"/>
        <v>0</v>
      </c>
      <c r="ET20" s="150">
        <f t="shared" si="40"/>
        <v>0</v>
      </c>
      <c r="EU20" s="150">
        <f t="shared" si="41"/>
        <v>0</v>
      </c>
      <c r="EV20" s="150">
        <f t="shared" si="42"/>
        <v>0</v>
      </c>
      <c r="EW20" s="150">
        <f t="shared" si="43"/>
        <v>0</v>
      </c>
      <c r="EX20" s="150">
        <f t="shared" si="44"/>
        <v>0</v>
      </c>
      <c r="EY20" s="150">
        <f t="shared" si="45"/>
        <v>0</v>
      </c>
      <c r="EZ20" s="150">
        <f t="shared" si="46"/>
        <v>0</v>
      </c>
      <c r="FA20" s="150">
        <f t="shared" si="47"/>
        <v>0</v>
      </c>
      <c r="FB20" s="150">
        <f t="shared" si="48"/>
        <v>0</v>
      </c>
      <c r="FC20" s="150">
        <f t="shared" si="49"/>
        <v>0</v>
      </c>
      <c r="FD20" s="150">
        <f t="shared" si="50"/>
        <v>0</v>
      </c>
      <c r="FE20" s="150">
        <f t="shared" si="51"/>
        <v>0</v>
      </c>
      <c r="FF20" s="150">
        <f t="shared" si="52"/>
        <v>0</v>
      </c>
      <c r="FG20" s="150">
        <f t="shared" si="53"/>
        <v>0</v>
      </c>
      <c r="FH20" s="150">
        <f t="shared" si="54"/>
        <v>0</v>
      </c>
    </row>
    <row r="21" spans="1:164" x14ac:dyDescent="0.25">
      <c r="A21" s="133" t="s">
        <v>38</v>
      </c>
      <c r="B21" s="8">
        <v>1748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65"/>
      <c r="Q21" s="160"/>
      <c r="R21" s="160"/>
      <c r="S21" s="160"/>
      <c r="T21" s="171"/>
      <c r="U21" s="183"/>
      <c r="V21" s="183"/>
      <c r="W21" s="186"/>
      <c r="X21" s="190"/>
      <c r="Y21" s="193"/>
      <c r="Z21" s="190"/>
      <c r="AA21" s="195"/>
      <c r="AB21" s="190"/>
      <c r="AC21" s="197"/>
      <c r="AD21" s="190"/>
      <c r="AE21" s="190"/>
      <c r="AF21" s="190"/>
      <c r="AG21" s="201"/>
      <c r="AH21" s="201"/>
      <c r="AI21" s="201"/>
      <c r="AJ21" s="202"/>
      <c r="AK21" s="203"/>
      <c r="AL21" s="204"/>
      <c r="AM21" s="204"/>
      <c r="AN21" s="206"/>
      <c r="AO21" s="207"/>
      <c r="AP21" s="208"/>
      <c r="AQ21" s="210"/>
      <c r="AR21" s="210"/>
      <c r="AS21" s="210"/>
      <c r="AT21" s="210"/>
      <c r="AU21" s="210"/>
      <c r="AV21" s="210"/>
      <c r="AW21" s="210"/>
      <c r="AX21" s="283"/>
      <c r="AY21" s="210"/>
      <c r="AZ21" s="210"/>
      <c r="BA21" s="210"/>
      <c r="BD21" s="133" t="s">
        <v>38</v>
      </c>
      <c r="BE21" s="150">
        <v>583</v>
      </c>
      <c r="BF21" s="150"/>
      <c r="BG21" s="150"/>
      <c r="BH21" s="150"/>
      <c r="BI21" s="150"/>
      <c r="BJ21" s="150"/>
      <c r="BK21" s="150"/>
      <c r="BL21" s="150"/>
      <c r="BM21" s="150"/>
      <c r="BN21" s="150"/>
      <c r="BO21" s="154"/>
      <c r="BP21" s="154"/>
      <c r="BQ21" s="154"/>
      <c r="BR21" s="154"/>
      <c r="BS21" s="151"/>
      <c r="BT21" s="151"/>
      <c r="DF21" s="19">
        <f t="shared" si="55"/>
        <v>583</v>
      </c>
      <c r="DH21" s="133" t="s">
        <v>38</v>
      </c>
      <c r="DI21" s="150">
        <f t="shared" si="3"/>
        <v>1165</v>
      </c>
      <c r="DJ21" s="150">
        <f t="shared" si="4"/>
        <v>0</v>
      </c>
      <c r="DK21" s="150">
        <f t="shared" si="5"/>
        <v>0</v>
      </c>
      <c r="DL21" s="150">
        <f t="shared" si="6"/>
        <v>0</v>
      </c>
      <c r="DM21" s="150">
        <f t="shared" si="7"/>
        <v>0</v>
      </c>
      <c r="DN21" s="150">
        <f t="shared" si="8"/>
        <v>0</v>
      </c>
      <c r="DO21" s="150">
        <f t="shared" si="9"/>
        <v>0</v>
      </c>
      <c r="DP21" s="150">
        <f t="shared" si="10"/>
        <v>0</v>
      </c>
      <c r="DQ21" s="150">
        <f t="shared" si="11"/>
        <v>0</v>
      </c>
      <c r="DR21" s="150">
        <f t="shared" si="12"/>
        <v>0</v>
      </c>
      <c r="DS21" s="150">
        <f t="shared" si="13"/>
        <v>0</v>
      </c>
      <c r="DT21" s="150">
        <f t="shared" si="14"/>
        <v>0</v>
      </c>
      <c r="DU21" s="150">
        <f t="shared" si="15"/>
        <v>0</v>
      </c>
      <c r="DV21" s="150">
        <f t="shared" si="16"/>
        <v>0</v>
      </c>
      <c r="DW21" s="150">
        <f t="shared" si="17"/>
        <v>0</v>
      </c>
      <c r="DX21" s="150">
        <f t="shared" si="18"/>
        <v>0</v>
      </c>
      <c r="DY21" s="150">
        <f t="shared" si="19"/>
        <v>0</v>
      </c>
      <c r="DZ21" s="150">
        <f t="shared" si="20"/>
        <v>0</v>
      </c>
      <c r="EA21" s="150">
        <f t="shared" si="21"/>
        <v>0</v>
      </c>
      <c r="EB21" s="150">
        <f t="shared" si="22"/>
        <v>0</v>
      </c>
      <c r="EC21" s="150">
        <f t="shared" si="23"/>
        <v>0</v>
      </c>
      <c r="ED21" s="150">
        <f t="shared" si="24"/>
        <v>0</v>
      </c>
      <c r="EE21" s="150">
        <f t="shared" si="25"/>
        <v>0</v>
      </c>
      <c r="EF21" s="150">
        <f t="shared" si="26"/>
        <v>0</v>
      </c>
      <c r="EG21" s="150">
        <f t="shared" si="27"/>
        <v>0</v>
      </c>
      <c r="EH21" s="150">
        <f t="shared" si="28"/>
        <v>0</v>
      </c>
      <c r="EI21" s="150">
        <f t="shared" si="29"/>
        <v>0</v>
      </c>
      <c r="EJ21" s="150">
        <f t="shared" si="30"/>
        <v>0</v>
      </c>
      <c r="EK21" s="150">
        <f t="shared" si="31"/>
        <v>0</v>
      </c>
      <c r="EL21" s="150">
        <f t="shared" si="32"/>
        <v>0</v>
      </c>
      <c r="EM21" s="150">
        <f t="shared" si="33"/>
        <v>0</v>
      </c>
      <c r="EN21" s="150">
        <f t="shared" si="34"/>
        <v>0</v>
      </c>
      <c r="EO21" s="150">
        <f t="shared" si="35"/>
        <v>0</v>
      </c>
      <c r="EP21" s="150">
        <f t="shared" si="36"/>
        <v>0</v>
      </c>
      <c r="EQ21" s="150">
        <f t="shared" si="37"/>
        <v>0</v>
      </c>
      <c r="ER21" s="150">
        <f t="shared" si="38"/>
        <v>0</v>
      </c>
      <c r="ES21" s="150">
        <f t="shared" si="39"/>
        <v>0</v>
      </c>
      <c r="ET21" s="150">
        <f t="shared" si="40"/>
        <v>0</v>
      </c>
      <c r="EU21" s="150">
        <f t="shared" si="41"/>
        <v>0</v>
      </c>
      <c r="EV21" s="150">
        <f t="shared" si="42"/>
        <v>0</v>
      </c>
      <c r="EW21" s="150">
        <f t="shared" si="43"/>
        <v>0</v>
      </c>
      <c r="EX21" s="150">
        <f t="shared" si="44"/>
        <v>0</v>
      </c>
      <c r="EY21" s="150">
        <f t="shared" si="45"/>
        <v>0</v>
      </c>
      <c r="EZ21" s="150">
        <f t="shared" si="46"/>
        <v>0</v>
      </c>
      <c r="FA21" s="150">
        <f t="shared" si="47"/>
        <v>0</v>
      </c>
      <c r="FB21" s="150">
        <f t="shared" si="48"/>
        <v>0</v>
      </c>
      <c r="FC21" s="150">
        <f t="shared" si="49"/>
        <v>0</v>
      </c>
      <c r="FD21" s="150">
        <f t="shared" si="50"/>
        <v>0</v>
      </c>
      <c r="FE21" s="150">
        <f t="shared" si="51"/>
        <v>0</v>
      </c>
      <c r="FF21" s="150">
        <f t="shared" si="52"/>
        <v>0</v>
      </c>
      <c r="FG21" s="150">
        <f t="shared" si="53"/>
        <v>0</v>
      </c>
      <c r="FH21" s="150">
        <f t="shared" si="54"/>
        <v>0</v>
      </c>
    </row>
    <row r="22" spans="1:164" x14ac:dyDescent="0.25">
      <c r="A22" s="133" t="s">
        <v>39</v>
      </c>
      <c r="B22" s="8">
        <v>2284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65"/>
      <c r="Q22" s="160"/>
      <c r="R22" s="160"/>
      <c r="S22" s="160"/>
      <c r="T22" s="171"/>
      <c r="U22" s="183"/>
      <c r="V22" s="183"/>
      <c r="W22" s="186"/>
      <c r="X22" s="190"/>
      <c r="Y22" s="193"/>
      <c r="Z22" s="190"/>
      <c r="AA22" s="195"/>
      <c r="AB22" s="190"/>
      <c r="AC22" s="197"/>
      <c r="AD22" s="190"/>
      <c r="AE22" s="190"/>
      <c r="AF22" s="190"/>
      <c r="AG22" s="201"/>
      <c r="AH22" s="201"/>
      <c r="AI22" s="201"/>
      <c r="AJ22" s="202"/>
      <c r="AK22" s="203"/>
      <c r="AL22" s="204"/>
      <c r="AM22" s="204"/>
      <c r="AN22" s="206"/>
      <c r="AO22" s="207"/>
      <c r="AP22" s="208"/>
      <c r="AQ22" s="210"/>
      <c r="AR22" s="210"/>
      <c r="AS22" s="210"/>
      <c r="AT22" s="210"/>
      <c r="AU22" s="210"/>
      <c r="AV22" s="210"/>
      <c r="AW22" s="210"/>
      <c r="AX22" s="283"/>
      <c r="AY22" s="210"/>
      <c r="AZ22" s="210"/>
      <c r="BA22" s="210"/>
      <c r="BD22" s="133" t="s">
        <v>39</v>
      </c>
      <c r="BE22" s="150">
        <v>817</v>
      </c>
      <c r="BF22" s="150"/>
      <c r="BG22" s="150"/>
      <c r="BH22" s="150"/>
      <c r="BI22" s="150"/>
      <c r="BJ22" s="150"/>
      <c r="BK22" s="150"/>
      <c r="BL22" s="150"/>
      <c r="BM22" s="150"/>
      <c r="BN22" s="150"/>
      <c r="BO22" s="154"/>
      <c r="BP22" s="154"/>
      <c r="BQ22" s="154"/>
      <c r="BR22" s="154"/>
      <c r="BS22" s="151"/>
      <c r="BT22" s="151"/>
      <c r="DF22" s="19">
        <f t="shared" si="55"/>
        <v>817</v>
      </c>
      <c r="DH22" s="133" t="s">
        <v>39</v>
      </c>
      <c r="DI22" s="150">
        <f t="shared" si="3"/>
        <v>1467</v>
      </c>
      <c r="DJ22" s="150">
        <f t="shared" si="4"/>
        <v>0</v>
      </c>
      <c r="DK22" s="150">
        <f t="shared" si="5"/>
        <v>0</v>
      </c>
      <c r="DL22" s="150">
        <f t="shared" si="6"/>
        <v>0</v>
      </c>
      <c r="DM22" s="150">
        <f t="shared" si="7"/>
        <v>0</v>
      </c>
      <c r="DN22" s="150">
        <f t="shared" si="8"/>
        <v>0</v>
      </c>
      <c r="DO22" s="150">
        <f t="shared" si="9"/>
        <v>0</v>
      </c>
      <c r="DP22" s="150">
        <f t="shared" si="10"/>
        <v>0</v>
      </c>
      <c r="DQ22" s="150">
        <f t="shared" si="11"/>
        <v>0</v>
      </c>
      <c r="DR22" s="150">
        <f t="shared" si="12"/>
        <v>0</v>
      </c>
      <c r="DS22" s="150">
        <f t="shared" si="13"/>
        <v>0</v>
      </c>
      <c r="DT22" s="150">
        <f t="shared" si="14"/>
        <v>0</v>
      </c>
      <c r="DU22" s="150">
        <f t="shared" si="15"/>
        <v>0</v>
      </c>
      <c r="DV22" s="150">
        <f t="shared" si="16"/>
        <v>0</v>
      </c>
      <c r="DW22" s="150">
        <f t="shared" si="17"/>
        <v>0</v>
      </c>
      <c r="DX22" s="150">
        <f t="shared" si="18"/>
        <v>0</v>
      </c>
      <c r="DY22" s="150">
        <f t="shared" si="19"/>
        <v>0</v>
      </c>
      <c r="DZ22" s="150">
        <f t="shared" si="20"/>
        <v>0</v>
      </c>
      <c r="EA22" s="150">
        <f t="shared" si="21"/>
        <v>0</v>
      </c>
      <c r="EB22" s="150">
        <f t="shared" si="22"/>
        <v>0</v>
      </c>
      <c r="EC22" s="150">
        <f t="shared" si="23"/>
        <v>0</v>
      </c>
      <c r="ED22" s="150">
        <f t="shared" si="24"/>
        <v>0</v>
      </c>
      <c r="EE22" s="150">
        <f t="shared" si="25"/>
        <v>0</v>
      </c>
      <c r="EF22" s="150">
        <f t="shared" si="26"/>
        <v>0</v>
      </c>
      <c r="EG22" s="150">
        <f t="shared" si="27"/>
        <v>0</v>
      </c>
      <c r="EH22" s="150">
        <f t="shared" si="28"/>
        <v>0</v>
      </c>
      <c r="EI22" s="150">
        <f t="shared" si="29"/>
        <v>0</v>
      </c>
      <c r="EJ22" s="150">
        <f t="shared" si="30"/>
        <v>0</v>
      </c>
      <c r="EK22" s="150">
        <f t="shared" si="31"/>
        <v>0</v>
      </c>
      <c r="EL22" s="150">
        <f t="shared" si="32"/>
        <v>0</v>
      </c>
      <c r="EM22" s="150">
        <f t="shared" si="33"/>
        <v>0</v>
      </c>
      <c r="EN22" s="150">
        <f t="shared" si="34"/>
        <v>0</v>
      </c>
      <c r="EO22" s="150">
        <f t="shared" si="35"/>
        <v>0</v>
      </c>
      <c r="EP22" s="150">
        <f t="shared" si="36"/>
        <v>0</v>
      </c>
      <c r="EQ22" s="150">
        <f t="shared" si="37"/>
        <v>0</v>
      </c>
      <c r="ER22" s="150">
        <f t="shared" si="38"/>
        <v>0</v>
      </c>
      <c r="ES22" s="150">
        <f t="shared" si="39"/>
        <v>0</v>
      </c>
      <c r="ET22" s="150">
        <f t="shared" si="40"/>
        <v>0</v>
      </c>
      <c r="EU22" s="150">
        <f t="shared" si="41"/>
        <v>0</v>
      </c>
      <c r="EV22" s="150">
        <f t="shared" si="42"/>
        <v>0</v>
      </c>
      <c r="EW22" s="150">
        <f t="shared" si="43"/>
        <v>0</v>
      </c>
      <c r="EX22" s="150">
        <f t="shared" si="44"/>
        <v>0</v>
      </c>
      <c r="EY22" s="150">
        <f t="shared" si="45"/>
        <v>0</v>
      </c>
      <c r="EZ22" s="150">
        <f t="shared" si="46"/>
        <v>0</v>
      </c>
      <c r="FA22" s="150">
        <f t="shared" si="47"/>
        <v>0</v>
      </c>
      <c r="FB22" s="150">
        <f t="shared" si="48"/>
        <v>0</v>
      </c>
      <c r="FC22" s="150">
        <f t="shared" si="49"/>
        <v>0</v>
      </c>
      <c r="FD22" s="150">
        <f t="shared" si="50"/>
        <v>0</v>
      </c>
      <c r="FE22" s="150">
        <f t="shared" si="51"/>
        <v>0</v>
      </c>
      <c r="FF22" s="150">
        <f t="shared" si="52"/>
        <v>0</v>
      </c>
      <c r="FG22" s="150">
        <f t="shared" si="53"/>
        <v>0</v>
      </c>
      <c r="FH22" s="150">
        <f t="shared" si="54"/>
        <v>0</v>
      </c>
    </row>
    <row r="23" spans="1:164" x14ac:dyDescent="0.25">
      <c r="A23" s="133" t="s">
        <v>40</v>
      </c>
      <c r="B23" s="8">
        <v>2985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165"/>
      <c r="Q23" s="160"/>
      <c r="R23" s="160"/>
      <c r="S23" s="160"/>
      <c r="T23" s="171"/>
      <c r="U23" s="183"/>
      <c r="V23" s="183"/>
      <c r="W23" s="186"/>
      <c r="X23" s="190"/>
      <c r="Y23" s="193"/>
      <c r="Z23" s="190"/>
      <c r="AA23" s="195"/>
      <c r="AB23" s="190"/>
      <c r="AC23" s="197"/>
      <c r="AD23" s="190"/>
      <c r="AE23" s="190"/>
      <c r="AF23" s="190"/>
      <c r="AG23" s="201"/>
      <c r="AH23" s="201"/>
      <c r="AI23" s="201"/>
      <c r="AJ23" s="202"/>
      <c r="AK23" s="203"/>
      <c r="AL23" s="204"/>
      <c r="AM23" s="204"/>
      <c r="AN23" s="206"/>
      <c r="AO23" s="207"/>
      <c r="AP23" s="208"/>
      <c r="AQ23" s="210"/>
      <c r="AR23" s="210"/>
      <c r="AS23" s="210"/>
      <c r="AT23" s="210"/>
      <c r="AU23" s="210"/>
      <c r="AV23" s="210"/>
      <c r="AW23" s="210"/>
      <c r="AX23" s="283"/>
      <c r="AY23" s="210"/>
      <c r="AZ23" s="210"/>
      <c r="BA23" s="210"/>
      <c r="BD23" s="133" t="s">
        <v>40</v>
      </c>
      <c r="BE23" s="150">
        <v>1123</v>
      </c>
      <c r="BF23" s="150"/>
      <c r="BG23" s="150"/>
      <c r="BH23" s="150"/>
      <c r="BI23" s="150"/>
      <c r="BJ23" s="150"/>
      <c r="BK23" s="150"/>
      <c r="BL23" s="150"/>
      <c r="BM23" s="150"/>
      <c r="BN23" s="150"/>
      <c r="BO23" s="154"/>
      <c r="BP23" s="154"/>
      <c r="BQ23" s="154"/>
      <c r="BR23" s="154"/>
      <c r="BS23" s="151"/>
      <c r="BT23" s="151"/>
      <c r="DF23" s="19">
        <f t="shared" si="55"/>
        <v>1123</v>
      </c>
      <c r="DH23" s="133" t="s">
        <v>40</v>
      </c>
      <c r="DI23" s="150">
        <f t="shared" si="3"/>
        <v>1862</v>
      </c>
      <c r="DJ23" s="150">
        <f t="shared" si="4"/>
        <v>0</v>
      </c>
      <c r="DK23" s="150">
        <f t="shared" si="5"/>
        <v>0</v>
      </c>
      <c r="DL23" s="150">
        <f t="shared" si="6"/>
        <v>0</v>
      </c>
      <c r="DM23" s="150">
        <f t="shared" si="7"/>
        <v>0</v>
      </c>
      <c r="DN23" s="150">
        <f t="shared" si="8"/>
        <v>0</v>
      </c>
      <c r="DO23" s="150">
        <f t="shared" si="9"/>
        <v>0</v>
      </c>
      <c r="DP23" s="150">
        <f t="shared" si="10"/>
        <v>0</v>
      </c>
      <c r="DQ23" s="150">
        <f t="shared" si="11"/>
        <v>0</v>
      </c>
      <c r="DR23" s="150">
        <f t="shared" si="12"/>
        <v>0</v>
      </c>
      <c r="DS23" s="150">
        <f t="shared" si="13"/>
        <v>0</v>
      </c>
      <c r="DT23" s="150">
        <f t="shared" si="14"/>
        <v>0</v>
      </c>
      <c r="DU23" s="150">
        <f t="shared" si="15"/>
        <v>0</v>
      </c>
      <c r="DV23" s="150">
        <f t="shared" si="16"/>
        <v>0</v>
      </c>
      <c r="DW23" s="150">
        <f t="shared" si="17"/>
        <v>0</v>
      </c>
      <c r="DX23" s="150">
        <f t="shared" si="18"/>
        <v>0</v>
      </c>
      <c r="DY23" s="150">
        <f t="shared" si="19"/>
        <v>0</v>
      </c>
      <c r="DZ23" s="150">
        <f t="shared" si="20"/>
        <v>0</v>
      </c>
      <c r="EA23" s="150">
        <f t="shared" si="21"/>
        <v>0</v>
      </c>
      <c r="EB23" s="150">
        <f t="shared" si="22"/>
        <v>0</v>
      </c>
      <c r="EC23" s="150">
        <f t="shared" si="23"/>
        <v>0</v>
      </c>
      <c r="ED23" s="150">
        <f t="shared" si="24"/>
        <v>0</v>
      </c>
      <c r="EE23" s="150">
        <f t="shared" si="25"/>
        <v>0</v>
      </c>
      <c r="EF23" s="150">
        <f t="shared" si="26"/>
        <v>0</v>
      </c>
      <c r="EG23" s="150">
        <f t="shared" si="27"/>
        <v>0</v>
      </c>
      <c r="EH23" s="150">
        <f t="shared" si="28"/>
        <v>0</v>
      </c>
      <c r="EI23" s="150">
        <f t="shared" si="29"/>
        <v>0</v>
      </c>
      <c r="EJ23" s="150">
        <f t="shared" si="30"/>
        <v>0</v>
      </c>
      <c r="EK23" s="150">
        <f t="shared" si="31"/>
        <v>0</v>
      </c>
      <c r="EL23" s="150">
        <f t="shared" si="32"/>
        <v>0</v>
      </c>
      <c r="EM23" s="150">
        <f t="shared" si="33"/>
        <v>0</v>
      </c>
      <c r="EN23" s="150">
        <f t="shared" si="34"/>
        <v>0</v>
      </c>
      <c r="EO23" s="150">
        <f t="shared" si="35"/>
        <v>0</v>
      </c>
      <c r="EP23" s="150">
        <f t="shared" si="36"/>
        <v>0</v>
      </c>
      <c r="EQ23" s="150">
        <f t="shared" si="37"/>
        <v>0</v>
      </c>
      <c r="ER23" s="150">
        <f t="shared" si="38"/>
        <v>0</v>
      </c>
      <c r="ES23" s="150">
        <f t="shared" si="39"/>
        <v>0</v>
      </c>
      <c r="ET23" s="150">
        <f t="shared" si="40"/>
        <v>0</v>
      </c>
      <c r="EU23" s="150">
        <f t="shared" si="41"/>
        <v>0</v>
      </c>
      <c r="EV23" s="150">
        <f t="shared" si="42"/>
        <v>0</v>
      </c>
      <c r="EW23" s="150">
        <f t="shared" si="43"/>
        <v>0</v>
      </c>
      <c r="EX23" s="150">
        <f t="shared" si="44"/>
        <v>0</v>
      </c>
      <c r="EY23" s="150">
        <f t="shared" si="45"/>
        <v>0</v>
      </c>
      <c r="EZ23" s="150">
        <f t="shared" si="46"/>
        <v>0</v>
      </c>
      <c r="FA23" s="150">
        <f t="shared" si="47"/>
        <v>0</v>
      </c>
      <c r="FB23" s="150">
        <f t="shared" si="48"/>
        <v>0</v>
      </c>
      <c r="FC23" s="150">
        <f t="shared" si="49"/>
        <v>0</v>
      </c>
      <c r="FD23" s="150">
        <f t="shared" si="50"/>
        <v>0</v>
      </c>
      <c r="FE23" s="150">
        <f t="shared" si="51"/>
        <v>0</v>
      </c>
      <c r="FF23" s="150">
        <f t="shared" si="52"/>
        <v>0</v>
      </c>
      <c r="FG23" s="150">
        <f t="shared" si="53"/>
        <v>0</v>
      </c>
      <c r="FH23" s="150">
        <f t="shared" si="54"/>
        <v>0</v>
      </c>
    </row>
    <row r="24" spans="1:164" x14ac:dyDescent="0.25">
      <c r="A24" s="133" t="s">
        <v>41</v>
      </c>
      <c r="B24" s="8">
        <v>3296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65"/>
      <c r="Q24" s="160"/>
      <c r="R24" s="160"/>
      <c r="S24" s="160"/>
      <c r="T24" s="171"/>
      <c r="U24" s="183"/>
      <c r="V24" s="183"/>
      <c r="W24" s="186"/>
      <c r="X24" s="190"/>
      <c r="Y24" s="193"/>
      <c r="Z24" s="190"/>
      <c r="AA24" s="195"/>
      <c r="AB24" s="190"/>
      <c r="AC24" s="197"/>
      <c r="AD24" s="190"/>
      <c r="AE24" s="190"/>
      <c r="AF24" s="190"/>
      <c r="AG24" s="201"/>
      <c r="AH24" s="201"/>
      <c r="AI24" s="201"/>
      <c r="AJ24" s="202"/>
      <c r="AK24" s="203"/>
      <c r="AL24" s="204"/>
      <c r="AM24" s="204"/>
      <c r="AN24" s="206"/>
      <c r="AO24" s="207"/>
      <c r="AP24" s="208"/>
      <c r="AQ24" s="210"/>
      <c r="AR24" s="210"/>
      <c r="AS24" s="210"/>
      <c r="AT24" s="210"/>
      <c r="AU24" s="210"/>
      <c r="AV24" s="210"/>
      <c r="AW24" s="210"/>
      <c r="AX24" s="283"/>
      <c r="AY24" s="210"/>
      <c r="AZ24" s="210"/>
      <c r="BA24" s="210"/>
      <c r="BD24" s="133" t="s">
        <v>41</v>
      </c>
      <c r="BE24" s="150">
        <v>1199</v>
      </c>
      <c r="BF24" s="150"/>
      <c r="BG24" s="150"/>
      <c r="BH24" s="150"/>
      <c r="BI24" s="150"/>
      <c r="BJ24" s="150"/>
      <c r="BK24" s="150"/>
      <c r="BL24" s="150"/>
      <c r="BM24" s="150"/>
      <c r="BN24" s="150"/>
      <c r="BO24" s="154"/>
      <c r="BP24" s="154"/>
      <c r="BQ24" s="154"/>
      <c r="BR24" s="154"/>
      <c r="BS24" s="151"/>
      <c r="BT24" s="151"/>
      <c r="DF24" s="19">
        <f t="shared" si="55"/>
        <v>1199</v>
      </c>
      <c r="DH24" s="133" t="s">
        <v>41</v>
      </c>
      <c r="DI24" s="150">
        <f t="shared" si="3"/>
        <v>2097</v>
      </c>
      <c r="DJ24" s="150">
        <f t="shared" si="4"/>
        <v>0</v>
      </c>
      <c r="DK24" s="150">
        <f t="shared" si="5"/>
        <v>0</v>
      </c>
      <c r="DL24" s="150">
        <f t="shared" si="6"/>
        <v>0</v>
      </c>
      <c r="DM24" s="150">
        <f t="shared" si="7"/>
        <v>0</v>
      </c>
      <c r="DN24" s="150">
        <f t="shared" si="8"/>
        <v>0</v>
      </c>
      <c r="DO24" s="150">
        <f t="shared" si="9"/>
        <v>0</v>
      </c>
      <c r="DP24" s="150">
        <f t="shared" si="10"/>
        <v>0</v>
      </c>
      <c r="DQ24" s="150">
        <f t="shared" si="11"/>
        <v>0</v>
      </c>
      <c r="DR24" s="150">
        <f t="shared" si="12"/>
        <v>0</v>
      </c>
      <c r="DS24" s="150">
        <f t="shared" si="13"/>
        <v>0</v>
      </c>
      <c r="DT24" s="150">
        <f t="shared" si="14"/>
        <v>0</v>
      </c>
      <c r="DU24" s="150">
        <f t="shared" si="15"/>
        <v>0</v>
      </c>
      <c r="DV24" s="150">
        <f t="shared" si="16"/>
        <v>0</v>
      </c>
      <c r="DW24" s="150">
        <f t="shared" si="17"/>
        <v>0</v>
      </c>
      <c r="DX24" s="150">
        <f t="shared" si="18"/>
        <v>0</v>
      </c>
      <c r="DY24" s="150">
        <f t="shared" si="19"/>
        <v>0</v>
      </c>
      <c r="DZ24" s="150">
        <f t="shared" si="20"/>
        <v>0</v>
      </c>
      <c r="EA24" s="150">
        <f t="shared" si="21"/>
        <v>0</v>
      </c>
      <c r="EB24" s="150">
        <f t="shared" si="22"/>
        <v>0</v>
      </c>
      <c r="EC24" s="150">
        <f t="shared" si="23"/>
        <v>0</v>
      </c>
      <c r="ED24" s="150">
        <f t="shared" si="24"/>
        <v>0</v>
      </c>
      <c r="EE24" s="150">
        <f t="shared" si="25"/>
        <v>0</v>
      </c>
      <c r="EF24" s="150">
        <f t="shared" si="26"/>
        <v>0</v>
      </c>
      <c r="EG24" s="150">
        <f t="shared" si="27"/>
        <v>0</v>
      </c>
      <c r="EH24" s="150">
        <f t="shared" si="28"/>
        <v>0</v>
      </c>
      <c r="EI24" s="150">
        <f t="shared" si="29"/>
        <v>0</v>
      </c>
      <c r="EJ24" s="150">
        <f t="shared" si="30"/>
        <v>0</v>
      </c>
      <c r="EK24" s="150">
        <f t="shared" si="31"/>
        <v>0</v>
      </c>
      <c r="EL24" s="150">
        <f t="shared" si="32"/>
        <v>0</v>
      </c>
      <c r="EM24" s="150">
        <f t="shared" si="33"/>
        <v>0</v>
      </c>
      <c r="EN24" s="150">
        <f t="shared" si="34"/>
        <v>0</v>
      </c>
      <c r="EO24" s="150">
        <f t="shared" si="35"/>
        <v>0</v>
      </c>
      <c r="EP24" s="150">
        <f t="shared" si="36"/>
        <v>0</v>
      </c>
      <c r="EQ24" s="150">
        <f t="shared" si="37"/>
        <v>0</v>
      </c>
      <c r="ER24" s="150">
        <f t="shared" si="38"/>
        <v>0</v>
      </c>
      <c r="ES24" s="150">
        <f t="shared" si="39"/>
        <v>0</v>
      </c>
      <c r="ET24" s="150">
        <f t="shared" si="40"/>
        <v>0</v>
      </c>
      <c r="EU24" s="150">
        <f t="shared" si="41"/>
        <v>0</v>
      </c>
      <c r="EV24" s="150">
        <f t="shared" si="42"/>
        <v>0</v>
      </c>
      <c r="EW24" s="150">
        <f t="shared" si="43"/>
        <v>0</v>
      </c>
      <c r="EX24" s="150">
        <f t="shared" si="44"/>
        <v>0</v>
      </c>
      <c r="EY24" s="150">
        <f t="shared" si="45"/>
        <v>0</v>
      </c>
      <c r="EZ24" s="150">
        <f t="shared" si="46"/>
        <v>0</v>
      </c>
      <c r="FA24" s="150">
        <f t="shared" si="47"/>
        <v>0</v>
      </c>
      <c r="FB24" s="150">
        <f t="shared" si="48"/>
        <v>0</v>
      </c>
      <c r="FC24" s="150">
        <f t="shared" si="49"/>
        <v>0</v>
      </c>
      <c r="FD24" s="150">
        <f t="shared" si="50"/>
        <v>0</v>
      </c>
      <c r="FE24" s="150">
        <f t="shared" si="51"/>
        <v>0</v>
      </c>
      <c r="FF24" s="150">
        <f t="shared" si="52"/>
        <v>0</v>
      </c>
      <c r="FG24" s="150">
        <f t="shared" si="53"/>
        <v>0</v>
      </c>
      <c r="FH24" s="150">
        <f t="shared" si="54"/>
        <v>0</v>
      </c>
    </row>
    <row r="25" spans="1:164" x14ac:dyDescent="0.25">
      <c r="A25" s="133" t="s">
        <v>42</v>
      </c>
      <c r="B25" s="8">
        <v>3996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65"/>
      <c r="Q25" s="160"/>
      <c r="R25" s="160"/>
      <c r="S25" s="160"/>
      <c r="T25" s="171"/>
      <c r="U25" s="183"/>
      <c r="V25" s="183"/>
      <c r="W25" s="186"/>
      <c r="X25" s="190"/>
      <c r="Y25" s="193"/>
      <c r="Z25" s="190"/>
      <c r="AA25" s="195"/>
      <c r="AB25" s="190"/>
      <c r="AC25" s="197"/>
      <c r="AD25" s="190"/>
      <c r="AE25" s="190"/>
      <c r="AF25" s="190"/>
      <c r="AG25" s="201"/>
      <c r="AH25" s="201"/>
      <c r="AI25" s="201"/>
      <c r="AJ25" s="202"/>
      <c r="AK25" s="203"/>
      <c r="AL25" s="204"/>
      <c r="AM25" s="204"/>
      <c r="AN25" s="206"/>
      <c r="AO25" s="207"/>
      <c r="AP25" s="208"/>
      <c r="AQ25" s="210"/>
      <c r="AR25" s="210"/>
      <c r="AS25" s="210"/>
      <c r="AT25" s="210"/>
      <c r="AU25" s="210"/>
      <c r="AV25" s="210"/>
      <c r="AW25" s="210"/>
      <c r="AX25" s="283"/>
      <c r="AY25" s="210"/>
      <c r="AZ25" s="210"/>
      <c r="BA25" s="210"/>
      <c r="BD25" s="133" t="s">
        <v>42</v>
      </c>
      <c r="BE25" s="150">
        <v>1313</v>
      </c>
      <c r="BF25" s="150"/>
      <c r="BG25" s="150"/>
      <c r="BH25" s="150"/>
      <c r="BI25" s="150"/>
      <c r="BJ25" s="150"/>
      <c r="BK25" s="150"/>
      <c r="BL25" s="150"/>
      <c r="BM25" s="150"/>
      <c r="BN25" s="150"/>
      <c r="BO25" s="154"/>
      <c r="BP25" s="154"/>
      <c r="BQ25" s="154"/>
      <c r="BR25" s="154"/>
      <c r="BS25" s="151"/>
      <c r="BT25" s="151"/>
      <c r="DF25" s="19">
        <f t="shared" si="55"/>
        <v>1313</v>
      </c>
      <c r="DH25" s="133" t="s">
        <v>42</v>
      </c>
      <c r="DI25" s="150">
        <f t="shared" si="3"/>
        <v>2683</v>
      </c>
      <c r="DJ25" s="150">
        <f t="shared" si="4"/>
        <v>0</v>
      </c>
      <c r="DK25" s="150">
        <f t="shared" si="5"/>
        <v>0</v>
      </c>
      <c r="DL25" s="150">
        <f t="shared" si="6"/>
        <v>0</v>
      </c>
      <c r="DM25" s="150">
        <f t="shared" si="7"/>
        <v>0</v>
      </c>
      <c r="DN25" s="150">
        <f t="shared" si="8"/>
        <v>0</v>
      </c>
      <c r="DO25" s="150">
        <f t="shared" si="9"/>
        <v>0</v>
      </c>
      <c r="DP25" s="150">
        <f t="shared" si="10"/>
        <v>0</v>
      </c>
      <c r="DQ25" s="150">
        <f t="shared" si="11"/>
        <v>0</v>
      </c>
      <c r="DR25" s="150">
        <f t="shared" si="12"/>
        <v>0</v>
      </c>
      <c r="DS25" s="150">
        <f t="shared" si="13"/>
        <v>0</v>
      </c>
      <c r="DT25" s="150">
        <f t="shared" si="14"/>
        <v>0</v>
      </c>
      <c r="DU25" s="150">
        <f t="shared" si="15"/>
        <v>0</v>
      </c>
      <c r="DV25" s="150">
        <f t="shared" si="16"/>
        <v>0</v>
      </c>
      <c r="DW25" s="150">
        <f t="shared" si="17"/>
        <v>0</v>
      </c>
      <c r="DX25" s="150">
        <f t="shared" si="18"/>
        <v>0</v>
      </c>
      <c r="DY25" s="150">
        <f t="shared" si="19"/>
        <v>0</v>
      </c>
      <c r="DZ25" s="150">
        <f t="shared" si="20"/>
        <v>0</v>
      </c>
      <c r="EA25" s="150">
        <f t="shared" si="21"/>
        <v>0</v>
      </c>
      <c r="EB25" s="150">
        <f t="shared" si="22"/>
        <v>0</v>
      </c>
      <c r="EC25" s="150">
        <f t="shared" si="23"/>
        <v>0</v>
      </c>
      <c r="ED25" s="150">
        <f t="shared" si="24"/>
        <v>0</v>
      </c>
      <c r="EE25" s="150">
        <f t="shared" si="25"/>
        <v>0</v>
      </c>
      <c r="EF25" s="150">
        <f t="shared" si="26"/>
        <v>0</v>
      </c>
      <c r="EG25" s="150">
        <f t="shared" si="27"/>
        <v>0</v>
      </c>
      <c r="EH25" s="150">
        <f t="shared" si="28"/>
        <v>0</v>
      </c>
      <c r="EI25" s="150">
        <f t="shared" si="29"/>
        <v>0</v>
      </c>
      <c r="EJ25" s="150">
        <f t="shared" si="30"/>
        <v>0</v>
      </c>
      <c r="EK25" s="150">
        <f t="shared" si="31"/>
        <v>0</v>
      </c>
      <c r="EL25" s="150">
        <f t="shared" si="32"/>
        <v>0</v>
      </c>
      <c r="EM25" s="150">
        <f t="shared" si="33"/>
        <v>0</v>
      </c>
      <c r="EN25" s="150">
        <f t="shared" si="34"/>
        <v>0</v>
      </c>
      <c r="EO25" s="150">
        <f t="shared" si="35"/>
        <v>0</v>
      </c>
      <c r="EP25" s="150">
        <f t="shared" si="36"/>
        <v>0</v>
      </c>
      <c r="EQ25" s="150">
        <f t="shared" si="37"/>
        <v>0</v>
      </c>
      <c r="ER25" s="150">
        <f t="shared" si="38"/>
        <v>0</v>
      </c>
      <c r="ES25" s="150">
        <f t="shared" si="39"/>
        <v>0</v>
      </c>
      <c r="ET25" s="150">
        <f t="shared" si="40"/>
        <v>0</v>
      </c>
      <c r="EU25" s="150">
        <f t="shared" si="41"/>
        <v>0</v>
      </c>
      <c r="EV25" s="150">
        <f t="shared" si="42"/>
        <v>0</v>
      </c>
      <c r="EW25" s="150">
        <f t="shared" si="43"/>
        <v>0</v>
      </c>
      <c r="EX25" s="150">
        <f t="shared" si="44"/>
        <v>0</v>
      </c>
      <c r="EY25" s="150">
        <f t="shared" si="45"/>
        <v>0</v>
      </c>
      <c r="EZ25" s="150">
        <f t="shared" si="46"/>
        <v>0</v>
      </c>
      <c r="FA25" s="150">
        <f t="shared" si="47"/>
        <v>0</v>
      </c>
      <c r="FB25" s="150">
        <f t="shared" si="48"/>
        <v>0</v>
      </c>
      <c r="FC25" s="150">
        <f t="shared" si="49"/>
        <v>0</v>
      </c>
      <c r="FD25" s="150">
        <f t="shared" si="50"/>
        <v>0</v>
      </c>
      <c r="FE25" s="150">
        <f t="shared" si="51"/>
        <v>0</v>
      </c>
      <c r="FF25" s="150">
        <f t="shared" si="52"/>
        <v>0</v>
      </c>
      <c r="FG25" s="150">
        <f t="shared" si="53"/>
        <v>0</v>
      </c>
      <c r="FH25" s="150">
        <f t="shared" si="54"/>
        <v>0</v>
      </c>
    </row>
    <row r="26" spans="1:164" x14ac:dyDescent="0.25">
      <c r="A26" s="133" t="s">
        <v>65</v>
      </c>
      <c r="B26" s="8">
        <f>IF(ISNUMBER(B$6),SUM(B6:B25),NA())</f>
        <v>17751</v>
      </c>
      <c r="C26" s="8" t="e">
        <f t="shared" ref="C26:BA26" si="56">IF(ISNUMBER(C$6),SUM(C6:C25),NA())</f>
        <v>#N/A</v>
      </c>
      <c r="D26" s="8" t="e">
        <f t="shared" si="56"/>
        <v>#N/A</v>
      </c>
      <c r="E26" s="8" t="e">
        <f t="shared" si="56"/>
        <v>#N/A</v>
      </c>
      <c r="F26" s="8" t="e">
        <f t="shared" si="56"/>
        <v>#N/A</v>
      </c>
      <c r="G26" s="8" t="e">
        <f t="shared" si="56"/>
        <v>#N/A</v>
      </c>
      <c r="H26" s="8" t="e">
        <f t="shared" si="56"/>
        <v>#N/A</v>
      </c>
      <c r="I26" s="8" t="e">
        <f t="shared" si="56"/>
        <v>#N/A</v>
      </c>
      <c r="J26" s="8" t="e">
        <f t="shared" si="56"/>
        <v>#N/A</v>
      </c>
      <c r="K26" s="8" t="e">
        <f t="shared" si="56"/>
        <v>#N/A</v>
      </c>
      <c r="L26" s="8" t="e">
        <f t="shared" si="56"/>
        <v>#N/A</v>
      </c>
      <c r="M26" s="8" t="e">
        <f t="shared" si="56"/>
        <v>#N/A</v>
      </c>
      <c r="N26" s="8" t="e">
        <f t="shared" si="56"/>
        <v>#N/A</v>
      </c>
      <c r="O26" s="8" t="e">
        <f t="shared" si="56"/>
        <v>#N/A</v>
      </c>
      <c r="P26" s="165" t="e">
        <f t="shared" si="56"/>
        <v>#N/A</v>
      </c>
      <c r="Q26" s="160" t="e">
        <f t="shared" si="56"/>
        <v>#N/A</v>
      </c>
      <c r="R26" s="160" t="e">
        <f t="shared" si="56"/>
        <v>#N/A</v>
      </c>
      <c r="S26" s="160" t="e">
        <f t="shared" si="56"/>
        <v>#N/A</v>
      </c>
      <c r="T26" s="171" t="e">
        <f t="shared" si="56"/>
        <v>#N/A</v>
      </c>
      <c r="U26" s="183" t="e">
        <f t="shared" si="56"/>
        <v>#N/A</v>
      </c>
      <c r="V26" s="183" t="e">
        <f t="shared" si="56"/>
        <v>#N/A</v>
      </c>
      <c r="W26" s="186" t="e">
        <f t="shared" si="56"/>
        <v>#N/A</v>
      </c>
      <c r="X26" s="190" t="e">
        <f t="shared" si="56"/>
        <v>#N/A</v>
      </c>
      <c r="Y26" s="193" t="e">
        <f t="shared" si="56"/>
        <v>#N/A</v>
      </c>
      <c r="Z26" s="190" t="e">
        <f t="shared" si="56"/>
        <v>#N/A</v>
      </c>
      <c r="AA26" s="195" t="e">
        <f t="shared" si="56"/>
        <v>#N/A</v>
      </c>
      <c r="AB26" s="190" t="e">
        <f t="shared" si="56"/>
        <v>#N/A</v>
      </c>
      <c r="AC26" s="197" t="e">
        <f t="shared" si="56"/>
        <v>#N/A</v>
      </c>
      <c r="AD26" s="190" t="e">
        <f t="shared" si="56"/>
        <v>#N/A</v>
      </c>
      <c r="AE26" s="190" t="e">
        <f t="shared" si="56"/>
        <v>#N/A</v>
      </c>
      <c r="AF26" s="190" t="e">
        <f t="shared" si="56"/>
        <v>#N/A</v>
      </c>
      <c r="AG26" s="201" t="e">
        <f t="shared" si="56"/>
        <v>#N/A</v>
      </c>
      <c r="AH26" s="201" t="e">
        <f t="shared" si="56"/>
        <v>#N/A</v>
      </c>
      <c r="AI26" s="201" t="e">
        <f t="shared" si="56"/>
        <v>#N/A</v>
      </c>
      <c r="AJ26" s="202" t="e">
        <f t="shared" si="56"/>
        <v>#N/A</v>
      </c>
      <c r="AK26" s="203" t="e">
        <f t="shared" si="56"/>
        <v>#N/A</v>
      </c>
      <c r="AL26" s="204" t="e">
        <f t="shared" si="56"/>
        <v>#N/A</v>
      </c>
      <c r="AM26" s="204" t="e">
        <f t="shared" si="56"/>
        <v>#N/A</v>
      </c>
      <c r="AN26" s="206" t="e">
        <f t="shared" si="56"/>
        <v>#N/A</v>
      </c>
      <c r="AO26" s="207" t="e">
        <f t="shared" si="56"/>
        <v>#N/A</v>
      </c>
      <c r="AP26" s="208" t="e">
        <f t="shared" si="56"/>
        <v>#N/A</v>
      </c>
      <c r="AQ26" s="210" t="e">
        <f t="shared" si="56"/>
        <v>#N/A</v>
      </c>
      <c r="AR26" s="225" t="e">
        <f t="shared" si="56"/>
        <v>#N/A</v>
      </c>
      <c r="AS26" s="225" t="e">
        <f t="shared" si="56"/>
        <v>#N/A</v>
      </c>
      <c r="AT26" s="225" t="e">
        <f t="shared" si="56"/>
        <v>#N/A</v>
      </c>
      <c r="AU26" s="225" t="e">
        <f t="shared" si="56"/>
        <v>#N/A</v>
      </c>
      <c r="AV26" s="225" t="e">
        <f t="shared" si="56"/>
        <v>#N/A</v>
      </c>
      <c r="AW26" s="225" t="e">
        <f t="shared" si="56"/>
        <v>#N/A</v>
      </c>
      <c r="AX26" s="225" t="e">
        <f t="shared" si="56"/>
        <v>#N/A</v>
      </c>
      <c r="AY26" s="225" t="e">
        <f t="shared" si="56"/>
        <v>#N/A</v>
      </c>
      <c r="AZ26" s="225" t="e">
        <f t="shared" si="56"/>
        <v>#N/A</v>
      </c>
      <c r="BA26" s="225" t="e">
        <f t="shared" si="56"/>
        <v>#N/A</v>
      </c>
      <c r="BD26" s="133" t="s">
        <v>136</v>
      </c>
      <c r="BE26" s="150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0"/>
      <c r="CT26" s="150"/>
      <c r="CU26" s="150"/>
      <c r="CV26" s="150"/>
      <c r="CW26" s="150"/>
      <c r="CX26" s="150"/>
      <c r="CY26" s="150"/>
      <c r="CZ26" s="150"/>
      <c r="DA26" s="150"/>
      <c r="DB26" s="150"/>
      <c r="DC26" s="150"/>
      <c r="DD26" s="150"/>
      <c r="DF26" s="19">
        <f t="shared" si="55"/>
        <v>0</v>
      </c>
      <c r="DH26" s="133"/>
      <c r="DI26" s="150"/>
      <c r="DJ26" s="150"/>
      <c r="DK26" s="150"/>
      <c r="DL26" s="150"/>
      <c r="DM26" s="150"/>
      <c r="DN26" s="150"/>
      <c r="DO26" s="150"/>
      <c r="DP26" s="150"/>
      <c r="DQ26" s="150"/>
      <c r="DR26" s="150"/>
      <c r="DS26" s="150"/>
      <c r="DT26" s="150"/>
      <c r="DU26" s="150"/>
      <c r="DV26" s="150"/>
      <c r="DW26" s="150"/>
      <c r="DX26" s="150"/>
    </row>
    <row r="28" spans="1:164" ht="18.75" x14ac:dyDescent="0.3">
      <c r="A28" s="18" t="s">
        <v>61</v>
      </c>
    </row>
    <row r="29" spans="1:164" x14ac:dyDescent="0.25">
      <c r="A29" s="291" t="s">
        <v>22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112"/>
      <c r="V29" s="112"/>
      <c r="W29" s="112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112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D29" t="s">
        <v>135</v>
      </c>
    </row>
    <row r="30" spans="1:164" x14ac:dyDescent="0.25">
      <c r="A30" s="290" t="s">
        <v>50</v>
      </c>
      <c r="B30" s="149">
        <v>1</v>
      </c>
      <c r="C30" s="149">
        <v>2</v>
      </c>
      <c r="D30" s="149">
        <v>3</v>
      </c>
      <c r="E30" s="149">
        <v>4</v>
      </c>
      <c r="F30" s="149">
        <v>5</v>
      </c>
      <c r="G30" s="149">
        <v>6</v>
      </c>
      <c r="H30" s="149">
        <v>7</v>
      </c>
      <c r="I30" s="149">
        <v>8</v>
      </c>
      <c r="J30" s="149">
        <v>9</v>
      </c>
      <c r="K30" s="149">
        <v>10</v>
      </c>
      <c r="L30" s="149">
        <v>11</v>
      </c>
      <c r="M30" s="149">
        <v>12</v>
      </c>
      <c r="N30" s="149">
        <v>13</v>
      </c>
      <c r="O30" s="149">
        <v>14</v>
      </c>
      <c r="P30" s="149">
        <v>15</v>
      </c>
      <c r="Q30" s="149">
        <v>16</v>
      </c>
      <c r="R30" s="149">
        <v>17</v>
      </c>
      <c r="S30" s="149">
        <v>18</v>
      </c>
      <c r="T30" s="149">
        <v>19</v>
      </c>
      <c r="U30" s="149">
        <v>20</v>
      </c>
      <c r="V30" s="149">
        <v>21</v>
      </c>
      <c r="W30" s="149">
        <v>22</v>
      </c>
      <c r="X30" s="149">
        <v>23</v>
      </c>
      <c r="Y30" s="149">
        <v>24</v>
      </c>
      <c r="Z30" s="149">
        <v>25</v>
      </c>
      <c r="AA30" s="149">
        <v>26</v>
      </c>
      <c r="AB30" s="149">
        <v>27</v>
      </c>
      <c r="AC30" s="149">
        <v>28</v>
      </c>
      <c r="AD30" s="149">
        <v>29</v>
      </c>
      <c r="AE30" s="149">
        <v>30</v>
      </c>
      <c r="AF30" s="149">
        <v>31</v>
      </c>
      <c r="AG30" s="149">
        <v>32</v>
      </c>
      <c r="AH30" s="149">
        <v>33</v>
      </c>
      <c r="AI30" s="149">
        <v>34</v>
      </c>
      <c r="AJ30" s="149">
        <v>35</v>
      </c>
      <c r="AK30" s="149">
        <v>36</v>
      </c>
      <c r="AL30" s="149">
        <v>37</v>
      </c>
      <c r="AM30" s="149">
        <v>38</v>
      </c>
      <c r="AN30" s="149">
        <v>39</v>
      </c>
      <c r="AO30" s="149">
        <v>40</v>
      </c>
      <c r="AP30" s="149">
        <v>41</v>
      </c>
      <c r="AQ30" s="149">
        <v>42</v>
      </c>
      <c r="AR30" s="149">
        <v>43</v>
      </c>
      <c r="AS30" s="149">
        <v>44</v>
      </c>
      <c r="AT30" s="149">
        <v>45</v>
      </c>
      <c r="AU30" s="149">
        <v>46</v>
      </c>
      <c r="AV30" s="149">
        <v>47</v>
      </c>
      <c r="AW30" s="149">
        <v>48</v>
      </c>
      <c r="AX30" s="149">
        <v>49</v>
      </c>
      <c r="AY30" s="149">
        <v>50</v>
      </c>
      <c r="AZ30" s="149">
        <v>51</v>
      </c>
      <c r="BA30" s="149">
        <v>52</v>
      </c>
      <c r="BB30" s="272" t="s">
        <v>131</v>
      </c>
      <c r="BD30" s="290" t="s">
        <v>50</v>
      </c>
      <c r="BE30" s="149">
        <v>1</v>
      </c>
      <c r="BF30" s="149">
        <v>2</v>
      </c>
      <c r="BG30" s="149">
        <v>3</v>
      </c>
      <c r="BH30" s="149">
        <v>4</v>
      </c>
      <c r="BI30" s="149">
        <v>5</v>
      </c>
      <c r="BJ30" s="149">
        <v>6</v>
      </c>
      <c r="BK30" s="149">
        <v>7</v>
      </c>
      <c r="BL30" s="149">
        <v>8</v>
      </c>
      <c r="BM30" s="149">
        <v>9</v>
      </c>
      <c r="BN30" s="149">
        <v>10</v>
      </c>
      <c r="BO30" s="149">
        <v>11</v>
      </c>
      <c r="BP30" s="149">
        <v>12</v>
      </c>
      <c r="BQ30" s="149">
        <v>13</v>
      </c>
      <c r="BR30" s="149">
        <v>14</v>
      </c>
      <c r="BS30" s="149">
        <v>15</v>
      </c>
      <c r="BT30" s="149">
        <v>16</v>
      </c>
      <c r="BU30" s="149">
        <v>17</v>
      </c>
      <c r="BV30" s="149">
        <v>18</v>
      </c>
      <c r="BW30" s="149">
        <v>19</v>
      </c>
      <c r="BX30" s="149">
        <v>20</v>
      </c>
      <c r="BY30" s="149">
        <v>21</v>
      </c>
      <c r="BZ30" s="149">
        <v>22</v>
      </c>
      <c r="CA30" s="149">
        <v>23</v>
      </c>
      <c r="CB30" s="149">
        <v>24</v>
      </c>
      <c r="CC30" s="149">
        <v>25</v>
      </c>
      <c r="CD30" s="149">
        <v>26</v>
      </c>
      <c r="CE30" s="149">
        <v>27</v>
      </c>
      <c r="CF30" s="149">
        <v>28</v>
      </c>
      <c r="CG30" s="149">
        <v>29</v>
      </c>
      <c r="CH30" s="149">
        <v>30</v>
      </c>
      <c r="CI30" s="149">
        <v>31</v>
      </c>
      <c r="CJ30" s="149">
        <v>32</v>
      </c>
      <c r="CK30" s="149">
        <v>33</v>
      </c>
      <c r="CL30" s="149">
        <v>34</v>
      </c>
      <c r="CM30" s="149">
        <v>35</v>
      </c>
      <c r="CN30" s="149">
        <v>36</v>
      </c>
      <c r="CO30" s="149">
        <v>37</v>
      </c>
      <c r="CP30" s="149">
        <v>38</v>
      </c>
      <c r="CQ30" s="149">
        <v>39</v>
      </c>
      <c r="CR30" s="149">
        <v>40</v>
      </c>
      <c r="CS30" s="149">
        <v>41</v>
      </c>
      <c r="CT30" s="149">
        <v>42</v>
      </c>
      <c r="CU30" s="149">
        <v>43</v>
      </c>
      <c r="CV30" s="149">
        <v>44</v>
      </c>
      <c r="CW30" s="149">
        <v>45</v>
      </c>
      <c r="CX30" s="149">
        <v>46</v>
      </c>
      <c r="CY30" s="149">
        <v>47</v>
      </c>
      <c r="CZ30" s="149">
        <v>48</v>
      </c>
      <c r="DA30" s="149">
        <v>49</v>
      </c>
      <c r="DB30" s="149">
        <v>50</v>
      </c>
      <c r="DC30" s="149">
        <v>51</v>
      </c>
      <c r="DD30" s="149">
        <v>52</v>
      </c>
      <c r="DE30" s="272" t="s">
        <v>131</v>
      </c>
      <c r="DF30" s="272"/>
    </row>
    <row r="31" spans="1:164" x14ac:dyDescent="0.25">
      <c r="A31" s="110" t="s">
        <v>51</v>
      </c>
      <c r="B31" s="41">
        <v>43</v>
      </c>
      <c r="C31" s="41">
        <v>50</v>
      </c>
      <c r="D31" s="41">
        <v>59</v>
      </c>
      <c r="E31" s="41">
        <v>42</v>
      </c>
      <c r="F31" s="41">
        <v>57</v>
      </c>
      <c r="G31" s="41">
        <v>54</v>
      </c>
      <c r="H31" s="41">
        <v>49</v>
      </c>
      <c r="I31" s="41">
        <v>59</v>
      </c>
      <c r="J31" s="41">
        <v>52</v>
      </c>
      <c r="K31" s="41">
        <v>45</v>
      </c>
      <c r="L31" s="41">
        <v>57</v>
      </c>
      <c r="M31" s="41">
        <v>49</v>
      </c>
      <c r="N31" s="41">
        <v>45</v>
      </c>
      <c r="O31" s="41">
        <v>41</v>
      </c>
      <c r="P31" s="41">
        <v>47</v>
      </c>
      <c r="Q31" s="41">
        <v>48</v>
      </c>
      <c r="R31" s="41">
        <v>34</v>
      </c>
      <c r="S31" s="41">
        <v>46</v>
      </c>
      <c r="T31" s="41">
        <v>56</v>
      </c>
      <c r="U31" s="112">
        <v>44</v>
      </c>
      <c r="V31" s="112">
        <v>51</v>
      </c>
      <c r="W31" s="112">
        <v>45</v>
      </c>
      <c r="X31" s="41">
        <v>48</v>
      </c>
      <c r="Y31" s="41">
        <v>46</v>
      </c>
      <c r="Z31" s="41">
        <v>46</v>
      </c>
      <c r="AA31" s="41">
        <v>39</v>
      </c>
      <c r="AB31" s="41">
        <v>33</v>
      </c>
      <c r="AC31" s="41">
        <v>44</v>
      </c>
      <c r="AD31" s="41">
        <v>45</v>
      </c>
      <c r="AE31" s="41">
        <v>57</v>
      </c>
      <c r="AF31" s="41">
        <v>57</v>
      </c>
      <c r="AG31" s="41">
        <v>57</v>
      </c>
      <c r="AH31" s="41">
        <v>54</v>
      </c>
      <c r="AI31" s="41">
        <v>47</v>
      </c>
      <c r="AJ31" s="41">
        <v>45</v>
      </c>
      <c r="AK31" s="41">
        <v>54</v>
      </c>
      <c r="AL31" s="41">
        <v>60</v>
      </c>
      <c r="AM31" s="112">
        <v>45</v>
      </c>
      <c r="AN31" s="41">
        <v>55</v>
      </c>
      <c r="AO31" s="41">
        <v>68</v>
      </c>
      <c r="AP31" s="41">
        <v>46</v>
      </c>
      <c r="AQ31" s="41">
        <v>54</v>
      </c>
      <c r="AR31" s="41">
        <v>49</v>
      </c>
      <c r="AS31" s="41">
        <v>45</v>
      </c>
      <c r="AT31" s="41">
        <v>52</v>
      </c>
      <c r="AU31" s="41">
        <v>46</v>
      </c>
      <c r="AV31" s="41">
        <v>57</v>
      </c>
      <c r="AW31" s="41">
        <v>56</v>
      </c>
      <c r="AX31" s="41">
        <v>50</v>
      </c>
      <c r="AY31" s="41">
        <v>52</v>
      </c>
      <c r="AZ31" s="41">
        <v>53</v>
      </c>
      <c r="BA31" s="41">
        <v>34</v>
      </c>
      <c r="BB31" s="266">
        <f t="shared" ref="BB31:BB38" si="57">SUMIF(B31:BA31,"&lt;&gt;#N/A")</f>
        <v>2567</v>
      </c>
      <c r="BD31" s="110" t="s">
        <v>51</v>
      </c>
      <c r="BE31" s="41">
        <f t="shared" ref="BE31:BN37" si="58">IF(ISNA(B44),NA(),B31)</f>
        <v>43</v>
      </c>
      <c r="BF31" s="41" t="e">
        <f t="shared" si="58"/>
        <v>#N/A</v>
      </c>
      <c r="BG31" s="41" t="e">
        <f t="shared" si="58"/>
        <v>#N/A</v>
      </c>
      <c r="BH31" s="41" t="e">
        <f t="shared" si="58"/>
        <v>#N/A</v>
      </c>
      <c r="BI31" s="41" t="e">
        <f t="shared" si="58"/>
        <v>#N/A</v>
      </c>
      <c r="BJ31" s="41" t="e">
        <f t="shared" si="58"/>
        <v>#N/A</v>
      </c>
      <c r="BK31" s="41" t="e">
        <f t="shared" si="58"/>
        <v>#N/A</v>
      </c>
      <c r="BL31" s="41" t="e">
        <f t="shared" si="58"/>
        <v>#N/A</v>
      </c>
      <c r="BM31" s="41" t="e">
        <f t="shared" si="58"/>
        <v>#N/A</v>
      </c>
      <c r="BN31" s="41" t="e">
        <f t="shared" si="58"/>
        <v>#N/A</v>
      </c>
      <c r="BO31" s="41" t="e">
        <f t="shared" ref="BO31:BX37" si="59">IF(ISNA(L44),NA(),L31)</f>
        <v>#N/A</v>
      </c>
      <c r="BP31" s="41" t="e">
        <f t="shared" si="59"/>
        <v>#N/A</v>
      </c>
      <c r="BQ31" s="41" t="e">
        <f t="shared" si="59"/>
        <v>#N/A</v>
      </c>
      <c r="BR31" s="41" t="e">
        <f t="shared" si="59"/>
        <v>#N/A</v>
      </c>
      <c r="BS31" s="41" t="e">
        <f t="shared" si="59"/>
        <v>#N/A</v>
      </c>
      <c r="BT31" s="41" t="e">
        <f t="shared" si="59"/>
        <v>#N/A</v>
      </c>
      <c r="BU31" s="41" t="e">
        <f t="shared" si="59"/>
        <v>#N/A</v>
      </c>
      <c r="BV31" s="41" t="e">
        <f t="shared" si="59"/>
        <v>#N/A</v>
      </c>
      <c r="BW31" s="41" t="e">
        <f t="shared" si="59"/>
        <v>#N/A</v>
      </c>
      <c r="BX31" s="112" t="e">
        <f t="shared" si="59"/>
        <v>#N/A</v>
      </c>
      <c r="BY31" s="112" t="e">
        <f t="shared" ref="BY31:CH37" si="60">IF(ISNA(V44),NA(),V31)</f>
        <v>#N/A</v>
      </c>
      <c r="BZ31" s="112" t="e">
        <f t="shared" si="60"/>
        <v>#N/A</v>
      </c>
      <c r="CA31" s="41" t="e">
        <f t="shared" si="60"/>
        <v>#N/A</v>
      </c>
      <c r="CB31" s="41" t="e">
        <f t="shared" si="60"/>
        <v>#N/A</v>
      </c>
      <c r="CC31" s="41" t="e">
        <f t="shared" si="60"/>
        <v>#N/A</v>
      </c>
      <c r="CD31" s="41" t="e">
        <f t="shared" si="60"/>
        <v>#N/A</v>
      </c>
      <c r="CE31" s="41" t="e">
        <f t="shared" si="60"/>
        <v>#N/A</v>
      </c>
      <c r="CF31" s="41" t="e">
        <f t="shared" si="60"/>
        <v>#N/A</v>
      </c>
      <c r="CG31" s="41" t="e">
        <f t="shared" si="60"/>
        <v>#N/A</v>
      </c>
      <c r="CH31" s="41" t="e">
        <f t="shared" si="60"/>
        <v>#N/A</v>
      </c>
      <c r="CI31" s="41" t="e">
        <f t="shared" ref="CI31:CR37" si="61">IF(ISNA(AF44),NA(),AF31)</f>
        <v>#N/A</v>
      </c>
      <c r="CJ31" s="41" t="e">
        <f t="shared" si="61"/>
        <v>#N/A</v>
      </c>
      <c r="CK31" s="41" t="e">
        <f t="shared" si="61"/>
        <v>#N/A</v>
      </c>
      <c r="CL31" s="41" t="e">
        <f t="shared" si="61"/>
        <v>#N/A</v>
      </c>
      <c r="CM31" s="41" t="e">
        <f t="shared" si="61"/>
        <v>#N/A</v>
      </c>
      <c r="CN31" s="41" t="e">
        <f t="shared" si="61"/>
        <v>#N/A</v>
      </c>
      <c r="CO31" s="41" t="e">
        <f t="shared" si="61"/>
        <v>#N/A</v>
      </c>
      <c r="CP31" s="112" t="e">
        <f t="shared" si="61"/>
        <v>#N/A</v>
      </c>
      <c r="CQ31" s="41" t="e">
        <f t="shared" si="61"/>
        <v>#N/A</v>
      </c>
      <c r="CR31" s="41" t="e">
        <f t="shared" si="61"/>
        <v>#N/A</v>
      </c>
      <c r="CS31" s="41" t="e">
        <f t="shared" ref="CS31:DB37" si="62">IF(ISNA(AP44),NA(),AP31)</f>
        <v>#N/A</v>
      </c>
      <c r="CT31" s="41" t="e">
        <f t="shared" si="62"/>
        <v>#N/A</v>
      </c>
      <c r="CU31" s="41" t="e">
        <f t="shared" si="62"/>
        <v>#N/A</v>
      </c>
      <c r="CV31" s="41" t="e">
        <f t="shared" si="62"/>
        <v>#N/A</v>
      </c>
      <c r="CW31" s="41" t="e">
        <f t="shared" si="62"/>
        <v>#N/A</v>
      </c>
      <c r="CX31" s="41" t="e">
        <f t="shared" si="62"/>
        <v>#N/A</v>
      </c>
      <c r="CY31" s="41" t="e">
        <f t="shared" si="62"/>
        <v>#N/A</v>
      </c>
      <c r="CZ31" s="41" t="e">
        <f t="shared" si="62"/>
        <v>#N/A</v>
      </c>
      <c r="DA31" s="41" t="e">
        <f t="shared" si="62"/>
        <v>#N/A</v>
      </c>
      <c r="DB31" s="41" t="e">
        <f t="shared" si="62"/>
        <v>#N/A</v>
      </c>
      <c r="DC31" s="41" t="e">
        <f t="shared" ref="DC31:DL37" si="63">IF(ISNA(AZ44),NA(),AZ31)</f>
        <v>#N/A</v>
      </c>
      <c r="DD31" s="41" t="e">
        <f t="shared" si="63"/>
        <v>#N/A</v>
      </c>
      <c r="DE31" s="266">
        <f>SUMIF(BE31:DD31,"&lt;&gt;#N/A")</f>
        <v>43</v>
      </c>
      <c r="DF31" s="266"/>
    </row>
    <row r="32" spans="1:164" x14ac:dyDescent="0.25">
      <c r="A32" s="110" t="s">
        <v>44</v>
      </c>
      <c r="B32" s="41">
        <v>15</v>
      </c>
      <c r="C32" s="41">
        <v>20</v>
      </c>
      <c r="D32" s="41">
        <v>29</v>
      </c>
      <c r="E32" s="41">
        <v>22</v>
      </c>
      <c r="F32" s="41">
        <v>15</v>
      </c>
      <c r="G32" s="41">
        <v>25</v>
      </c>
      <c r="H32" s="41">
        <v>17</v>
      </c>
      <c r="I32" s="41">
        <v>30</v>
      </c>
      <c r="J32" s="41">
        <v>20</v>
      </c>
      <c r="K32" s="41">
        <v>16</v>
      </c>
      <c r="L32" s="41">
        <v>24</v>
      </c>
      <c r="M32" s="41">
        <v>24</v>
      </c>
      <c r="N32" s="41">
        <v>17</v>
      </c>
      <c r="O32" s="41">
        <v>13</v>
      </c>
      <c r="P32" s="41">
        <v>23</v>
      </c>
      <c r="Q32" s="41">
        <v>21</v>
      </c>
      <c r="R32" s="41">
        <v>18</v>
      </c>
      <c r="S32" s="41">
        <v>18</v>
      </c>
      <c r="T32" s="41">
        <v>17</v>
      </c>
      <c r="U32" s="112">
        <v>14</v>
      </c>
      <c r="V32" s="112">
        <v>21</v>
      </c>
      <c r="W32" s="112">
        <v>16</v>
      </c>
      <c r="X32" s="41">
        <v>18</v>
      </c>
      <c r="Y32" s="41">
        <v>18</v>
      </c>
      <c r="Z32" s="41">
        <v>20</v>
      </c>
      <c r="AA32" s="41">
        <v>21</v>
      </c>
      <c r="AB32" s="41">
        <v>26</v>
      </c>
      <c r="AC32" s="41">
        <v>16</v>
      </c>
      <c r="AD32" s="41">
        <v>14</v>
      </c>
      <c r="AE32" s="41">
        <v>14</v>
      </c>
      <c r="AF32" s="41">
        <v>11</v>
      </c>
      <c r="AG32" s="41">
        <v>12</v>
      </c>
      <c r="AH32" s="41">
        <v>24</v>
      </c>
      <c r="AI32" s="41">
        <v>8</v>
      </c>
      <c r="AJ32" s="41">
        <v>16</v>
      </c>
      <c r="AK32" s="41">
        <v>19</v>
      </c>
      <c r="AL32" s="41">
        <v>12</v>
      </c>
      <c r="AM32" s="112">
        <v>18</v>
      </c>
      <c r="AN32" s="41">
        <v>14</v>
      </c>
      <c r="AO32" s="41">
        <v>15</v>
      </c>
      <c r="AP32" s="41">
        <v>16</v>
      </c>
      <c r="AQ32" s="41">
        <v>14</v>
      </c>
      <c r="AR32" s="41">
        <v>14</v>
      </c>
      <c r="AS32" s="41">
        <v>19</v>
      </c>
      <c r="AT32" s="41">
        <v>7</v>
      </c>
      <c r="AU32" s="41">
        <v>19</v>
      </c>
      <c r="AV32" s="41">
        <v>19</v>
      </c>
      <c r="AW32" s="41">
        <v>14</v>
      </c>
      <c r="AX32" s="41">
        <v>17</v>
      </c>
      <c r="AY32" s="41">
        <v>32</v>
      </c>
      <c r="AZ32" s="41">
        <v>19</v>
      </c>
      <c r="BA32" s="41">
        <v>13</v>
      </c>
      <c r="BB32" s="266">
        <f t="shared" si="57"/>
        <v>934</v>
      </c>
      <c r="BD32" s="110" t="s">
        <v>44</v>
      </c>
      <c r="BE32" s="41">
        <f t="shared" si="58"/>
        <v>15</v>
      </c>
      <c r="BF32" s="41" t="e">
        <f t="shared" si="58"/>
        <v>#N/A</v>
      </c>
      <c r="BG32" s="41" t="e">
        <f t="shared" si="58"/>
        <v>#N/A</v>
      </c>
      <c r="BH32" s="41" t="e">
        <f t="shared" si="58"/>
        <v>#N/A</v>
      </c>
      <c r="BI32" s="41" t="e">
        <f t="shared" si="58"/>
        <v>#N/A</v>
      </c>
      <c r="BJ32" s="41" t="e">
        <f t="shared" si="58"/>
        <v>#N/A</v>
      </c>
      <c r="BK32" s="41" t="e">
        <f t="shared" si="58"/>
        <v>#N/A</v>
      </c>
      <c r="BL32" s="41" t="e">
        <f t="shared" si="58"/>
        <v>#N/A</v>
      </c>
      <c r="BM32" s="41" t="e">
        <f t="shared" si="58"/>
        <v>#N/A</v>
      </c>
      <c r="BN32" s="41" t="e">
        <f t="shared" si="58"/>
        <v>#N/A</v>
      </c>
      <c r="BO32" s="41" t="e">
        <f t="shared" si="59"/>
        <v>#N/A</v>
      </c>
      <c r="BP32" s="41" t="e">
        <f t="shared" si="59"/>
        <v>#N/A</v>
      </c>
      <c r="BQ32" s="41" t="e">
        <f t="shared" si="59"/>
        <v>#N/A</v>
      </c>
      <c r="BR32" s="41" t="e">
        <f t="shared" si="59"/>
        <v>#N/A</v>
      </c>
      <c r="BS32" s="41" t="e">
        <f t="shared" si="59"/>
        <v>#N/A</v>
      </c>
      <c r="BT32" s="41" t="e">
        <f t="shared" si="59"/>
        <v>#N/A</v>
      </c>
      <c r="BU32" s="41" t="e">
        <f t="shared" si="59"/>
        <v>#N/A</v>
      </c>
      <c r="BV32" s="41" t="e">
        <f t="shared" si="59"/>
        <v>#N/A</v>
      </c>
      <c r="BW32" s="41" t="e">
        <f t="shared" si="59"/>
        <v>#N/A</v>
      </c>
      <c r="BX32" s="112" t="e">
        <f t="shared" si="59"/>
        <v>#N/A</v>
      </c>
      <c r="BY32" s="112" t="e">
        <f t="shared" si="60"/>
        <v>#N/A</v>
      </c>
      <c r="BZ32" s="112" t="e">
        <f t="shared" si="60"/>
        <v>#N/A</v>
      </c>
      <c r="CA32" s="41" t="e">
        <f t="shared" si="60"/>
        <v>#N/A</v>
      </c>
      <c r="CB32" s="41" t="e">
        <f t="shared" si="60"/>
        <v>#N/A</v>
      </c>
      <c r="CC32" s="41" t="e">
        <f t="shared" si="60"/>
        <v>#N/A</v>
      </c>
      <c r="CD32" s="41" t="e">
        <f t="shared" si="60"/>
        <v>#N/A</v>
      </c>
      <c r="CE32" s="41" t="e">
        <f t="shared" si="60"/>
        <v>#N/A</v>
      </c>
      <c r="CF32" s="41" t="e">
        <f t="shared" si="60"/>
        <v>#N/A</v>
      </c>
      <c r="CG32" s="41" t="e">
        <f t="shared" si="60"/>
        <v>#N/A</v>
      </c>
      <c r="CH32" s="41" t="e">
        <f t="shared" si="60"/>
        <v>#N/A</v>
      </c>
      <c r="CI32" s="41" t="e">
        <f t="shared" si="61"/>
        <v>#N/A</v>
      </c>
      <c r="CJ32" s="41" t="e">
        <f t="shared" si="61"/>
        <v>#N/A</v>
      </c>
      <c r="CK32" s="41" t="e">
        <f t="shared" si="61"/>
        <v>#N/A</v>
      </c>
      <c r="CL32" s="41" t="e">
        <f t="shared" si="61"/>
        <v>#N/A</v>
      </c>
      <c r="CM32" s="41" t="e">
        <f t="shared" si="61"/>
        <v>#N/A</v>
      </c>
      <c r="CN32" s="41" t="e">
        <f t="shared" si="61"/>
        <v>#N/A</v>
      </c>
      <c r="CO32" s="41" t="e">
        <f t="shared" si="61"/>
        <v>#N/A</v>
      </c>
      <c r="CP32" s="112" t="e">
        <f t="shared" si="61"/>
        <v>#N/A</v>
      </c>
      <c r="CQ32" s="41" t="e">
        <f t="shared" si="61"/>
        <v>#N/A</v>
      </c>
      <c r="CR32" s="41" t="e">
        <f t="shared" si="61"/>
        <v>#N/A</v>
      </c>
      <c r="CS32" s="41" t="e">
        <f t="shared" si="62"/>
        <v>#N/A</v>
      </c>
      <c r="CT32" s="41" t="e">
        <f t="shared" si="62"/>
        <v>#N/A</v>
      </c>
      <c r="CU32" s="41" t="e">
        <f t="shared" si="62"/>
        <v>#N/A</v>
      </c>
      <c r="CV32" s="41" t="e">
        <f t="shared" si="62"/>
        <v>#N/A</v>
      </c>
      <c r="CW32" s="41" t="e">
        <f t="shared" si="62"/>
        <v>#N/A</v>
      </c>
      <c r="CX32" s="41" t="e">
        <f t="shared" si="62"/>
        <v>#N/A</v>
      </c>
      <c r="CY32" s="41" t="e">
        <f t="shared" si="62"/>
        <v>#N/A</v>
      </c>
      <c r="CZ32" s="41" t="e">
        <f t="shared" si="62"/>
        <v>#N/A</v>
      </c>
      <c r="DA32" s="41" t="e">
        <f t="shared" si="62"/>
        <v>#N/A</v>
      </c>
      <c r="DB32" s="41" t="e">
        <f t="shared" si="62"/>
        <v>#N/A</v>
      </c>
      <c r="DC32" s="41" t="e">
        <f t="shared" si="63"/>
        <v>#N/A</v>
      </c>
      <c r="DD32" s="41" t="e">
        <f t="shared" si="63"/>
        <v>#N/A</v>
      </c>
      <c r="DE32" s="266">
        <f t="shared" ref="DE32:DE38" si="64">SUMIF(BE32:DD32,"&lt;&gt;#N/A")</f>
        <v>15</v>
      </c>
      <c r="DF32" s="266"/>
    </row>
    <row r="33" spans="1:165" x14ac:dyDescent="0.25">
      <c r="A33" s="110" t="s">
        <v>45</v>
      </c>
      <c r="B33" s="41">
        <v>215</v>
      </c>
      <c r="C33" s="41">
        <v>280</v>
      </c>
      <c r="D33" s="41">
        <v>319</v>
      </c>
      <c r="E33" s="41">
        <v>339</v>
      </c>
      <c r="F33" s="41">
        <v>307</v>
      </c>
      <c r="G33" s="41">
        <v>267</v>
      </c>
      <c r="H33" s="41">
        <v>305</v>
      </c>
      <c r="I33" s="41">
        <v>276</v>
      </c>
      <c r="J33" s="41">
        <v>288</v>
      </c>
      <c r="K33" s="41">
        <v>303</v>
      </c>
      <c r="L33" s="41">
        <v>299</v>
      </c>
      <c r="M33" s="41">
        <v>293</v>
      </c>
      <c r="N33" s="41">
        <v>289</v>
      </c>
      <c r="O33" s="41">
        <v>296</v>
      </c>
      <c r="P33" s="41">
        <v>288</v>
      </c>
      <c r="Q33" s="41">
        <v>251</v>
      </c>
      <c r="R33" s="41">
        <v>273</v>
      </c>
      <c r="S33" s="41">
        <v>297</v>
      </c>
      <c r="T33" s="41">
        <v>262</v>
      </c>
      <c r="U33" s="112">
        <v>304</v>
      </c>
      <c r="V33" s="112">
        <v>309</v>
      </c>
      <c r="W33" s="112">
        <v>239</v>
      </c>
      <c r="X33" s="41">
        <v>306</v>
      </c>
      <c r="Y33" s="41">
        <v>298</v>
      </c>
      <c r="Z33" s="41">
        <v>279</v>
      </c>
      <c r="AA33" s="41">
        <v>273</v>
      </c>
      <c r="AB33" s="41">
        <v>255</v>
      </c>
      <c r="AC33" s="41">
        <v>259</v>
      </c>
      <c r="AD33" s="41">
        <v>279</v>
      </c>
      <c r="AE33" s="41">
        <v>267</v>
      </c>
      <c r="AF33" s="41">
        <v>265</v>
      </c>
      <c r="AG33" s="41">
        <v>245</v>
      </c>
      <c r="AH33" s="41">
        <v>277</v>
      </c>
      <c r="AI33" s="41">
        <v>264</v>
      </c>
      <c r="AJ33" s="41">
        <v>224</v>
      </c>
      <c r="AK33" s="41">
        <v>268</v>
      </c>
      <c r="AL33" s="41">
        <v>297</v>
      </c>
      <c r="AM33" s="112">
        <v>264</v>
      </c>
      <c r="AN33" s="41">
        <v>269</v>
      </c>
      <c r="AO33" s="41">
        <v>325</v>
      </c>
      <c r="AP33" s="41">
        <v>302</v>
      </c>
      <c r="AQ33" s="41">
        <v>303</v>
      </c>
      <c r="AR33" s="41">
        <v>281</v>
      </c>
      <c r="AS33" s="41">
        <v>289</v>
      </c>
      <c r="AT33" s="41">
        <v>314</v>
      </c>
      <c r="AU33" s="41">
        <v>271</v>
      </c>
      <c r="AV33" s="41">
        <v>283</v>
      </c>
      <c r="AW33" s="41">
        <v>312</v>
      </c>
      <c r="AX33" s="41">
        <v>315</v>
      </c>
      <c r="AY33" s="41">
        <v>315</v>
      </c>
      <c r="AZ33" s="41">
        <v>368</v>
      </c>
      <c r="BA33" s="41">
        <v>148</v>
      </c>
      <c r="BB33" s="266">
        <f t="shared" si="57"/>
        <v>14714</v>
      </c>
      <c r="BD33" s="110" t="s">
        <v>45</v>
      </c>
      <c r="BE33" s="41">
        <f t="shared" si="58"/>
        <v>215</v>
      </c>
      <c r="BF33" s="41" t="e">
        <f t="shared" si="58"/>
        <v>#N/A</v>
      </c>
      <c r="BG33" s="41" t="e">
        <f t="shared" si="58"/>
        <v>#N/A</v>
      </c>
      <c r="BH33" s="41" t="e">
        <f t="shared" si="58"/>
        <v>#N/A</v>
      </c>
      <c r="BI33" s="41" t="e">
        <f t="shared" si="58"/>
        <v>#N/A</v>
      </c>
      <c r="BJ33" s="41" t="e">
        <f t="shared" si="58"/>
        <v>#N/A</v>
      </c>
      <c r="BK33" s="41" t="e">
        <f t="shared" si="58"/>
        <v>#N/A</v>
      </c>
      <c r="BL33" s="41" t="e">
        <f t="shared" si="58"/>
        <v>#N/A</v>
      </c>
      <c r="BM33" s="41" t="e">
        <f t="shared" si="58"/>
        <v>#N/A</v>
      </c>
      <c r="BN33" s="41" t="e">
        <f t="shared" si="58"/>
        <v>#N/A</v>
      </c>
      <c r="BO33" s="41" t="e">
        <f t="shared" si="59"/>
        <v>#N/A</v>
      </c>
      <c r="BP33" s="41" t="e">
        <f t="shared" si="59"/>
        <v>#N/A</v>
      </c>
      <c r="BQ33" s="41" t="e">
        <f t="shared" si="59"/>
        <v>#N/A</v>
      </c>
      <c r="BR33" s="41" t="e">
        <f t="shared" si="59"/>
        <v>#N/A</v>
      </c>
      <c r="BS33" s="41" t="e">
        <f t="shared" si="59"/>
        <v>#N/A</v>
      </c>
      <c r="BT33" s="41" t="e">
        <f t="shared" si="59"/>
        <v>#N/A</v>
      </c>
      <c r="BU33" s="41" t="e">
        <f t="shared" si="59"/>
        <v>#N/A</v>
      </c>
      <c r="BV33" s="41" t="e">
        <f t="shared" si="59"/>
        <v>#N/A</v>
      </c>
      <c r="BW33" s="41" t="e">
        <f t="shared" si="59"/>
        <v>#N/A</v>
      </c>
      <c r="BX33" s="112" t="e">
        <f t="shared" si="59"/>
        <v>#N/A</v>
      </c>
      <c r="BY33" s="112" t="e">
        <f t="shared" si="60"/>
        <v>#N/A</v>
      </c>
      <c r="BZ33" s="112" t="e">
        <f t="shared" si="60"/>
        <v>#N/A</v>
      </c>
      <c r="CA33" s="41" t="e">
        <f t="shared" si="60"/>
        <v>#N/A</v>
      </c>
      <c r="CB33" s="41" t="e">
        <f t="shared" si="60"/>
        <v>#N/A</v>
      </c>
      <c r="CC33" s="41" t="e">
        <f t="shared" si="60"/>
        <v>#N/A</v>
      </c>
      <c r="CD33" s="41" t="e">
        <f t="shared" si="60"/>
        <v>#N/A</v>
      </c>
      <c r="CE33" s="41" t="e">
        <f t="shared" si="60"/>
        <v>#N/A</v>
      </c>
      <c r="CF33" s="41" t="e">
        <f t="shared" si="60"/>
        <v>#N/A</v>
      </c>
      <c r="CG33" s="41" t="e">
        <f t="shared" si="60"/>
        <v>#N/A</v>
      </c>
      <c r="CH33" s="41" t="e">
        <f t="shared" si="60"/>
        <v>#N/A</v>
      </c>
      <c r="CI33" s="41" t="e">
        <f t="shared" si="61"/>
        <v>#N/A</v>
      </c>
      <c r="CJ33" s="41" t="e">
        <f t="shared" si="61"/>
        <v>#N/A</v>
      </c>
      <c r="CK33" s="41" t="e">
        <f t="shared" si="61"/>
        <v>#N/A</v>
      </c>
      <c r="CL33" s="41" t="e">
        <f t="shared" si="61"/>
        <v>#N/A</v>
      </c>
      <c r="CM33" s="41" t="e">
        <f t="shared" si="61"/>
        <v>#N/A</v>
      </c>
      <c r="CN33" s="41" t="e">
        <f t="shared" si="61"/>
        <v>#N/A</v>
      </c>
      <c r="CO33" s="41" t="e">
        <f t="shared" si="61"/>
        <v>#N/A</v>
      </c>
      <c r="CP33" s="112" t="e">
        <f t="shared" si="61"/>
        <v>#N/A</v>
      </c>
      <c r="CQ33" s="41" t="e">
        <f t="shared" si="61"/>
        <v>#N/A</v>
      </c>
      <c r="CR33" s="41" t="e">
        <f t="shared" si="61"/>
        <v>#N/A</v>
      </c>
      <c r="CS33" s="41" t="e">
        <f t="shared" si="62"/>
        <v>#N/A</v>
      </c>
      <c r="CT33" s="41" t="e">
        <f t="shared" si="62"/>
        <v>#N/A</v>
      </c>
      <c r="CU33" s="41" t="e">
        <f t="shared" si="62"/>
        <v>#N/A</v>
      </c>
      <c r="CV33" s="41" t="e">
        <f t="shared" si="62"/>
        <v>#N/A</v>
      </c>
      <c r="CW33" s="41" t="e">
        <f t="shared" si="62"/>
        <v>#N/A</v>
      </c>
      <c r="CX33" s="41" t="e">
        <f t="shared" si="62"/>
        <v>#N/A</v>
      </c>
      <c r="CY33" s="41" t="e">
        <f t="shared" si="62"/>
        <v>#N/A</v>
      </c>
      <c r="CZ33" s="41" t="e">
        <f t="shared" si="62"/>
        <v>#N/A</v>
      </c>
      <c r="DA33" s="41" t="e">
        <f t="shared" si="62"/>
        <v>#N/A</v>
      </c>
      <c r="DB33" s="41" t="e">
        <f t="shared" si="62"/>
        <v>#N/A</v>
      </c>
      <c r="DC33" s="41" t="e">
        <f t="shared" si="63"/>
        <v>#N/A</v>
      </c>
      <c r="DD33" s="41" t="e">
        <f t="shared" si="63"/>
        <v>#N/A</v>
      </c>
      <c r="DE33" s="266">
        <f t="shared" si="64"/>
        <v>215</v>
      </c>
      <c r="DF33" s="266"/>
    </row>
    <row r="34" spans="1:165" x14ac:dyDescent="0.25">
      <c r="A34" s="110" t="s">
        <v>46</v>
      </c>
      <c r="B34" s="41">
        <v>1199</v>
      </c>
      <c r="C34" s="41">
        <v>1419</v>
      </c>
      <c r="D34" s="41">
        <v>1373</v>
      </c>
      <c r="E34" s="41">
        <v>1438</v>
      </c>
      <c r="F34" s="41">
        <v>1367</v>
      </c>
      <c r="G34" s="41">
        <v>1387</v>
      </c>
      <c r="H34" s="41">
        <v>1372</v>
      </c>
      <c r="I34" s="41">
        <v>1395</v>
      </c>
      <c r="J34" s="41">
        <v>1264</v>
      </c>
      <c r="K34" s="41">
        <v>1342</v>
      </c>
      <c r="L34" s="41">
        <v>1311</v>
      </c>
      <c r="M34" s="41">
        <v>1249</v>
      </c>
      <c r="N34" s="41">
        <v>1222</v>
      </c>
      <c r="O34" s="41">
        <v>1232</v>
      </c>
      <c r="P34" s="41">
        <v>1265</v>
      </c>
      <c r="Q34" s="41">
        <v>1100</v>
      </c>
      <c r="R34" s="41">
        <v>1207</v>
      </c>
      <c r="S34" s="41">
        <v>1334</v>
      </c>
      <c r="T34" s="41">
        <v>1094</v>
      </c>
      <c r="U34" s="112">
        <v>1274</v>
      </c>
      <c r="V34" s="112">
        <v>1262</v>
      </c>
      <c r="W34" s="112">
        <v>991</v>
      </c>
      <c r="X34" s="41">
        <v>1223</v>
      </c>
      <c r="Y34" s="41">
        <v>1149</v>
      </c>
      <c r="Z34" s="41">
        <v>1150</v>
      </c>
      <c r="AA34" s="41">
        <v>1214</v>
      </c>
      <c r="AB34" s="41">
        <v>1112</v>
      </c>
      <c r="AC34" s="41">
        <v>1140</v>
      </c>
      <c r="AD34" s="41">
        <v>1136</v>
      </c>
      <c r="AE34" s="41">
        <v>1117</v>
      </c>
      <c r="AF34" s="41">
        <v>1123</v>
      </c>
      <c r="AG34" s="41">
        <v>1095</v>
      </c>
      <c r="AH34" s="41">
        <v>1244</v>
      </c>
      <c r="AI34" s="41">
        <v>1127</v>
      </c>
      <c r="AJ34" s="41">
        <v>1026</v>
      </c>
      <c r="AK34" s="41">
        <v>1199</v>
      </c>
      <c r="AL34" s="41">
        <v>1169</v>
      </c>
      <c r="AM34" s="112">
        <v>1174</v>
      </c>
      <c r="AN34" s="41">
        <v>1197</v>
      </c>
      <c r="AO34" s="41">
        <v>1189</v>
      </c>
      <c r="AP34" s="41">
        <v>1137</v>
      </c>
      <c r="AQ34" s="41">
        <v>1154</v>
      </c>
      <c r="AR34" s="41">
        <v>1198</v>
      </c>
      <c r="AS34" s="41">
        <v>1196</v>
      </c>
      <c r="AT34" s="41">
        <v>1236</v>
      </c>
      <c r="AU34" s="41">
        <v>1254</v>
      </c>
      <c r="AV34" s="41">
        <v>1225</v>
      </c>
      <c r="AW34" s="41">
        <v>1237</v>
      </c>
      <c r="AX34" s="41">
        <v>1275</v>
      </c>
      <c r="AY34" s="41">
        <v>1313</v>
      </c>
      <c r="AZ34" s="41">
        <v>1316</v>
      </c>
      <c r="BA34" s="41">
        <v>773</v>
      </c>
      <c r="BB34" s="266">
        <f t="shared" si="57"/>
        <v>63195</v>
      </c>
      <c r="BD34" s="110" t="s">
        <v>46</v>
      </c>
      <c r="BE34" s="41">
        <f t="shared" si="58"/>
        <v>1199</v>
      </c>
      <c r="BF34" s="41" t="e">
        <f t="shared" si="58"/>
        <v>#N/A</v>
      </c>
      <c r="BG34" s="41" t="e">
        <f t="shared" si="58"/>
        <v>#N/A</v>
      </c>
      <c r="BH34" s="41" t="e">
        <f t="shared" si="58"/>
        <v>#N/A</v>
      </c>
      <c r="BI34" s="41" t="e">
        <f t="shared" si="58"/>
        <v>#N/A</v>
      </c>
      <c r="BJ34" s="41" t="e">
        <f t="shared" si="58"/>
        <v>#N/A</v>
      </c>
      <c r="BK34" s="41" t="e">
        <f t="shared" si="58"/>
        <v>#N/A</v>
      </c>
      <c r="BL34" s="41" t="e">
        <f t="shared" si="58"/>
        <v>#N/A</v>
      </c>
      <c r="BM34" s="41" t="e">
        <f t="shared" si="58"/>
        <v>#N/A</v>
      </c>
      <c r="BN34" s="41" t="e">
        <f t="shared" si="58"/>
        <v>#N/A</v>
      </c>
      <c r="BO34" s="41" t="e">
        <f t="shared" si="59"/>
        <v>#N/A</v>
      </c>
      <c r="BP34" s="41" t="e">
        <f t="shared" si="59"/>
        <v>#N/A</v>
      </c>
      <c r="BQ34" s="41" t="e">
        <f t="shared" si="59"/>
        <v>#N/A</v>
      </c>
      <c r="BR34" s="41" t="e">
        <f t="shared" si="59"/>
        <v>#N/A</v>
      </c>
      <c r="BS34" s="41" t="e">
        <f t="shared" si="59"/>
        <v>#N/A</v>
      </c>
      <c r="BT34" s="41" t="e">
        <f t="shared" si="59"/>
        <v>#N/A</v>
      </c>
      <c r="BU34" s="41" t="e">
        <f t="shared" si="59"/>
        <v>#N/A</v>
      </c>
      <c r="BV34" s="41" t="e">
        <f t="shared" si="59"/>
        <v>#N/A</v>
      </c>
      <c r="BW34" s="41" t="e">
        <f t="shared" si="59"/>
        <v>#N/A</v>
      </c>
      <c r="BX34" s="112" t="e">
        <f t="shared" si="59"/>
        <v>#N/A</v>
      </c>
      <c r="BY34" s="112" t="e">
        <f t="shared" si="60"/>
        <v>#N/A</v>
      </c>
      <c r="BZ34" s="112" t="e">
        <f t="shared" si="60"/>
        <v>#N/A</v>
      </c>
      <c r="CA34" s="41" t="e">
        <f t="shared" si="60"/>
        <v>#N/A</v>
      </c>
      <c r="CB34" s="41" t="e">
        <f t="shared" si="60"/>
        <v>#N/A</v>
      </c>
      <c r="CC34" s="41" t="e">
        <f t="shared" si="60"/>
        <v>#N/A</v>
      </c>
      <c r="CD34" s="41" t="e">
        <f t="shared" si="60"/>
        <v>#N/A</v>
      </c>
      <c r="CE34" s="41" t="e">
        <f t="shared" si="60"/>
        <v>#N/A</v>
      </c>
      <c r="CF34" s="41" t="e">
        <f t="shared" si="60"/>
        <v>#N/A</v>
      </c>
      <c r="CG34" s="41" t="e">
        <f t="shared" si="60"/>
        <v>#N/A</v>
      </c>
      <c r="CH34" s="41" t="e">
        <f t="shared" si="60"/>
        <v>#N/A</v>
      </c>
      <c r="CI34" s="41" t="e">
        <f t="shared" si="61"/>
        <v>#N/A</v>
      </c>
      <c r="CJ34" s="41" t="e">
        <f t="shared" si="61"/>
        <v>#N/A</v>
      </c>
      <c r="CK34" s="41" t="e">
        <f t="shared" si="61"/>
        <v>#N/A</v>
      </c>
      <c r="CL34" s="41" t="e">
        <f t="shared" si="61"/>
        <v>#N/A</v>
      </c>
      <c r="CM34" s="41" t="e">
        <f t="shared" si="61"/>
        <v>#N/A</v>
      </c>
      <c r="CN34" s="41" t="e">
        <f t="shared" si="61"/>
        <v>#N/A</v>
      </c>
      <c r="CO34" s="41" t="e">
        <f t="shared" si="61"/>
        <v>#N/A</v>
      </c>
      <c r="CP34" s="112" t="e">
        <f t="shared" si="61"/>
        <v>#N/A</v>
      </c>
      <c r="CQ34" s="41" t="e">
        <f t="shared" si="61"/>
        <v>#N/A</v>
      </c>
      <c r="CR34" s="41" t="e">
        <f t="shared" si="61"/>
        <v>#N/A</v>
      </c>
      <c r="CS34" s="41" t="e">
        <f t="shared" si="62"/>
        <v>#N/A</v>
      </c>
      <c r="CT34" s="41" t="e">
        <f t="shared" si="62"/>
        <v>#N/A</v>
      </c>
      <c r="CU34" s="41" t="e">
        <f t="shared" si="62"/>
        <v>#N/A</v>
      </c>
      <c r="CV34" s="41" t="e">
        <f t="shared" si="62"/>
        <v>#N/A</v>
      </c>
      <c r="CW34" s="41" t="e">
        <f t="shared" si="62"/>
        <v>#N/A</v>
      </c>
      <c r="CX34" s="41" t="e">
        <f t="shared" si="62"/>
        <v>#N/A</v>
      </c>
      <c r="CY34" s="41" t="e">
        <f t="shared" si="62"/>
        <v>#N/A</v>
      </c>
      <c r="CZ34" s="41" t="e">
        <f t="shared" si="62"/>
        <v>#N/A</v>
      </c>
      <c r="DA34" s="41" t="e">
        <f t="shared" si="62"/>
        <v>#N/A</v>
      </c>
      <c r="DB34" s="41" t="e">
        <f t="shared" si="62"/>
        <v>#N/A</v>
      </c>
      <c r="DC34" s="41" t="e">
        <f t="shared" si="63"/>
        <v>#N/A</v>
      </c>
      <c r="DD34" s="41" t="e">
        <f t="shared" si="63"/>
        <v>#N/A</v>
      </c>
      <c r="DE34" s="266">
        <f t="shared" si="64"/>
        <v>1199</v>
      </c>
      <c r="DF34" s="266"/>
    </row>
    <row r="35" spans="1:165" x14ac:dyDescent="0.25">
      <c r="A35" s="110" t="s">
        <v>47</v>
      </c>
      <c r="B35" s="41">
        <v>1766</v>
      </c>
      <c r="C35" s="41">
        <v>2179</v>
      </c>
      <c r="D35" s="41">
        <v>2004</v>
      </c>
      <c r="E35" s="41">
        <v>1936</v>
      </c>
      <c r="F35" s="41">
        <v>1852</v>
      </c>
      <c r="G35" s="41">
        <v>1955</v>
      </c>
      <c r="H35" s="41">
        <v>1911</v>
      </c>
      <c r="I35" s="41">
        <v>1824</v>
      </c>
      <c r="J35" s="41">
        <v>1826</v>
      </c>
      <c r="K35" s="41">
        <v>1857</v>
      </c>
      <c r="L35" s="41">
        <v>1718</v>
      </c>
      <c r="M35" s="41">
        <v>1713</v>
      </c>
      <c r="N35" s="41">
        <v>1643</v>
      </c>
      <c r="O35" s="41">
        <v>1614</v>
      </c>
      <c r="P35" s="41">
        <v>1712</v>
      </c>
      <c r="Q35" s="41">
        <v>1446</v>
      </c>
      <c r="R35" s="41">
        <v>1730</v>
      </c>
      <c r="S35" s="41">
        <v>1869</v>
      </c>
      <c r="T35" s="41">
        <v>1513</v>
      </c>
      <c r="U35" s="112">
        <v>1650</v>
      </c>
      <c r="V35" s="112">
        <v>1765</v>
      </c>
      <c r="W35" s="112">
        <v>1382</v>
      </c>
      <c r="X35" s="41">
        <v>1741</v>
      </c>
      <c r="Y35" s="41">
        <v>1658</v>
      </c>
      <c r="Z35" s="41">
        <v>1625</v>
      </c>
      <c r="AA35" s="41">
        <v>1605</v>
      </c>
      <c r="AB35" s="41">
        <v>1561</v>
      </c>
      <c r="AC35" s="41">
        <v>1564</v>
      </c>
      <c r="AD35" s="41">
        <v>1500</v>
      </c>
      <c r="AE35" s="41">
        <v>1598</v>
      </c>
      <c r="AF35" s="41">
        <v>1597</v>
      </c>
      <c r="AG35" s="41">
        <v>1578</v>
      </c>
      <c r="AH35" s="41">
        <v>1573</v>
      </c>
      <c r="AI35" s="41">
        <v>1582</v>
      </c>
      <c r="AJ35" s="41">
        <v>1419</v>
      </c>
      <c r="AK35" s="41">
        <v>1643</v>
      </c>
      <c r="AL35" s="41">
        <v>1617</v>
      </c>
      <c r="AM35" s="112">
        <v>1592</v>
      </c>
      <c r="AN35" s="41">
        <v>1547</v>
      </c>
      <c r="AO35" s="41">
        <v>1665</v>
      </c>
      <c r="AP35" s="41">
        <v>1595</v>
      </c>
      <c r="AQ35" s="41">
        <v>1628</v>
      </c>
      <c r="AR35" s="41">
        <v>1663</v>
      </c>
      <c r="AS35" s="41">
        <v>1663</v>
      </c>
      <c r="AT35" s="41">
        <v>1676</v>
      </c>
      <c r="AU35" s="41">
        <v>1673</v>
      </c>
      <c r="AV35" s="41">
        <v>1743</v>
      </c>
      <c r="AW35" s="41">
        <v>1751</v>
      </c>
      <c r="AX35" s="41">
        <v>1689</v>
      </c>
      <c r="AY35" s="41">
        <v>1793</v>
      </c>
      <c r="AZ35" s="41">
        <v>1903</v>
      </c>
      <c r="BA35" s="41">
        <v>1185</v>
      </c>
      <c r="BB35" s="266">
        <f t="shared" si="57"/>
        <v>87492</v>
      </c>
      <c r="BD35" s="110" t="s">
        <v>47</v>
      </c>
      <c r="BE35" s="41">
        <f t="shared" si="58"/>
        <v>1766</v>
      </c>
      <c r="BF35" s="41" t="e">
        <f t="shared" si="58"/>
        <v>#N/A</v>
      </c>
      <c r="BG35" s="41" t="e">
        <f t="shared" si="58"/>
        <v>#N/A</v>
      </c>
      <c r="BH35" s="41" t="e">
        <f t="shared" si="58"/>
        <v>#N/A</v>
      </c>
      <c r="BI35" s="41" t="e">
        <f t="shared" si="58"/>
        <v>#N/A</v>
      </c>
      <c r="BJ35" s="41" t="e">
        <f t="shared" si="58"/>
        <v>#N/A</v>
      </c>
      <c r="BK35" s="41" t="e">
        <f t="shared" si="58"/>
        <v>#N/A</v>
      </c>
      <c r="BL35" s="41" t="e">
        <f t="shared" si="58"/>
        <v>#N/A</v>
      </c>
      <c r="BM35" s="41" t="e">
        <f t="shared" si="58"/>
        <v>#N/A</v>
      </c>
      <c r="BN35" s="41" t="e">
        <f t="shared" si="58"/>
        <v>#N/A</v>
      </c>
      <c r="BO35" s="41" t="e">
        <f t="shared" si="59"/>
        <v>#N/A</v>
      </c>
      <c r="BP35" s="41" t="e">
        <f t="shared" si="59"/>
        <v>#N/A</v>
      </c>
      <c r="BQ35" s="41" t="e">
        <f t="shared" si="59"/>
        <v>#N/A</v>
      </c>
      <c r="BR35" s="41" t="e">
        <f t="shared" si="59"/>
        <v>#N/A</v>
      </c>
      <c r="BS35" s="41" t="e">
        <f t="shared" si="59"/>
        <v>#N/A</v>
      </c>
      <c r="BT35" s="41" t="e">
        <f t="shared" si="59"/>
        <v>#N/A</v>
      </c>
      <c r="BU35" s="41" t="e">
        <f t="shared" si="59"/>
        <v>#N/A</v>
      </c>
      <c r="BV35" s="41" t="e">
        <f t="shared" si="59"/>
        <v>#N/A</v>
      </c>
      <c r="BW35" s="41" t="e">
        <f t="shared" si="59"/>
        <v>#N/A</v>
      </c>
      <c r="BX35" s="112" t="e">
        <f t="shared" si="59"/>
        <v>#N/A</v>
      </c>
      <c r="BY35" s="112" t="e">
        <f t="shared" si="60"/>
        <v>#N/A</v>
      </c>
      <c r="BZ35" s="112" t="e">
        <f t="shared" si="60"/>
        <v>#N/A</v>
      </c>
      <c r="CA35" s="41" t="e">
        <f t="shared" si="60"/>
        <v>#N/A</v>
      </c>
      <c r="CB35" s="41" t="e">
        <f t="shared" si="60"/>
        <v>#N/A</v>
      </c>
      <c r="CC35" s="41" t="e">
        <f t="shared" si="60"/>
        <v>#N/A</v>
      </c>
      <c r="CD35" s="41" t="e">
        <f t="shared" si="60"/>
        <v>#N/A</v>
      </c>
      <c r="CE35" s="41" t="e">
        <f t="shared" si="60"/>
        <v>#N/A</v>
      </c>
      <c r="CF35" s="41" t="e">
        <f t="shared" si="60"/>
        <v>#N/A</v>
      </c>
      <c r="CG35" s="41" t="e">
        <f t="shared" si="60"/>
        <v>#N/A</v>
      </c>
      <c r="CH35" s="41" t="e">
        <f t="shared" si="60"/>
        <v>#N/A</v>
      </c>
      <c r="CI35" s="41" t="e">
        <f t="shared" si="61"/>
        <v>#N/A</v>
      </c>
      <c r="CJ35" s="41" t="e">
        <f t="shared" si="61"/>
        <v>#N/A</v>
      </c>
      <c r="CK35" s="41" t="e">
        <f t="shared" si="61"/>
        <v>#N/A</v>
      </c>
      <c r="CL35" s="41" t="e">
        <f t="shared" si="61"/>
        <v>#N/A</v>
      </c>
      <c r="CM35" s="41" t="e">
        <f t="shared" si="61"/>
        <v>#N/A</v>
      </c>
      <c r="CN35" s="41" t="e">
        <f t="shared" si="61"/>
        <v>#N/A</v>
      </c>
      <c r="CO35" s="41" t="e">
        <f t="shared" si="61"/>
        <v>#N/A</v>
      </c>
      <c r="CP35" s="112" t="e">
        <f t="shared" si="61"/>
        <v>#N/A</v>
      </c>
      <c r="CQ35" s="41" t="e">
        <f t="shared" si="61"/>
        <v>#N/A</v>
      </c>
      <c r="CR35" s="41" t="e">
        <f t="shared" si="61"/>
        <v>#N/A</v>
      </c>
      <c r="CS35" s="41" t="e">
        <f t="shared" si="62"/>
        <v>#N/A</v>
      </c>
      <c r="CT35" s="41" t="e">
        <f t="shared" si="62"/>
        <v>#N/A</v>
      </c>
      <c r="CU35" s="41" t="e">
        <f t="shared" si="62"/>
        <v>#N/A</v>
      </c>
      <c r="CV35" s="41" t="e">
        <f t="shared" si="62"/>
        <v>#N/A</v>
      </c>
      <c r="CW35" s="41" t="e">
        <f t="shared" si="62"/>
        <v>#N/A</v>
      </c>
      <c r="CX35" s="41" t="e">
        <f t="shared" si="62"/>
        <v>#N/A</v>
      </c>
      <c r="CY35" s="41" t="e">
        <f t="shared" si="62"/>
        <v>#N/A</v>
      </c>
      <c r="CZ35" s="41" t="e">
        <f t="shared" si="62"/>
        <v>#N/A</v>
      </c>
      <c r="DA35" s="41" t="e">
        <f t="shared" si="62"/>
        <v>#N/A</v>
      </c>
      <c r="DB35" s="41" t="e">
        <f t="shared" si="62"/>
        <v>#N/A</v>
      </c>
      <c r="DC35" s="41" t="e">
        <f t="shared" si="63"/>
        <v>#N/A</v>
      </c>
      <c r="DD35" s="41" t="e">
        <f t="shared" si="63"/>
        <v>#N/A</v>
      </c>
      <c r="DE35" s="266">
        <f t="shared" si="64"/>
        <v>1766</v>
      </c>
      <c r="DF35" s="266"/>
    </row>
    <row r="36" spans="1:165" x14ac:dyDescent="0.25">
      <c r="A36" s="110" t="s">
        <v>48</v>
      </c>
      <c r="B36" s="41">
        <v>3078</v>
      </c>
      <c r="C36" s="41">
        <v>3590</v>
      </c>
      <c r="D36" s="41">
        <v>3414</v>
      </c>
      <c r="E36" s="41">
        <v>3266</v>
      </c>
      <c r="F36" s="41">
        <v>3126</v>
      </c>
      <c r="G36" s="41">
        <v>3251</v>
      </c>
      <c r="H36" s="41">
        <v>3392</v>
      </c>
      <c r="I36" s="41">
        <v>3169</v>
      </c>
      <c r="J36" s="41">
        <v>3117</v>
      </c>
      <c r="K36" s="41">
        <v>3042</v>
      </c>
      <c r="L36" s="41">
        <v>2933</v>
      </c>
      <c r="M36" s="41">
        <v>2948</v>
      </c>
      <c r="N36" s="41">
        <v>2794</v>
      </c>
      <c r="O36" s="41">
        <v>2937</v>
      </c>
      <c r="P36" s="41">
        <v>2907</v>
      </c>
      <c r="Q36" s="41">
        <v>2547</v>
      </c>
      <c r="R36" s="41">
        <v>2811</v>
      </c>
      <c r="S36" s="41">
        <v>3207</v>
      </c>
      <c r="T36" s="41">
        <v>2579</v>
      </c>
      <c r="U36" s="112">
        <v>2864</v>
      </c>
      <c r="V36" s="112">
        <v>2946</v>
      </c>
      <c r="W36" s="112">
        <v>2403</v>
      </c>
      <c r="X36" s="41">
        <v>2846</v>
      </c>
      <c r="Y36" s="41">
        <v>2672</v>
      </c>
      <c r="Z36" s="41">
        <v>2711</v>
      </c>
      <c r="AA36" s="41">
        <v>2692</v>
      </c>
      <c r="AB36" s="41">
        <v>2650</v>
      </c>
      <c r="AC36" s="41">
        <v>2616</v>
      </c>
      <c r="AD36" s="41">
        <v>2610</v>
      </c>
      <c r="AE36" s="41">
        <v>2580</v>
      </c>
      <c r="AF36" s="41">
        <v>2664</v>
      </c>
      <c r="AG36" s="41">
        <v>2575</v>
      </c>
      <c r="AH36" s="41">
        <v>2530</v>
      </c>
      <c r="AI36" s="41">
        <v>2479</v>
      </c>
      <c r="AJ36" s="41">
        <v>2319</v>
      </c>
      <c r="AK36" s="41">
        <v>2775</v>
      </c>
      <c r="AL36" s="41">
        <v>2654</v>
      </c>
      <c r="AM36" s="112">
        <v>2695</v>
      </c>
      <c r="AN36" s="41">
        <v>2760</v>
      </c>
      <c r="AO36" s="41">
        <v>2780</v>
      </c>
      <c r="AP36" s="41">
        <v>2869</v>
      </c>
      <c r="AQ36" s="41">
        <v>2920</v>
      </c>
      <c r="AR36" s="41">
        <v>2799</v>
      </c>
      <c r="AS36" s="41">
        <v>2938</v>
      </c>
      <c r="AT36" s="41">
        <v>2998</v>
      </c>
      <c r="AU36" s="41">
        <v>3070</v>
      </c>
      <c r="AV36" s="41">
        <v>3163</v>
      </c>
      <c r="AW36" s="41">
        <v>3142</v>
      </c>
      <c r="AX36" s="41">
        <v>3078</v>
      </c>
      <c r="AY36" s="41">
        <v>3215</v>
      </c>
      <c r="AZ36" s="41">
        <v>3299</v>
      </c>
      <c r="BA36" s="41">
        <v>2231</v>
      </c>
      <c r="BB36" s="266">
        <f t="shared" si="57"/>
        <v>149651</v>
      </c>
      <c r="BD36" s="110" t="s">
        <v>48</v>
      </c>
      <c r="BE36" s="41">
        <f t="shared" si="58"/>
        <v>3078</v>
      </c>
      <c r="BF36" s="41" t="e">
        <f t="shared" si="58"/>
        <v>#N/A</v>
      </c>
      <c r="BG36" s="41" t="e">
        <f t="shared" si="58"/>
        <v>#N/A</v>
      </c>
      <c r="BH36" s="41" t="e">
        <f t="shared" si="58"/>
        <v>#N/A</v>
      </c>
      <c r="BI36" s="41" t="e">
        <f t="shared" si="58"/>
        <v>#N/A</v>
      </c>
      <c r="BJ36" s="41" t="e">
        <f t="shared" si="58"/>
        <v>#N/A</v>
      </c>
      <c r="BK36" s="41" t="e">
        <f t="shared" si="58"/>
        <v>#N/A</v>
      </c>
      <c r="BL36" s="41" t="e">
        <f t="shared" si="58"/>
        <v>#N/A</v>
      </c>
      <c r="BM36" s="41" t="e">
        <f t="shared" si="58"/>
        <v>#N/A</v>
      </c>
      <c r="BN36" s="41" t="e">
        <f t="shared" si="58"/>
        <v>#N/A</v>
      </c>
      <c r="BO36" s="41" t="e">
        <f t="shared" si="59"/>
        <v>#N/A</v>
      </c>
      <c r="BP36" s="41" t="e">
        <f t="shared" si="59"/>
        <v>#N/A</v>
      </c>
      <c r="BQ36" s="41" t="e">
        <f t="shared" si="59"/>
        <v>#N/A</v>
      </c>
      <c r="BR36" s="41" t="e">
        <f t="shared" si="59"/>
        <v>#N/A</v>
      </c>
      <c r="BS36" s="41" t="e">
        <f t="shared" si="59"/>
        <v>#N/A</v>
      </c>
      <c r="BT36" s="41" t="e">
        <f t="shared" si="59"/>
        <v>#N/A</v>
      </c>
      <c r="BU36" s="41" t="e">
        <f t="shared" si="59"/>
        <v>#N/A</v>
      </c>
      <c r="BV36" s="41" t="e">
        <f t="shared" si="59"/>
        <v>#N/A</v>
      </c>
      <c r="BW36" s="41" t="e">
        <f t="shared" si="59"/>
        <v>#N/A</v>
      </c>
      <c r="BX36" s="112" t="e">
        <f t="shared" si="59"/>
        <v>#N/A</v>
      </c>
      <c r="BY36" s="112" t="e">
        <f t="shared" si="60"/>
        <v>#N/A</v>
      </c>
      <c r="BZ36" s="112" t="e">
        <f t="shared" si="60"/>
        <v>#N/A</v>
      </c>
      <c r="CA36" s="41" t="e">
        <f t="shared" si="60"/>
        <v>#N/A</v>
      </c>
      <c r="CB36" s="41" t="e">
        <f t="shared" si="60"/>
        <v>#N/A</v>
      </c>
      <c r="CC36" s="41" t="e">
        <f t="shared" si="60"/>
        <v>#N/A</v>
      </c>
      <c r="CD36" s="41" t="e">
        <f t="shared" si="60"/>
        <v>#N/A</v>
      </c>
      <c r="CE36" s="41" t="e">
        <f t="shared" si="60"/>
        <v>#N/A</v>
      </c>
      <c r="CF36" s="41" t="e">
        <f t="shared" si="60"/>
        <v>#N/A</v>
      </c>
      <c r="CG36" s="41" t="e">
        <f t="shared" si="60"/>
        <v>#N/A</v>
      </c>
      <c r="CH36" s="41" t="e">
        <f t="shared" si="60"/>
        <v>#N/A</v>
      </c>
      <c r="CI36" s="41" t="e">
        <f t="shared" si="61"/>
        <v>#N/A</v>
      </c>
      <c r="CJ36" s="41" t="e">
        <f t="shared" si="61"/>
        <v>#N/A</v>
      </c>
      <c r="CK36" s="41" t="e">
        <f t="shared" si="61"/>
        <v>#N/A</v>
      </c>
      <c r="CL36" s="41" t="e">
        <f t="shared" si="61"/>
        <v>#N/A</v>
      </c>
      <c r="CM36" s="41" t="e">
        <f t="shared" si="61"/>
        <v>#N/A</v>
      </c>
      <c r="CN36" s="41" t="e">
        <f t="shared" si="61"/>
        <v>#N/A</v>
      </c>
      <c r="CO36" s="41" t="e">
        <f t="shared" si="61"/>
        <v>#N/A</v>
      </c>
      <c r="CP36" s="112" t="e">
        <f t="shared" si="61"/>
        <v>#N/A</v>
      </c>
      <c r="CQ36" s="41" t="e">
        <f t="shared" si="61"/>
        <v>#N/A</v>
      </c>
      <c r="CR36" s="41" t="e">
        <f t="shared" si="61"/>
        <v>#N/A</v>
      </c>
      <c r="CS36" s="41" t="e">
        <f t="shared" si="62"/>
        <v>#N/A</v>
      </c>
      <c r="CT36" s="41" t="e">
        <f t="shared" si="62"/>
        <v>#N/A</v>
      </c>
      <c r="CU36" s="41" t="e">
        <f t="shared" si="62"/>
        <v>#N/A</v>
      </c>
      <c r="CV36" s="41" t="e">
        <f t="shared" si="62"/>
        <v>#N/A</v>
      </c>
      <c r="CW36" s="41" t="e">
        <f t="shared" si="62"/>
        <v>#N/A</v>
      </c>
      <c r="CX36" s="41" t="e">
        <f t="shared" si="62"/>
        <v>#N/A</v>
      </c>
      <c r="CY36" s="41" t="e">
        <f t="shared" si="62"/>
        <v>#N/A</v>
      </c>
      <c r="CZ36" s="41" t="e">
        <f t="shared" si="62"/>
        <v>#N/A</v>
      </c>
      <c r="DA36" s="41" t="e">
        <f t="shared" si="62"/>
        <v>#N/A</v>
      </c>
      <c r="DB36" s="41" t="e">
        <f t="shared" si="62"/>
        <v>#N/A</v>
      </c>
      <c r="DC36" s="41" t="e">
        <f t="shared" si="63"/>
        <v>#N/A</v>
      </c>
      <c r="DD36" s="41" t="e">
        <f t="shared" si="63"/>
        <v>#N/A</v>
      </c>
      <c r="DE36" s="266">
        <f t="shared" si="64"/>
        <v>3078</v>
      </c>
      <c r="DF36" s="266"/>
    </row>
    <row r="37" spans="1:165" x14ac:dyDescent="0.25">
      <c r="A37" s="103" t="s">
        <v>49</v>
      </c>
      <c r="B37" s="41">
        <v>4639</v>
      </c>
      <c r="C37" s="41">
        <v>5071</v>
      </c>
      <c r="D37" s="41">
        <v>4662</v>
      </c>
      <c r="E37" s="41">
        <v>4697</v>
      </c>
      <c r="F37" s="41">
        <v>4573</v>
      </c>
      <c r="G37" s="41">
        <v>4721</v>
      </c>
      <c r="H37" s="41">
        <v>4778</v>
      </c>
      <c r="I37" s="41">
        <v>4542</v>
      </c>
      <c r="J37" s="41">
        <v>4477</v>
      </c>
      <c r="K37" s="41">
        <v>4293</v>
      </c>
      <c r="L37" s="41">
        <v>4225</v>
      </c>
      <c r="M37" s="41">
        <v>4126</v>
      </c>
      <c r="N37" s="41">
        <v>3857</v>
      </c>
      <c r="O37" s="41">
        <v>3993</v>
      </c>
      <c r="P37" s="41">
        <v>4049</v>
      </c>
      <c r="Q37" s="41">
        <v>3612</v>
      </c>
      <c r="R37" s="41">
        <v>3986</v>
      </c>
      <c r="S37" s="41">
        <v>4436</v>
      </c>
      <c r="T37" s="41">
        <v>3534</v>
      </c>
      <c r="U37" s="112">
        <v>4122</v>
      </c>
      <c r="V37" s="112">
        <v>3930</v>
      </c>
      <c r="W37" s="112">
        <v>3184</v>
      </c>
      <c r="X37" s="41">
        <v>3958</v>
      </c>
      <c r="Y37" s="41">
        <v>3604</v>
      </c>
      <c r="Z37" s="41">
        <v>3627</v>
      </c>
      <c r="AA37" s="41">
        <v>3667</v>
      </c>
      <c r="AB37" s="41">
        <v>3425</v>
      </c>
      <c r="AC37" s="41">
        <v>3540</v>
      </c>
      <c r="AD37" s="41">
        <v>3496</v>
      </c>
      <c r="AE37" s="41">
        <v>3479</v>
      </c>
      <c r="AF37" s="41">
        <v>3554</v>
      </c>
      <c r="AG37" s="41">
        <v>3560</v>
      </c>
      <c r="AH37" s="41">
        <v>3391</v>
      </c>
      <c r="AI37" s="41">
        <v>3487</v>
      </c>
      <c r="AJ37" s="41">
        <v>3193</v>
      </c>
      <c r="AK37" s="41">
        <v>3737</v>
      </c>
      <c r="AL37" s="41">
        <v>3704</v>
      </c>
      <c r="AM37" s="112">
        <v>3652</v>
      </c>
      <c r="AN37" s="41">
        <v>3675</v>
      </c>
      <c r="AO37" s="41">
        <v>3757</v>
      </c>
      <c r="AP37" s="41">
        <v>4008</v>
      </c>
      <c r="AQ37" s="41">
        <v>4083</v>
      </c>
      <c r="AR37" s="41">
        <v>4017</v>
      </c>
      <c r="AS37" s="41">
        <v>4014</v>
      </c>
      <c r="AT37" s="41">
        <v>4414</v>
      </c>
      <c r="AU37" s="41">
        <v>4317</v>
      </c>
      <c r="AV37" s="41">
        <v>4392</v>
      </c>
      <c r="AW37" s="41">
        <v>4446</v>
      </c>
      <c r="AX37" s="41">
        <v>4392</v>
      </c>
      <c r="AY37" s="41">
        <v>4468</v>
      </c>
      <c r="AZ37" s="41">
        <v>4968</v>
      </c>
      <c r="BA37" s="41">
        <v>3149</v>
      </c>
      <c r="BB37" s="266">
        <f t="shared" si="57"/>
        <v>208681</v>
      </c>
      <c r="BD37" s="103" t="s">
        <v>49</v>
      </c>
      <c r="BE37" s="41">
        <f t="shared" si="58"/>
        <v>4639</v>
      </c>
      <c r="BF37" s="41" t="e">
        <f t="shared" si="58"/>
        <v>#N/A</v>
      </c>
      <c r="BG37" s="41" t="e">
        <f t="shared" si="58"/>
        <v>#N/A</v>
      </c>
      <c r="BH37" s="41" t="e">
        <f t="shared" si="58"/>
        <v>#N/A</v>
      </c>
      <c r="BI37" s="41" t="e">
        <f t="shared" si="58"/>
        <v>#N/A</v>
      </c>
      <c r="BJ37" s="41" t="e">
        <f t="shared" si="58"/>
        <v>#N/A</v>
      </c>
      <c r="BK37" s="41" t="e">
        <f t="shared" si="58"/>
        <v>#N/A</v>
      </c>
      <c r="BL37" s="41" t="e">
        <f t="shared" si="58"/>
        <v>#N/A</v>
      </c>
      <c r="BM37" s="41" t="e">
        <f t="shared" si="58"/>
        <v>#N/A</v>
      </c>
      <c r="BN37" s="41" t="e">
        <f t="shared" si="58"/>
        <v>#N/A</v>
      </c>
      <c r="BO37" s="41" t="e">
        <f t="shared" si="59"/>
        <v>#N/A</v>
      </c>
      <c r="BP37" s="41" t="e">
        <f t="shared" si="59"/>
        <v>#N/A</v>
      </c>
      <c r="BQ37" s="41" t="e">
        <f t="shared" si="59"/>
        <v>#N/A</v>
      </c>
      <c r="BR37" s="41" t="e">
        <f t="shared" si="59"/>
        <v>#N/A</v>
      </c>
      <c r="BS37" s="41" t="e">
        <f t="shared" si="59"/>
        <v>#N/A</v>
      </c>
      <c r="BT37" s="41" t="e">
        <f t="shared" si="59"/>
        <v>#N/A</v>
      </c>
      <c r="BU37" s="41" t="e">
        <f t="shared" si="59"/>
        <v>#N/A</v>
      </c>
      <c r="BV37" s="41" t="e">
        <f t="shared" si="59"/>
        <v>#N/A</v>
      </c>
      <c r="BW37" s="41" t="e">
        <f t="shared" si="59"/>
        <v>#N/A</v>
      </c>
      <c r="BX37" s="112" t="e">
        <f t="shared" si="59"/>
        <v>#N/A</v>
      </c>
      <c r="BY37" s="112" t="e">
        <f t="shared" si="60"/>
        <v>#N/A</v>
      </c>
      <c r="BZ37" s="112" t="e">
        <f t="shared" si="60"/>
        <v>#N/A</v>
      </c>
      <c r="CA37" s="41" t="e">
        <f t="shared" si="60"/>
        <v>#N/A</v>
      </c>
      <c r="CB37" s="41" t="e">
        <f t="shared" si="60"/>
        <v>#N/A</v>
      </c>
      <c r="CC37" s="41" t="e">
        <f t="shared" si="60"/>
        <v>#N/A</v>
      </c>
      <c r="CD37" s="41" t="e">
        <f t="shared" si="60"/>
        <v>#N/A</v>
      </c>
      <c r="CE37" s="41" t="e">
        <f t="shared" si="60"/>
        <v>#N/A</v>
      </c>
      <c r="CF37" s="41" t="e">
        <f t="shared" si="60"/>
        <v>#N/A</v>
      </c>
      <c r="CG37" s="41" t="e">
        <f t="shared" si="60"/>
        <v>#N/A</v>
      </c>
      <c r="CH37" s="41" t="e">
        <f t="shared" si="60"/>
        <v>#N/A</v>
      </c>
      <c r="CI37" s="41" t="e">
        <f t="shared" si="61"/>
        <v>#N/A</v>
      </c>
      <c r="CJ37" s="41" t="e">
        <f t="shared" si="61"/>
        <v>#N/A</v>
      </c>
      <c r="CK37" s="41" t="e">
        <f t="shared" si="61"/>
        <v>#N/A</v>
      </c>
      <c r="CL37" s="41" t="e">
        <f t="shared" si="61"/>
        <v>#N/A</v>
      </c>
      <c r="CM37" s="41" t="e">
        <f t="shared" si="61"/>
        <v>#N/A</v>
      </c>
      <c r="CN37" s="41" t="e">
        <f t="shared" si="61"/>
        <v>#N/A</v>
      </c>
      <c r="CO37" s="41" t="e">
        <f t="shared" si="61"/>
        <v>#N/A</v>
      </c>
      <c r="CP37" s="112" t="e">
        <f t="shared" si="61"/>
        <v>#N/A</v>
      </c>
      <c r="CQ37" s="41" t="e">
        <f t="shared" si="61"/>
        <v>#N/A</v>
      </c>
      <c r="CR37" s="41" t="e">
        <f t="shared" si="61"/>
        <v>#N/A</v>
      </c>
      <c r="CS37" s="41" t="e">
        <f t="shared" si="62"/>
        <v>#N/A</v>
      </c>
      <c r="CT37" s="41" t="e">
        <f t="shared" si="62"/>
        <v>#N/A</v>
      </c>
      <c r="CU37" s="41" t="e">
        <f t="shared" si="62"/>
        <v>#N/A</v>
      </c>
      <c r="CV37" s="41" t="e">
        <f t="shared" si="62"/>
        <v>#N/A</v>
      </c>
      <c r="CW37" s="41" t="e">
        <f t="shared" si="62"/>
        <v>#N/A</v>
      </c>
      <c r="CX37" s="41" t="e">
        <f t="shared" si="62"/>
        <v>#N/A</v>
      </c>
      <c r="CY37" s="41" t="e">
        <f t="shared" si="62"/>
        <v>#N/A</v>
      </c>
      <c r="CZ37" s="41" t="e">
        <f t="shared" si="62"/>
        <v>#N/A</v>
      </c>
      <c r="DA37" s="41" t="e">
        <f t="shared" si="62"/>
        <v>#N/A</v>
      </c>
      <c r="DB37" s="41" t="e">
        <f t="shared" si="62"/>
        <v>#N/A</v>
      </c>
      <c r="DC37" s="41" t="e">
        <f t="shared" si="63"/>
        <v>#N/A</v>
      </c>
      <c r="DD37" s="41" t="e">
        <f t="shared" si="63"/>
        <v>#N/A</v>
      </c>
      <c r="DE37" s="266">
        <f t="shared" si="64"/>
        <v>4639</v>
      </c>
      <c r="DF37" s="266"/>
    </row>
    <row r="38" spans="1:165" x14ac:dyDescent="0.25">
      <c r="A38" s="146" t="s">
        <v>65</v>
      </c>
      <c r="B38" s="19">
        <f t="shared" ref="B38:D38" si="65">SUM(B31:B37)</f>
        <v>10955</v>
      </c>
      <c r="C38" s="19">
        <f t="shared" si="65"/>
        <v>12609</v>
      </c>
      <c r="D38" s="19">
        <f t="shared" si="65"/>
        <v>11860</v>
      </c>
      <c r="E38" s="19">
        <f>SUM(E31:E37)</f>
        <v>11740</v>
      </c>
      <c r="F38" s="19">
        <f t="shared" ref="F38:AZ38" si="66">SUM(F31:F37)</f>
        <v>11297</v>
      </c>
      <c r="G38" s="19">
        <f t="shared" si="66"/>
        <v>11660</v>
      </c>
      <c r="H38" s="19">
        <f t="shared" si="66"/>
        <v>11824</v>
      </c>
      <c r="I38" s="19">
        <f t="shared" si="66"/>
        <v>11295</v>
      </c>
      <c r="J38" s="19">
        <f t="shared" si="66"/>
        <v>11044</v>
      </c>
      <c r="K38" s="19">
        <f t="shared" si="66"/>
        <v>10898</v>
      </c>
      <c r="L38" s="19">
        <f t="shared" si="66"/>
        <v>10567</v>
      </c>
      <c r="M38" s="19">
        <f t="shared" si="66"/>
        <v>10402</v>
      </c>
      <c r="N38" s="19">
        <f t="shared" si="66"/>
        <v>9867</v>
      </c>
      <c r="O38" s="19">
        <f t="shared" si="66"/>
        <v>10126</v>
      </c>
      <c r="P38" s="19">
        <f t="shared" si="66"/>
        <v>10291</v>
      </c>
      <c r="Q38" s="19">
        <f t="shared" si="66"/>
        <v>9025</v>
      </c>
      <c r="R38" s="19">
        <f t="shared" si="66"/>
        <v>10059</v>
      </c>
      <c r="S38" s="19">
        <f t="shared" si="66"/>
        <v>11207</v>
      </c>
      <c r="T38" s="19">
        <f t="shared" si="66"/>
        <v>9055</v>
      </c>
      <c r="U38" s="19">
        <f t="shared" si="66"/>
        <v>10272</v>
      </c>
      <c r="V38" s="19">
        <f t="shared" si="66"/>
        <v>10284</v>
      </c>
      <c r="W38" s="19">
        <f t="shared" si="66"/>
        <v>8260</v>
      </c>
      <c r="X38" s="19">
        <f t="shared" si="66"/>
        <v>10140</v>
      </c>
      <c r="Y38" s="19">
        <f t="shared" si="66"/>
        <v>9445</v>
      </c>
      <c r="Z38" s="19">
        <f t="shared" si="66"/>
        <v>9458</v>
      </c>
      <c r="AA38" s="19">
        <f t="shared" si="66"/>
        <v>9511</v>
      </c>
      <c r="AB38" s="19">
        <f t="shared" si="66"/>
        <v>9062</v>
      </c>
      <c r="AC38" s="19">
        <f t="shared" si="66"/>
        <v>9179</v>
      </c>
      <c r="AD38" s="19">
        <f t="shared" si="66"/>
        <v>9080</v>
      </c>
      <c r="AE38" s="19">
        <f t="shared" si="66"/>
        <v>9112</v>
      </c>
      <c r="AF38" s="19">
        <f t="shared" si="66"/>
        <v>9271</v>
      </c>
      <c r="AG38" s="19">
        <f t="shared" si="66"/>
        <v>9122</v>
      </c>
      <c r="AH38" s="19">
        <f t="shared" si="66"/>
        <v>9093</v>
      </c>
      <c r="AI38" s="19">
        <f t="shared" si="66"/>
        <v>8994</v>
      </c>
      <c r="AJ38" s="19">
        <f t="shared" si="66"/>
        <v>8242</v>
      </c>
      <c r="AK38" s="19">
        <f t="shared" si="66"/>
        <v>9695</v>
      </c>
      <c r="AL38" s="19">
        <f t="shared" si="66"/>
        <v>9513</v>
      </c>
      <c r="AM38" s="19">
        <f t="shared" si="66"/>
        <v>9440</v>
      </c>
      <c r="AN38" s="19">
        <f t="shared" si="66"/>
        <v>9517</v>
      </c>
      <c r="AO38" s="19">
        <f t="shared" si="66"/>
        <v>9799</v>
      </c>
      <c r="AP38" s="19">
        <f t="shared" si="66"/>
        <v>9973</v>
      </c>
      <c r="AQ38" s="19">
        <f t="shared" si="66"/>
        <v>10156</v>
      </c>
      <c r="AR38" s="19">
        <f t="shared" si="66"/>
        <v>10021</v>
      </c>
      <c r="AS38" s="19">
        <f t="shared" si="66"/>
        <v>10164</v>
      </c>
      <c r="AT38" s="19">
        <f t="shared" si="66"/>
        <v>10697</v>
      </c>
      <c r="AU38" s="19">
        <f t="shared" si="66"/>
        <v>10650</v>
      </c>
      <c r="AV38" s="19">
        <f t="shared" si="66"/>
        <v>10882</v>
      </c>
      <c r="AW38" s="19">
        <f t="shared" si="66"/>
        <v>10958</v>
      </c>
      <c r="AX38" s="19">
        <f t="shared" si="66"/>
        <v>10816</v>
      </c>
      <c r="AY38" s="19">
        <f t="shared" si="66"/>
        <v>11188</v>
      </c>
      <c r="AZ38" s="19">
        <f t="shared" si="66"/>
        <v>11926</v>
      </c>
      <c r="BA38" s="19">
        <f>SUM(BA31:BA37)</f>
        <v>7533</v>
      </c>
      <c r="BB38" s="266">
        <f t="shared" si="57"/>
        <v>527234</v>
      </c>
      <c r="BD38" s="146" t="s">
        <v>65</v>
      </c>
      <c r="BE38" s="19">
        <f t="shared" ref="BE38:BG38" si="67">SUM(BE31:BE37)</f>
        <v>10955</v>
      </c>
      <c r="BF38" s="19" t="e">
        <f t="shared" si="67"/>
        <v>#N/A</v>
      </c>
      <c r="BG38" s="19" t="e">
        <f t="shared" si="67"/>
        <v>#N/A</v>
      </c>
      <c r="BH38" s="19" t="e">
        <f>SUM(BH31:BH37)</f>
        <v>#N/A</v>
      </c>
      <c r="BI38" s="19" t="e">
        <f t="shared" ref="BI38:DD38" si="68">SUM(BI31:BI37)</f>
        <v>#N/A</v>
      </c>
      <c r="BJ38" s="19" t="e">
        <f t="shared" si="68"/>
        <v>#N/A</v>
      </c>
      <c r="BK38" s="19" t="e">
        <f t="shared" si="68"/>
        <v>#N/A</v>
      </c>
      <c r="BL38" s="19" t="e">
        <f t="shared" si="68"/>
        <v>#N/A</v>
      </c>
      <c r="BM38" s="19" t="e">
        <f t="shared" si="68"/>
        <v>#N/A</v>
      </c>
      <c r="BN38" s="19" t="e">
        <f t="shared" si="68"/>
        <v>#N/A</v>
      </c>
      <c r="BO38" s="19" t="e">
        <f t="shared" si="68"/>
        <v>#N/A</v>
      </c>
      <c r="BP38" s="19" t="e">
        <f t="shared" si="68"/>
        <v>#N/A</v>
      </c>
      <c r="BQ38" s="19" t="e">
        <f t="shared" si="68"/>
        <v>#N/A</v>
      </c>
      <c r="BR38" s="19" t="e">
        <f t="shared" si="68"/>
        <v>#N/A</v>
      </c>
      <c r="BS38" s="19" t="e">
        <f t="shared" si="68"/>
        <v>#N/A</v>
      </c>
      <c r="BT38" s="19" t="e">
        <f t="shared" si="68"/>
        <v>#N/A</v>
      </c>
      <c r="BU38" s="19" t="e">
        <f t="shared" si="68"/>
        <v>#N/A</v>
      </c>
      <c r="BV38" s="19" t="e">
        <f t="shared" si="68"/>
        <v>#N/A</v>
      </c>
      <c r="BW38" s="19" t="e">
        <f t="shared" si="68"/>
        <v>#N/A</v>
      </c>
      <c r="BX38" s="19" t="e">
        <f t="shared" si="68"/>
        <v>#N/A</v>
      </c>
      <c r="BY38" s="19" t="e">
        <f t="shared" si="68"/>
        <v>#N/A</v>
      </c>
      <c r="BZ38" s="19" t="e">
        <f t="shared" si="68"/>
        <v>#N/A</v>
      </c>
      <c r="CA38" s="19" t="e">
        <f t="shared" si="68"/>
        <v>#N/A</v>
      </c>
      <c r="CB38" s="19" t="e">
        <f t="shared" si="68"/>
        <v>#N/A</v>
      </c>
      <c r="CC38" s="19" t="e">
        <f t="shared" si="68"/>
        <v>#N/A</v>
      </c>
      <c r="CD38" s="19" t="e">
        <f t="shared" si="68"/>
        <v>#N/A</v>
      </c>
      <c r="CE38" s="19" t="e">
        <f t="shared" si="68"/>
        <v>#N/A</v>
      </c>
      <c r="CF38" s="19" t="e">
        <f t="shared" si="68"/>
        <v>#N/A</v>
      </c>
      <c r="CG38" s="19" t="e">
        <f t="shared" si="68"/>
        <v>#N/A</v>
      </c>
      <c r="CH38" s="19" t="e">
        <f t="shared" si="68"/>
        <v>#N/A</v>
      </c>
      <c r="CI38" s="19" t="e">
        <f t="shared" si="68"/>
        <v>#N/A</v>
      </c>
      <c r="CJ38" s="19" t="e">
        <f t="shared" si="68"/>
        <v>#N/A</v>
      </c>
      <c r="CK38" s="19" t="e">
        <f t="shared" si="68"/>
        <v>#N/A</v>
      </c>
      <c r="CL38" s="19" t="e">
        <f t="shared" si="68"/>
        <v>#N/A</v>
      </c>
      <c r="CM38" s="19" t="e">
        <f t="shared" si="68"/>
        <v>#N/A</v>
      </c>
      <c r="CN38" s="19" t="e">
        <f t="shared" si="68"/>
        <v>#N/A</v>
      </c>
      <c r="CO38" s="19" t="e">
        <f t="shared" si="68"/>
        <v>#N/A</v>
      </c>
      <c r="CP38" s="19" t="e">
        <f t="shared" si="68"/>
        <v>#N/A</v>
      </c>
      <c r="CQ38" s="19" t="e">
        <f t="shared" si="68"/>
        <v>#N/A</v>
      </c>
      <c r="CR38" s="19" t="e">
        <f t="shared" si="68"/>
        <v>#N/A</v>
      </c>
      <c r="CS38" s="19" t="e">
        <f t="shared" si="68"/>
        <v>#N/A</v>
      </c>
      <c r="CT38" s="19" t="e">
        <f t="shared" si="68"/>
        <v>#N/A</v>
      </c>
      <c r="CU38" s="19" t="e">
        <f t="shared" si="68"/>
        <v>#N/A</v>
      </c>
      <c r="CV38" s="19" t="e">
        <f t="shared" si="68"/>
        <v>#N/A</v>
      </c>
      <c r="CW38" s="19" t="e">
        <f t="shared" si="68"/>
        <v>#N/A</v>
      </c>
      <c r="CX38" s="19" t="e">
        <f t="shared" si="68"/>
        <v>#N/A</v>
      </c>
      <c r="CY38" s="19" t="e">
        <f t="shared" si="68"/>
        <v>#N/A</v>
      </c>
      <c r="CZ38" s="19" t="e">
        <f t="shared" si="68"/>
        <v>#N/A</v>
      </c>
      <c r="DA38" s="19" t="e">
        <f t="shared" si="68"/>
        <v>#N/A</v>
      </c>
      <c r="DB38" s="19" t="e">
        <f t="shared" si="68"/>
        <v>#N/A</v>
      </c>
      <c r="DC38" s="19" t="e">
        <f t="shared" si="68"/>
        <v>#N/A</v>
      </c>
      <c r="DD38" s="19" t="e">
        <f t="shared" si="68"/>
        <v>#N/A</v>
      </c>
      <c r="DE38" s="266">
        <f t="shared" si="64"/>
        <v>10955</v>
      </c>
      <c r="DF38" s="266"/>
    </row>
    <row r="40" spans="1:165" x14ac:dyDescent="0.25">
      <c r="Q40" s="185"/>
      <c r="R40" s="185"/>
      <c r="S40" s="185"/>
      <c r="T40" s="185"/>
      <c r="U40" s="185"/>
      <c r="V40" s="185"/>
      <c r="W40" s="185"/>
      <c r="X40" s="184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</row>
    <row r="41" spans="1:165" ht="18.75" x14ac:dyDescent="0.3">
      <c r="A41" s="18" t="s">
        <v>142</v>
      </c>
      <c r="BD41" s="18" t="s">
        <v>88</v>
      </c>
      <c r="DH41" s="18" t="s">
        <v>87</v>
      </c>
    </row>
    <row r="42" spans="1:165" x14ac:dyDescent="0.25">
      <c r="A42" s="115" t="s">
        <v>50</v>
      </c>
      <c r="B42" s="198">
        <v>1</v>
      </c>
      <c r="C42" s="198">
        <v>2</v>
      </c>
      <c r="D42" s="198">
        <v>3</v>
      </c>
      <c r="E42" s="198">
        <v>4</v>
      </c>
      <c r="F42" s="198">
        <v>5</v>
      </c>
      <c r="G42" s="198">
        <v>6</v>
      </c>
      <c r="H42" s="198">
        <v>7</v>
      </c>
      <c r="I42" s="198">
        <v>8</v>
      </c>
      <c r="J42" s="198">
        <v>9</v>
      </c>
      <c r="K42" s="198">
        <v>10</v>
      </c>
      <c r="L42" s="198">
        <v>11</v>
      </c>
      <c r="M42" s="198">
        <v>12</v>
      </c>
      <c r="N42" s="198">
        <v>13</v>
      </c>
      <c r="O42" s="198">
        <v>14</v>
      </c>
      <c r="P42" s="198">
        <v>15</v>
      </c>
      <c r="Q42" s="198">
        <v>16</v>
      </c>
      <c r="R42" s="198">
        <v>17</v>
      </c>
      <c r="S42" s="198">
        <v>18</v>
      </c>
      <c r="T42" s="198">
        <f t="shared" ref="T42:AD42" si="69">S42+1</f>
        <v>19</v>
      </c>
      <c r="U42" s="198">
        <f t="shared" si="69"/>
        <v>20</v>
      </c>
      <c r="V42" s="198">
        <f t="shared" si="69"/>
        <v>21</v>
      </c>
      <c r="W42" s="198">
        <f t="shared" si="69"/>
        <v>22</v>
      </c>
      <c r="X42" s="198">
        <f t="shared" si="69"/>
        <v>23</v>
      </c>
      <c r="Y42" s="198">
        <f t="shared" si="69"/>
        <v>24</v>
      </c>
      <c r="Z42" s="198">
        <f t="shared" si="69"/>
        <v>25</v>
      </c>
      <c r="AA42" s="198">
        <f t="shared" si="69"/>
        <v>26</v>
      </c>
      <c r="AB42" s="198">
        <f t="shared" si="69"/>
        <v>27</v>
      </c>
      <c r="AC42" s="198">
        <f t="shared" si="69"/>
        <v>28</v>
      </c>
      <c r="AD42" s="198">
        <f t="shared" si="69"/>
        <v>29</v>
      </c>
      <c r="AE42" s="198">
        <v>30</v>
      </c>
      <c r="AF42" s="198">
        <v>31</v>
      </c>
      <c r="AG42" s="198">
        <v>32</v>
      </c>
      <c r="AH42" s="198">
        <v>33</v>
      </c>
      <c r="AI42" s="198">
        <v>34</v>
      </c>
      <c r="AJ42" s="198">
        <v>35</v>
      </c>
      <c r="AK42" s="198">
        <v>36</v>
      </c>
      <c r="AL42" s="198">
        <v>37</v>
      </c>
      <c r="AM42" s="198">
        <v>38</v>
      </c>
      <c r="AN42" s="198">
        <v>39</v>
      </c>
      <c r="AO42" s="198">
        <v>40</v>
      </c>
      <c r="AP42" s="198">
        <v>41</v>
      </c>
      <c r="AQ42" s="198">
        <v>42</v>
      </c>
      <c r="AR42" s="198">
        <v>43</v>
      </c>
      <c r="AS42" s="198">
        <v>44</v>
      </c>
      <c r="AT42" s="198">
        <v>45</v>
      </c>
      <c r="AU42" s="198">
        <v>46</v>
      </c>
      <c r="AV42" s="198">
        <v>47</v>
      </c>
      <c r="AW42" s="198">
        <v>48</v>
      </c>
      <c r="AX42" s="198">
        <v>49</v>
      </c>
      <c r="AY42" s="198">
        <v>50</v>
      </c>
      <c r="AZ42" s="198">
        <v>51</v>
      </c>
      <c r="BA42" s="116">
        <v>52</v>
      </c>
      <c r="BD42" s="287" t="s">
        <v>50</v>
      </c>
      <c r="BE42" s="149">
        <v>1</v>
      </c>
      <c r="BF42" s="149">
        <v>2</v>
      </c>
      <c r="BG42" s="149">
        <v>3</v>
      </c>
      <c r="BH42" s="149">
        <v>4</v>
      </c>
      <c r="BI42" s="149">
        <v>5</v>
      </c>
      <c r="BJ42" s="149">
        <v>6</v>
      </c>
      <c r="BK42" s="149">
        <v>7</v>
      </c>
      <c r="BL42" s="149">
        <v>8</v>
      </c>
      <c r="BM42" s="149">
        <v>9</v>
      </c>
      <c r="BN42" s="149">
        <v>10</v>
      </c>
      <c r="BO42" s="149">
        <v>11</v>
      </c>
      <c r="BP42" s="149">
        <v>12</v>
      </c>
      <c r="BQ42" s="149">
        <v>13</v>
      </c>
      <c r="BR42" s="149">
        <v>14</v>
      </c>
      <c r="BS42" s="149">
        <v>15</v>
      </c>
      <c r="BT42" s="149">
        <v>16</v>
      </c>
      <c r="BU42" s="149">
        <v>17</v>
      </c>
      <c r="BV42" s="149">
        <v>18</v>
      </c>
      <c r="BW42" s="149">
        <v>19</v>
      </c>
      <c r="BX42" s="149">
        <v>20</v>
      </c>
      <c r="BY42" s="149">
        <v>21</v>
      </c>
      <c r="BZ42" s="149">
        <v>22</v>
      </c>
      <c r="CA42" s="149">
        <v>23</v>
      </c>
      <c r="CB42" s="149">
        <v>24</v>
      </c>
      <c r="CC42" s="149">
        <v>25</v>
      </c>
      <c r="CD42" s="149">
        <v>26</v>
      </c>
      <c r="CE42" s="149">
        <v>27</v>
      </c>
      <c r="CF42" s="149">
        <v>28</v>
      </c>
      <c r="CG42" s="149">
        <v>29</v>
      </c>
      <c r="CH42" s="149">
        <v>30</v>
      </c>
      <c r="CI42" s="149">
        <v>31</v>
      </c>
      <c r="CJ42" s="149">
        <v>32</v>
      </c>
      <c r="CK42" s="149">
        <v>33</v>
      </c>
      <c r="CL42" s="149">
        <v>34</v>
      </c>
      <c r="CM42" s="149">
        <v>35</v>
      </c>
      <c r="CN42" s="149">
        <v>36</v>
      </c>
      <c r="CO42" s="149">
        <v>37</v>
      </c>
      <c r="CP42" s="149">
        <v>38</v>
      </c>
      <c r="CQ42" s="149">
        <v>39</v>
      </c>
      <c r="CR42" s="149">
        <v>40</v>
      </c>
      <c r="CS42" s="149">
        <v>41</v>
      </c>
      <c r="CT42" s="149">
        <v>42</v>
      </c>
      <c r="CU42" s="149">
        <v>43</v>
      </c>
      <c r="CV42" s="149">
        <v>44</v>
      </c>
      <c r="CW42" s="149">
        <v>45</v>
      </c>
      <c r="CX42" s="149">
        <v>46</v>
      </c>
      <c r="CY42" s="149">
        <v>47</v>
      </c>
      <c r="CZ42" s="149">
        <v>48</v>
      </c>
      <c r="DA42" s="149">
        <v>49</v>
      </c>
      <c r="DB42" s="149">
        <v>50</v>
      </c>
      <c r="DC42" s="149">
        <v>51</v>
      </c>
      <c r="DD42" s="149">
        <v>52</v>
      </c>
      <c r="DH42" s="287" t="s">
        <v>50</v>
      </c>
      <c r="DI42" s="149">
        <v>1</v>
      </c>
      <c r="DJ42" s="149">
        <v>2</v>
      </c>
      <c r="DK42" s="149">
        <v>3</v>
      </c>
      <c r="DL42" s="149">
        <v>4</v>
      </c>
      <c r="DM42" s="149">
        <v>5</v>
      </c>
      <c r="DN42" s="149">
        <v>6</v>
      </c>
      <c r="DO42" s="149">
        <v>7</v>
      </c>
      <c r="DP42" s="149">
        <v>8</v>
      </c>
      <c r="DQ42" s="149">
        <v>9</v>
      </c>
      <c r="DR42" s="149">
        <v>10</v>
      </c>
      <c r="DS42" s="149">
        <v>11</v>
      </c>
      <c r="DT42" s="149">
        <v>12</v>
      </c>
      <c r="DU42" s="149">
        <v>13</v>
      </c>
      <c r="DV42" s="149">
        <v>14</v>
      </c>
      <c r="DW42" s="149">
        <v>15</v>
      </c>
      <c r="DX42" s="149">
        <v>16</v>
      </c>
      <c r="DY42" s="149">
        <v>17</v>
      </c>
      <c r="DZ42" s="149">
        <v>18</v>
      </c>
      <c r="EA42" s="149">
        <v>19</v>
      </c>
      <c r="EB42" s="149">
        <v>20</v>
      </c>
      <c r="EC42" s="149">
        <v>21</v>
      </c>
      <c r="ED42" s="149">
        <v>22</v>
      </c>
      <c r="EE42" s="149">
        <v>23</v>
      </c>
      <c r="EF42" s="149">
        <v>24</v>
      </c>
      <c r="EG42" s="149">
        <v>25</v>
      </c>
      <c r="EH42" s="149">
        <v>26</v>
      </c>
      <c r="EI42" s="149">
        <v>27</v>
      </c>
      <c r="EJ42" s="149">
        <v>28</v>
      </c>
      <c r="EK42" s="149">
        <v>29</v>
      </c>
      <c r="EL42" s="149">
        <v>30</v>
      </c>
      <c r="EM42" s="149">
        <v>31</v>
      </c>
      <c r="EN42" s="149">
        <v>32</v>
      </c>
      <c r="EO42" s="149">
        <v>33</v>
      </c>
      <c r="EP42" s="149">
        <v>34</v>
      </c>
      <c r="EQ42" s="149">
        <v>35</v>
      </c>
      <c r="ER42" s="149">
        <v>36</v>
      </c>
      <c r="ES42" s="149">
        <v>37</v>
      </c>
      <c r="ET42" s="149">
        <v>38</v>
      </c>
      <c r="EU42" s="149">
        <v>39</v>
      </c>
      <c r="EV42" s="149">
        <v>40</v>
      </c>
      <c r="EW42" s="149">
        <v>41</v>
      </c>
      <c r="EX42" s="149">
        <v>42</v>
      </c>
      <c r="EY42" s="149">
        <v>43</v>
      </c>
      <c r="EZ42" s="149">
        <v>44</v>
      </c>
      <c r="FA42" s="149">
        <v>45</v>
      </c>
      <c r="FB42" s="149">
        <v>46</v>
      </c>
      <c r="FC42" s="149">
        <v>47</v>
      </c>
      <c r="FD42" s="149">
        <v>48</v>
      </c>
      <c r="FE42" s="149">
        <v>49</v>
      </c>
      <c r="FF42" s="149">
        <v>50</v>
      </c>
      <c r="FG42" s="149">
        <v>51</v>
      </c>
      <c r="FH42" s="278">
        <v>52</v>
      </c>
      <c r="FI42" s="30"/>
    </row>
    <row r="43" spans="1:165" x14ac:dyDescent="0.25">
      <c r="A43" s="31" t="s">
        <v>52</v>
      </c>
      <c r="B43" s="36">
        <v>43833</v>
      </c>
      <c r="C43" s="36">
        <v>43840</v>
      </c>
      <c r="D43" s="36">
        <v>43847</v>
      </c>
      <c r="E43" s="36">
        <v>43854</v>
      </c>
      <c r="F43" s="36">
        <v>43861</v>
      </c>
      <c r="G43" s="36">
        <v>43868</v>
      </c>
      <c r="H43" s="36">
        <v>43875</v>
      </c>
      <c r="I43" s="36">
        <v>43882</v>
      </c>
      <c r="J43" s="36">
        <v>43889</v>
      </c>
      <c r="K43" s="36">
        <v>43896</v>
      </c>
      <c r="L43" s="36">
        <v>43903</v>
      </c>
      <c r="M43" s="36">
        <v>43910</v>
      </c>
      <c r="N43" s="36">
        <v>43917</v>
      </c>
      <c r="O43" s="36">
        <v>43924</v>
      </c>
      <c r="P43" s="36">
        <v>43931</v>
      </c>
      <c r="Q43" s="36">
        <v>43938</v>
      </c>
      <c r="R43" s="36">
        <v>43945</v>
      </c>
      <c r="S43" s="36">
        <v>43952</v>
      </c>
      <c r="T43" s="36">
        <f t="shared" ref="T43:AD43" si="70">S43+7</f>
        <v>43959</v>
      </c>
      <c r="U43" s="36">
        <f t="shared" si="70"/>
        <v>43966</v>
      </c>
      <c r="V43" s="36">
        <f t="shared" si="70"/>
        <v>43973</v>
      </c>
      <c r="W43" s="36">
        <f t="shared" si="70"/>
        <v>43980</v>
      </c>
      <c r="X43" s="36">
        <f t="shared" si="70"/>
        <v>43987</v>
      </c>
      <c r="Y43" s="36">
        <f t="shared" si="70"/>
        <v>43994</v>
      </c>
      <c r="Z43" s="36">
        <f t="shared" si="70"/>
        <v>44001</v>
      </c>
      <c r="AA43" s="36">
        <f t="shared" si="70"/>
        <v>44008</v>
      </c>
      <c r="AB43" s="36">
        <f t="shared" si="70"/>
        <v>44015</v>
      </c>
      <c r="AC43" s="36">
        <f t="shared" si="70"/>
        <v>44022</v>
      </c>
      <c r="AD43" s="36">
        <f t="shared" si="70"/>
        <v>44029</v>
      </c>
      <c r="AE43" s="35">
        <v>44036</v>
      </c>
      <c r="AF43" s="35">
        <v>44043</v>
      </c>
      <c r="AG43" s="35">
        <v>44050</v>
      </c>
      <c r="AH43" s="35">
        <v>44057</v>
      </c>
      <c r="AI43" s="35">
        <v>44064</v>
      </c>
      <c r="AJ43" s="35">
        <v>44071</v>
      </c>
      <c r="AK43" s="35">
        <v>44078</v>
      </c>
      <c r="AL43" s="35">
        <v>44085</v>
      </c>
      <c r="AM43" s="35">
        <v>44092</v>
      </c>
      <c r="AN43" s="35">
        <v>44099</v>
      </c>
      <c r="AO43" s="35">
        <v>44106</v>
      </c>
      <c r="AP43" s="35">
        <v>44113</v>
      </c>
      <c r="AQ43" s="35">
        <v>44120</v>
      </c>
      <c r="AR43" s="35">
        <v>44127</v>
      </c>
      <c r="AS43" s="35">
        <v>44134</v>
      </c>
      <c r="AT43" s="35">
        <v>44141</v>
      </c>
      <c r="AU43" s="35">
        <v>44148</v>
      </c>
      <c r="AV43" s="35">
        <v>44155</v>
      </c>
      <c r="AW43" s="35">
        <v>44162</v>
      </c>
      <c r="AX43" s="35">
        <v>44169</v>
      </c>
      <c r="AY43" s="35">
        <v>44176</v>
      </c>
      <c r="AZ43" s="35">
        <v>44183</v>
      </c>
      <c r="BA43" s="14">
        <v>44190</v>
      </c>
      <c r="BB43" s="272" t="s">
        <v>131</v>
      </c>
      <c r="BD43" s="287" t="s">
        <v>86</v>
      </c>
      <c r="BE43" s="136">
        <v>43833</v>
      </c>
      <c r="BF43" s="136">
        <v>43840</v>
      </c>
      <c r="BG43" s="136">
        <v>43847</v>
      </c>
      <c r="BH43" s="136">
        <v>43854</v>
      </c>
      <c r="BI43" s="136">
        <v>43861</v>
      </c>
      <c r="BJ43" s="136">
        <v>43868</v>
      </c>
      <c r="BK43" s="136">
        <v>43875</v>
      </c>
      <c r="BL43" s="136">
        <v>43882</v>
      </c>
      <c r="BM43" s="136">
        <v>43889</v>
      </c>
      <c r="BN43" s="136">
        <v>43896</v>
      </c>
      <c r="BO43" s="136">
        <v>43903</v>
      </c>
      <c r="BP43" s="136">
        <v>43910</v>
      </c>
      <c r="BQ43" s="136">
        <v>43917</v>
      </c>
      <c r="BR43" s="136">
        <v>43924</v>
      </c>
      <c r="BS43" s="136">
        <v>43931</v>
      </c>
      <c r="BT43" s="136">
        <v>43938</v>
      </c>
      <c r="BU43" s="136">
        <v>43945</v>
      </c>
      <c r="BV43" s="136">
        <v>43952</v>
      </c>
      <c r="BW43" s="136">
        <v>43959</v>
      </c>
      <c r="BX43" s="136">
        <v>43966</v>
      </c>
      <c r="BY43" s="136">
        <v>43973</v>
      </c>
      <c r="BZ43" s="136">
        <v>43980</v>
      </c>
      <c r="CA43" s="136">
        <v>43987</v>
      </c>
      <c r="CB43" s="136">
        <v>43994</v>
      </c>
      <c r="CC43" s="136">
        <v>44001</v>
      </c>
      <c r="CD43" s="136">
        <v>44008</v>
      </c>
      <c r="CE43" s="136">
        <v>44015</v>
      </c>
      <c r="CF43" s="136">
        <v>44022</v>
      </c>
      <c r="CG43" s="136">
        <v>44029</v>
      </c>
      <c r="CH43" s="136">
        <v>44036</v>
      </c>
      <c r="CI43" s="136">
        <v>44043</v>
      </c>
      <c r="CJ43" s="136">
        <v>44050</v>
      </c>
      <c r="CK43" s="136">
        <v>44057</v>
      </c>
      <c r="CL43" s="136">
        <v>44064</v>
      </c>
      <c r="CM43" s="136">
        <v>44071</v>
      </c>
      <c r="CN43" s="136">
        <v>44078</v>
      </c>
      <c r="CO43" s="136">
        <v>44085</v>
      </c>
      <c r="CP43" s="136">
        <v>44092</v>
      </c>
      <c r="CQ43" s="136">
        <v>44099</v>
      </c>
      <c r="CR43" s="136">
        <v>44106</v>
      </c>
      <c r="CS43" s="136">
        <v>44113</v>
      </c>
      <c r="CT43" s="136">
        <v>44120</v>
      </c>
      <c r="CU43" s="136">
        <v>44127</v>
      </c>
      <c r="CV43" s="136">
        <v>44134</v>
      </c>
      <c r="CW43" s="136">
        <v>44141</v>
      </c>
      <c r="CX43" s="136">
        <v>44148</v>
      </c>
      <c r="CY43" s="136">
        <v>44155</v>
      </c>
      <c r="CZ43" s="136">
        <v>44162</v>
      </c>
      <c r="DA43" s="136">
        <v>44169</v>
      </c>
      <c r="DB43" s="136">
        <v>44176</v>
      </c>
      <c r="DC43" s="136">
        <v>44183</v>
      </c>
      <c r="DD43" s="136">
        <v>44190</v>
      </c>
      <c r="DH43" s="287" t="s">
        <v>86</v>
      </c>
      <c r="DI43" s="136">
        <v>43833</v>
      </c>
      <c r="DJ43" s="136">
        <v>43840</v>
      </c>
      <c r="DK43" s="136">
        <v>43847</v>
      </c>
      <c r="DL43" s="136">
        <v>43854</v>
      </c>
      <c r="DM43" s="136">
        <v>43861</v>
      </c>
      <c r="DN43" s="136">
        <v>43868</v>
      </c>
      <c r="DO43" s="136">
        <v>43875</v>
      </c>
      <c r="DP43" s="136">
        <v>43882</v>
      </c>
      <c r="DQ43" s="136">
        <v>43889</v>
      </c>
      <c r="DR43" s="136">
        <v>43896</v>
      </c>
      <c r="DS43" s="136">
        <v>43903</v>
      </c>
      <c r="DT43" s="136">
        <v>43910</v>
      </c>
      <c r="DU43" s="136">
        <v>43917</v>
      </c>
      <c r="DV43" s="136">
        <v>43924</v>
      </c>
      <c r="DW43" s="136">
        <v>43931</v>
      </c>
      <c r="DX43" s="136">
        <v>43938</v>
      </c>
      <c r="DY43" s="136">
        <v>43945</v>
      </c>
      <c r="DZ43" s="136">
        <v>43952</v>
      </c>
      <c r="EA43" s="136">
        <v>43959</v>
      </c>
      <c r="EB43" s="136">
        <v>43966</v>
      </c>
      <c r="EC43" s="136">
        <v>43973</v>
      </c>
      <c r="ED43" s="136">
        <v>43980</v>
      </c>
      <c r="EE43" s="136">
        <v>43987</v>
      </c>
      <c r="EF43" s="136">
        <v>43994</v>
      </c>
      <c r="EG43" s="136">
        <v>44001</v>
      </c>
      <c r="EH43" s="136">
        <v>44008</v>
      </c>
      <c r="EI43" s="136">
        <v>44015</v>
      </c>
      <c r="EJ43" s="136">
        <v>44022</v>
      </c>
      <c r="EK43" s="136">
        <v>44029</v>
      </c>
      <c r="EL43" s="136">
        <v>44036</v>
      </c>
      <c r="EM43" s="136">
        <v>44043</v>
      </c>
      <c r="EN43" s="136">
        <v>44050</v>
      </c>
      <c r="EO43" s="136">
        <v>44057</v>
      </c>
      <c r="EP43" s="136">
        <v>44064</v>
      </c>
      <c r="EQ43" s="136">
        <v>44071</v>
      </c>
      <c r="ER43" s="136">
        <v>44078</v>
      </c>
      <c r="ES43" s="136">
        <v>44085</v>
      </c>
      <c r="ET43" s="136">
        <v>44092</v>
      </c>
      <c r="EU43" s="136">
        <v>44099</v>
      </c>
      <c r="EV43" s="136">
        <v>44106</v>
      </c>
      <c r="EW43" s="136">
        <v>44113</v>
      </c>
      <c r="EX43" s="136">
        <v>44120</v>
      </c>
      <c r="EY43" s="136">
        <v>44127</v>
      </c>
      <c r="EZ43" s="136">
        <v>44134</v>
      </c>
      <c r="FA43" s="136">
        <v>44141</v>
      </c>
      <c r="FB43" s="136">
        <v>44148</v>
      </c>
      <c r="FC43" s="136">
        <v>44155</v>
      </c>
      <c r="FD43" s="136">
        <v>44162</v>
      </c>
      <c r="FE43" s="136">
        <v>44169</v>
      </c>
      <c r="FF43" s="136">
        <v>44176</v>
      </c>
      <c r="FG43" s="136">
        <v>44183</v>
      </c>
      <c r="FH43" s="279">
        <v>44190</v>
      </c>
      <c r="FI43" s="277"/>
    </row>
    <row r="44" spans="1:165" x14ac:dyDescent="0.25">
      <c r="A44" s="117" t="s">
        <v>51</v>
      </c>
      <c r="B44" s="118">
        <f>IF(ISNUMBER(B$6), B6, NA())</f>
        <v>52</v>
      </c>
      <c r="C44" s="118" t="e">
        <f t="shared" ref="C44:BA44" si="71">IF(ISNUMBER(C$6), C6, NA())</f>
        <v>#N/A</v>
      </c>
      <c r="D44" s="118" t="e">
        <f t="shared" si="71"/>
        <v>#N/A</v>
      </c>
      <c r="E44" s="119" t="e">
        <f t="shared" si="71"/>
        <v>#N/A</v>
      </c>
      <c r="F44" s="119" t="e">
        <f t="shared" si="71"/>
        <v>#N/A</v>
      </c>
      <c r="G44" s="119" t="e">
        <f t="shared" si="71"/>
        <v>#N/A</v>
      </c>
      <c r="H44" s="119" t="e">
        <f t="shared" si="71"/>
        <v>#N/A</v>
      </c>
      <c r="I44" s="119" t="e">
        <f t="shared" si="71"/>
        <v>#N/A</v>
      </c>
      <c r="J44" s="119" t="e">
        <f t="shared" si="71"/>
        <v>#N/A</v>
      </c>
      <c r="K44" s="119" t="e">
        <f t="shared" si="71"/>
        <v>#N/A</v>
      </c>
      <c r="L44" s="119" t="e">
        <f t="shared" si="71"/>
        <v>#N/A</v>
      </c>
      <c r="M44" s="119" t="e">
        <f t="shared" si="71"/>
        <v>#N/A</v>
      </c>
      <c r="N44" s="119" t="e">
        <f t="shared" si="71"/>
        <v>#N/A</v>
      </c>
      <c r="O44" s="119" t="e">
        <f t="shared" si="71"/>
        <v>#N/A</v>
      </c>
      <c r="P44" s="119" t="e">
        <f t="shared" si="71"/>
        <v>#N/A</v>
      </c>
      <c r="Q44" s="119" t="e">
        <f t="shared" si="71"/>
        <v>#N/A</v>
      </c>
      <c r="R44" s="119" t="e">
        <f t="shared" si="71"/>
        <v>#N/A</v>
      </c>
      <c r="S44" s="119" t="e">
        <f t="shared" si="71"/>
        <v>#N/A</v>
      </c>
      <c r="T44" s="119" t="e">
        <f t="shared" si="71"/>
        <v>#N/A</v>
      </c>
      <c r="U44" s="119" t="e">
        <f t="shared" si="71"/>
        <v>#N/A</v>
      </c>
      <c r="V44" s="119" t="e">
        <f t="shared" si="71"/>
        <v>#N/A</v>
      </c>
      <c r="W44" s="119" t="e">
        <f t="shared" si="71"/>
        <v>#N/A</v>
      </c>
      <c r="X44" s="119" t="e">
        <f t="shared" si="71"/>
        <v>#N/A</v>
      </c>
      <c r="Y44" s="119" t="e">
        <f t="shared" si="71"/>
        <v>#N/A</v>
      </c>
      <c r="Z44" s="119" t="e">
        <f t="shared" si="71"/>
        <v>#N/A</v>
      </c>
      <c r="AA44" s="119" t="e">
        <f t="shared" si="71"/>
        <v>#N/A</v>
      </c>
      <c r="AB44" s="119" t="e">
        <f t="shared" si="71"/>
        <v>#N/A</v>
      </c>
      <c r="AC44" s="119" t="e">
        <f t="shared" si="71"/>
        <v>#N/A</v>
      </c>
      <c r="AD44" s="119" t="e">
        <f t="shared" si="71"/>
        <v>#N/A</v>
      </c>
      <c r="AE44" s="119" t="e">
        <f t="shared" si="71"/>
        <v>#N/A</v>
      </c>
      <c r="AF44" s="119" t="e">
        <f t="shared" si="71"/>
        <v>#N/A</v>
      </c>
      <c r="AG44" s="119" t="e">
        <f t="shared" si="71"/>
        <v>#N/A</v>
      </c>
      <c r="AH44" s="119" t="e">
        <f t="shared" si="71"/>
        <v>#N/A</v>
      </c>
      <c r="AI44" s="119" t="e">
        <f t="shared" si="71"/>
        <v>#N/A</v>
      </c>
      <c r="AJ44" s="119" t="e">
        <f t="shared" si="71"/>
        <v>#N/A</v>
      </c>
      <c r="AK44" s="119" t="e">
        <f t="shared" si="71"/>
        <v>#N/A</v>
      </c>
      <c r="AL44" s="119" t="e">
        <f t="shared" si="71"/>
        <v>#N/A</v>
      </c>
      <c r="AM44" s="119" t="e">
        <f t="shared" si="71"/>
        <v>#N/A</v>
      </c>
      <c r="AN44" s="119" t="e">
        <f t="shared" si="71"/>
        <v>#N/A</v>
      </c>
      <c r="AO44" s="119" t="e">
        <f t="shared" si="71"/>
        <v>#N/A</v>
      </c>
      <c r="AP44" s="119" t="e">
        <f t="shared" si="71"/>
        <v>#N/A</v>
      </c>
      <c r="AQ44" s="119" t="e">
        <f t="shared" si="71"/>
        <v>#N/A</v>
      </c>
      <c r="AR44" s="119" t="e">
        <f t="shared" si="71"/>
        <v>#N/A</v>
      </c>
      <c r="AS44" s="119" t="e">
        <f t="shared" si="71"/>
        <v>#N/A</v>
      </c>
      <c r="AT44" s="119" t="e">
        <f t="shared" si="71"/>
        <v>#N/A</v>
      </c>
      <c r="AU44" s="119" t="e">
        <f t="shared" si="71"/>
        <v>#N/A</v>
      </c>
      <c r="AV44" s="119" t="e">
        <f t="shared" si="71"/>
        <v>#N/A</v>
      </c>
      <c r="AW44" s="119" t="e">
        <f t="shared" si="71"/>
        <v>#N/A</v>
      </c>
      <c r="AX44" s="119" t="e">
        <f t="shared" si="71"/>
        <v>#N/A</v>
      </c>
      <c r="AY44" s="119" t="e">
        <f t="shared" si="71"/>
        <v>#N/A</v>
      </c>
      <c r="AZ44" s="119" t="e">
        <f t="shared" si="71"/>
        <v>#N/A</v>
      </c>
      <c r="BA44" s="120" t="e">
        <f t="shared" si="71"/>
        <v>#N/A</v>
      </c>
      <c r="BB44" s="266">
        <f t="shared" ref="BB44:BB51" si="72">SUMIF(B44:BA44,"&lt;&gt;#N/A")</f>
        <v>52</v>
      </c>
      <c r="BD44" s="117" t="s">
        <v>51</v>
      </c>
      <c r="BE44" s="119">
        <f>BE6</f>
        <v>0</v>
      </c>
      <c r="BF44" s="119">
        <f t="shared" ref="BF44:DD44" si="73">BF6</f>
        <v>0</v>
      </c>
      <c r="BG44" s="119">
        <f t="shared" si="73"/>
        <v>0</v>
      </c>
      <c r="BH44" s="119">
        <f t="shared" si="73"/>
        <v>0</v>
      </c>
      <c r="BI44" s="119">
        <f t="shared" si="73"/>
        <v>0</v>
      </c>
      <c r="BJ44" s="119">
        <f t="shared" si="73"/>
        <v>0</v>
      </c>
      <c r="BK44" s="119">
        <f t="shared" si="73"/>
        <v>0</v>
      </c>
      <c r="BL44" s="119">
        <f t="shared" si="73"/>
        <v>0</v>
      </c>
      <c r="BM44" s="119">
        <f t="shared" si="73"/>
        <v>0</v>
      </c>
      <c r="BN44" s="119">
        <f t="shared" si="73"/>
        <v>0</v>
      </c>
      <c r="BO44" s="119">
        <f t="shared" si="73"/>
        <v>0</v>
      </c>
      <c r="BP44" s="119">
        <f t="shared" si="73"/>
        <v>0</v>
      </c>
      <c r="BQ44" s="119">
        <f t="shared" si="73"/>
        <v>0</v>
      </c>
      <c r="BR44" s="119">
        <f t="shared" si="73"/>
        <v>0</v>
      </c>
      <c r="BS44" s="119">
        <f t="shared" si="73"/>
        <v>0</v>
      </c>
      <c r="BT44" s="119">
        <f t="shared" si="73"/>
        <v>0</v>
      </c>
      <c r="BU44" s="119">
        <f t="shared" si="73"/>
        <v>0</v>
      </c>
      <c r="BV44" s="119">
        <f t="shared" si="73"/>
        <v>0</v>
      </c>
      <c r="BW44" s="119">
        <f t="shared" si="73"/>
        <v>0</v>
      </c>
      <c r="BX44" s="119">
        <f t="shared" si="73"/>
        <v>0</v>
      </c>
      <c r="BY44" s="119">
        <f t="shared" si="73"/>
        <v>0</v>
      </c>
      <c r="BZ44" s="119">
        <f t="shared" si="73"/>
        <v>0</v>
      </c>
      <c r="CA44" s="119">
        <f t="shared" si="73"/>
        <v>0</v>
      </c>
      <c r="CB44" s="119">
        <f t="shared" si="73"/>
        <v>0</v>
      </c>
      <c r="CC44" s="119">
        <f t="shared" si="73"/>
        <v>0</v>
      </c>
      <c r="CD44" s="119">
        <f t="shared" si="73"/>
        <v>0</v>
      </c>
      <c r="CE44" s="119">
        <f t="shared" si="73"/>
        <v>0</v>
      </c>
      <c r="CF44" s="119">
        <f t="shared" si="73"/>
        <v>0</v>
      </c>
      <c r="CG44" s="119">
        <f t="shared" si="73"/>
        <v>0</v>
      </c>
      <c r="CH44" s="119">
        <f t="shared" si="73"/>
        <v>0</v>
      </c>
      <c r="CI44" s="119">
        <f t="shared" si="73"/>
        <v>0</v>
      </c>
      <c r="CJ44" s="119">
        <f t="shared" si="73"/>
        <v>0</v>
      </c>
      <c r="CK44" s="119">
        <f t="shared" si="73"/>
        <v>0</v>
      </c>
      <c r="CL44" s="119">
        <f t="shared" si="73"/>
        <v>0</v>
      </c>
      <c r="CM44" s="119">
        <f t="shared" si="73"/>
        <v>0</v>
      </c>
      <c r="CN44" s="119">
        <f t="shared" si="73"/>
        <v>0</v>
      </c>
      <c r="CO44" s="119">
        <f t="shared" si="73"/>
        <v>0</v>
      </c>
      <c r="CP44" s="119">
        <f t="shared" si="73"/>
        <v>0</v>
      </c>
      <c r="CQ44" s="119">
        <f t="shared" si="73"/>
        <v>0</v>
      </c>
      <c r="CR44" s="119">
        <f t="shared" si="73"/>
        <v>0</v>
      </c>
      <c r="CS44" s="119">
        <f t="shared" si="73"/>
        <v>0</v>
      </c>
      <c r="CT44" s="119">
        <f t="shared" si="73"/>
        <v>0</v>
      </c>
      <c r="CU44" s="119">
        <f t="shared" si="73"/>
        <v>0</v>
      </c>
      <c r="CV44" s="119">
        <f t="shared" si="73"/>
        <v>0</v>
      </c>
      <c r="CW44" s="119">
        <f t="shared" si="73"/>
        <v>0</v>
      </c>
      <c r="CX44" s="119">
        <f t="shared" si="73"/>
        <v>0</v>
      </c>
      <c r="CY44" s="119">
        <f t="shared" si="73"/>
        <v>0</v>
      </c>
      <c r="CZ44" s="119">
        <f t="shared" si="73"/>
        <v>0</v>
      </c>
      <c r="DA44" s="119">
        <f t="shared" si="73"/>
        <v>0</v>
      </c>
      <c r="DB44" s="119">
        <f t="shared" si="73"/>
        <v>0</v>
      </c>
      <c r="DC44" s="119">
        <f t="shared" si="73"/>
        <v>0</v>
      </c>
      <c r="DD44" s="119">
        <f t="shared" si="73"/>
        <v>0</v>
      </c>
      <c r="DH44" s="117" t="s">
        <v>51</v>
      </c>
      <c r="DI44" s="119">
        <f>DI6</f>
        <v>52</v>
      </c>
      <c r="DJ44" s="119">
        <f t="shared" ref="DJ44:FH44" si="74">DJ6</f>
        <v>0</v>
      </c>
      <c r="DK44" s="119">
        <f t="shared" si="74"/>
        <v>0</v>
      </c>
      <c r="DL44" s="119">
        <f t="shared" si="74"/>
        <v>0</v>
      </c>
      <c r="DM44" s="119">
        <f t="shared" si="74"/>
        <v>0</v>
      </c>
      <c r="DN44" s="119">
        <f t="shared" si="74"/>
        <v>0</v>
      </c>
      <c r="DO44" s="119">
        <f t="shared" si="74"/>
        <v>0</v>
      </c>
      <c r="DP44" s="119">
        <f t="shared" si="74"/>
        <v>0</v>
      </c>
      <c r="DQ44" s="119">
        <f t="shared" si="74"/>
        <v>0</v>
      </c>
      <c r="DR44" s="119">
        <f t="shared" si="74"/>
        <v>0</v>
      </c>
      <c r="DS44" s="119">
        <f t="shared" si="74"/>
        <v>0</v>
      </c>
      <c r="DT44" s="119">
        <f t="shared" si="74"/>
        <v>0</v>
      </c>
      <c r="DU44" s="119">
        <f t="shared" si="74"/>
        <v>0</v>
      </c>
      <c r="DV44" s="119">
        <f t="shared" si="74"/>
        <v>0</v>
      </c>
      <c r="DW44" s="119">
        <f t="shared" si="74"/>
        <v>0</v>
      </c>
      <c r="DX44" s="119">
        <f t="shared" si="74"/>
        <v>0</v>
      </c>
      <c r="DY44" s="119">
        <f>DY6</f>
        <v>0</v>
      </c>
      <c r="DZ44" s="119">
        <f t="shared" si="74"/>
        <v>0</v>
      </c>
      <c r="EA44" s="119">
        <f t="shared" si="74"/>
        <v>0</v>
      </c>
      <c r="EB44" s="119">
        <f t="shared" si="74"/>
        <v>0</v>
      </c>
      <c r="EC44" s="119">
        <f t="shared" si="74"/>
        <v>0</v>
      </c>
      <c r="ED44" s="119">
        <f t="shared" si="74"/>
        <v>0</v>
      </c>
      <c r="EE44" s="119">
        <f t="shared" si="74"/>
        <v>0</v>
      </c>
      <c r="EF44" s="119">
        <f t="shared" si="74"/>
        <v>0</v>
      </c>
      <c r="EG44" s="119">
        <f t="shared" si="74"/>
        <v>0</v>
      </c>
      <c r="EH44" s="119">
        <f t="shared" si="74"/>
        <v>0</v>
      </c>
      <c r="EI44" s="119">
        <f t="shared" si="74"/>
        <v>0</v>
      </c>
      <c r="EJ44" s="119">
        <f t="shared" si="74"/>
        <v>0</v>
      </c>
      <c r="EK44" s="119">
        <f t="shared" si="74"/>
        <v>0</v>
      </c>
      <c r="EL44" s="119">
        <f t="shared" si="74"/>
        <v>0</v>
      </c>
      <c r="EM44" s="119">
        <f t="shared" si="74"/>
        <v>0</v>
      </c>
      <c r="EN44" s="119">
        <f t="shared" si="74"/>
        <v>0</v>
      </c>
      <c r="EO44" s="119">
        <f t="shared" si="74"/>
        <v>0</v>
      </c>
      <c r="EP44" s="119">
        <f t="shared" si="74"/>
        <v>0</v>
      </c>
      <c r="EQ44" s="119">
        <f t="shared" si="74"/>
        <v>0</v>
      </c>
      <c r="ER44" s="119">
        <f t="shared" si="74"/>
        <v>0</v>
      </c>
      <c r="ES44" s="119">
        <f t="shared" si="74"/>
        <v>0</v>
      </c>
      <c r="ET44" s="119">
        <f t="shared" si="74"/>
        <v>0</v>
      </c>
      <c r="EU44" s="119">
        <f t="shared" si="74"/>
        <v>0</v>
      </c>
      <c r="EV44" s="119">
        <f t="shared" si="74"/>
        <v>0</v>
      </c>
      <c r="EW44" s="119">
        <f t="shared" si="74"/>
        <v>0</v>
      </c>
      <c r="EX44" s="119">
        <f t="shared" si="74"/>
        <v>0</v>
      </c>
      <c r="EY44" s="119">
        <f t="shared" si="74"/>
        <v>0</v>
      </c>
      <c r="EZ44" s="119">
        <f t="shared" si="74"/>
        <v>0</v>
      </c>
      <c r="FA44" s="119">
        <f t="shared" si="74"/>
        <v>0</v>
      </c>
      <c r="FB44" s="119">
        <f t="shared" si="74"/>
        <v>0</v>
      </c>
      <c r="FC44" s="119">
        <f t="shared" si="74"/>
        <v>0</v>
      </c>
      <c r="FD44" s="119">
        <f t="shared" si="74"/>
        <v>0</v>
      </c>
      <c r="FE44" s="119">
        <f t="shared" si="74"/>
        <v>0</v>
      </c>
      <c r="FF44" s="119">
        <f t="shared" si="74"/>
        <v>0</v>
      </c>
      <c r="FG44" s="119">
        <f t="shared" si="74"/>
        <v>0</v>
      </c>
      <c r="FH44" s="120">
        <f t="shared" si="74"/>
        <v>0</v>
      </c>
    </row>
    <row r="45" spans="1:165" x14ac:dyDescent="0.25">
      <c r="A45" s="117" t="s">
        <v>44</v>
      </c>
      <c r="B45" s="118">
        <f>IF(ISNUMBER(B$6), SUM(B7:B9), NA())</f>
        <v>12</v>
      </c>
      <c r="C45" s="118" t="e">
        <f t="shared" ref="C45:BA45" si="75">IF(ISNUMBER(C$6), SUM(C7:C9), NA())</f>
        <v>#N/A</v>
      </c>
      <c r="D45" s="118" t="e">
        <f t="shared" si="75"/>
        <v>#N/A</v>
      </c>
      <c r="E45" s="119" t="e">
        <f t="shared" si="75"/>
        <v>#N/A</v>
      </c>
      <c r="F45" s="119" t="e">
        <f t="shared" si="75"/>
        <v>#N/A</v>
      </c>
      <c r="G45" s="119" t="e">
        <f t="shared" si="75"/>
        <v>#N/A</v>
      </c>
      <c r="H45" s="119" t="e">
        <f t="shared" si="75"/>
        <v>#N/A</v>
      </c>
      <c r="I45" s="119" t="e">
        <f t="shared" si="75"/>
        <v>#N/A</v>
      </c>
      <c r="J45" s="119" t="e">
        <f t="shared" si="75"/>
        <v>#N/A</v>
      </c>
      <c r="K45" s="119" t="e">
        <f t="shared" si="75"/>
        <v>#N/A</v>
      </c>
      <c r="L45" s="119" t="e">
        <f t="shared" si="75"/>
        <v>#N/A</v>
      </c>
      <c r="M45" s="119" t="e">
        <f t="shared" si="75"/>
        <v>#N/A</v>
      </c>
      <c r="N45" s="119" t="e">
        <f t="shared" si="75"/>
        <v>#N/A</v>
      </c>
      <c r="O45" s="119" t="e">
        <f t="shared" si="75"/>
        <v>#N/A</v>
      </c>
      <c r="P45" s="119" t="e">
        <f t="shared" si="75"/>
        <v>#N/A</v>
      </c>
      <c r="Q45" s="119" t="e">
        <f t="shared" si="75"/>
        <v>#N/A</v>
      </c>
      <c r="R45" s="119" t="e">
        <f t="shared" si="75"/>
        <v>#N/A</v>
      </c>
      <c r="S45" s="119" t="e">
        <f t="shared" si="75"/>
        <v>#N/A</v>
      </c>
      <c r="T45" s="119" t="e">
        <f t="shared" si="75"/>
        <v>#N/A</v>
      </c>
      <c r="U45" s="119" t="e">
        <f t="shared" si="75"/>
        <v>#N/A</v>
      </c>
      <c r="V45" s="119" t="e">
        <f t="shared" si="75"/>
        <v>#N/A</v>
      </c>
      <c r="W45" s="119" t="e">
        <f t="shared" si="75"/>
        <v>#N/A</v>
      </c>
      <c r="X45" s="119" t="e">
        <f t="shared" si="75"/>
        <v>#N/A</v>
      </c>
      <c r="Y45" s="119" t="e">
        <f t="shared" si="75"/>
        <v>#N/A</v>
      </c>
      <c r="Z45" s="119" t="e">
        <f t="shared" si="75"/>
        <v>#N/A</v>
      </c>
      <c r="AA45" s="119" t="e">
        <f t="shared" si="75"/>
        <v>#N/A</v>
      </c>
      <c r="AB45" s="119" t="e">
        <f t="shared" si="75"/>
        <v>#N/A</v>
      </c>
      <c r="AC45" s="119" t="e">
        <f t="shared" si="75"/>
        <v>#N/A</v>
      </c>
      <c r="AD45" s="119" t="e">
        <f t="shared" si="75"/>
        <v>#N/A</v>
      </c>
      <c r="AE45" s="119" t="e">
        <f t="shared" si="75"/>
        <v>#N/A</v>
      </c>
      <c r="AF45" s="119" t="e">
        <f t="shared" si="75"/>
        <v>#N/A</v>
      </c>
      <c r="AG45" s="119" t="e">
        <f t="shared" si="75"/>
        <v>#N/A</v>
      </c>
      <c r="AH45" s="119" t="e">
        <f t="shared" si="75"/>
        <v>#N/A</v>
      </c>
      <c r="AI45" s="119" t="e">
        <f t="shared" si="75"/>
        <v>#N/A</v>
      </c>
      <c r="AJ45" s="119" t="e">
        <f t="shared" si="75"/>
        <v>#N/A</v>
      </c>
      <c r="AK45" s="119" t="e">
        <f t="shared" si="75"/>
        <v>#N/A</v>
      </c>
      <c r="AL45" s="119" t="e">
        <f t="shared" si="75"/>
        <v>#N/A</v>
      </c>
      <c r="AM45" s="119" t="e">
        <f t="shared" si="75"/>
        <v>#N/A</v>
      </c>
      <c r="AN45" s="119" t="e">
        <f t="shared" si="75"/>
        <v>#N/A</v>
      </c>
      <c r="AO45" s="119" t="e">
        <f t="shared" si="75"/>
        <v>#N/A</v>
      </c>
      <c r="AP45" s="119" t="e">
        <f t="shared" si="75"/>
        <v>#N/A</v>
      </c>
      <c r="AQ45" s="119" t="e">
        <f t="shared" si="75"/>
        <v>#N/A</v>
      </c>
      <c r="AR45" s="119" t="e">
        <f t="shared" si="75"/>
        <v>#N/A</v>
      </c>
      <c r="AS45" s="119" t="e">
        <f t="shared" si="75"/>
        <v>#N/A</v>
      </c>
      <c r="AT45" s="119" t="e">
        <f t="shared" si="75"/>
        <v>#N/A</v>
      </c>
      <c r="AU45" s="119" t="e">
        <f t="shared" si="75"/>
        <v>#N/A</v>
      </c>
      <c r="AV45" s="119" t="e">
        <f t="shared" si="75"/>
        <v>#N/A</v>
      </c>
      <c r="AW45" s="119" t="e">
        <f t="shared" si="75"/>
        <v>#N/A</v>
      </c>
      <c r="AX45" s="119" t="e">
        <f t="shared" si="75"/>
        <v>#N/A</v>
      </c>
      <c r="AY45" s="119" t="e">
        <f t="shared" si="75"/>
        <v>#N/A</v>
      </c>
      <c r="AZ45" s="119" t="e">
        <f t="shared" si="75"/>
        <v>#N/A</v>
      </c>
      <c r="BA45" s="120" t="e">
        <f t="shared" si="75"/>
        <v>#N/A</v>
      </c>
      <c r="BB45" s="266">
        <f t="shared" si="72"/>
        <v>12</v>
      </c>
      <c r="BD45" s="117" t="s">
        <v>44</v>
      </c>
      <c r="BE45" s="119">
        <f>SUM(BE7:BE9)</f>
        <v>2</v>
      </c>
      <c r="BF45" s="119">
        <f t="shared" ref="BF45:DD45" si="76">SUM(BF7:BF9)</f>
        <v>0</v>
      </c>
      <c r="BG45" s="119">
        <f t="shared" si="76"/>
        <v>0</v>
      </c>
      <c r="BH45" s="119">
        <f t="shared" si="76"/>
        <v>0</v>
      </c>
      <c r="BI45" s="119">
        <f t="shared" si="76"/>
        <v>0</v>
      </c>
      <c r="BJ45" s="119">
        <f t="shared" si="76"/>
        <v>0</v>
      </c>
      <c r="BK45" s="119">
        <f t="shared" si="76"/>
        <v>0</v>
      </c>
      <c r="BL45" s="119">
        <f t="shared" si="76"/>
        <v>0</v>
      </c>
      <c r="BM45" s="119">
        <f t="shared" si="76"/>
        <v>0</v>
      </c>
      <c r="BN45" s="119">
        <f t="shared" si="76"/>
        <v>0</v>
      </c>
      <c r="BO45" s="119">
        <f t="shared" si="76"/>
        <v>0</v>
      </c>
      <c r="BP45" s="119">
        <f t="shared" si="76"/>
        <v>0</v>
      </c>
      <c r="BQ45" s="119">
        <f t="shared" si="76"/>
        <v>0</v>
      </c>
      <c r="BR45" s="119">
        <f t="shared" si="76"/>
        <v>0</v>
      </c>
      <c r="BS45" s="119">
        <f t="shared" si="76"/>
        <v>0</v>
      </c>
      <c r="BT45" s="119">
        <f t="shared" si="76"/>
        <v>0</v>
      </c>
      <c r="BU45" s="119">
        <f t="shared" si="76"/>
        <v>0</v>
      </c>
      <c r="BV45" s="119">
        <f t="shared" si="76"/>
        <v>0</v>
      </c>
      <c r="BW45" s="119">
        <f t="shared" si="76"/>
        <v>0</v>
      </c>
      <c r="BX45" s="119">
        <f t="shared" si="76"/>
        <v>0</v>
      </c>
      <c r="BY45" s="119">
        <f t="shared" si="76"/>
        <v>0</v>
      </c>
      <c r="BZ45" s="119">
        <f t="shared" si="76"/>
        <v>0</v>
      </c>
      <c r="CA45" s="119">
        <f t="shared" si="76"/>
        <v>0</v>
      </c>
      <c r="CB45" s="119">
        <f t="shared" si="76"/>
        <v>0</v>
      </c>
      <c r="CC45" s="119">
        <f t="shared" si="76"/>
        <v>0</v>
      </c>
      <c r="CD45" s="119">
        <f t="shared" si="76"/>
        <v>0</v>
      </c>
      <c r="CE45" s="119">
        <f t="shared" si="76"/>
        <v>0</v>
      </c>
      <c r="CF45" s="119">
        <f t="shared" si="76"/>
        <v>0</v>
      </c>
      <c r="CG45" s="119">
        <f t="shared" si="76"/>
        <v>0</v>
      </c>
      <c r="CH45" s="119">
        <f t="shared" si="76"/>
        <v>0</v>
      </c>
      <c r="CI45" s="119">
        <f t="shared" si="76"/>
        <v>0</v>
      </c>
      <c r="CJ45" s="119">
        <f t="shared" si="76"/>
        <v>0</v>
      </c>
      <c r="CK45" s="119">
        <f t="shared" si="76"/>
        <v>0</v>
      </c>
      <c r="CL45" s="119">
        <f t="shared" si="76"/>
        <v>0</v>
      </c>
      <c r="CM45" s="119">
        <f t="shared" si="76"/>
        <v>0</v>
      </c>
      <c r="CN45" s="119">
        <f t="shared" si="76"/>
        <v>0</v>
      </c>
      <c r="CO45" s="119">
        <f t="shared" si="76"/>
        <v>0</v>
      </c>
      <c r="CP45" s="119">
        <f t="shared" si="76"/>
        <v>0</v>
      </c>
      <c r="CQ45" s="119">
        <f t="shared" si="76"/>
        <v>0</v>
      </c>
      <c r="CR45" s="119">
        <f t="shared" si="76"/>
        <v>0</v>
      </c>
      <c r="CS45" s="119">
        <f t="shared" si="76"/>
        <v>0</v>
      </c>
      <c r="CT45" s="119">
        <f t="shared" si="76"/>
        <v>0</v>
      </c>
      <c r="CU45" s="119">
        <f t="shared" si="76"/>
        <v>0</v>
      </c>
      <c r="CV45" s="119">
        <f t="shared" si="76"/>
        <v>0</v>
      </c>
      <c r="CW45" s="119">
        <f t="shared" si="76"/>
        <v>0</v>
      </c>
      <c r="CX45" s="119">
        <f t="shared" si="76"/>
        <v>0</v>
      </c>
      <c r="CY45" s="119">
        <f t="shared" si="76"/>
        <v>0</v>
      </c>
      <c r="CZ45" s="119">
        <f t="shared" si="76"/>
        <v>0</v>
      </c>
      <c r="DA45" s="119">
        <f t="shared" si="76"/>
        <v>0</v>
      </c>
      <c r="DB45" s="119">
        <f t="shared" si="76"/>
        <v>0</v>
      </c>
      <c r="DC45" s="119">
        <f t="shared" si="76"/>
        <v>0</v>
      </c>
      <c r="DD45" s="119">
        <f t="shared" si="76"/>
        <v>0</v>
      </c>
      <c r="DH45" s="117" t="s">
        <v>44</v>
      </c>
      <c r="DI45" s="119">
        <f>SUM(DI7:DI9)</f>
        <v>10</v>
      </c>
      <c r="DJ45" s="119">
        <f t="shared" ref="DJ45:FH45" si="77">SUM(DJ7:DJ9)</f>
        <v>0</v>
      </c>
      <c r="DK45" s="119">
        <f t="shared" si="77"/>
        <v>0</v>
      </c>
      <c r="DL45" s="119">
        <f t="shared" si="77"/>
        <v>0</v>
      </c>
      <c r="DM45" s="119">
        <f t="shared" si="77"/>
        <v>0</v>
      </c>
      <c r="DN45" s="119">
        <f t="shared" si="77"/>
        <v>0</v>
      </c>
      <c r="DO45" s="119">
        <f t="shared" si="77"/>
        <v>0</v>
      </c>
      <c r="DP45" s="119">
        <f t="shared" si="77"/>
        <v>0</v>
      </c>
      <c r="DQ45" s="119">
        <f t="shared" si="77"/>
        <v>0</v>
      </c>
      <c r="DR45" s="119">
        <f t="shared" si="77"/>
        <v>0</v>
      </c>
      <c r="DS45" s="119">
        <f t="shared" si="77"/>
        <v>0</v>
      </c>
      <c r="DT45" s="119">
        <f t="shared" si="77"/>
        <v>0</v>
      </c>
      <c r="DU45" s="119">
        <f t="shared" si="77"/>
        <v>0</v>
      </c>
      <c r="DV45" s="119">
        <f t="shared" si="77"/>
        <v>0</v>
      </c>
      <c r="DW45" s="119">
        <f t="shared" si="77"/>
        <v>0</v>
      </c>
      <c r="DX45" s="119">
        <f t="shared" si="77"/>
        <v>0</v>
      </c>
      <c r="DY45" s="119">
        <f t="shared" si="77"/>
        <v>0</v>
      </c>
      <c r="DZ45" s="119">
        <f t="shared" si="77"/>
        <v>0</v>
      </c>
      <c r="EA45" s="119">
        <f t="shared" si="77"/>
        <v>0</v>
      </c>
      <c r="EB45" s="119">
        <f t="shared" si="77"/>
        <v>0</v>
      </c>
      <c r="EC45" s="119">
        <f t="shared" si="77"/>
        <v>0</v>
      </c>
      <c r="ED45" s="119">
        <f t="shared" si="77"/>
        <v>0</v>
      </c>
      <c r="EE45" s="119">
        <f t="shared" si="77"/>
        <v>0</v>
      </c>
      <c r="EF45" s="119">
        <f t="shared" si="77"/>
        <v>0</v>
      </c>
      <c r="EG45" s="119">
        <f t="shared" si="77"/>
        <v>0</v>
      </c>
      <c r="EH45" s="119">
        <f t="shared" si="77"/>
        <v>0</v>
      </c>
      <c r="EI45" s="119">
        <f t="shared" si="77"/>
        <v>0</v>
      </c>
      <c r="EJ45" s="119">
        <f t="shared" si="77"/>
        <v>0</v>
      </c>
      <c r="EK45" s="119">
        <f t="shared" si="77"/>
        <v>0</v>
      </c>
      <c r="EL45" s="119">
        <f t="shared" si="77"/>
        <v>0</v>
      </c>
      <c r="EM45" s="119">
        <f t="shared" si="77"/>
        <v>0</v>
      </c>
      <c r="EN45" s="119">
        <f t="shared" si="77"/>
        <v>0</v>
      </c>
      <c r="EO45" s="119">
        <f t="shared" si="77"/>
        <v>0</v>
      </c>
      <c r="EP45" s="119">
        <f t="shared" si="77"/>
        <v>0</v>
      </c>
      <c r="EQ45" s="119">
        <f t="shared" si="77"/>
        <v>0</v>
      </c>
      <c r="ER45" s="119">
        <f t="shared" si="77"/>
        <v>0</v>
      </c>
      <c r="ES45" s="119">
        <f t="shared" si="77"/>
        <v>0</v>
      </c>
      <c r="ET45" s="119">
        <f t="shared" si="77"/>
        <v>0</v>
      </c>
      <c r="EU45" s="119">
        <f t="shared" si="77"/>
        <v>0</v>
      </c>
      <c r="EV45" s="119">
        <f t="shared" si="77"/>
        <v>0</v>
      </c>
      <c r="EW45" s="119">
        <f t="shared" si="77"/>
        <v>0</v>
      </c>
      <c r="EX45" s="119">
        <f t="shared" si="77"/>
        <v>0</v>
      </c>
      <c r="EY45" s="119">
        <f t="shared" si="77"/>
        <v>0</v>
      </c>
      <c r="EZ45" s="119">
        <f t="shared" si="77"/>
        <v>0</v>
      </c>
      <c r="FA45" s="119">
        <f t="shared" si="77"/>
        <v>0</v>
      </c>
      <c r="FB45" s="119">
        <f t="shared" si="77"/>
        <v>0</v>
      </c>
      <c r="FC45" s="119">
        <f t="shared" si="77"/>
        <v>0</v>
      </c>
      <c r="FD45" s="119">
        <f t="shared" si="77"/>
        <v>0</v>
      </c>
      <c r="FE45" s="119">
        <f t="shared" si="77"/>
        <v>0</v>
      </c>
      <c r="FF45" s="119">
        <f t="shared" si="77"/>
        <v>0</v>
      </c>
      <c r="FG45" s="119">
        <f t="shared" si="77"/>
        <v>0</v>
      </c>
      <c r="FH45" s="120">
        <f t="shared" si="77"/>
        <v>0</v>
      </c>
    </row>
    <row r="46" spans="1:165" x14ac:dyDescent="0.25">
      <c r="A46" s="117" t="s">
        <v>45</v>
      </c>
      <c r="B46" s="119">
        <f t="shared" ref="B46:AR46" si="78">IF(ISNUMBER(B$6), SUM(B10:B15), NA())</f>
        <v>303</v>
      </c>
      <c r="C46" s="119" t="e">
        <f t="shared" si="78"/>
        <v>#N/A</v>
      </c>
      <c r="D46" s="119" t="e">
        <f t="shared" si="78"/>
        <v>#N/A</v>
      </c>
      <c r="E46" s="119" t="e">
        <f t="shared" si="78"/>
        <v>#N/A</v>
      </c>
      <c r="F46" s="119" t="e">
        <f t="shared" si="78"/>
        <v>#N/A</v>
      </c>
      <c r="G46" s="119" t="e">
        <f t="shared" si="78"/>
        <v>#N/A</v>
      </c>
      <c r="H46" s="119" t="e">
        <f t="shared" si="78"/>
        <v>#N/A</v>
      </c>
      <c r="I46" s="119" t="e">
        <f t="shared" si="78"/>
        <v>#N/A</v>
      </c>
      <c r="J46" s="119" t="e">
        <f t="shared" si="78"/>
        <v>#N/A</v>
      </c>
      <c r="K46" s="119" t="e">
        <f t="shared" si="78"/>
        <v>#N/A</v>
      </c>
      <c r="L46" s="119" t="e">
        <f t="shared" si="78"/>
        <v>#N/A</v>
      </c>
      <c r="M46" s="119" t="e">
        <f t="shared" si="78"/>
        <v>#N/A</v>
      </c>
      <c r="N46" s="119" t="e">
        <f t="shared" si="78"/>
        <v>#N/A</v>
      </c>
      <c r="O46" s="119" t="e">
        <f t="shared" si="78"/>
        <v>#N/A</v>
      </c>
      <c r="P46" s="119" t="e">
        <f t="shared" si="78"/>
        <v>#N/A</v>
      </c>
      <c r="Q46" s="119" t="e">
        <f t="shared" si="78"/>
        <v>#N/A</v>
      </c>
      <c r="R46" s="119" t="e">
        <f t="shared" si="78"/>
        <v>#N/A</v>
      </c>
      <c r="S46" s="119" t="e">
        <f t="shared" si="78"/>
        <v>#N/A</v>
      </c>
      <c r="T46" s="119" t="e">
        <f t="shared" si="78"/>
        <v>#N/A</v>
      </c>
      <c r="U46" s="119" t="e">
        <f t="shared" si="78"/>
        <v>#N/A</v>
      </c>
      <c r="V46" s="119" t="e">
        <f t="shared" si="78"/>
        <v>#N/A</v>
      </c>
      <c r="W46" s="119" t="e">
        <f t="shared" si="78"/>
        <v>#N/A</v>
      </c>
      <c r="X46" s="119" t="e">
        <f t="shared" si="78"/>
        <v>#N/A</v>
      </c>
      <c r="Y46" s="119" t="e">
        <f t="shared" si="78"/>
        <v>#N/A</v>
      </c>
      <c r="Z46" s="119" t="e">
        <f t="shared" si="78"/>
        <v>#N/A</v>
      </c>
      <c r="AA46" s="119" t="e">
        <f t="shared" si="78"/>
        <v>#N/A</v>
      </c>
      <c r="AB46" s="119" t="e">
        <f t="shared" si="78"/>
        <v>#N/A</v>
      </c>
      <c r="AC46" s="119" t="e">
        <f t="shared" si="78"/>
        <v>#N/A</v>
      </c>
      <c r="AD46" s="119" t="e">
        <f t="shared" si="78"/>
        <v>#N/A</v>
      </c>
      <c r="AE46" s="119" t="e">
        <f t="shared" si="78"/>
        <v>#N/A</v>
      </c>
      <c r="AF46" s="119" t="e">
        <f t="shared" si="78"/>
        <v>#N/A</v>
      </c>
      <c r="AG46" s="119" t="e">
        <f t="shared" si="78"/>
        <v>#N/A</v>
      </c>
      <c r="AH46" s="119" t="e">
        <f t="shared" si="78"/>
        <v>#N/A</v>
      </c>
      <c r="AI46" s="119" t="e">
        <f t="shared" si="78"/>
        <v>#N/A</v>
      </c>
      <c r="AJ46" s="119" t="e">
        <f t="shared" si="78"/>
        <v>#N/A</v>
      </c>
      <c r="AK46" s="119" t="e">
        <f t="shared" si="78"/>
        <v>#N/A</v>
      </c>
      <c r="AL46" s="119" t="e">
        <f t="shared" si="78"/>
        <v>#N/A</v>
      </c>
      <c r="AM46" s="119" t="e">
        <f t="shared" si="78"/>
        <v>#N/A</v>
      </c>
      <c r="AN46" s="119" t="e">
        <f t="shared" si="78"/>
        <v>#N/A</v>
      </c>
      <c r="AO46" s="119" t="e">
        <f t="shared" si="78"/>
        <v>#N/A</v>
      </c>
      <c r="AP46" s="119" t="e">
        <f t="shared" si="78"/>
        <v>#N/A</v>
      </c>
      <c r="AQ46" s="119" t="e">
        <f t="shared" si="78"/>
        <v>#N/A</v>
      </c>
      <c r="AR46" s="119" t="e">
        <f t="shared" si="78"/>
        <v>#N/A</v>
      </c>
      <c r="AS46" s="119" t="e">
        <f>IF(ISNUMBER(AS$6), SUM(AS10:AS15), NA())</f>
        <v>#N/A</v>
      </c>
      <c r="AT46" s="119" t="e">
        <f t="shared" ref="AT46:BA46" si="79">IF(ISNUMBER(AT$6), SUM(AT10:AT15), NA())</f>
        <v>#N/A</v>
      </c>
      <c r="AU46" s="119" t="e">
        <f t="shared" si="79"/>
        <v>#N/A</v>
      </c>
      <c r="AV46" s="119" t="e">
        <f t="shared" si="79"/>
        <v>#N/A</v>
      </c>
      <c r="AW46" s="119" t="e">
        <f t="shared" si="79"/>
        <v>#N/A</v>
      </c>
      <c r="AX46" s="119" t="e">
        <f t="shared" si="79"/>
        <v>#N/A</v>
      </c>
      <c r="AY46" s="119" t="e">
        <f t="shared" si="79"/>
        <v>#N/A</v>
      </c>
      <c r="AZ46" s="119" t="e">
        <f t="shared" si="79"/>
        <v>#N/A</v>
      </c>
      <c r="BA46" s="120" t="e">
        <f t="shared" si="79"/>
        <v>#N/A</v>
      </c>
      <c r="BB46" s="266">
        <f t="shared" si="72"/>
        <v>303</v>
      </c>
      <c r="BD46" s="117" t="s">
        <v>45</v>
      </c>
      <c r="BE46" s="119">
        <f>SUM(BE10:BE15)</f>
        <v>59</v>
      </c>
      <c r="BF46" s="119">
        <f t="shared" ref="BF46:DD46" si="80">SUM(BF10:BF15)</f>
        <v>0</v>
      </c>
      <c r="BG46" s="119">
        <f t="shared" si="80"/>
        <v>0</v>
      </c>
      <c r="BH46" s="119">
        <f t="shared" si="80"/>
        <v>0</v>
      </c>
      <c r="BI46" s="119">
        <f t="shared" si="80"/>
        <v>0</v>
      </c>
      <c r="BJ46" s="119">
        <f t="shared" si="80"/>
        <v>0</v>
      </c>
      <c r="BK46" s="119">
        <f t="shared" si="80"/>
        <v>0</v>
      </c>
      <c r="BL46" s="119">
        <f t="shared" si="80"/>
        <v>0</v>
      </c>
      <c r="BM46" s="119">
        <f t="shared" si="80"/>
        <v>0</v>
      </c>
      <c r="BN46" s="119">
        <f t="shared" si="80"/>
        <v>0</v>
      </c>
      <c r="BO46" s="119">
        <f t="shared" si="80"/>
        <v>0</v>
      </c>
      <c r="BP46" s="119">
        <f t="shared" si="80"/>
        <v>0</v>
      </c>
      <c r="BQ46" s="119">
        <f t="shared" si="80"/>
        <v>0</v>
      </c>
      <c r="BR46" s="119">
        <f t="shared" si="80"/>
        <v>0</v>
      </c>
      <c r="BS46" s="119">
        <f t="shared" si="80"/>
        <v>0</v>
      </c>
      <c r="BT46" s="119">
        <f t="shared" si="80"/>
        <v>0</v>
      </c>
      <c r="BU46" s="119">
        <f t="shared" si="80"/>
        <v>0</v>
      </c>
      <c r="BV46" s="119">
        <f t="shared" si="80"/>
        <v>0</v>
      </c>
      <c r="BW46" s="119">
        <f t="shared" si="80"/>
        <v>0</v>
      </c>
      <c r="BX46" s="119">
        <f t="shared" si="80"/>
        <v>0</v>
      </c>
      <c r="BY46" s="119">
        <f t="shared" si="80"/>
        <v>0</v>
      </c>
      <c r="BZ46" s="119">
        <f t="shared" si="80"/>
        <v>0</v>
      </c>
      <c r="CA46" s="119">
        <f t="shared" si="80"/>
        <v>0</v>
      </c>
      <c r="CB46" s="119">
        <f t="shared" si="80"/>
        <v>0</v>
      </c>
      <c r="CC46" s="119">
        <f t="shared" si="80"/>
        <v>0</v>
      </c>
      <c r="CD46" s="119">
        <f t="shared" si="80"/>
        <v>0</v>
      </c>
      <c r="CE46" s="119">
        <f t="shared" si="80"/>
        <v>0</v>
      </c>
      <c r="CF46" s="119">
        <f t="shared" si="80"/>
        <v>0</v>
      </c>
      <c r="CG46" s="119">
        <f t="shared" si="80"/>
        <v>0</v>
      </c>
      <c r="CH46" s="119">
        <f t="shared" si="80"/>
        <v>0</v>
      </c>
      <c r="CI46" s="119">
        <f t="shared" si="80"/>
        <v>0</v>
      </c>
      <c r="CJ46" s="119">
        <f t="shared" si="80"/>
        <v>0</v>
      </c>
      <c r="CK46" s="119">
        <f t="shared" si="80"/>
        <v>0</v>
      </c>
      <c r="CL46" s="119">
        <f t="shared" si="80"/>
        <v>0</v>
      </c>
      <c r="CM46" s="119">
        <f t="shared" si="80"/>
        <v>0</v>
      </c>
      <c r="CN46" s="119">
        <f t="shared" si="80"/>
        <v>0</v>
      </c>
      <c r="CO46" s="119">
        <f t="shared" si="80"/>
        <v>0</v>
      </c>
      <c r="CP46" s="119">
        <f t="shared" si="80"/>
        <v>0</v>
      </c>
      <c r="CQ46" s="119">
        <f t="shared" si="80"/>
        <v>0</v>
      </c>
      <c r="CR46" s="119">
        <f t="shared" si="80"/>
        <v>0</v>
      </c>
      <c r="CS46" s="119">
        <f t="shared" si="80"/>
        <v>0</v>
      </c>
      <c r="CT46" s="119">
        <f t="shared" si="80"/>
        <v>0</v>
      </c>
      <c r="CU46" s="119">
        <f t="shared" si="80"/>
        <v>0</v>
      </c>
      <c r="CV46" s="119">
        <f t="shared" si="80"/>
        <v>0</v>
      </c>
      <c r="CW46" s="119">
        <f t="shared" si="80"/>
        <v>0</v>
      </c>
      <c r="CX46" s="119">
        <f t="shared" si="80"/>
        <v>0</v>
      </c>
      <c r="CY46" s="119">
        <f t="shared" si="80"/>
        <v>0</v>
      </c>
      <c r="CZ46" s="119">
        <f t="shared" si="80"/>
        <v>0</v>
      </c>
      <c r="DA46" s="119">
        <f t="shared" si="80"/>
        <v>0</v>
      </c>
      <c r="DB46" s="119">
        <f t="shared" si="80"/>
        <v>0</v>
      </c>
      <c r="DC46" s="119">
        <f t="shared" si="80"/>
        <v>0</v>
      </c>
      <c r="DD46" s="119">
        <f t="shared" si="80"/>
        <v>0</v>
      </c>
      <c r="DH46" s="117" t="s">
        <v>45</v>
      </c>
      <c r="DI46" s="119">
        <f>SUM(DI10:DI15)</f>
        <v>244</v>
      </c>
      <c r="DJ46" s="119">
        <f t="shared" ref="DJ46:FH46" si="81">SUM(DJ10:DJ15)</f>
        <v>0</v>
      </c>
      <c r="DK46" s="119">
        <f t="shared" si="81"/>
        <v>0</v>
      </c>
      <c r="DL46" s="119">
        <f t="shared" si="81"/>
        <v>0</v>
      </c>
      <c r="DM46" s="119">
        <f t="shared" si="81"/>
        <v>0</v>
      </c>
      <c r="DN46" s="119">
        <f t="shared" si="81"/>
        <v>0</v>
      </c>
      <c r="DO46" s="119">
        <f t="shared" si="81"/>
        <v>0</v>
      </c>
      <c r="DP46" s="119">
        <f t="shared" si="81"/>
        <v>0</v>
      </c>
      <c r="DQ46" s="119">
        <f t="shared" si="81"/>
        <v>0</v>
      </c>
      <c r="DR46" s="119">
        <f t="shared" si="81"/>
        <v>0</v>
      </c>
      <c r="DS46" s="119">
        <f t="shared" si="81"/>
        <v>0</v>
      </c>
      <c r="DT46" s="119">
        <f t="shared" si="81"/>
        <v>0</v>
      </c>
      <c r="DU46" s="119">
        <f t="shared" si="81"/>
        <v>0</v>
      </c>
      <c r="DV46" s="119">
        <f t="shared" si="81"/>
        <v>0</v>
      </c>
      <c r="DW46" s="119">
        <f t="shared" si="81"/>
        <v>0</v>
      </c>
      <c r="DX46" s="119">
        <f t="shared" si="81"/>
        <v>0</v>
      </c>
      <c r="DY46" s="119">
        <f t="shared" si="81"/>
        <v>0</v>
      </c>
      <c r="DZ46" s="119">
        <f t="shared" si="81"/>
        <v>0</v>
      </c>
      <c r="EA46" s="119">
        <f t="shared" si="81"/>
        <v>0</v>
      </c>
      <c r="EB46" s="119">
        <f t="shared" si="81"/>
        <v>0</v>
      </c>
      <c r="EC46" s="119">
        <f t="shared" si="81"/>
        <v>0</v>
      </c>
      <c r="ED46" s="119">
        <f t="shared" si="81"/>
        <v>0</v>
      </c>
      <c r="EE46" s="119">
        <f t="shared" si="81"/>
        <v>0</v>
      </c>
      <c r="EF46" s="119">
        <f t="shared" si="81"/>
        <v>0</v>
      </c>
      <c r="EG46" s="119">
        <f t="shared" si="81"/>
        <v>0</v>
      </c>
      <c r="EH46" s="119">
        <f t="shared" si="81"/>
        <v>0</v>
      </c>
      <c r="EI46" s="119">
        <f t="shared" si="81"/>
        <v>0</v>
      </c>
      <c r="EJ46" s="119">
        <f t="shared" si="81"/>
        <v>0</v>
      </c>
      <c r="EK46" s="119">
        <f t="shared" si="81"/>
        <v>0</v>
      </c>
      <c r="EL46" s="119">
        <f t="shared" si="81"/>
        <v>0</v>
      </c>
      <c r="EM46" s="119">
        <f t="shared" si="81"/>
        <v>0</v>
      </c>
      <c r="EN46" s="119">
        <f t="shared" si="81"/>
        <v>0</v>
      </c>
      <c r="EO46" s="119">
        <f t="shared" si="81"/>
        <v>0</v>
      </c>
      <c r="EP46" s="119">
        <f t="shared" si="81"/>
        <v>0</v>
      </c>
      <c r="EQ46" s="119">
        <f t="shared" si="81"/>
        <v>0</v>
      </c>
      <c r="ER46" s="119">
        <f t="shared" si="81"/>
        <v>0</v>
      </c>
      <c r="ES46" s="119">
        <f t="shared" si="81"/>
        <v>0</v>
      </c>
      <c r="ET46" s="119">
        <f t="shared" si="81"/>
        <v>0</v>
      </c>
      <c r="EU46" s="119">
        <f t="shared" si="81"/>
        <v>0</v>
      </c>
      <c r="EV46" s="119">
        <f t="shared" si="81"/>
        <v>0</v>
      </c>
      <c r="EW46" s="119">
        <f t="shared" si="81"/>
        <v>0</v>
      </c>
      <c r="EX46" s="119">
        <f t="shared" si="81"/>
        <v>0</v>
      </c>
      <c r="EY46" s="119">
        <f t="shared" si="81"/>
        <v>0</v>
      </c>
      <c r="EZ46" s="119">
        <f t="shared" si="81"/>
        <v>0</v>
      </c>
      <c r="FA46" s="119">
        <f t="shared" si="81"/>
        <v>0</v>
      </c>
      <c r="FB46" s="119">
        <f t="shared" si="81"/>
        <v>0</v>
      </c>
      <c r="FC46" s="119">
        <f t="shared" si="81"/>
        <v>0</v>
      </c>
      <c r="FD46" s="119">
        <f t="shared" si="81"/>
        <v>0</v>
      </c>
      <c r="FE46" s="119">
        <f t="shared" si="81"/>
        <v>0</v>
      </c>
      <c r="FF46" s="119">
        <f t="shared" si="81"/>
        <v>0</v>
      </c>
      <c r="FG46" s="119">
        <f t="shared" si="81"/>
        <v>0</v>
      </c>
      <c r="FH46" s="120">
        <f t="shared" si="81"/>
        <v>0</v>
      </c>
    </row>
    <row r="47" spans="1:165" x14ac:dyDescent="0.25">
      <c r="A47" s="117" t="s">
        <v>46</v>
      </c>
      <c r="B47" s="119">
        <f t="shared" ref="B47:AR47" si="82">IF(ISNUMBER(B$6), SUM(B16:B19), NA())</f>
        <v>1978</v>
      </c>
      <c r="C47" s="119" t="e">
        <f t="shared" si="82"/>
        <v>#N/A</v>
      </c>
      <c r="D47" s="119" t="e">
        <f t="shared" si="82"/>
        <v>#N/A</v>
      </c>
      <c r="E47" s="119" t="e">
        <f t="shared" si="82"/>
        <v>#N/A</v>
      </c>
      <c r="F47" s="119" t="e">
        <f t="shared" si="82"/>
        <v>#N/A</v>
      </c>
      <c r="G47" s="119" t="e">
        <f t="shared" si="82"/>
        <v>#N/A</v>
      </c>
      <c r="H47" s="119" t="e">
        <f t="shared" si="82"/>
        <v>#N/A</v>
      </c>
      <c r="I47" s="119" t="e">
        <f t="shared" si="82"/>
        <v>#N/A</v>
      </c>
      <c r="J47" s="119" t="e">
        <f t="shared" si="82"/>
        <v>#N/A</v>
      </c>
      <c r="K47" s="119" t="e">
        <f t="shared" si="82"/>
        <v>#N/A</v>
      </c>
      <c r="L47" s="119" t="e">
        <f t="shared" si="82"/>
        <v>#N/A</v>
      </c>
      <c r="M47" s="119" t="e">
        <f t="shared" si="82"/>
        <v>#N/A</v>
      </c>
      <c r="N47" s="119" t="e">
        <f t="shared" si="82"/>
        <v>#N/A</v>
      </c>
      <c r="O47" s="119" t="e">
        <f t="shared" si="82"/>
        <v>#N/A</v>
      </c>
      <c r="P47" s="119" t="e">
        <f t="shared" si="82"/>
        <v>#N/A</v>
      </c>
      <c r="Q47" s="119" t="e">
        <f t="shared" si="82"/>
        <v>#N/A</v>
      </c>
      <c r="R47" s="119" t="e">
        <f t="shared" si="82"/>
        <v>#N/A</v>
      </c>
      <c r="S47" s="119" t="e">
        <f t="shared" si="82"/>
        <v>#N/A</v>
      </c>
      <c r="T47" s="119" t="e">
        <f t="shared" si="82"/>
        <v>#N/A</v>
      </c>
      <c r="U47" s="119" t="e">
        <f t="shared" si="82"/>
        <v>#N/A</v>
      </c>
      <c r="V47" s="119" t="e">
        <f t="shared" si="82"/>
        <v>#N/A</v>
      </c>
      <c r="W47" s="119" t="e">
        <f t="shared" si="82"/>
        <v>#N/A</v>
      </c>
      <c r="X47" s="119" t="e">
        <f t="shared" si="82"/>
        <v>#N/A</v>
      </c>
      <c r="Y47" s="119" t="e">
        <f t="shared" si="82"/>
        <v>#N/A</v>
      </c>
      <c r="Z47" s="119" t="e">
        <f t="shared" si="82"/>
        <v>#N/A</v>
      </c>
      <c r="AA47" s="119" t="e">
        <f t="shared" si="82"/>
        <v>#N/A</v>
      </c>
      <c r="AB47" s="119" t="e">
        <f t="shared" si="82"/>
        <v>#N/A</v>
      </c>
      <c r="AC47" s="119" t="e">
        <f t="shared" si="82"/>
        <v>#N/A</v>
      </c>
      <c r="AD47" s="119" t="e">
        <f t="shared" si="82"/>
        <v>#N/A</v>
      </c>
      <c r="AE47" s="119" t="e">
        <f t="shared" si="82"/>
        <v>#N/A</v>
      </c>
      <c r="AF47" s="119" t="e">
        <f t="shared" si="82"/>
        <v>#N/A</v>
      </c>
      <c r="AG47" s="119" t="e">
        <f t="shared" si="82"/>
        <v>#N/A</v>
      </c>
      <c r="AH47" s="119" t="e">
        <f t="shared" si="82"/>
        <v>#N/A</v>
      </c>
      <c r="AI47" s="119" t="e">
        <f t="shared" si="82"/>
        <v>#N/A</v>
      </c>
      <c r="AJ47" s="119" t="e">
        <f t="shared" si="82"/>
        <v>#N/A</v>
      </c>
      <c r="AK47" s="119" t="e">
        <f t="shared" si="82"/>
        <v>#N/A</v>
      </c>
      <c r="AL47" s="119" t="e">
        <f t="shared" si="82"/>
        <v>#N/A</v>
      </c>
      <c r="AM47" s="119" t="e">
        <f t="shared" si="82"/>
        <v>#N/A</v>
      </c>
      <c r="AN47" s="119" t="e">
        <f t="shared" si="82"/>
        <v>#N/A</v>
      </c>
      <c r="AO47" s="119" t="e">
        <f t="shared" si="82"/>
        <v>#N/A</v>
      </c>
      <c r="AP47" s="119" t="e">
        <f t="shared" si="82"/>
        <v>#N/A</v>
      </c>
      <c r="AQ47" s="119" t="e">
        <f t="shared" si="82"/>
        <v>#N/A</v>
      </c>
      <c r="AR47" s="119" t="e">
        <f t="shared" si="82"/>
        <v>#N/A</v>
      </c>
      <c r="AS47" s="119" t="e">
        <f>IF(ISNUMBER(AS$6), SUM(AS16:AS19), NA())</f>
        <v>#N/A</v>
      </c>
      <c r="AT47" s="119" t="e">
        <f t="shared" ref="AT47:BA47" si="83">IF(ISNUMBER(AT$6), SUM(AT16:AT19), NA())</f>
        <v>#N/A</v>
      </c>
      <c r="AU47" s="119" t="e">
        <f t="shared" si="83"/>
        <v>#N/A</v>
      </c>
      <c r="AV47" s="119" t="e">
        <f t="shared" si="83"/>
        <v>#N/A</v>
      </c>
      <c r="AW47" s="119" t="e">
        <f t="shared" si="83"/>
        <v>#N/A</v>
      </c>
      <c r="AX47" s="119" t="e">
        <f t="shared" si="83"/>
        <v>#N/A</v>
      </c>
      <c r="AY47" s="119" t="e">
        <f t="shared" si="83"/>
        <v>#N/A</v>
      </c>
      <c r="AZ47" s="119" t="e">
        <f t="shared" si="83"/>
        <v>#N/A</v>
      </c>
      <c r="BA47" s="120" t="e">
        <f t="shared" si="83"/>
        <v>#N/A</v>
      </c>
      <c r="BB47" s="266">
        <f t="shared" si="72"/>
        <v>1978</v>
      </c>
      <c r="BD47" s="117" t="s">
        <v>46</v>
      </c>
      <c r="BE47" s="119">
        <f>SUM(BE16:BE19)</f>
        <v>607</v>
      </c>
      <c r="BF47" s="119">
        <f t="shared" ref="BF47:DD47" si="84">SUM(BF16:BF19)</f>
        <v>0</v>
      </c>
      <c r="BG47" s="119">
        <f t="shared" si="84"/>
        <v>0</v>
      </c>
      <c r="BH47" s="119">
        <f t="shared" si="84"/>
        <v>0</v>
      </c>
      <c r="BI47" s="119">
        <f t="shared" si="84"/>
        <v>0</v>
      </c>
      <c r="BJ47" s="119">
        <f t="shared" si="84"/>
        <v>0</v>
      </c>
      <c r="BK47" s="119">
        <f t="shared" si="84"/>
        <v>0</v>
      </c>
      <c r="BL47" s="119">
        <f t="shared" si="84"/>
        <v>0</v>
      </c>
      <c r="BM47" s="119">
        <f t="shared" si="84"/>
        <v>0</v>
      </c>
      <c r="BN47" s="119">
        <f t="shared" si="84"/>
        <v>0</v>
      </c>
      <c r="BO47" s="119">
        <f t="shared" si="84"/>
        <v>0</v>
      </c>
      <c r="BP47" s="119">
        <f t="shared" si="84"/>
        <v>0</v>
      </c>
      <c r="BQ47" s="119">
        <f t="shared" si="84"/>
        <v>0</v>
      </c>
      <c r="BR47" s="119">
        <f t="shared" si="84"/>
        <v>0</v>
      </c>
      <c r="BS47" s="119">
        <f t="shared" si="84"/>
        <v>0</v>
      </c>
      <c r="BT47" s="119">
        <f t="shared" si="84"/>
        <v>0</v>
      </c>
      <c r="BU47" s="119">
        <f t="shared" si="84"/>
        <v>0</v>
      </c>
      <c r="BV47" s="119">
        <f t="shared" si="84"/>
        <v>0</v>
      </c>
      <c r="BW47" s="119">
        <f t="shared" si="84"/>
        <v>0</v>
      </c>
      <c r="BX47" s="119">
        <f t="shared" si="84"/>
        <v>0</v>
      </c>
      <c r="BY47" s="119">
        <f t="shared" si="84"/>
        <v>0</v>
      </c>
      <c r="BZ47" s="119">
        <f t="shared" si="84"/>
        <v>0</v>
      </c>
      <c r="CA47" s="119">
        <f t="shared" si="84"/>
        <v>0</v>
      </c>
      <c r="CB47" s="119">
        <f t="shared" si="84"/>
        <v>0</v>
      </c>
      <c r="CC47" s="119">
        <f t="shared" si="84"/>
        <v>0</v>
      </c>
      <c r="CD47" s="119">
        <f t="shared" si="84"/>
        <v>0</v>
      </c>
      <c r="CE47" s="119">
        <f t="shared" si="84"/>
        <v>0</v>
      </c>
      <c r="CF47" s="119">
        <f t="shared" si="84"/>
        <v>0</v>
      </c>
      <c r="CG47" s="119">
        <f t="shared" si="84"/>
        <v>0</v>
      </c>
      <c r="CH47" s="119">
        <f t="shared" si="84"/>
        <v>0</v>
      </c>
      <c r="CI47" s="119">
        <f t="shared" si="84"/>
        <v>0</v>
      </c>
      <c r="CJ47" s="119">
        <f t="shared" si="84"/>
        <v>0</v>
      </c>
      <c r="CK47" s="119">
        <f t="shared" si="84"/>
        <v>0</v>
      </c>
      <c r="CL47" s="119">
        <f t="shared" si="84"/>
        <v>0</v>
      </c>
      <c r="CM47" s="119">
        <f t="shared" si="84"/>
        <v>0</v>
      </c>
      <c r="CN47" s="119">
        <f t="shared" si="84"/>
        <v>0</v>
      </c>
      <c r="CO47" s="119">
        <f t="shared" si="84"/>
        <v>0</v>
      </c>
      <c r="CP47" s="119">
        <f t="shared" si="84"/>
        <v>0</v>
      </c>
      <c r="CQ47" s="119">
        <f t="shared" si="84"/>
        <v>0</v>
      </c>
      <c r="CR47" s="119">
        <f t="shared" si="84"/>
        <v>0</v>
      </c>
      <c r="CS47" s="119">
        <f t="shared" si="84"/>
        <v>0</v>
      </c>
      <c r="CT47" s="119">
        <f t="shared" si="84"/>
        <v>0</v>
      </c>
      <c r="CU47" s="119">
        <f t="shared" si="84"/>
        <v>0</v>
      </c>
      <c r="CV47" s="119">
        <f t="shared" si="84"/>
        <v>0</v>
      </c>
      <c r="CW47" s="119">
        <f t="shared" si="84"/>
        <v>0</v>
      </c>
      <c r="CX47" s="119">
        <f t="shared" si="84"/>
        <v>0</v>
      </c>
      <c r="CY47" s="119">
        <f t="shared" si="84"/>
        <v>0</v>
      </c>
      <c r="CZ47" s="119">
        <f t="shared" si="84"/>
        <v>0</v>
      </c>
      <c r="DA47" s="119">
        <f t="shared" si="84"/>
        <v>0</v>
      </c>
      <c r="DB47" s="119">
        <f t="shared" si="84"/>
        <v>0</v>
      </c>
      <c r="DC47" s="119">
        <f t="shared" si="84"/>
        <v>0</v>
      </c>
      <c r="DD47" s="119">
        <f t="shared" si="84"/>
        <v>0</v>
      </c>
      <c r="DH47" s="117" t="s">
        <v>46</v>
      </c>
      <c r="DI47" s="119">
        <f>SUM(DI16:DI19)</f>
        <v>1371</v>
      </c>
      <c r="DJ47" s="119">
        <f t="shared" ref="DJ47:FH47" si="85">SUM(DJ16:DJ19)</f>
        <v>0</v>
      </c>
      <c r="DK47" s="119">
        <f t="shared" si="85"/>
        <v>0</v>
      </c>
      <c r="DL47" s="119">
        <f t="shared" si="85"/>
        <v>0</v>
      </c>
      <c r="DM47" s="119">
        <f t="shared" si="85"/>
        <v>0</v>
      </c>
      <c r="DN47" s="119">
        <f t="shared" si="85"/>
        <v>0</v>
      </c>
      <c r="DO47" s="119">
        <f t="shared" si="85"/>
        <v>0</v>
      </c>
      <c r="DP47" s="119">
        <f t="shared" si="85"/>
        <v>0</v>
      </c>
      <c r="DQ47" s="119">
        <f t="shared" si="85"/>
        <v>0</v>
      </c>
      <c r="DR47" s="119">
        <f t="shared" si="85"/>
        <v>0</v>
      </c>
      <c r="DS47" s="119">
        <f t="shared" si="85"/>
        <v>0</v>
      </c>
      <c r="DT47" s="119">
        <f t="shared" si="85"/>
        <v>0</v>
      </c>
      <c r="DU47" s="119">
        <f t="shared" si="85"/>
        <v>0</v>
      </c>
      <c r="DV47" s="119">
        <f t="shared" si="85"/>
        <v>0</v>
      </c>
      <c r="DW47" s="119">
        <f t="shared" si="85"/>
        <v>0</v>
      </c>
      <c r="DX47" s="119">
        <f t="shared" si="85"/>
        <v>0</v>
      </c>
      <c r="DY47" s="119">
        <f t="shared" si="85"/>
        <v>0</v>
      </c>
      <c r="DZ47" s="119">
        <f t="shared" si="85"/>
        <v>0</v>
      </c>
      <c r="EA47" s="119">
        <f t="shared" si="85"/>
        <v>0</v>
      </c>
      <c r="EB47" s="119">
        <f t="shared" si="85"/>
        <v>0</v>
      </c>
      <c r="EC47" s="119">
        <f t="shared" si="85"/>
        <v>0</v>
      </c>
      <c r="ED47" s="119">
        <f t="shared" si="85"/>
        <v>0</v>
      </c>
      <c r="EE47" s="119">
        <f t="shared" si="85"/>
        <v>0</v>
      </c>
      <c r="EF47" s="119">
        <f t="shared" si="85"/>
        <v>0</v>
      </c>
      <c r="EG47" s="119">
        <f t="shared" si="85"/>
        <v>0</v>
      </c>
      <c r="EH47" s="119">
        <f t="shared" si="85"/>
        <v>0</v>
      </c>
      <c r="EI47" s="119">
        <f t="shared" si="85"/>
        <v>0</v>
      </c>
      <c r="EJ47" s="119">
        <f t="shared" si="85"/>
        <v>0</v>
      </c>
      <c r="EK47" s="119">
        <f t="shared" si="85"/>
        <v>0</v>
      </c>
      <c r="EL47" s="119">
        <f t="shared" si="85"/>
        <v>0</v>
      </c>
      <c r="EM47" s="119">
        <f t="shared" si="85"/>
        <v>0</v>
      </c>
      <c r="EN47" s="119">
        <f t="shared" si="85"/>
        <v>0</v>
      </c>
      <c r="EO47" s="119">
        <f t="shared" si="85"/>
        <v>0</v>
      </c>
      <c r="EP47" s="119">
        <f t="shared" si="85"/>
        <v>0</v>
      </c>
      <c r="EQ47" s="119">
        <f t="shared" si="85"/>
        <v>0</v>
      </c>
      <c r="ER47" s="119">
        <f t="shared" si="85"/>
        <v>0</v>
      </c>
      <c r="ES47" s="119">
        <f t="shared" si="85"/>
        <v>0</v>
      </c>
      <c r="ET47" s="119">
        <f t="shared" si="85"/>
        <v>0</v>
      </c>
      <c r="EU47" s="119">
        <f t="shared" si="85"/>
        <v>0</v>
      </c>
      <c r="EV47" s="119">
        <f t="shared" si="85"/>
        <v>0</v>
      </c>
      <c r="EW47" s="119">
        <f t="shared" si="85"/>
        <v>0</v>
      </c>
      <c r="EX47" s="119">
        <f t="shared" si="85"/>
        <v>0</v>
      </c>
      <c r="EY47" s="119">
        <f t="shared" si="85"/>
        <v>0</v>
      </c>
      <c r="EZ47" s="119">
        <f t="shared" si="85"/>
        <v>0</v>
      </c>
      <c r="FA47" s="119">
        <f t="shared" si="85"/>
        <v>0</v>
      </c>
      <c r="FB47" s="119">
        <f t="shared" si="85"/>
        <v>0</v>
      </c>
      <c r="FC47" s="119">
        <f t="shared" si="85"/>
        <v>0</v>
      </c>
      <c r="FD47" s="119">
        <f t="shared" si="85"/>
        <v>0</v>
      </c>
      <c r="FE47" s="119">
        <f t="shared" si="85"/>
        <v>0</v>
      </c>
      <c r="FF47" s="119">
        <f t="shared" si="85"/>
        <v>0</v>
      </c>
      <c r="FG47" s="119">
        <f t="shared" si="85"/>
        <v>0</v>
      </c>
      <c r="FH47" s="120">
        <f t="shared" si="85"/>
        <v>0</v>
      </c>
    </row>
    <row r="48" spans="1:165" x14ac:dyDescent="0.25">
      <c r="A48" s="117" t="s">
        <v>47</v>
      </c>
      <c r="B48" s="119">
        <f>IF(ISNUMBER(B$6), SUM(B20:B21), NA())</f>
        <v>2845</v>
      </c>
      <c r="C48" s="119" t="e">
        <f t="shared" ref="C48:BA48" si="86">IF(ISNUMBER(C$6), SUM(C20:C21), NA())</f>
        <v>#N/A</v>
      </c>
      <c r="D48" s="119" t="e">
        <f t="shared" si="86"/>
        <v>#N/A</v>
      </c>
      <c r="E48" s="119" t="e">
        <f t="shared" si="86"/>
        <v>#N/A</v>
      </c>
      <c r="F48" s="119" t="e">
        <f t="shared" si="86"/>
        <v>#N/A</v>
      </c>
      <c r="G48" s="119" t="e">
        <f t="shared" si="86"/>
        <v>#N/A</v>
      </c>
      <c r="H48" s="119" t="e">
        <f t="shared" si="86"/>
        <v>#N/A</v>
      </c>
      <c r="I48" s="119" t="e">
        <f t="shared" si="86"/>
        <v>#N/A</v>
      </c>
      <c r="J48" s="119" t="e">
        <f t="shared" si="86"/>
        <v>#N/A</v>
      </c>
      <c r="K48" s="119" t="e">
        <f t="shared" si="86"/>
        <v>#N/A</v>
      </c>
      <c r="L48" s="119" t="e">
        <f t="shared" si="86"/>
        <v>#N/A</v>
      </c>
      <c r="M48" s="119" t="e">
        <f t="shared" si="86"/>
        <v>#N/A</v>
      </c>
      <c r="N48" s="119" t="e">
        <f t="shared" si="86"/>
        <v>#N/A</v>
      </c>
      <c r="O48" s="119" t="e">
        <f t="shared" si="86"/>
        <v>#N/A</v>
      </c>
      <c r="P48" s="119" t="e">
        <f t="shared" si="86"/>
        <v>#N/A</v>
      </c>
      <c r="Q48" s="119" t="e">
        <f t="shared" si="86"/>
        <v>#N/A</v>
      </c>
      <c r="R48" s="119" t="e">
        <f t="shared" si="86"/>
        <v>#N/A</v>
      </c>
      <c r="S48" s="119" t="e">
        <f t="shared" si="86"/>
        <v>#N/A</v>
      </c>
      <c r="T48" s="119" t="e">
        <f t="shared" si="86"/>
        <v>#N/A</v>
      </c>
      <c r="U48" s="119" t="e">
        <f t="shared" si="86"/>
        <v>#N/A</v>
      </c>
      <c r="V48" s="119" t="e">
        <f t="shared" si="86"/>
        <v>#N/A</v>
      </c>
      <c r="W48" s="119" t="e">
        <f t="shared" si="86"/>
        <v>#N/A</v>
      </c>
      <c r="X48" s="119" t="e">
        <f t="shared" si="86"/>
        <v>#N/A</v>
      </c>
      <c r="Y48" s="119" t="e">
        <f t="shared" si="86"/>
        <v>#N/A</v>
      </c>
      <c r="Z48" s="119" t="e">
        <f t="shared" si="86"/>
        <v>#N/A</v>
      </c>
      <c r="AA48" s="119" t="e">
        <f t="shared" si="86"/>
        <v>#N/A</v>
      </c>
      <c r="AB48" s="119" t="e">
        <f t="shared" si="86"/>
        <v>#N/A</v>
      </c>
      <c r="AC48" s="119" t="e">
        <f t="shared" si="86"/>
        <v>#N/A</v>
      </c>
      <c r="AD48" s="119" t="e">
        <f t="shared" si="86"/>
        <v>#N/A</v>
      </c>
      <c r="AE48" s="119" t="e">
        <f t="shared" si="86"/>
        <v>#N/A</v>
      </c>
      <c r="AF48" s="119" t="e">
        <f t="shared" si="86"/>
        <v>#N/A</v>
      </c>
      <c r="AG48" s="119" t="e">
        <f t="shared" si="86"/>
        <v>#N/A</v>
      </c>
      <c r="AH48" s="119" t="e">
        <f t="shared" si="86"/>
        <v>#N/A</v>
      </c>
      <c r="AI48" s="119" t="e">
        <f t="shared" si="86"/>
        <v>#N/A</v>
      </c>
      <c r="AJ48" s="119" t="e">
        <f t="shared" si="86"/>
        <v>#N/A</v>
      </c>
      <c r="AK48" s="119" t="e">
        <f t="shared" si="86"/>
        <v>#N/A</v>
      </c>
      <c r="AL48" s="119" t="e">
        <f t="shared" si="86"/>
        <v>#N/A</v>
      </c>
      <c r="AM48" s="119" t="e">
        <f t="shared" si="86"/>
        <v>#N/A</v>
      </c>
      <c r="AN48" s="119" t="e">
        <f t="shared" si="86"/>
        <v>#N/A</v>
      </c>
      <c r="AO48" s="119" t="e">
        <f t="shared" si="86"/>
        <v>#N/A</v>
      </c>
      <c r="AP48" s="119" t="e">
        <f t="shared" si="86"/>
        <v>#N/A</v>
      </c>
      <c r="AQ48" s="119" t="e">
        <f t="shared" si="86"/>
        <v>#N/A</v>
      </c>
      <c r="AR48" s="119" t="e">
        <f t="shared" si="86"/>
        <v>#N/A</v>
      </c>
      <c r="AS48" s="119" t="e">
        <f t="shared" si="86"/>
        <v>#N/A</v>
      </c>
      <c r="AT48" s="119" t="e">
        <f t="shared" si="86"/>
        <v>#N/A</v>
      </c>
      <c r="AU48" s="119" t="e">
        <f t="shared" si="86"/>
        <v>#N/A</v>
      </c>
      <c r="AV48" s="119" t="e">
        <f t="shared" si="86"/>
        <v>#N/A</v>
      </c>
      <c r="AW48" s="119" t="e">
        <f t="shared" si="86"/>
        <v>#N/A</v>
      </c>
      <c r="AX48" s="119" t="e">
        <f t="shared" si="86"/>
        <v>#N/A</v>
      </c>
      <c r="AY48" s="119" t="e">
        <f t="shared" si="86"/>
        <v>#N/A</v>
      </c>
      <c r="AZ48" s="119" t="e">
        <f t="shared" si="86"/>
        <v>#N/A</v>
      </c>
      <c r="BA48" s="120" t="e">
        <f t="shared" si="86"/>
        <v>#N/A</v>
      </c>
      <c r="BB48" s="266">
        <f t="shared" si="72"/>
        <v>2845</v>
      </c>
      <c r="BD48" s="117" t="s">
        <v>47</v>
      </c>
      <c r="BE48" s="119">
        <f>SUM(BE20:BE21)</f>
        <v>937</v>
      </c>
      <c r="BF48" s="119">
        <f t="shared" ref="BF48:DD48" si="87">SUM(BF20:BF21)</f>
        <v>0</v>
      </c>
      <c r="BG48" s="119">
        <f t="shared" si="87"/>
        <v>0</v>
      </c>
      <c r="BH48" s="119">
        <f t="shared" si="87"/>
        <v>0</v>
      </c>
      <c r="BI48" s="119">
        <f t="shared" si="87"/>
        <v>0</v>
      </c>
      <c r="BJ48" s="119">
        <f t="shared" si="87"/>
        <v>0</v>
      </c>
      <c r="BK48" s="119">
        <f t="shared" si="87"/>
        <v>0</v>
      </c>
      <c r="BL48" s="119">
        <f t="shared" si="87"/>
        <v>0</v>
      </c>
      <c r="BM48" s="119">
        <f t="shared" si="87"/>
        <v>0</v>
      </c>
      <c r="BN48" s="119">
        <f t="shared" si="87"/>
        <v>0</v>
      </c>
      <c r="BO48" s="119">
        <f t="shared" si="87"/>
        <v>0</v>
      </c>
      <c r="BP48" s="119">
        <f t="shared" si="87"/>
        <v>0</v>
      </c>
      <c r="BQ48" s="119">
        <f t="shared" si="87"/>
        <v>0</v>
      </c>
      <c r="BR48" s="119">
        <f t="shared" si="87"/>
        <v>0</v>
      </c>
      <c r="BS48" s="119">
        <f t="shared" si="87"/>
        <v>0</v>
      </c>
      <c r="BT48" s="119">
        <f t="shared" si="87"/>
        <v>0</v>
      </c>
      <c r="BU48" s="119">
        <f t="shared" si="87"/>
        <v>0</v>
      </c>
      <c r="BV48" s="119">
        <f t="shared" si="87"/>
        <v>0</v>
      </c>
      <c r="BW48" s="119">
        <f t="shared" si="87"/>
        <v>0</v>
      </c>
      <c r="BX48" s="119">
        <f t="shared" si="87"/>
        <v>0</v>
      </c>
      <c r="BY48" s="119">
        <f t="shared" si="87"/>
        <v>0</v>
      </c>
      <c r="BZ48" s="119">
        <f t="shared" si="87"/>
        <v>0</v>
      </c>
      <c r="CA48" s="119">
        <f t="shared" si="87"/>
        <v>0</v>
      </c>
      <c r="CB48" s="119">
        <f t="shared" si="87"/>
        <v>0</v>
      </c>
      <c r="CC48" s="119">
        <f t="shared" si="87"/>
        <v>0</v>
      </c>
      <c r="CD48" s="119">
        <f t="shared" si="87"/>
        <v>0</v>
      </c>
      <c r="CE48" s="119">
        <f t="shared" si="87"/>
        <v>0</v>
      </c>
      <c r="CF48" s="119">
        <f t="shared" si="87"/>
        <v>0</v>
      </c>
      <c r="CG48" s="119">
        <f t="shared" si="87"/>
        <v>0</v>
      </c>
      <c r="CH48" s="119">
        <f t="shared" si="87"/>
        <v>0</v>
      </c>
      <c r="CI48" s="119">
        <f t="shared" si="87"/>
        <v>0</v>
      </c>
      <c r="CJ48" s="119">
        <f t="shared" si="87"/>
        <v>0</v>
      </c>
      <c r="CK48" s="119">
        <f t="shared" si="87"/>
        <v>0</v>
      </c>
      <c r="CL48" s="119">
        <f t="shared" si="87"/>
        <v>0</v>
      </c>
      <c r="CM48" s="119">
        <f t="shared" si="87"/>
        <v>0</v>
      </c>
      <c r="CN48" s="119">
        <f t="shared" si="87"/>
        <v>0</v>
      </c>
      <c r="CO48" s="119">
        <f t="shared" si="87"/>
        <v>0</v>
      </c>
      <c r="CP48" s="119">
        <f t="shared" si="87"/>
        <v>0</v>
      </c>
      <c r="CQ48" s="119">
        <f t="shared" si="87"/>
        <v>0</v>
      </c>
      <c r="CR48" s="119">
        <f t="shared" si="87"/>
        <v>0</v>
      </c>
      <c r="CS48" s="119">
        <f t="shared" si="87"/>
        <v>0</v>
      </c>
      <c r="CT48" s="119">
        <f t="shared" si="87"/>
        <v>0</v>
      </c>
      <c r="CU48" s="119">
        <f t="shared" si="87"/>
        <v>0</v>
      </c>
      <c r="CV48" s="119">
        <f t="shared" si="87"/>
        <v>0</v>
      </c>
      <c r="CW48" s="119">
        <f t="shared" si="87"/>
        <v>0</v>
      </c>
      <c r="CX48" s="119">
        <f t="shared" si="87"/>
        <v>0</v>
      </c>
      <c r="CY48" s="119">
        <f t="shared" si="87"/>
        <v>0</v>
      </c>
      <c r="CZ48" s="119">
        <f t="shared" si="87"/>
        <v>0</v>
      </c>
      <c r="DA48" s="119">
        <f t="shared" si="87"/>
        <v>0</v>
      </c>
      <c r="DB48" s="119">
        <f t="shared" si="87"/>
        <v>0</v>
      </c>
      <c r="DC48" s="119">
        <f t="shared" si="87"/>
        <v>0</v>
      </c>
      <c r="DD48" s="119">
        <f t="shared" si="87"/>
        <v>0</v>
      </c>
      <c r="DH48" s="117" t="s">
        <v>47</v>
      </c>
      <c r="DI48" s="119">
        <f>SUM(DI20:DI21)</f>
        <v>1908</v>
      </c>
      <c r="DJ48" s="119">
        <f t="shared" ref="DJ48:FH48" si="88">SUM(DJ20:DJ21)</f>
        <v>0</v>
      </c>
      <c r="DK48" s="119">
        <f t="shared" si="88"/>
        <v>0</v>
      </c>
      <c r="DL48" s="119">
        <f t="shared" si="88"/>
        <v>0</v>
      </c>
      <c r="DM48" s="119">
        <f t="shared" si="88"/>
        <v>0</v>
      </c>
      <c r="DN48" s="119">
        <f t="shared" si="88"/>
        <v>0</v>
      </c>
      <c r="DO48" s="119">
        <f t="shared" si="88"/>
        <v>0</v>
      </c>
      <c r="DP48" s="119">
        <f t="shared" si="88"/>
        <v>0</v>
      </c>
      <c r="DQ48" s="119">
        <f t="shared" si="88"/>
        <v>0</v>
      </c>
      <c r="DR48" s="119">
        <f t="shared" si="88"/>
        <v>0</v>
      </c>
      <c r="DS48" s="119">
        <f t="shared" si="88"/>
        <v>0</v>
      </c>
      <c r="DT48" s="119">
        <f t="shared" si="88"/>
        <v>0</v>
      </c>
      <c r="DU48" s="119">
        <f t="shared" si="88"/>
        <v>0</v>
      </c>
      <c r="DV48" s="119">
        <f t="shared" si="88"/>
        <v>0</v>
      </c>
      <c r="DW48" s="119">
        <f t="shared" si="88"/>
        <v>0</v>
      </c>
      <c r="DX48" s="119">
        <f t="shared" si="88"/>
        <v>0</v>
      </c>
      <c r="DY48" s="119">
        <f t="shared" si="88"/>
        <v>0</v>
      </c>
      <c r="DZ48" s="119">
        <f t="shared" si="88"/>
        <v>0</v>
      </c>
      <c r="EA48" s="119">
        <f t="shared" si="88"/>
        <v>0</v>
      </c>
      <c r="EB48" s="119">
        <f t="shared" si="88"/>
        <v>0</v>
      </c>
      <c r="EC48" s="119">
        <f t="shared" si="88"/>
        <v>0</v>
      </c>
      <c r="ED48" s="119">
        <f t="shared" si="88"/>
        <v>0</v>
      </c>
      <c r="EE48" s="119">
        <f t="shared" si="88"/>
        <v>0</v>
      </c>
      <c r="EF48" s="119">
        <f t="shared" si="88"/>
        <v>0</v>
      </c>
      <c r="EG48" s="119">
        <f t="shared" si="88"/>
        <v>0</v>
      </c>
      <c r="EH48" s="119">
        <f t="shared" si="88"/>
        <v>0</v>
      </c>
      <c r="EI48" s="119">
        <f t="shared" si="88"/>
        <v>0</v>
      </c>
      <c r="EJ48" s="119">
        <f t="shared" si="88"/>
        <v>0</v>
      </c>
      <c r="EK48" s="119">
        <f t="shared" si="88"/>
        <v>0</v>
      </c>
      <c r="EL48" s="119">
        <f t="shared" si="88"/>
        <v>0</v>
      </c>
      <c r="EM48" s="119">
        <f t="shared" si="88"/>
        <v>0</v>
      </c>
      <c r="EN48" s="119">
        <f t="shared" si="88"/>
        <v>0</v>
      </c>
      <c r="EO48" s="119">
        <f t="shared" si="88"/>
        <v>0</v>
      </c>
      <c r="EP48" s="119">
        <f t="shared" si="88"/>
        <v>0</v>
      </c>
      <c r="EQ48" s="119">
        <f t="shared" si="88"/>
        <v>0</v>
      </c>
      <c r="ER48" s="119">
        <f t="shared" si="88"/>
        <v>0</v>
      </c>
      <c r="ES48" s="119">
        <f t="shared" si="88"/>
        <v>0</v>
      </c>
      <c r="ET48" s="119">
        <f t="shared" si="88"/>
        <v>0</v>
      </c>
      <c r="EU48" s="119">
        <f t="shared" si="88"/>
        <v>0</v>
      </c>
      <c r="EV48" s="119">
        <f t="shared" si="88"/>
        <v>0</v>
      </c>
      <c r="EW48" s="119">
        <f t="shared" si="88"/>
        <v>0</v>
      </c>
      <c r="EX48" s="119">
        <f t="shared" si="88"/>
        <v>0</v>
      </c>
      <c r="EY48" s="119">
        <f t="shared" si="88"/>
        <v>0</v>
      </c>
      <c r="EZ48" s="119">
        <f t="shared" si="88"/>
        <v>0</v>
      </c>
      <c r="FA48" s="119">
        <f t="shared" si="88"/>
        <v>0</v>
      </c>
      <c r="FB48" s="119">
        <f t="shared" si="88"/>
        <v>0</v>
      </c>
      <c r="FC48" s="119">
        <f t="shared" si="88"/>
        <v>0</v>
      </c>
      <c r="FD48" s="119">
        <f t="shared" si="88"/>
        <v>0</v>
      </c>
      <c r="FE48" s="119">
        <f t="shared" si="88"/>
        <v>0</v>
      </c>
      <c r="FF48" s="119">
        <f t="shared" si="88"/>
        <v>0</v>
      </c>
      <c r="FG48" s="119">
        <f t="shared" si="88"/>
        <v>0</v>
      </c>
      <c r="FH48" s="120">
        <f t="shared" si="88"/>
        <v>0</v>
      </c>
    </row>
    <row r="49" spans="1:164" x14ac:dyDescent="0.25">
      <c r="A49" s="117" t="s">
        <v>48</v>
      </c>
      <c r="B49" s="119">
        <f>IF(ISNUMBER(B$6), SUM(B22:B23), NA())</f>
        <v>5269</v>
      </c>
      <c r="C49" s="119" t="e">
        <f t="shared" ref="C49:BA49" si="89">IF(ISNUMBER(C$6), SUM(C22:C23), NA())</f>
        <v>#N/A</v>
      </c>
      <c r="D49" s="119" t="e">
        <f t="shared" si="89"/>
        <v>#N/A</v>
      </c>
      <c r="E49" s="119" t="e">
        <f t="shared" si="89"/>
        <v>#N/A</v>
      </c>
      <c r="F49" s="119" t="e">
        <f t="shared" si="89"/>
        <v>#N/A</v>
      </c>
      <c r="G49" s="119" t="e">
        <f t="shared" si="89"/>
        <v>#N/A</v>
      </c>
      <c r="H49" s="119" t="e">
        <f t="shared" si="89"/>
        <v>#N/A</v>
      </c>
      <c r="I49" s="119" t="e">
        <f t="shared" si="89"/>
        <v>#N/A</v>
      </c>
      <c r="J49" s="119" t="e">
        <f t="shared" si="89"/>
        <v>#N/A</v>
      </c>
      <c r="K49" s="119" t="e">
        <f t="shared" si="89"/>
        <v>#N/A</v>
      </c>
      <c r="L49" s="119" t="e">
        <f t="shared" si="89"/>
        <v>#N/A</v>
      </c>
      <c r="M49" s="119" t="e">
        <f t="shared" si="89"/>
        <v>#N/A</v>
      </c>
      <c r="N49" s="119" t="e">
        <f t="shared" si="89"/>
        <v>#N/A</v>
      </c>
      <c r="O49" s="119" t="e">
        <f t="shared" si="89"/>
        <v>#N/A</v>
      </c>
      <c r="P49" s="119" t="e">
        <f t="shared" si="89"/>
        <v>#N/A</v>
      </c>
      <c r="Q49" s="119" t="e">
        <f t="shared" si="89"/>
        <v>#N/A</v>
      </c>
      <c r="R49" s="119" t="e">
        <f t="shared" si="89"/>
        <v>#N/A</v>
      </c>
      <c r="S49" s="119" t="e">
        <f t="shared" si="89"/>
        <v>#N/A</v>
      </c>
      <c r="T49" s="119" t="e">
        <f t="shared" si="89"/>
        <v>#N/A</v>
      </c>
      <c r="U49" s="119" t="e">
        <f t="shared" si="89"/>
        <v>#N/A</v>
      </c>
      <c r="V49" s="119" t="e">
        <f t="shared" si="89"/>
        <v>#N/A</v>
      </c>
      <c r="W49" s="119" t="e">
        <f t="shared" si="89"/>
        <v>#N/A</v>
      </c>
      <c r="X49" s="119" t="e">
        <f t="shared" si="89"/>
        <v>#N/A</v>
      </c>
      <c r="Y49" s="119" t="e">
        <f t="shared" si="89"/>
        <v>#N/A</v>
      </c>
      <c r="Z49" s="119" t="e">
        <f t="shared" si="89"/>
        <v>#N/A</v>
      </c>
      <c r="AA49" s="119" t="e">
        <f t="shared" si="89"/>
        <v>#N/A</v>
      </c>
      <c r="AB49" s="119" t="e">
        <f t="shared" si="89"/>
        <v>#N/A</v>
      </c>
      <c r="AC49" s="119" t="e">
        <f t="shared" si="89"/>
        <v>#N/A</v>
      </c>
      <c r="AD49" s="119" t="e">
        <f t="shared" si="89"/>
        <v>#N/A</v>
      </c>
      <c r="AE49" s="119" t="e">
        <f t="shared" si="89"/>
        <v>#N/A</v>
      </c>
      <c r="AF49" s="119" t="e">
        <f t="shared" si="89"/>
        <v>#N/A</v>
      </c>
      <c r="AG49" s="119" t="e">
        <f t="shared" si="89"/>
        <v>#N/A</v>
      </c>
      <c r="AH49" s="119" t="e">
        <f t="shared" si="89"/>
        <v>#N/A</v>
      </c>
      <c r="AI49" s="119" t="e">
        <f t="shared" si="89"/>
        <v>#N/A</v>
      </c>
      <c r="AJ49" s="119" t="e">
        <f t="shared" si="89"/>
        <v>#N/A</v>
      </c>
      <c r="AK49" s="119" t="e">
        <f t="shared" si="89"/>
        <v>#N/A</v>
      </c>
      <c r="AL49" s="119" t="e">
        <f t="shared" si="89"/>
        <v>#N/A</v>
      </c>
      <c r="AM49" s="119" t="e">
        <f t="shared" si="89"/>
        <v>#N/A</v>
      </c>
      <c r="AN49" s="119" t="e">
        <f t="shared" si="89"/>
        <v>#N/A</v>
      </c>
      <c r="AO49" s="119" t="e">
        <f t="shared" si="89"/>
        <v>#N/A</v>
      </c>
      <c r="AP49" s="119" t="e">
        <f t="shared" si="89"/>
        <v>#N/A</v>
      </c>
      <c r="AQ49" s="119" t="e">
        <f t="shared" si="89"/>
        <v>#N/A</v>
      </c>
      <c r="AR49" s="119" t="e">
        <f t="shared" si="89"/>
        <v>#N/A</v>
      </c>
      <c r="AS49" s="119" t="e">
        <f t="shared" si="89"/>
        <v>#N/A</v>
      </c>
      <c r="AT49" s="119" t="e">
        <f t="shared" si="89"/>
        <v>#N/A</v>
      </c>
      <c r="AU49" s="119" t="e">
        <f t="shared" si="89"/>
        <v>#N/A</v>
      </c>
      <c r="AV49" s="119" t="e">
        <f t="shared" si="89"/>
        <v>#N/A</v>
      </c>
      <c r="AW49" s="119" t="e">
        <f t="shared" si="89"/>
        <v>#N/A</v>
      </c>
      <c r="AX49" s="119" t="e">
        <f t="shared" si="89"/>
        <v>#N/A</v>
      </c>
      <c r="AY49" s="119" t="e">
        <f t="shared" si="89"/>
        <v>#N/A</v>
      </c>
      <c r="AZ49" s="119" t="e">
        <f t="shared" si="89"/>
        <v>#N/A</v>
      </c>
      <c r="BA49" s="120" t="e">
        <f t="shared" si="89"/>
        <v>#N/A</v>
      </c>
      <c r="BB49" s="266">
        <f t="shared" si="72"/>
        <v>5269</v>
      </c>
      <c r="BD49" s="117" t="s">
        <v>48</v>
      </c>
      <c r="BE49" s="119">
        <f>SUM(BE22:BE23)</f>
        <v>1940</v>
      </c>
      <c r="BF49" s="119">
        <f t="shared" ref="BF49:DD49" si="90">SUM(BF22:BF23)</f>
        <v>0</v>
      </c>
      <c r="BG49" s="119">
        <f t="shared" si="90"/>
        <v>0</v>
      </c>
      <c r="BH49" s="119">
        <f t="shared" si="90"/>
        <v>0</v>
      </c>
      <c r="BI49" s="119">
        <f t="shared" si="90"/>
        <v>0</v>
      </c>
      <c r="BJ49" s="119">
        <f t="shared" si="90"/>
        <v>0</v>
      </c>
      <c r="BK49" s="119">
        <f t="shared" si="90"/>
        <v>0</v>
      </c>
      <c r="BL49" s="119">
        <f t="shared" si="90"/>
        <v>0</v>
      </c>
      <c r="BM49" s="119">
        <f t="shared" si="90"/>
        <v>0</v>
      </c>
      <c r="BN49" s="119">
        <f t="shared" si="90"/>
        <v>0</v>
      </c>
      <c r="BO49" s="119">
        <f t="shared" si="90"/>
        <v>0</v>
      </c>
      <c r="BP49" s="119">
        <f t="shared" si="90"/>
        <v>0</v>
      </c>
      <c r="BQ49" s="119">
        <f t="shared" si="90"/>
        <v>0</v>
      </c>
      <c r="BR49" s="119">
        <f t="shared" si="90"/>
        <v>0</v>
      </c>
      <c r="BS49" s="119">
        <f t="shared" si="90"/>
        <v>0</v>
      </c>
      <c r="BT49" s="119">
        <f t="shared" si="90"/>
        <v>0</v>
      </c>
      <c r="BU49" s="119">
        <f t="shared" si="90"/>
        <v>0</v>
      </c>
      <c r="BV49" s="119">
        <f t="shared" si="90"/>
        <v>0</v>
      </c>
      <c r="BW49" s="119">
        <f t="shared" si="90"/>
        <v>0</v>
      </c>
      <c r="BX49" s="119">
        <f t="shared" si="90"/>
        <v>0</v>
      </c>
      <c r="BY49" s="119">
        <f t="shared" si="90"/>
        <v>0</v>
      </c>
      <c r="BZ49" s="119">
        <f t="shared" si="90"/>
        <v>0</v>
      </c>
      <c r="CA49" s="119">
        <f t="shared" si="90"/>
        <v>0</v>
      </c>
      <c r="CB49" s="119">
        <f t="shared" si="90"/>
        <v>0</v>
      </c>
      <c r="CC49" s="119">
        <f t="shared" si="90"/>
        <v>0</v>
      </c>
      <c r="CD49" s="119">
        <f t="shared" si="90"/>
        <v>0</v>
      </c>
      <c r="CE49" s="119">
        <f t="shared" si="90"/>
        <v>0</v>
      </c>
      <c r="CF49" s="119">
        <f t="shared" si="90"/>
        <v>0</v>
      </c>
      <c r="CG49" s="119">
        <f t="shared" si="90"/>
        <v>0</v>
      </c>
      <c r="CH49" s="119">
        <f t="shared" si="90"/>
        <v>0</v>
      </c>
      <c r="CI49" s="119">
        <f t="shared" si="90"/>
        <v>0</v>
      </c>
      <c r="CJ49" s="119">
        <f t="shared" si="90"/>
        <v>0</v>
      </c>
      <c r="CK49" s="119">
        <f t="shared" si="90"/>
        <v>0</v>
      </c>
      <c r="CL49" s="119">
        <f t="shared" si="90"/>
        <v>0</v>
      </c>
      <c r="CM49" s="119">
        <f t="shared" si="90"/>
        <v>0</v>
      </c>
      <c r="CN49" s="119">
        <f t="shared" si="90"/>
        <v>0</v>
      </c>
      <c r="CO49" s="119">
        <f t="shared" si="90"/>
        <v>0</v>
      </c>
      <c r="CP49" s="119">
        <f t="shared" si="90"/>
        <v>0</v>
      </c>
      <c r="CQ49" s="119">
        <f t="shared" si="90"/>
        <v>0</v>
      </c>
      <c r="CR49" s="119">
        <f t="shared" si="90"/>
        <v>0</v>
      </c>
      <c r="CS49" s="119">
        <f t="shared" si="90"/>
        <v>0</v>
      </c>
      <c r="CT49" s="119">
        <f t="shared" si="90"/>
        <v>0</v>
      </c>
      <c r="CU49" s="119">
        <f t="shared" si="90"/>
        <v>0</v>
      </c>
      <c r="CV49" s="119">
        <f t="shared" si="90"/>
        <v>0</v>
      </c>
      <c r="CW49" s="119">
        <f t="shared" si="90"/>
        <v>0</v>
      </c>
      <c r="CX49" s="119">
        <f t="shared" si="90"/>
        <v>0</v>
      </c>
      <c r="CY49" s="119">
        <f t="shared" si="90"/>
        <v>0</v>
      </c>
      <c r="CZ49" s="119">
        <f t="shared" si="90"/>
        <v>0</v>
      </c>
      <c r="DA49" s="119">
        <f t="shared" si="90"/>
        <v>0</v>
      </c>
      <c r="DB49" s="119">
        <f t="shared" si="90"/>
        <v>0</v>
      </c>
      <c r="DC49" s="119">
        <f t="shared" si="90"/>
        <v>0</v>
      </c>
      <c r="DD49" s="119">
        <f t="shared" si="90"/>
        <v>0</v>
      </c>
      <c r="DH49" s="117" t="s">
        <v>48</v>
      </c>
      <c r="DI49" s="119">
        <f>SUM(DI22:DI23)</f>
        <v>3329</v>
      </c>
      <c r="DJ49" s="119">
        <f t="shared" ref="DJ49:FH49" si="91">SUM(DJ22:DJ23)</f>
        <v>0</v>
      </c>
      <c r="DK49" s="119">
        <f t="shared" si="91"/>
        <v>0</v>
      </c>
      <c r="DL49" s="119">
        <f t="shared" si="91"/>
        <v>0</v>
      </c>
      <c r="DM49" s="119">
        <f t="shared" si="91"/>
        <v>0</v>
      </c>
      <c r="DN49" s="119">
        <f t="shared" si="91"/>
        <v>0</v>
      </c>
      <c r="DO49" s="119">
        <f t="shared" si="91"/>
        <v>0</v>
      </c>
      <c r="DP49" s="119">
        <f t="shared" si="91"/>
        <v>0</v>
      </c>
      <c r="DQ49" s="119">
        <f t="shared" si="91"/>
        <v>0</v>
      </c>
      <c r="DR49" s="119">
        <f t="shared" si="91"/>
        <v>0</v>
      </c>
      <c r="DS49" s="119">
        <f t="shared" si="91"/>
        <v>0</v>
      </c>
      <c r="DT49" s="119">
        <f t="shared" si="91"/>
        <v>0</v>
      </c>
      <c r="DU49" s="119">
        <f t="shared" si="91"/>
        <v>0</v>
      </c>
      <c r="DV49" s="119">
        <f t="shared" si="91"/>
        <v>0</v>
      </c>
      <c r="DW49" s="119">
        <f t="shared" si="91"/>
        <v>0</v>
      </c>
      <c r="DX49" s="119">
        <f t="shared" si="91"/>
        <v>0</v>
      </c>
      <c r="DY49" s="119">
        <f t="shared" si="91"/>
        <v>0</v>
      </c>
      <c r="DZ49" s="119">
        <f t="shared" si="91"/>
        <v>0</v>
      </c>
      <c r="EA49" s="119">
        <f t="shared" si="91"/>
        <v>0</v>
      </c>
      <c r="EB49" s="119">
        <f t="shared" si="91"/>
        <v>0</v>
      </c>
      <c r="EC49" s="119">
        <f t="shared" si="91"/>
        <v>0</v>
      </c>
      <c r="ED49" s="119">
        <f t="shared" si="91"/>
        <v>0</v>
      </c>
      <c r="EE49" s="119">
        <f t="shared" si="91"/>
        <v>0</v>
      </c>
      <c r="EF49" s="119">
        <f t="shared" si="91"/>
        <v>0</v>
      </c>
      <c r="EG49" s="119">
        <f t="shared" si="91"/>
        <v>0</v>
      </c>
      <c r="EH49" s="119">
        <f t="shared" si="91"/>
        <v>0</v>
      </c>
      <c r="EI49" s="119">
        <f t="shared" si="91"/>
        <v>0</v>
      </c>
      <c r="EJ49" s="119">
        <f t="shared" si="91"/>
        <v>0</v>
      </c>
      <c r="EK49" s="119">
        <f t="shared" si="91"/>
        <v>0</v>
      </c>
      <c r="EL49" s="119">
        <f t="shared" si="91"/>
        <v>0</v>
      </c>
      <c r="EM49" s="119">
        <f t="shared" si="91"/>
        <v>0</v>
      </c>
      <c r="EN49" s="119">
        <f t="shared" si="91"/>
        <v>0</v>
      </c>
      <c r="EO49" s="119">
        <f t="shared" si="91"/>
        <v>0</v>
      </c>
      <c r="EP49" s="119">
        <f t="shared" si="91"/>
        <v>0</v>
      </c>
      <c r="EQ49" s="119">
        <f t="shared" si="91"/>
        <v>0</v>
      </c>
      <c r="ER49" s="119">
        <f t="shared" si="91"/>
        <v>0</v>
      </c>
      <c r="ES49" s="119">
        <f t="shared" si="91"/>
        <v>0</v>
      </c>
      <c r="ET49" s="119">
        <f t="shared" si="91"/>
        <v>0</v>
      </c>
      <c r="EU49" s="119">
        <f t="shared" si="91"/>
        <v>0</v>
      </c>
      <c r="EV49" s="119">
        <f t="shared" si="91"/>
        <v>0</v>
      </c>
      <c r="EW49" s="119">
        <f t="shared" si="91"/>
        <v>0</v>
      </c>
      <c r="EX49" s="119">
        <f t="shared" si="91"/>
        <v>0</v>
      </c>
      <c r="EY49" s="119">
        <f t="shared" si="91"/>
        <v>0</v>
      </c>
      <c r="EZ49" s="119">
        <f t="shared" si="91"/>
        <v>0</v>
      </c>
      <c r="FA49" s="119">
        <f t="shared" si="91"/>
        <v>0</v>
      </c>
      <c r="FB49" s="119">
        <f t="shared" si="91"/>
        <v>0</v>
      </c>
      <c r="FC49" s="119">
        <f t="shared" si="91"/>
        <v>0</v>
      </c>
      <c r="FD49" s="119">
        <f t="shared" si="91"/>
        <v>0</v>
      </c>
      <c r="FE49" s="119">
        <f t="shared" si="91"/>
        <v>0</v>
      </c>
      <c r="FF49" s="119">
        <f t="shared" si="91"/>
        <v>0</v>
      </c>
      <c r="FG49" s="119">
        <f t="shared" si="91"/>
        <v>0</v>
      </c>
      <c r="FH49" s="120">
        <f t="shared" si="91"/>
        <v>0</v>
      </c>
    </row>
    <row r="50" spans="1:164" x14ac:dyDescent="0.25">
      <c r="A50" s="121" t="s">
        <v>49</v>
      </c>
      <c r="B50" s="119">
        <f>IF(ISNUMBER(B$6), SUM(B24:B25), NA())</f>
        <v>7292</v>
      </c>
      <c r="C50" s="119" t="e">
        <f t="shared" ref="C50:BA50" si="92">IF(ISNUMBER(C$6), SUM(C24:C25), NA())</f>
        <v>#N/A</v>
      </c>
      <c r="D50" s="119" t="e">
        <f t="shared" si="92"/>
        <v>#N/A</v>
      </c>
      <c r="E50" s="119" t="e">
        <f t="shared" si="92"/>
        <v>#N/A</v>
      </c>
      <c r="F50" s="119" t="e">
        <f t="shared" si="92"/>
        <v>#N/A</v>
      </c>
      <c r="G50" s="119" t="e">
        <f t="shared" si="92"/>
        <v>#N/A</v>
      </c>
      <c r="H50" s="119" t="e">
        <f t="shared" si="92"/>
        <v>#N/A</v>
      </c>
      <c r="I50" s="119" t="e">
        <f t="shared" si="92"/>
        <v>#N/A</v>
      </c>
      <c r="J50" s="119" t="e">
        <f t="shared" si="92"/>
        <v>#N/A</v>
      </c>
      <c r="K50" s="119" t="e">
        <f t="shared" si="92"/>
        <v>#N/A</v>
      </c>
      <c r="L50" s="119" t="e">
        <f t="shared" si="92"/>
        <v>#N/A</v>
      </c>
      <c r="M50" s="119" t="e">
        <f t="shared" si="92"/>
        <v>#N/A</v>
      </c>
      <c r="N50" s="119" t="e">
        <f t="shared" si="92"/>
        <v>#N/A</v>
      </c>
      <c r="O50" s="119" t="e">
        <f t="shared" si="92"/>
        <v>#N/A</v>
      </c>
      <c r="P50" s="119" t="e">
        <f t="shared" si="92"/>
        <v>#N/A</v>
      </c>
      <c r="Q50" s="119" t="e">
        <f t="shared" si="92"/>
        <v>#N/A</v>
      </c>
      <c r="R50" s="119" t="e">
        <f t="shared" si="92"/>
        <v>#N/A</v>
      </c>
      <c r="S50" s="119" t="e">
        <f t="shared" si="92"/>
        <v>#N/A</v>
      </c>
      <c r="T50" s="119" t="e">
        <f t="shared" si="92"/>
        <v>#N/A</v>
      </c>
      <c r="U50" s="119" t="e">
        <f t="shared" si="92"/>
        <v>#N/A</v>
      </c>
      <c r="V50" s="119" t="e">
        <f t="shared" si="92"/>
        <v>#N/A</v>
      </c>
      <c r="W50" s="119" t="e">
        <f t="shared" si="92"/>
        <v>#N/A</v>
      </c>
      <c r="X50" s="119" t="e">
        <f t="shared" si="92"/>
        <v>#N/A</v>
      </c>
      <c r="Y50" s="119" t="e">
        <f t="shared" si="92"/>
        <v>#N/A</v>
      </c>
      <c r="Z50" s="119" t="e">
        <f t="shared" si="92"/>
        <v>#N/A</v>
      </c>
      <c r="AA50" s="119" t="e">
        <f t="shared" si="92"/>
        <v>#N/A</v>
      </c>
      <c r="AB50" s="119" t="e">
        <f t="shared" si="92"/>
        <v>#N/A</v>
      </c>
      <c r="AC50" s="119" t="e">
        <f t="shared" si="92"/>
        <v>#N/A</v>
      </c>
      <c r="AD50" s="119" t="e">
        <f t="shared" si="92"/>
        <v>#N/A</v>
      </c>
      <c r="AE50" s="119" t="e">
        <f t="shared" si="92"/>
        <v>#N/A</v>
      </c>
      <c r="AF50" s="119" t="e">
        <f t="shared" si="92"/>
        <v>#N/A</v>
      </c>
      <c r="AG50" s="119" t="e">
        <f t="shared" si="92"/>
        <v>#N/A</v>
      </c>
      <c r="AH50" s="119" t="e">
        <f t="shared" si="92"/>
        <v>#N/A</v>
      </c>
      <c r="AI50" s="119" t="e">
        <f t="shared" si="92"/>
        <v>#N/A</v>
      </c>
      <c r="AJ50" s="119" t="e">
        <f t="shared" si="92"/>
        <v>#N/A</v>
      </c>
      <c r="AK50" s="119" t="e">
        <f t="shared" si="92"/>
        <v>#N/A</v>
      </c>
      <c r="AL50" s="119" t="e">
        <f t="shared" si="92"/>
        <v>#N/A</v>
      </c>
      <c r="AM50" s="119" t="e">
        <f t="shared" si="92"/>
        <v>#N/A</v>
      </c>
      <c r="AN50" s="119" t="e">
        <f t="shared" si="92"/>
        <v>#N/A</v>
      </c>
      <c r="AO50" s="119" t="e">
        <f t="shared" si="92"/>
        <v>#N/A</v>
      </c>
      <c r="AP50" s="119" t="e">
        <f t="shared" si="92"/>
        <v>#N/A</v>
      </c>
      <c r="AQ50" s="119" t="e">
        <f t="shared" si="92"/>
        <v>#N/A</v>
      </c>
      <c r="AR50" s="119" t="e">
        <f t="shared" si="92"/>
        <v>#N/A</v>
      </c>
      <c r="AS50" s="119" t="e">
        <f t="shared" si="92"/>
        <v>#N/A</v>
      </c>
      <c r="AT50" s="119" t="e">
        <f t="shared" si="92"/>
        <v>#N/A</v>
      </c>
      <c r="AU50" s="119" t="e">
        <f t="shared" si="92"/>
        <v>#N/A</v>
      </c>
      <c r="AV50" s="119" t="e">
        <f t="shared" si="92"/>
        <v>#N/A</v>
      </c>
      <c r="AW50" s="119" t="e">
        <f t="shared" si="92"/>
        <v>#N/A</v>
      </c>
      <c r="AX50" s="119" t="e">
        <f t="shared" si="92"/>
        <v>#N/A</v>
      </c>
      <c r="AY50" s="119" t="e">
        <f t="shared" si="92"/>
        <v>#N/A</v>
      </c>
      <c r="AZ50" s="119" t="e">
        <f t="shared" si="92"/>
        <v>#N/A</v>
      </c>
      <c r="BA50" s="120" t="e">
        <f t="shared" si="92"/>
        <v>#N/A</v>
      </c>
      <c r="BB50" s="266">
        <f t="shared" si="72"/>
        <v>7292</v>
      </c>
      <c r="BD50" s="121" t="s">
        <v>49</v>
      </c>
      <c r="BE50" s="119">
        <f>SUM(BE24:BE25)</f>
        <v>2512</v>
      </c>
      <c r="BF50" s="119">
        <f t="shared" ref="BF50:DD50" si="93">SUM(BF24:BF25)</f>
        <v>0</v>
      </c>
      <c r="BG50" s="119">
        <f t="shared" si="93"/>
        <v>0</v>
      </c>
      <c r="BH50" s="119">
        <f t="shared" si="93"/>
        <v>0</v>
      </c>
      <c r="BI50" s="119">
        <f t="shared" si="93"/>
        <v>0</v>
      </c>
      <c r="BJ50" s="119">
        <f t="shared" si="93"/>
        <v>0</v>
      </c>
      <c r="BK50" s="119">
        <f t="shared" si="93"/>
        <v>0</v>
      </c>
      <c r="BL50" s="119">
        <f t="shared" si="93"/>
        <v>0</v>
      </c>
      <c r="BM50" s="119">
        <f t="shared" si="93"/>
        <v>0</v>
      </c>
      <c r="BN50" s="119">
        <f t="shared" si="93"/>
        <v>0</v>
      </c>
      <c r="BO50" s="119">
        <f t="shared" si="93"/>
        <v>0</v>
      </c>
      <c r="BP50" s="119">
        <f t="shared" si="93"/>
        <v>0</v>
      </c>
      <c r="BQ50" s="119">
        <f t="shared" si="93"/>
        <v>0</v>
      </c>
      <c r="BR50" s="119">
        <f t="shared" si="93"/>
        <v>0</v>
      </c>
      <c r="BS50" s="119">
        <f t="shared" si="93"/>
        <v>0</v>
      </c>
      <c r="BT50" s="119">
        <f t="shared" si="93"/>
        <v>0</v>
      </c>
      <c r="BU50" s="119">
        <f t="shared" si="93"/>
        <v>0</v>
      </c>
      <c r="BV50" s="119">
        <f t="shared" si="93"/>
        <v>0</v>
      </c>
      <c r="BW50" s="119">
        <f t="shared" si="93"/>
        <v>0</v>
      </c>
      <c r="BX50" s="119">
        <f t="shared" si="93"/>
        <v>0</v>
      </c>
      <c r="BY50" s="119">
        <f t="shared" si="93"/>
        <v>0</v>
      </c>
      <c r="BZ50" s="119">
        <f t="shared" si="93"/>
        <v>0</v>
      </c>
      <c r="CA50" s="119">
        <f t="shared" si="93"/>
        <v>0</v>
      </c>
      <c r="CB50" s="119">
        <f t="shared" si="93"/>
        <v>0</v>
      </c>
      <c r="CC50" s="119">
        <f t="shared" si="93"/>
        <v>0</v>
      </c>
      <c r="CD50" s="119">
        <f t="shared" si="93"/>
        <v>0</v>
      </c>
      <c r="CE50" s="119">
        <f t="shared" si="93"/>
        <v>0</v>
      </c>
      <c r="CF50" s="119">
        <f t="shared" si="93"/>
        <v>0</v>
      </c>
      <c r="CG50" s="119">
        <f t="shared" si="93"/>
        <v>0</v>
      </c>
      <c r="CH50" s="119">
        <f t="shared" si="93"/>
        <v>0</v>
      </c>
      <c r="CI50" s="119">
        <f t="shared" si="93"/>
        <v>0</v>
      </c>
      <c r="CJ50" s="119">
        <f t="shared" si="93"/>
        <v>0</v>
      </c>
      <c r="CK50" s="119">
        <f t="shared" si="93"/>
        <v>0</v>
      </c>
      <c r="CL50" s="119">
        <f t="shared" si="93"/>
        <v>0</v>
      </c>
      <c r="CM50" s="119">
        <f t="shared" si="93"/>
        <v>0</v>
      </c>
      <c r="CN50" s="119">
        <f t="shared" si="93"/>
        <v>0</v>
      </c>
      <c r="CO50" s="119">
        <f t="shared" si="93"/>
        <v>0</v>
      </c>
      <c r="CP50" s="119">
        <f t="shared" si="93"/>
        <v>0</v>
      </c>
      <c r="CQ50" s="119">
        <f t="shared" si="93"/>
        <v>0</v>
      </c>
      <c r="CR50" s="119">
        <f t="shared" si="93"/>
        <v>0</v>
      </c>
      <c r="CS50" s="119">
        <f t="shared" si="93"/>
        <v>0</v>
      </c>
      <c r="CT50" s="119">
        <f t="shared" si="93"/>
        <v>0</v>
      </c>
      <c r="CU50" s="119">
        <f t="shared" si="93"/>
        <v>0</v>
      </c>
      <c r="CV50" s="119">
        <f t="shared" si="93"/>
        <v>0</v>
      </c>
      <c r="CW50" s="119">
        <f t="shared" si="93"/>
        <v>0</v>
      </c>
      <c r="CX50" s="119">
        <f t="shared" si="93"/>
        <v>0</v>
      </c>
      <c r="CY50" s="119">
        <f t="shared" si="93"/>
        <v>0</v>
      </c>
      <c r="CZ50" s="119">
        <f t="shared" si="93"/>
        <v>0</v>
      </c>
      <c r="DA50" s="119">
        <f t="shared" si="93"/>
        <v>0</v>
      </c>
      <c r="DB50" s="119">
        <f t="shared" si="93"/>
        <v>0</v>
      </c>
      <c r="DC50" s="119">
        <f t="shared" si="93"/>
        <v>0</v>
      </c>
      <c r="DD50" s="119">
        <f t="shared" si="93"/>
        <v>0</v>
      </c>
      <c r="DH50" s="121" t="s">
        <v>49</v>
      </c>
      <c r="DI50" s="119">
        <f>SUM(DI24:DI25)</f>
        <v>4780</v>
      </c>
      <c r="DJ50" s="119">
        <f t="shared" ref="DJ50:FH50" si="94">SUM(DJ24:DJ25)</f>
        <v>0</v>
      </c>
      <c r="DK50" s="119">
        <f t="shared" si="94"/>
        <v>0</v>
      </c>
      <c r="DL50" s="119">
        <f t="shared" si="94"/>
        <v>0</v>
      </c>
      <c r="DM50" s="119">
        <f t="shared" si="94"/>
        <v>0</v>
      </c>
      <c r="DN50" s="119">
        <f t="shared" si="94"/>
        <v>0</v>
      </c>
      <c r="DO50" s="119">
        <f t="shared" si="94"/>
        <v>0</v>
      </c>
      <c r="DP50" s="119">
        <f t="shared" si="94"/>
        <v>0</v>
      </c>
      <c r="DQ50" s="119">
        <f t="shared" si="94"/>
        <v>0</v>
      </c>
      <c r="DR50" s="119">
        <f t="shared" si="94"/>
        <v>0</v>
      </c>
      <c r="DS50" s="119">
        <f t="shared" si="94"/>
        <v>0</v>
      </c>
      <c r="DT50" s="119">
        <f t="shared" si="94"/>
        <v>0</v>
      </c>
      <c r="DU50" s="119">
        <f t="shared" si="94"/>
        <v>0</v>
      </c>
      <c r="DV50" s="119">
        <f t="shared" si="94"/>
        <v>0</v>
      </c>
      <c r="DW50" s="119">
        <f>SUM(DW24:DW25)</f>
        <v>0</v>
      </c>
      <c r="DX50" s="119">
        <f t="shared" si="94"/>
        <v>0</v>
      </c>
      <c r="DY50" s="119">
        <f t="shared" si="94"/>
        <v>0</v>
      </c>
      <c r="DZ50" s="119">
        <f t="shared" si="94"/>
        <v>0</v>
      </c>
      <c r="EA50" s="119">
        <f t="shared" si="94"/>
        <v>0</v>
      </c>
      <c r="EB50" s="119">
        <f t="shared" si="94"/>
        <v>0</v>
      </c>
      <c r="EC50" s="119">
        <f t="shared" si="94"/>
        <v>0</v>
      </c>
      <c r="ED50" s="119">
        <f t="shared" si="94"/>
        <v>0</v>
      </c>
      <c r="EE50" s="119">
        <f t="shared" si="94"/>
        <v>0</v>
      </c>
      <c r="EF50" s="119">
        <f t="shared" si="94"/>
        <v>0</v>
      </c>
      <c r="EG50" s="119">
        <f t="shared" si="94"/>
        <v>0</v>
      </c>
      <c r="EH50" s="119">
        <f t="shared" si="94"/>
        <v>0</v>
      </c>
      <c r="EI50" s="119">
        <f t="shared" si="94"/>
        <v>0</v>
      </c>
      <c r="EJ50" s="119">
        <f t="shared" si="94"/>
        <v>0</v>
      </c>
      <c r="EK50" s="119">
        <f t="shared" si="94"/>
        <v>0</v>
      </c>
      <c r="EL50" s="119">
        <f t="shared" si="94"/>
        <v>0</v>
      </c>
      <c r="EM50" s="119">
        <f t="shared" si="94"/>
        <v>0</v>
      </c>
      <c r="EN50" s="119">
        <f t="shared" si="94"/>
        <v>0</v>
      </c>
      <c r="EO50" s="119">
        <f t="shared" si="94"/>
        <v>0</v>
      </c>
      <c r="EP50" s="119">
        <f t="shared" si="94"/>
        <v>0</v>
      </c>
      <c r="EQ50" s="119">
        <f t="shared" si="94"/>
        <v>0</v>
      </c>
      <c r="ER50" s="119">
        <f t="shared" si="94"/>
        <v>0</v>
      </c>
      <c r="ES50" s="119">
        <f t="shared" si="94"/>
        <v>0</v>
      </c>
      <c r="ET50" s="119">
        <f t="shared" si="94"/>
        <v>0</v>
      </c>
      <c r="EU50" s="119">
        <f t="shared" si="94"/>
        <v>0</v>
      </c>
      <c r="EV50" s="119">
        <f t="shared" si="94"/>
        <v>0</v>
      </c>
      <c r="EW50" s="119">
        <f t="shared" si="94"/>
        <v>0</v>
      </c>
      <c r="EX50" s="119">
        <f t="shared" si="94"/>
        <v>0</v>
      </c>
      <c r="EY50" s="119">
        <f t="shared" si="94"/>
        <v>0</v>
      </c>
      <c r="EZ50" s="119">
        <f t="shared" si="94"/>
        <v>0</v>
      </c>
      <c r="FA50" s="119">
        <f t="shared" si="94"/>
        <v>0</v>
      </c>
      <c r="FB50" s="119">
        <f t="shared" si="94"/>
        <v>0</v>
      </c>
      <c r="FC50" s="119">
        <f t="shared" si="94"/>
        <v>0</v>
      </c>
      <c r="FD50" s="119">
        <f t="shared" si="94"/>
        <v>0</v>
      </c>
      <c r="FE50" s="119">
        <f t="shared" si="94"/>
        <v>0</v>
      </c>
      <c r="FF50" s="119">
        <f t="shared" si="94"/>
        <v>0</v>
      </c>
      <c r="FG50" s="119">
        <f t="shared" si="94"/>
        <v>0</v>
      </c>
      <c r="FH50" s="120">
        <f t="shared" si="94"/>
        <v>0</v>
      </c>
    </row>
    <row r="51" spans="1:164" x14ac:dyDescent="0.25">
      <c r="A51" s="122" t="s">
        <v>65</v>
      </c>
      <c r="B51" s="124">
        <f>SUM(B44:B50)</f>
        <v>17751</v>
      </c>
      <c r="C51" s="124" t="e">
        <f t="shared" ref="C51:D51" si="95">SUM(C44:C50)</f>
        <v>#N/A</v>
      </c>
      <c r="D51" s="124" t="e">
        <f t="shared" si="95"/>
        <v>#N/A</v>
      </c>
      <c r="E51" s="124" t="e">
        <f>SUM(E44:E50)</f>
        <v>#N/A</v>
      </c>
      <c r="F51" s="124" t="e">
        <f t="shared" ref="F51:BA51" si="96">SUM(F44:F50)</f>
        <v>#N/A</v>
      </c>
      <c r="G51" s="124" t="e">
        <f t="shared" si="96"/>
        <v>#N/A</v>
      </c>
      <c r="H51" s="124" t="e">
        <f t="shared" si="96"/>
        <v>#N/A</v>
      </c>
      <c r="I51" s="124" t="e">
        <f t="shared" si="96"/>
        <v>#N/A</v>
      </c>
      <c r="J51" s="124" t="e">
        <f t="shared" si="96"/>
        <v>#N/A</v>
      </c>
      <c r="K51" s="124" t="e">
        <f>SUM(K44:K50)</f>
        <v>#N/A</v>
      </c>
      <c r="L51" s="124" t="e">
        <f t="shared" si="96"/>
        <v>#N/A</v>
      </c>
      <c r="M51" s="124" t="e">
        <f t="shared" si="96"/>
        <v>#N/A</v>
      </c>
      <c r="N51" s="124" t="e">
        <f t="shared" si="96"/>
        <v>#N/A</v>
      </c>
      <c r="O51" s="124" t="e">
        <f t="shared" si="96"/>
        <v>#N/A</v>
      </c>
      <c r="P51" s="124" t="e">
        <f t="shared" si="96"/>
        <v>#N/A</v>
      </c>
      <c r="Q51" s="124" t="e">
        <f t="shared" si="96"/>
        <v>#N/A</v>
      </c>
      <c r="R51" s="124" t="e">
        <f t="shared" si="96"/>
        <v>#N/A</v>
      </c>
      <c r="S51" s="124" t="e">
        <f t="shared" si="96"/>
        <v>#N/A</v>
      </c>
      <c r="T51" s="124" t="e">
        <f t="shared" si="96"/>
        <v>#N/A</v>
      </c>
      <c r="U51" s="124" t="e">
        <f t="shared" si="96"/>
        <v>#N/A</v>
      </c>
      <c r="V51" s="124" t="e">
        <f t="shared" si="96"/>
        <v>#N/A</v>
      </c>
      <c r="W51" s="124" t="e">
        <f t="shared" si="96"/>
        <v>#N/A</v>
      </c>
      <c r="X51" s="124" t="e">
        <f t="shared" si="96"/>
        <v>#N/A</v>
      </c>
      <c r="Y51" s="124" t="e">
        <f t="shared" si="96"/>
        <v>#N/A</v>
      </c>
      <c r="Z51" s="124" t="e">
        <f t="shared" si="96"/>
        <v>#N/A</v>
      </c>
      <c r="AA51" s="124" t="e">
        <f t="shared" si="96"/>
        <v>#N/A</v>
      </c>
      <c r="AB51" s="124" t="e">
        <f t="shared" si="96"/>
        <v>#N/A</v>
      </c>
      <c r="AC51" s="124" t="e">
        <f t="shared" si="96"/>
        <v>#N/A</v>
      </c>
      <c r="AD51" s="124" t="e">
        <f t="shared" si="96"/>
        <v>#N/A</v>
      </c>
      <c r="AE51" s="124" t="e">
        <f t="shared" si="96"/>
        <v>#N/A</v>
      </c>
      <c r="AF51" s="124" t="e">
        <f t="shared" si="96"/>
        <v>#N/A</v>
      </c>
      <c r="AG51" s="124" t="e">
        <f t="shared" si="96"/>
        <v>#N/A</v>
      </c>
      <c r="AH51" s="124" t="e">
        <f t="shared" si="96"/>
        <v>#N/A</v>
      </c>
      <c r="AI51" s="124" t="e">
        <f t="shared" si="96"/>
        <v>#N/A</v>
      </c>
      <c r="AJ51" s="124" t="e">
        <f t="shared" si="96"/>
        <v>#N/A</v>
      </c>
      <c r="AK51" s="124" t="e">
        <f t="shared" si="96"/>
        <v>#N/A</v>
      </c>
      <c r="AL51" s="124" t="e">
        <f t="shared" si="96"/>
        <v>#N/A</v>
      </c>
      <c r="AM51" s="124" t="e">
        <f t="shared" si="96"/>
        <v>#N/A</v>
      </c>
      <c r="AN51" s="124" t="e">
        <f t="shared" si="96"/>
        <v>#N/A</v>
      </c>
      <c r="AO51" s="124" t="e">
        <f t="shared" si="96"/>
        <v>#N/A</v>
      </c>
      <c r="AP51" s="124" t="e">
        <f t="shared" si="96"/>
        <v>#N/A</v>
      </c>
      <c r="AQ51" s="124" t="e">
        <f t="shared" si="96"/>
        <v>#N/A</v>
      </c>
      <c r="AR51" s="124" t="e">
        <f t="shared" si="96"/>
        <v>#N/A</v>
      </c>
      <c r="AS51" s="124" t="e">
        <f t="shared" si="96"/>
        <v>#N/A</v>
      </c>
      <c r="AT51" s="124" t="e">
        <f t="shared" si="96"/>
        <v>#N/A</v>
      </c>
      <c r="AU51" s="124" t="e">
        <f t="shared" si="96"/>
        <v>#N/A</v>
      </c>
      <c r="AV51" s="124" t="e">
        <f t="shared" si="96"/>
        <v>#N/A</v>
      </c>
      <c r="AW51" s="124" t="e">
        <f t="shared" si="96"/>
        <v>#N/A</v>
      </c>
      <c r="AX51" s="124" t="e">
        <f t="shared" si="96"/>
        <v>#N/A</v>
      </c>
      <c r="AY51" s="124" t="e">
        <f t="shared" si="96"/>
        <v>#N/A</v>
      </c>
      <c r="AZ51" s="124" t="e">
        <f t="shared" si="96"/>
        <v>#N/A</v>
      </c>
      <c r="BA51" s="125" t="e">
        <f t="shared" si="96"/>
        <v>#N/A</v>
      </c>
      <c r="BB51" s="266">
        <f t="shared" si="72"/>
        <v>17751</v>
      </c>
      <c r="BD51" s="122" t="s">
        <v>65</v>
      </c>
      <c r="BE51" s="124">
        <f t="shared" ref="BE51:DD51" si="97">SUM(BE44:BE50)</f>
        <v>6057</v>
      </c>
      <c r="BF51" s="124">
        <f t="shared" si="97"/>
        <v>0</v>
      </c>
      <c r="BG51" s="124">
        <f t="shared" si="97"/>
        <v>0</v>
      </c>
      <c r="BH51" s="124">
        <f t="shared" si="97"/>
        <v>0</v>
      </c>
      <c r="BI51" s="124">
        <f t="shared" si="97"/>
        <v>0</v>
      </c>
      <c r="BJ51" s="124">
        <f t="shared" si="97"/>
        <v>0</v>
      </c>
      <c r="BK51" s="124">
        <f t="shared" si="97"/>
        <v>0</v>
      </c>
      <c r="BL51" s="124">
        <f t="shared" si="97"/>
        <v>0</v>
      </c>
      <c r="BM51" s="124">
        <f t="shared" si="97"/>
        <v>0</v>
      </c>
      <c r="BN51" s="124">
        <f t="shared" si="97"/>
        <v>0</v>
      </c>
      <c r="BO51" s="124">
        <f t="shared" si="97"/>
        <v>0</v>
      </c>
      <c r="BP51" s="124">
        <f t="shared" si="97"/>
        <v>0</v>
      </c>
      <c r="BQ51" s="124">
        <f t="shared" si="97"/>
        <v>0</v>
      </c>
      <c r="BR51" s="124">
        <f t="shared" si="97"/>
        <v>0</v>
      </c>
      <c r="BS51" s="124">
        <f t="shared" si="97"/>
        <v>0</v>
      </c>
      <c r="BT51" s="124">
        <f t="shared" si="97"/>
        <v>0</v>
      </c>
      <c r="BU51" s="124">
        <f t="shared" si="97"/>
        <v>0</v>
      </c>
      <c r="BV51" s="124">
        <f t="shared" si="97"/>
        <v>0</v>
      </c>
      <c r="BW51" s="124">
        <f t="shared" si="97"/>
        <v>0</v>
      </c>
      <c r="BX51" s="124">
        <f t="shared" si="97"/>
        <v>0</v>
      </c>
      <c r="BY51" s="124">
        <f t="shared" si="97"/>
        <v>0</v>
      </c>
      <c r="BZ51" s="124">
        <f t="shared" si="97"/>
        <v>0</v>
      </c>
      <c r="CA51" s="124">
        <f t="shared" si="97"/>
        <v>0</v>
      </c>
      <c r="CB51" s="124">
        <f t="shared" si="97"/>
        <v>0</v>
      </c>
      <c r="CC51" s="124">
        <f t="shared" si="97"/>
        <v>0</v>
      </c>
      <c r="CD51" s="124">
        <f t="shared" si="97"/>
        <v>0</v>
      </c>
      <c r="CE51" s="124">
        <f t="shared" si="97"/>
        <v>0</v>
      </c>
      <c r="CF51" s="124">
        <f t="shared" si="97"/>
        <v>0</v>
      </c>
      <c r="CG51" s="124">
        <f t="shared" si="97"/>
        <v>0</v>
      </c>
      <c r="CH51" s="124">
        <f t="shared" si="97"/>
        <v>0</v>
      </c>
      <c r="CI51" s="124">
        <f t="shared" si="97"/>
        <v>0</v>
      </c>
      <c r="CJ51" s="124">
        <f t="shared" si="97"/>
        <v>0</v>
      </c>
      <c r="CK51" s="124">
        <f t="shared" si="97"/>
        <v>0</v>
      </c>
      <c r="CL51" s="124">
        <f t="shared" si="97"/>
        <v>0</v>
      </c>
      <c r="CM51" s="124">
        <f t="shared" si="97"/>
        <v>0</v>
      </c>
      <c r="CN51" s="124">
        <f t="shared" si="97"/>
        <v>0</v>
      </c>
      <c r="CO51" s="124">
        <f t="shared" si="97"/>
        <v>0</v>
      </c>
      <c r="CP51" s="124">
        <f t="shared" si="97"/>
        <v>0</v>
      </c>
      <c r="CQ51" s="124">
        <f t="shared" si="97"/>
        <v>0</v>
      </c>
      <c r="CR51" s="124">
        <f t="shared" si="97"/>
        <v>0</v>
      </c>
      <c r="CS51" s="124">
        <f t="shared" si="97"/>
        <v>0</v>
      </c>
      <c r="CT51" s="124">
        <f t="shared" si="97"/>
        <v>0</v>
      </c>
      <c r="CU51" s="124">
        <f t="shared" si="97"/>
        <v>0</v>
      </c>
      <c r="CV51" s="124">
        <f t="shared" si="97"/>
        <v>0</v>
      </c>
      <c r="CW51" s="124">
        <f t="shared" si="97"/>
        <v>0</v>
      </c>
      <c r="CX51" s="124">
        <f t="shared" si="97"/>
        <v>0</v>
      </c>
      <c r="CY51" s="124">
        <f t="shared" si="97"/>
        <v>0</v>
      </c>
      <c r="CZ51" s="124">
        <f t="shared" si="97"/>
        <v>0</v>
      </c>
      <c r="DA51" s="124">
        <f t="shared" si="97"/>
        <v>0</v>
      </c>
      <c r="DB51" s="124">
        <f t="shared" si="97"/>
        <v>0</v>
      </c>
      <c r="DC51" s="124">
        <f t="shared" si="97"/>
        <v>0</v>
      </c>
      <c r="DD51" s="124">
        <f t="shared" si="97"/>
        <v>0</v>
      </c>
      <c r="DH51" s="122" t="s">
        <v>65</v>
      </c>
      <c r="DI51" s="124">
        <f t="shared" ref="DI51:FH51" si="98">SUM(DI44:DI50)</f>
        <v>11694</v>
      </c>
      <c r="DJ51" s="124">
        <f t="shared" si="98"/>
        <v>0</v>
      </c>
      <c r="DK51" s="124">
        <f t="shared" si="98"/>
        <v>0</v>
      </c>
      <c r="DL51" s="124">
        <f t="shared" si="98"/>
        <v>0</v>
      </c>
      <c r="DM51" s="124">
        <f t="shared" si="98"/>
        <v>0</v>
      </c>
      <c r="DN51" s="124">
        <f t="shared" si="98"/>
        <v>0</v>
      </c>
      <c r="DO51" s="124">
        <f t="shared" si="98"/>
        <v>0</v>
      </c>
      <c r="DP51" s="124">
        <f t="shared" si="98"/>
        <v>0</v>
      </c>
      <c r="DQ51" s="124">
        <f t="shared" si="98"/>
        <v>0</v>
      </c>
      <c r="DR51" s="124">
        <f t="shared" si="98"/>
        <v>0</v>
      </c>
      <c r="DS51" s="124">
        <f t="shared" si="98"/>
        <v>0</v>
      </c>
      <c r="DT51" s="124">
        <f t="shared" si="98"/>
        <v>0</v>
      </c>
      <c r="DU51" s="124">
        <f t="shared" si="98"/>
        <v>0</v>
      </c>
      <c r="DV51" s="124">
        <f t="shared" si="98"/>
        <v>0</v>
      </c>
      <c r="DW51" s="124">
        <f t="shared" si="98"/>
        <v>0</v>
      </c>
      <c r="DX51" s="124">
        <f t="shared" si="98"/>
        <v>0</v>
      </c>
      <c r="DY51" s="124">
        <f t="shared" si="98"/>
        <v>0</v>
      </c>
      <c r="DZ51" s="124">
        <f t="shared" si="98"/>
        <v>0</v>
      </c>
      <c r="EA51" s="124">
        <f t="shared" si="98"/>
        <v>0</v>
      </c>
      <c r="EB51" s="124">
        <f t="shared" si="98"/>
        <v>0</v>
      </c>
      <c r="EC51" s="124">
        <f t="shared" si="98"/>
        <v>0</v>
      </c>
      <c r="ED51" s="124">
        <f t="shared" si="98"/>
        <v>0</v>
      </c>
      <c r="EE51" s="124">
        <f t="shared" si="98"/>
        <v>0</v>
      </c>
      <c r="EF51" s="124">
        <f t="shared" si="98"/>
        <v>0</v>
      </c>
      <c r="EG51" s="124">
        <f t="shared" si="98"/>
        <v>0</v>
      </c>
      <c r="EH51" s="124">
        <f t="shared" si="98"/>
        <v>0</v>
      </c>
      <c r="EI51" s="124">
        <f t="shared" si="98"/>
        <v>0</v>
      </c>
      <c r="EJ51" s="124">
        <f t="shared" si="98"/>
        <v>0</v>
      </c>
      <c r="EK51" s="124">
        <f t="shared" si="98"/>
        <v>0</v>
      </c>
      <c r="EL51" s="124">
        <f t="shared" si="98"/>
        <v>0</v>
      </c>
      <c r="EM51" s="124">
        <f t="shared" si="98"/>
        <v>0</v>
      </c>
      <c r="EN51" s="124">
        <f t="shared" si="98"/>
        <v>0</v>
      </c>
      <c r="EO51" s="124">
        <f t="shared" si="98"/>
        <v>0</v>
      </c>
      <c r="EP51" s="124">
        <f t="shared" si="98"/>
        <v>0</v>
      </c>
      <c r="EQ51" s="124">
        <f t="shared" si="98"/>
        <v>0</v>
      </c>
      <c r="ER51" s="124">
        <f t="shared" si="98"/>
        <v>0</v>
      </c>
      <c r="ES51" s="124">
        <f t="shared" si="98"/>
        <v>0</v>
      </c>
      <c r="ET51" s="124">
        <f t="shared" si="98"/>
        <v>0</v>
      </c>
      <c r="EU51" s="124">
        <f t="shared" si="98"/>
        <v>0</v>
      </c>
      <c r="EV51" s="124">
        <f t="shared" si="98"/>
        <v>0</v>
      </c>
      <c r="EW51" s="124">
        <f t="shared" si="98"/>
        <v>0</v>
      </c>
      <c r="EX51" s="124">
        <f t="shared" si="98"/>
        <v>0</v>
      </c>
      <c r="EY51" s="124">
        <f t="shared" si="98"/>
        <v>0</v>
      </c>
      <c r="EZ51" s="124">
        <f t="shared" si="98"/>
        <v>0</v>
      </c>
      <c r="FA51" s="124">
        <f t="shared" si="98"/>
        <v>0</v>
      </c>
      <c r="FB51" s="124">
        <f t="shared" si="98"/>
        <v>0</v>
      </c>
      <c r="FC51" s="124">
        <f t="shared" si="98"/>
        <v>0</v>
      </c>
      <c r="FD51" s="124">
        <f t="shared" si="98"/>
        <v>0</v>
      </c>
      <c r="FE51" s="124">
        <f t="shared" si="98"/>
        <v>0</v>
      </c>
      <c r="FF51" s="124">
        <f t="shared" si="98"/>
        <v>0</v>
      </c>
      <c r="FG51" s="124">
        <f t="shared" si="98"/>
        <v>0</v>
      </c>
      <c r="FH51" s="125">
        <f t="shared" si="98"/>
        <v>0</v>
      </c>
    </row>
    <row r="53" spans="1:164" ht="18.75" x14ac:dyDescent="0.3">
      <c r="A53" s="13" t="s">
        <v>143</v>
      </c>
      <c r="B53" s="17"/>
      <c r="C53" s="17"/>
      <c r="D53" s="17"/>
      <c r="E53" s="17"/>
      <c r="F53" s="17"/>
      <c r="G53" s="17"/>
      <c r="H53" s="17"/>
      <c r="I53" s="17"/>
      <c r="J53" s="17" t="s">
        <v>73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34"/>
      <c r="DH53" s="13" t="s">
        <v>90</v>
      </c>
      <c r="DI53" s="17"/>
      <c r="DJ53" s="17"/>
      <c r="DK53" s="17"/>
      <c r="DL53" s="17"/>
      <c r="DM53" s="17"/>
      <c r="DN53" s="17"/>
      <c r="DO53" s="17"/>
      <c r="DP53" s="17"/>
      <c r="DQ53" s="17" t="s">
        <v>73</v>
      </c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34"/>
    </row>
    <row r="54" spans="1:164" x14ac:dyDescent="0.25">
      <c r="A54" s="33" t="s">
        <v>50</v>
      </c>
      <c r="B54" s="16">
        <v>1</v>
      </c>
      <c r="C54" s="16">
        <v>2</v>
      </c>
      <c r="D54" s="16">
        <v>3</v>
      </c>
      <c r="E54" s="198">
        <v>4</v>
      </c>
      <c r="F54" s="198">
        <v>5</v>
      </c>
      <c r="G54" s="198">
        <v>6</v>
      </c>
      <c r="H54" s="198">
        <v>7</v>
      </c>
      <c r="I54" s="198">
        <v>8</v>
      </c>
      <c r="J54" s="198">
        <v>9</v>
      </c>
      <c r="K54" s="198">
        <v>10</v>
      </c>
      <c r="L54" s="198">
        <v>11</v>
      </c>
      <c r="M54" s="198">
        <v>12</v>
      </c>
      <c r="N54" s="198">
        <v>13</v>
      </c>
      <c r="O54" s="198">
        <v>14</v>
      </c>
      <c r="P54" s="198">
        <v>15</v>
      </c>
      <c r="Q54" s="198">
        <v>16</v>
      </c>
      <c r="R54" s="198">
        <v>17</v>
      </c>
      <c r="S54" s="198">
        <v>18</v>
      </c>
      <c r="T54" s="198">
        <f t="shared" ref="T54:AD54" si="99">S54+1</f>
        <v>19</v>
      </c>
      <c r="U54" s="198">
        <f t="shared" si="99"/>
        <v>20</v>
      </c>
      <c r="V54" s="198">
        <f t="shared" si="99"/>
        <v>21</v>
      </c>
      <c r="W54" s="198">
        <f t="shared" si="99"/>
        <v>22</v>
      </c>
      <c r="X54" s="198">
        <f t="shared" si="99"/>
        <v>23</v>
      </c>
      <c r="Y54" s="198">
        <f t="shared" si="99"/>
        <v>24</v>
      </c>
      <c r="Z54" s="198">
        <f t="shared" si="99"/>
        <v>25</v>
      </c>
      <c r="AA54" s="198">
        <f t="shared" si="99"/>
        <v>26</v>
      </c>
      <c r="AB54" s="198">
        <f t="shared" si="99"/>
        <v>27</v>
      </c>
      <c r="AC54" s="198">
        <f t="shared" si="99"/>
        <v>28</v>
      </c>
      <c r="AD54" s="198">
        <f t="shared" si="99"/>
        <v>29</v>
      </c>
      <c r="AE54" s="16">
        <v>30</v>
      </c>
      <c r="AF54" s="16">
        <v>31</v>
      </c>
      <c r="AG54" s="16">
        <v>32</v>
      </c>
      <c r="AH54" s="16">
        <v>33</v>
      </c>
      <c r="AI54" s="16">
        <v>34</v>
      </c>
      <c r="AJ54" s="16">
        <v>35</v>
      </c>
      <c r="AK54" s="16">
        <v>36</v>
      </c>
      <c r="AL54" s="16">
        <v>37</v>
      </c>
      <c r="AM54" s="16">
        <v>38</v>
      </c>
      <c r="AN54" s="16">
        <v>39</v>
      </c>
      <c r="AO54" s="16">
        <v>40</v>
      </c>
      <c r="AP54" s="16">
        <v>41</v>
      </c>
      <c r="AQ54" s="16">
        <v>42</v>
      </c>
      <c r="AR54" s="16">
        <v>43</v>
      </c>
      <c r="AS54" s="16">
        <v>44</v>
      </c>
      <c r="AT54" s="16">
        <v>45</v>
      </c>
      <c r="AU54" s="16">
        <v>46</v>
      </c>
      <c r="AV54" s="16">
        <v>47</v>
      </c>
      <c r="AW54" s="16">
        <v>48</v>
      </c>
      <c r="AX54" s="16">
        <v>49</v>
      </c>
      <c r="AY54" s="16">
        <v>50</v>
      </c>
      <c r="AZ54" s="16">
        <v>51</v>
      </c>
      <c r="BA54" s="15">
        <v>52</v>
      </c>
      <c r="DH54" s="33" t="s">
        <v>50</v>
      </c>
      <c r="DI54" s="16">
        <v>1</v>
      </c>
      <c r="DJ54" s="16">
        <v>2</v>
      </c>
      <c r="DK54" s="16">
        <v>3</v>
      </c>
      <c r="DL54" s="16">
        <v>4</v>
      </c>
      <c r="DM54" s="16">
        <v>5</v>
      </c>
      <c r="DN54" s="16">
        <v>6</v>
      </c>
      <c r="DO54" s="16">
        <v>7</v>
      </c>
      <c r="DP54" s="16">
        <v>8</v>
      </c>
      <c r="DQ54" s="16">
        <v>9</v>
      </c>
      <c r="DR54" s="16">
        <v>10</v>
      </c>
      <c r="DS54" s="16">
        <v>11</v>
      </c>
      <c r="DT54" s="16">
        <v>12</v>
      </c>
      <c r="DU54" s="16">
        <v>13</v>
      </c>
      <c r="DV54" s="16">
        <v>14</v>
      </c>
      <c r="DW54" s="16">
        <v>15</v>
      </c>
      <c r="DX54" s="16">
        <v>15</v>
      </c>
      <c r="DY54" s="280">
        <v>16</v>
      </c>
      <c r="DZ54" s="16">
        <v>18</v>
      </c>
      <c r="EA54" s="16">
        <v>19</v>
      </c>
      <c r="EB54" s="16">
        <v>20</v>
      </c>
      <c r="EC54" s="16">
        <v>21</v>
      </c>
      <c r="ED54" s="16">
        <v>22</v>
      </c>
      <c r="EE54" s="16">
        <v>23</v>
      </c>
      <c r="EF54" s="16">
        <v>24</v>
      </c>
      <c r="EG54" s="16">
        <v>25</v>
      </c>
      <c r="EH54" s="16">
        <v>26</v>
      </c>
      <c r="EI54" s="16">
        <v>27</v>
      </c>
      <c r="EJ54" s="16">
        <v>28</v>
      </c>
      <c r="EK54" s="16">
        <v>29</v>
      </c>
      <c r="EL54" s="16">
        <v>30</v>
      </c>
      <c r="EM54" s="16">
        <v>31</v>
      </c>
      <c r="EN54" s="16">
        <v>32</v>
      </c>
      <c r="EO54" s="16">
        <v>33</v>
      </c>
      <c r="EP54" s="16">
        <v>34</v>
      </c>
      <c r="EQ54" s="16">
        <v>35</v>
      </c>
      <c r="ER54" s="16">
        <v>36</v>
      </c>
      <c r="ES54" s="16">
        <v>37</v>
      </c>
      <c r="ET54" s="16">
        <v>38</v>
      </c>
      <c r="EU54" s="16">
        <v>39</v>
      </c>
      <c r="EV54" s="16">
        <v>40</v>
      </c>
      <c r="EW54" s="16">
        <v>41</v>
      </c>
      <c r="EX54" s="16">
        <v>42</v>
      </c>
      <c r="EY54" s="16">
        <v>43</v>
      </c>
      <c r="EZ54" s="16">
        <v>44</v>
      </c>
      <c r="FA54" s="16">
        <v>45</v>
      </c>
      <c r="FB54" s="16">
        <v>46</v>
      </c>
      <c r="FC54" s="16">
        <v>47</v>
      </c>
      <c r="FD54" s="16">
        <v>48</v>
      </c>
      <c r="FE54" s="16">
        <v>49</v>
      </c>
      <c r="FF54" s="16">
        <v>50</v>
      </c>
      <c r="FG54" s="16">
        <v>51</v>
      </c>
      <c r="FH54" s="15">
        <v>52</v>
      </c>
    </row>
    <row r="55" spans="1:164" x14ac:dyDescent="0.25">
      <c r="A55" s="31" t="s">
        <v>52</v>
      </c>
      <c r="B55" s="36">
        <v>43833</v>
      </c>
      <c r="C55" s="36">
        <v>43840</v>
      </c>
      <c r="D55" s="36">
        <v>43847</v>
      </c>
      <c r="E55" s="36">
        <v>43854</v>
      </c>
      <c r="F55" s="36">
        <v>43861</v>
      </c>
      <c r="G55" s="36">
        <v>43868</v>
      </c>
      <c r="H55" s="36">
        <v>43875</v>
      </c>
      <c r="I55" s="36">
        <v>43882</v>
      </c>
      <c r="J55" s="36">
        <v>43889</v>
      </c>
      <c r="K55" s="36">
        <v>43896</v>
      </c>
      <c r="L55" s="36">
        <v>43903</v>
      </c>
      <c r="M55" s="36">
        <v>43910</v>
      </c>
      <c r="N55" s="36">
        <v>43917</v>
      </c>
      <c r="O55" s="36">
        <v>43924</v>
      </c>
      <c r="P55" s="36">
        <v>43931</v>
      </c>
      <c r="Q55" s="36">
        <v>43938</v>
      </c>
      <c r="R55" s="36">
        <v>43945</v>
      </c>
      <c r="S55" s="36">
        <v>43952</v>
      </c>
      <c r="T55" s="36">
        <f t="shared" ref="T55:AD55" si="100">S55+7</f>
        <v>43959</v>
      </c>
      <c r="U55" s="36">
        <f t="shared" si="100"/>
        <v>43966</v>
      </c>
      <c r="V55" s="36">
        <f t="shared" si="100"/>
        <v>43973</v>
      </c>
      <c r="W55" s="36">
        <f t="shared" si="100"/>
        <v>43980</v>
      </c>
      <c r="X55" s="36">
        <f t="shared" si="100"/>
        <v>43987</v>
      </c>
      <c r="Y55" s="36">
        <f t="shared" si="100"/>
        <v>43994</v>
      </c>
      <c r="Z55" s="36">
        <f t="shared" si="100"/>
        <v>44001</v>
      </c>
      <c r="AA55" s="36">
        <f t="shared" si="100"/>
        <v>44008</v>
      </c>
      <c r="AB55" s="36">
        <f t="shared" si="100"/>
        <v>44015</v>
      </c>
      <c r="AC55" s="36">
        <f t="shared" si="100"/>
        <v>44022</v>
      </c>
      <c r="AD55" s="36">
        <f t="shared" si="100"/>
        <v>44029</v>
      </c>
      <c r="AE55" s="35">
        <v>44036</v>
      </c>
      <c r="AF55" s="35">
        <v>44043</v>
      </c>
      <c r="AG55" s="35">
        <v>44050</v>
      </c>
      <c r="AH55" s="35">
        <v>44057</v>
      </c>
      <c r="AI55" s="35">
        <v>44064</v>
      </c>
      <c r="AJ55" s="35">
        <v>44071</v>
      </c>
      <c r="AK55" s="35">
        <v>44078</v>
      </c>
      <c r="AL55" s="35">
        <v>44085</v>
      </c>
      <c r="AM55" s="35">
        <v>44092</v>
      </c>
      <c r="AN55" s="35">
        <v>44099</v>
      </c>
      <c r="AO55" s="35">
        <v>44106</v>
      </c>
      <c r="AP55" s="35">
        <v>44113</v>
      </c>
      <c r="AQ55" s="35">
        <v>44120</v>
      </c>
      <c r="AR55" s="35">
        <v>44127</v>
      </c>
      <c r="AS55" s="35">
        <v>44134</v>
      </c>
      <c r="AT55" s="35">
        <v>44141</v>
      </c>
      <c r="AU55" s="35">
        <v>44148</v>
      </c>
      <c r="AV55" s="35">
        <v>44155</v>
      </c>
      <c r="AW55" s="35">
        <v>44162</v>
      </c>
      <c r="AX55" s="35">
        <v>44169</v>
      </c>
      <c r="AY55" s="35">
        <v>44176</v>
      </c>
      <c r="AZ55" s="35">
        <v>44183</v>
      </c>
      <c r="BA55" s="14">
        <v>44190</v>
      </c>
      <c r="BB55" s="272" t="s">
        <v>131</v>
      </c>
      <c r="BC55" s="272" t="s">
        <v>134</v>
      </c>
      <c r="BD55" s="272" t="s">
        <v>133</v>
      </c>
      <c r="DH55" s="31" t="s">
        <v>52</v>
      </c>
      <c r="DI55" s="36">
        <v>43833</v>
      </c>
      <c r="DJ55" s="36">
        <v>43840</v>
      </c>
      <c r="DK55" s="36">
        <v>43847</v>
      </c>
      <c r="DL55" s="36">
        <v>43854</v>
      </c>
      <c r="DM55" s="36">
        <v>43861</v>
      </c>
      <c r="DN55" s="36">
        <v>43868</v>
      </c>
      <c r="DO55" s="36">
        <v>43875</v>
      </c>
      <c r="DP55" s="36">
        <v>43882</v>
      </c>
      <c r="DQ55" s="36">
        <v>43889</v>
      </c>
      <c r="DR55" s="36">
        <v>43896</v>
      </c>
      <c r="DS55" s="36">
        <v>43903</v>
      </c>
      <c r="DT55" s="36">
        <v>43910</v>
      </c>
      <c r="DU55" s="36">
        <v>43917</v>
      </c>
      <c r="DV55" s="36">
        <v>43924</v>
      </c>
      <c r="DW55" s="36">
        <v>43931</v>
      </c>
      <c r="DX55" s="36">
        <v>43938</v>
      </c>
      <c r="DY55" s="281">
        <v>43945</v>
      </c>
      <c r="DZ55" s="35">
        <v>43952</v>
      </c>
      <c r="EA55" s="35">
        <v>43959</v>
      </c>
      <c r="EB55" s="35">
        <v>43966</v>
      </c>
      <c r="EC55" s="35">
        <v>43973</v>
      </c>
      <c r="ED55" s="35">
        <v>43980</v>
      </c>
      <c r="EE55" s="35">
        <v>43987</v>
      </c>
      <c r="EF55" s="35">
        <v>43994</v>
      </c>
      <c r="EG55" s="35">
        <v>44001</v>
      </c>
      <c r="EH55" s="35">
        <v>44008</v>
      </c>
      <c r="EI55" s="35">
        <v>44015</v>
      </c>
      <c r="EJ55" s="35">
        <v>44022</v>
      </c>
      <c r="EK55" s="35">
        <v>44029</v>
      </c>
      <c r="EL55" s="35">
        <v>44036</v>
      </c>
      <c r="EM55" s="35">
        <v>44043</v>
      </c>
      <c r="EN55" s="35">
        <v>44050</v>
      </c>
      <c r="EO55" s="35">
        <v>44057</v>
      </c>
      <c r="EP55" s="35">
        <v>44064</v>
      </c>
      <c r="EQ55" s="35">
        <v>44071</v>
      </c>
      <c r="ER55" s="35">
        <v>44078</v>
      </c>
      <c r="ES55" s="35">
        <v>44085</v>
      </c>
      <c r="ET55" s="35">
        <v>44092</v>
      </c>
      <c r="EU55" s="35">
        <v>44099</v>
      </c>
      <c r="EV55" s="35">
        <v>44106</v>
      </c>
      <c r="EW55" s="35">
        <v>44113</v>
      </c>
      <c r="EX55" s="35">
        <v>44120</v>
      </c>
      <c r="EY55" s="35">
        <v>44127</v>
      </c>
      <c r="EZ55" s="35">
        <v>44134</v>
      </c>
      <c r="FA55" s="35">
        <v>44141</v>
      </c>
      <c r="FB55" s="35">
        <v>44148</v>
      </c>
      <c r="FC55" s="35">
        <v>44155</v>
      </c>
      <c r="FD55" s="35">
        <v>44162</v>
      </c>
      <c r="FE55" s="35">
        <v>44169</v>
      </c>
      <c r="FF55" s="35">
        <v>44176</v>
      </c>
      <c r="FG55" s="35">
        <v>44183</v>
      </c>
      <c r="FH55" s="14">
        <v>44190</v>
      </c>
    </row>
    <row r="56" spans="1:164" x14ac:dyDescent="0.25">
      <c r="A56" s="27" t="s">
        <v>51</v>
      </c>
      <c r="B56" s="43">
        <f>B44-B31</f>
        <v>9</v>
      </c>
      <c r="C56" s="43" t="e">
        <f t="shared" ref="C56:AH62" si="101">C44-C31</f>
        <v>#N/A</v>
      </c>
      <c r="D56" s="43" t="e">
        <f t="shared" si="101"/>
        <v>#N/A</v>
      </c>
      <c r="E56" s="43" t="e">
        <f t="shared" si="101"/>
        <v>#N/A</v>
      </c>
      <c r="F56" s="43" t="e">
        <f t="shared" si="101"/>
        <v>#N/A</v>
      </c>
      <c r="G56" s="43" t="e">
        <f t="shared" si="101"/>
        <v>#N/A</v>
      </c>
      <c r="H56" s="43" t="e">
        <f t="shared" si="101"/>
        <v>#N/A</v>
      </c>
      <c r="I56" s="43" t="e">
        <f t="shared" si="101"/>
        <v>#N/A</v>
      </c>
      <c r="J56" s="43" t="e">
        <f t="shared" si="101"/>
        <v>#N/A</v>
      </c>
      <c r="K56" s="43" t="e">
        <f t="shared" si="101"/>
        <v>#N/A</v>
      </c>
      <c r="L56" s="43" t="e">
        <f t="shared" si="101"/>
        <v>#N/A</v>
      </c>
      <c r="M56" s="43" t="e">
        <f t="shared" si="101"/>
        <v>#N/A</v>
      </c>
      <c r="N56" s="43" t="e">
        <f t="shared" si="101"/>
        <v>#N/A</v>
      </c>
      <c r="O56" s="43" t="e">
        <f t="shared" si="101"/>
        <v>#N/A</v>
      </c>
      <c r="P56" s="43" t="e">
        <f t="shared" si="101"/>
        <v>#N/A</v>
      </c>
      <c r="Q56" s="43" t="e">
        <f t="shared" si="101"/>
        <v>#N/A</v>
      </c>
      <c r="R56" s="43" t="e">
        <f t="shared" si="101"/>
        <v>#N/A</v>
      </c>
      <c r="S56" s="43" t="e">
        <f t="shared" si="101"/>
        <v>#N/A</v>
      </c>
      <c r="T56" s="43" t="e">
        <f t="shared" si="101"/>
        <v>#N/A</v>
      </c>
      <c r="U56" s="43" t="e">
        <f t="shared" si="101"/>
        <v>#N/A</v>
      </c>
      <c r="V56" s="43" t="e">
        <f t="shared" si="101"/>
        <v>#N/A</v>
      </c>
      <c r="W56" s="43" t="e">
        <f t="shared" si="101"/>
        <v>#N/A</v>
      </c>
      <c r="X56" s="43" t="e">
        <f t="shared" si="101"/>
        <v>#N/A</v>
      </c>
      <c r="Y56" s="43" t="e">
        <f t="shared" si="101"/>
        <v>#N/A</v>
      </c>
      <c r="Z56" s="43" t="e">
        <f t="shared" si="101"/>
        <v>#N/A</v>
      </c>
      <c r="AA56" s="43" t="e">
        <f t="shared" si="101"/>
        <v>#N/A</v>
      </c>
      <c r="AB56" s="43" t="e">
        <f t="shared" si="101"/>
        <v>#N/A</v>
      </c>
      <c r="AC56" s="43" t="e">
        <f t="shared" si="101"/>
        <v>#N/A</v>
      </c>
      <c r="AD56" s="43" t="e">
        <f t="shared" si="101"/>
        <v>#N/A</v>
      </c>
      <c r="AE56" s="43" t="e">
        <f t="shared" si="101"/>
        <v>#N/A</v>
      </c>
      <c r="AF56" s="43" t="e">
        <f t="shared" si="101"/>
        <v>#N/A</v>
      </c>
      <c r="AG56" s="43" t="e">
        <f t="shared" si="101"/>
        <v>#N/A</v>
      </c>
      <c r="AH56" s="43" t="e">
        <f t="shared" si="101"/>
        <v>#N/A</v>
      </c>
      <c r="AI56" s="43" t="e">
        <f>AI44-AI31</f>
        <v>#N/A</v>
      </c>
      <c r="AJ56" s="43" t="e">
        <f t="shared" ref="AJ56:AR62" si="102">AJ44-AJ31</f>
        <v>#N/A</v>
      </c>
      <c r="AK56" s="43" t="e">
        <f t="shared" si="102"/>
        <v>#N/A</v>
      </c>
      <c r="AL56" s="43" t="e">
        <f>AL44-AL31</f>
        <v>#N/A</v>
      </c>
      <c r="AM56" s="43" t="e">
        <f>AM44-AM31</f>
        <v>#N/A</v>
      </c>
      <c r="AN56" s="43" t="e">
        <f t="shared" ref="AN56:AZ62" si="103">AN44-AN31</f>
        <v>#N/A</v>
      </c>
      <c r="AO56" s="43" t="e">
        <f t="shared" si="103"/>
        <v>#N/A</v>
      </c>
      <c r="AP56" s="43" t="e">
        <f t="shared" si="103"/>
        <v>#N/A</v>
      </c>
      <c r="AQ56" s="43" t="e">
        <f t="shared" si="103"/>
        <v>#N/A</v>
      </c>
      <c r="AR56" s="43" t="e">
        <f t="shared" si="103"/>
        <v>#N/A</v>
      </c>
      <c r="AS56" s="43" t="e">
        <f t="shared" si="103"/>
        <v>#N/A</v>
      </c>
      <c r="AT56" s="43" t="e">
        <f t="shared" si="103"/>
        <v>#N/A</v>
      </c>
      <c r="AU56" s="43" t="e">
        <f t="shared" si="103"/>
        <v>#N/A</v>
      </c>
      <c r="AV56" s="43" t="e">
        <f t="shared" si="103"/>
        <v>#N/A</v>
      </c>
      <c r="AW56" s="43" t="e">
        <f t="shared" si="103"/>
        <v>#N/A</v>
      </c>
      <c r="AX56" s="43" t="e">
        <f t="shared" si="103"/>
        <v>#N/A</v>
      </c>
      <c r="AY56" s="43" t="e">
        <f t="shared" si="103"/>
        <v>#N/A</v>
      </c>
      <c r="AZ56" s="43" t="e">
        <f t="shared" si="103"/>
        <v>#N/A</v>
      </c>
      <c r="BA56" s="44" t="e">
        <f t="shared" ref="BA56:BA62" si="104">BA44-BA31</f>
        <v>#N/A</v>
      </c>
      <c r="BB56" s="266">
        <f t="shared" ref="BB56:BB63" si="105">SUMIF(B56:BA56,"&lt;&gt;#N/A")</f>
        <v>9</v>
      </c>
      <c r="BC56" s="267">
        <f>BB56/'UK Pop by Age'!G5</f>
        <v>1.2076273744973251E-5</v>
      </c>
      <c r="BD56" s="266">
        <f>1/BC56</f>
        <v>82807</v>
      </c>
      <c r="BE56" s="268" t="s">
        <v>51</v>
      </c>
      <c r="DH56" s="27" t="s">
        <v>51</v>
      </c>
      <c r="DI56" s="43">
        <f t="shared" ref="DI56:DR62" si="106">DI44-B31</f>
        <v>9</v>
      </c>
      <c r="DJ56" s="43">
        <f t="shared" si="106"/>
        <v>-50</v>
      </c>
      <c r="DK56" s="43">
        <f t="shared" si="106"/>
        <v>-59</v>
      </c>
      <c r="DL56" s="43">
        <f t="shared" si="106"/>
        <v>-42</v>
      </c>
      <c r="DM56" s="43">
        <f t="shared" si="106"/>
        <v>-57</v>
      </c>
      <c r="DN56" s="43">
        <f t="shared" si="106"/>
        <v>-54</v>
      </c>
      <c r="DO56" s="43">
        <f t="shared" si="106"/>
        <v>-49</v>
      </c>
      <c r="DP56" s="43">
        <f t="shared" si="106"/>
        <v>-59</v>
      </c>
      <c r="DQ56" s="43">
        <f t="shared" si="106"/>
        <v>-52</v>
      </c>
      <c r="DR56" s="43">
        <f t="shared" si="106"/>
        <v>-45</v>
      </c>
      <c r="DS56" s="43">
        <f t="shared" ref="DS56:EB62" si="107">DS44-L31</f>
        <v>-57</v>
      </c>
      <c r="DT56" s="43">
        <f t="shared" si="107"/>
        <v>-49</v>
      </c>
      <c r="DU56" s="43">
        <f t="shared" si="107"/>
        <v>-45</v>
      </c>
      <c r="DV56" s="43">
        <f t="shared" si="107"/>
        <v>-41</v>
      </c>
      <c r="DW56" s="43">
        <f t="shared" si="107"/>
        <v>-47</v>
      </c>
      <c r="DX56" s="43">
        <f t="shared" si="107"/>
        <v>-48</v>
      </c>
      <c r="DY56" s="43">
        <f t="shared" si="107"/>
        <v>-34</v>
      </c>
      <c r="DZ56" s="43">
        <f t="shared" si="107"/>
        <v>-46</v>
      </c>
      <c r="EA56" s="43">
        <f t="shared" si="107"/>
        <v>-56</v>
      </c>
      <c r="EB56" s="43">
        <f t="shared" si="107"/>
        <v>-44</v>
      </c>
      <c r="EC56" s="43">
        <f t="shared" ref="EC56:EL62" si="108">EC44-V31</f>
        <v>-51</v>
      </c>
      <c r="ED56" s="43">
        <f t="shared" si="108"/>
        <v>-45</v>
      </c>
      <c r="EE56" s="43">
        <f t="shared" si="108"/>
        <v>-48</v>
      </c>
      <c r="EF56" s="43">
        <f t="shared" si="108"/>
        <v>-46</v>
      </c>
      <c r="EG56" s="43">
        <f t="shared" si="108"/>
        <v>-46</v>
      </c>
      <c r="EH56" s="43">
        <f t="shared" si="108"/>
        <v>-39</v>
      </c>
      <c r="EI56" s="43">
        <f t="shared" si="108"/>
        <v>-33</v>
      </c>
      <c r="EJ56" s="43">
        <f t="shared" si="108"/>
        <v>-44</v>
      </c>
      <c r="EK56" s="43">
        <f t="shared" si="108"/>
        <v>-45</v>
      </c>
      <c r="EL56" s="43">
        <f t="shared" si="108"/>
        <v>-57</v>
      </c>
      <c r="EM56" s="43">
        <f t="shared" ref="EM56:EV62" si="109">EM44-AF31</f>
        <v>-57</v>
      </c>
      <c r="EN56" s="43">
        <f t="shared" si="109"/>
        <v>-57</v>
      </c>
      <c r="EO56" s="43">
        <f t="shared" si="109"/>
        <v>-54</v>
      </c>
      <c r="EP56" s="43">
        <f t="shared" si="109"/>
        <v>-47</v>
      </c>
      <c r="EQ56" s="43">
        <f t="shared" si="109"/>
        <v>-45</v>
      </c>
      <c r="ER56" s="43">
        <f t="shared" si="109"/>
        <v>-54</v>
      </c>
      <c r="ES56" s="43">
        <f t="shared" si="109"/>
        <v>-60</v>
      </c>
      <c r="ET56" s="43">
        <f t="shared" si="109"/>
        <v>-45</v>
      </c>
      <c r="EU56" s="43">
        <f t="shared" si="109"/>
        <v>-55</v>
      </c>
      <c r="EV56" s="43">
        <f t="shared" si="109"/>
        <v>-68</v>
      </c>
      <c r="EW56" s="43">
        <f t="shared" ref="EW56:FF62" si="110">EW44-AP31</f>
        <v>-46</v>
      </c>
      <c r="EX56" s="43">
        <f t="shared" si="110"/>
        <v>-54</v>
      </c>
      <c r="EY56" s="43">
        <f t="shared" si="110"/>
        <v>-49</v>
      </c>
      <c r="EZ56" s="43">
        <f t="shared" si="110"/>
        <v>-45</v>
      </c>
      <c r="FA56" s="43">
        <f t="shared" si="110"/>
        <v>-52</v>
      </c>
      <c r="FB56" s="43">
        <f t="shared" si="110"/>
        <v>-46</v>
      </c>
      <c r="FC56" s="43">
        <f t="shared" si="110"/>
        <v>-57</v>
      </c>
      <c r="FD56" s="43"/>
      <c r="FE56" s="43"/>
      <c r="FF56" s="43"/>
      <c r="FG56" s="43"/>
      <c r="FH56" s="44"/>
    </row>
    <row r="57" spans="1:164" x14ac:dyDescent="0.25">
      <c r="A57" s="27" t="s">
        <v>44</v>
      </c>
      <c r="B57" s="43">
        <f t="shared" ref="B57:P62" si="111">B45-B32</f>
        <v>-3</v>
      </c>
      <c r="C57" s="43" t="e">
        <f t="shared" si="111"/>
        <v>#N/A</v>
      </c>
      <c r="D57" s="43" t="e">
        <f t="shared" si="111"/>
        <v>#N/A</v>
      </c>
      <c r="E57" s="43" t="e">
        <f t="shared" si="111"/>
        <v>#N/A</v>
      </c>
      <c r="F57" s="43" t="e">
        <f t="shared" si="111"/>
        <v>#N/A</v>
      </c>
      <c r="G57" s="43" t="e">
        <f t="shared" si="111"/>
        <v>#N/A</v>
      </c>
      <c r="H57" s="43" t="e">
        <f t="shared" si="111"/>
        <v>#N/A</v>
      </c>
      <c r="I57" s="43" t="e">
        <f t="shared" si="111"/>
        <v>#N/A</v>
      </c>
      <c r="J57" s="43" t="e">
        <f t="shared" si="111"/>
        <v>#N/A</v>
      </c>
      <c r="K57" s="43" t="e">
        <f t="shared" si="111"/>
        <v>#N/A</v>
      </c>
      <c r="L57" s="43" t="e">
        <f t="shared" si="111"/>
        <v>#N/A</v>
      </c>
      <c r="M57" s="43" t="e">
        <f t="shared" si="111"/>
        <v>#N/A</v>
      </c>
      <c r="N57" s="43" t="e">
        <f t="shared" si="111"/>
        <v>#N/A</v>
      </c>
      <c r="O57" s="43" t="e">
        <f t="shared" si="111"/>
        <v>#N/A</v>
      </c>
      <c r="P57" s="43" t="e">
        <f t="shared" si="111"/>
        <v>#N/A</v>
      </c>
      <c r="Q57" s="43" t="e">
        <f t="shared" si="101"/>
        <v>#N/A</v>
      </c>
      <c r="R57" s="43" t="e">
        <f t="shared" si="101"/>
        <v>#N/A</v>
      </c>
      <c r="S57" s="43" t="e">
        <f t="shared" si="101"/>
        <v>#N/A</v>
      </c>
      <c r="T57" s="43" t="e">
        <f t="shared" si="101"/>
        <v>#N/A</v>
      </c>
      <c r="U57" s="43" t="e">
        <f t="shared" si="101"/>
        <v>#N/A</v>
      </c>
      <c r="V57" s="43" t="e">
        <f t="shared" si="101"/>
        <v>#N/A</v>
      </c>
      <c r="W57" s="43" t="e">
        <f t="shared" si="101"/>
        <v>#N/A</v>
      </c>
      <c r="X57" s="43" t="e">
        <f t="shared" si="101"/>
        <v>#N/A</v>
      </c>
      <c r="Y57" s="43" t="e">
        <f t="shared" si="101"/>
        <v>#N/A</v>
      </c>
      <c r="Z57" s="43" t="e">
        <f t="shared" si="101"/>
        <v>#N/A</v>
      </c>
      <c r="AA57" s="43" t="e">
        <f t="shared" si="101"/>
        <v>#N/A</v>
      </c>
      <c r="AB57" s="43" t="e">
        <f t="shared" si="101"/>
        <v>#N/A</v>
      </c>
      <c r="AC57" s="43" t="e">
        <f t="shared" si="101"/>
        <v>#N/A</v>
      </c>
      <c r="AD57" s="43" t="e">
        <f t="shared" si="101"/>
        <v>#N/A</v>
      </c>
      <c r="AE57" s="43" t="e">
        <f t="shared" si="101"/>
        <v>#N/A</v>
      </c>
      <c r="AF57" s="43" t="e">
        <f t="shared" si="101"/>
        <v>#N/A</v>
      </c>
      <c r="AG57" s="43" t="e">
        <f t="shared" si="101"/>
        <v>#N/A</v>
      </c>
      <c r="AH57" s="43" t="e">
        <f t="shared" si="101"/>
        <v>#N/A</v>
      </c>
      <c r="AI57" s="43" t="e">
        <f t="shared" ref="AI57:AJ62" si="112">AI45-AI32</f>
        <v>#N/A</v>
      </c>
      <c r="AJ57" s="43" t="e">
        <f t="shared" si="112"/>
        <v>#N/A</v>
      </c>
      <c r="AK57" s="43" t="e">
        <f t="shared" si="102"/>
        <v>#N/A</v>
      </c>
      <c r="AL57" s="43" t="e">
        <f t="shared" si="102"/>
        <v>#N/A</v>
      </c>
      <c r="AM57" s="43" t="e">
        <f t="shared" si="102"/>
        <v>#N/A</v>
      </c>
      <c r="AN57" s="43" t="e">
        <f t="shared" si="102"/>
        <v>#N/A</v>
      </c>
      <c r="AO57" s="43" t="e">
        <f t="shared" si="102"/>
        <v>#N/A</v>
      </c>
      <c r="AP57" s="43" t="e">
        <f t="shared" si="102"/>
        <v>#N/A</v>
      </c>
      <c r="AQ57" s="43" t="e">
        <f t="shared" si="102"/>
        <v>#N/A</v>
      </c>
      <c r="AR57" s="43" t="e">
        <f t="shared" si="102"/>
        <v>#N/A</v>
      </c>
      <c r="AS57" s="43" t="e">
        <f t="shared" si="103"/>
        <v>#N/A</v>
      </c>
      <c r="AT57" s="43" t="e">
        <f t="shared" si="103"/>
        <v>#N/A</v>
      </c>
      <c r="AU57" s="43" t="e">
        <f t="shared" si="103"/>
        <v>#N/A</v>
      </c>
      <c r="AV57" s="43" t="e">
        <f t="shared" si="103"/>
        <v>#N/A</v>
      </c>
      <c r="AW57" s="43" t="e">
        <f t="shared" si="103"/>
        <v>#N/A</v>
      </c>
      <c r="AX57" s="43" t="e">
        <f t="shared" si="103"/>
        <v>#N/A</v>
      </c>
      <c r="AY57" s="43" t="e">
        <f t="shared" si="103"/>
        <v>#N/A</v>
      </c>
      <c r="AZ57" s="43" t="e">
        <f t="shared" si="103"/>
        <v>#N/A</v>
      </c>
      <c r="BA57" s="44" t="e">
        <f t="shared" si="104"/>
        <v>#N/A</v>
      </c>
      <c r="BB57" s="266">
        <f t="shared" si="105"/>
        <v>-3</v>
      </c>
      <c r="BC57" s="267">
        <f>BB57/'UK Pop by Age'!G6</f>
        <v>-2.6866835336658913E-7</v>
      </c>
      <c r="BD57" s="266">
        <f t="shared" ref="BD57:BD63" si="113">1/BC57</f>
        <v>-3722060.9999999995</v>
      </c>
      <c r="BE57" s="268" t="s">
        <v>44</v>
      </c>
      <c r="DH57" s="27" t="s">
        <v>44</v>
      </c>
      <c r="DI57" s="43">
        <f t="shared" si="106"/>
        <v>-5</v>
      </c>
      <c r="DJ57" s="43">
        <f t="shared" si="106"/>
        <v>-20</v>
      </c>
      <c r="DK57" s="43">
        <f t="shared" si="106"/>
        <v>-29</v>
      </c>
      <c r="DL57" s="43">
        <f t="shared" si="106"/>
        <v>-22</v>
      </c>
      <c r="DM57" s="43">
        <f t="shared" si="106"/>
        <v>-15</v>
      </c>
      <c r="DN57" s="43">
        <f t="shared" si="106"/>
        <v>-25</v>
      </c>
      <c r="DO57" s="43">
        <f t="shared" si="106"/>
        <v>-17</v>
      </c>
      <c r="DP57" s="43">
        <f t="shared" si="106"/>
        <v>-30</v>
      </c>
      <c r="DQ57" s="43">
        <f t="shared" si="106"/>
        <v>-20</v>
      </c>
      <c r="DR57" s="43">
        <f t="shared" si="106"/>
        <v>-16</v>
      </c>
      <c r="DS57" s="43">
        <f t="shared" si="107"/>
        <v>-24</v>
      </c>
      <c r="DT57" s="43">
        <f t="shared" si="107"/>
        <v>-24</v>
      </c>
      <c r="DU57" s="43">
        <f t="shared" si="107"/>
        <v>-17</v>
      </c>
      <c r="DV57" s="43">
        <f t="shared" si="107"/>
        <v>-13</v>
      </c>
      <c r="DW57" s="43">
        <f t="shared" si="107"/>
        <v>-23</v>
      </c>
      <c r="DX57" s="43">
        <f t="shared" si="107"/>
        <v>-21</v>
      </c>
      <c r="DY57" s="43">
        <f t="shared" si="107"/>
        <v>-18</v>
      </c>
      <c r="DZ57" s="43">
        <f t="shared" si="107"/>
        <v>-18</v>
      </c>
      <c r="EA57" s="43">
        <f t="shared" si="107"/>
        <v>-17</v>
      </c>
      <c r="EB57" s="43">
        <f t="shared" si="107"/>
        <v>-14</v>
      </c>
      <c r="EC57" s="43">
        <f t="shared" si="108"/>
        <v>-21</v>
      </c>
      <c r="ED57" s="43">
        <f t="shared" si="108"/>
        <v>-16</v>
      </c>
      <c r="EE57" s="43">
        <f t="shared" si="108"/>
        <v>-18</v>
      </c>
      <c r="EF57" s="43">
        <f t="shared" si="108"/>
        <v>-18</v>
      </c>
      <c r="EG57" s="43">
        <f t="shared" si="108"/>
        <v>-20</v>
      </c>
      <c r="EH57" s="43">
        <f t="shared" si="108"/>
        <v>-21</v>
      </c>
      <c r="EI57" s="43">
        <f t="shared" si="108"/>
        <v>-26</v>
      </c>
      <c r="EJ57" s="43">
        <f t="shared" si="108"/>
        <v>-16</v>
      </c>
      <c r="EK57" s="43">
        <f t="shared" si="108"/>
        <v>-14</v>
      </c>
      <c r="EL57" s="43">
        <f t="shared" si="108"/>
        <v>-14</v>
      </c>
      <c r="EM57" s="43">
        <f t="shared" si="109"/>
        <v>-11</v>
      </c>
      <c r="EN57" s="43">
        <f t="shared" si="109"/>
        <v>-12</v>
      </c>
      <c r="EO57" s="43">
        <f t="shared" si="109"/>
        <v>-24</v>
      </c>
      <c r="EP57" s="43">
        <f t="shared" si="109"/>
        <v>-8</v>
      </c>
      <c r="EQ57" s="43">
        <f t="shared" si="109"/>
        <v>-16</v>
      </c>
      <c r="ER57" s="43">
        <f t="shared" si="109"/>
        <v>-19</v>
      </c>
      <c r="ES57" s="43">
        <f t="shared" si="109"/>
        <v>-12</v>
      </c>
      <c r="ET57" s="43">
        <f t="shared" si="109"/>
        <v>-18</v>
      </c>
      <c r="EU57" s="43">
        <f t="shared" si="109"/>
        <v>-14</v>
      </c>
      <c r="EV57" s="43">
        <f t="shared" si="109"/>
        <v>-15</v>
      </c>
      <c r="EW57" s="43">
        <f t="shared" si="110"/>
        <v>-16</v>
      </c>
      <c r="EX57" s="43">
        <f t="shared" si="110"/>
        <v>-14</v>
      </c>
      <c r="EY57" s="43">
        <f t="shared" si="110"/>
        <v>-14</v>
      </c>
      <c r="EZ57" s="43">
        <f t="shared" si="110"/>
        <v>-19</v>
      </c>
      <c r="FA57" s="43">
        <f t="shared" si="110"/>
        <v>-7</v>
      </c>
      <c r="FB57" s="43">
        <f t="shared" si="110"/>
        <v>-19</v>
      </c>
      <c r="FC57" s="43">
        <f t="shared" si="110"/>
        <v>-19</v>
      </c>
      <c r="FD57" s="43"/>
      <c r="FE57" s="43"/>
      <c r="FF57" s="43"/>
      <c r="FG57" s="43"/>
      <c r="FH57" s="44"/>
    </row>
    <row r="58" spans="1:164" x14ac:dyDescent="0.25">
      <c r="A58" s="27" t="s">
        <v>45</v>
      </c>
      <c r="B58" s="43">
        <f t="shared" si="111"/>
        <v>88</v>
      </c>
      <c r="C58" s="43" t="e">
        <f t="shared" si="111"/>
        <v>#N/A</v>
      </c>
      <c r="D58" s="43" t="e">
        <f t="shared" si="111"/>
        <v>#N/A</v>
      </c>
      <c r="E58" s="43" t="e">
        <f t="shared" si="111"/>
        <v>#N/A</v>
      </c>
      <c r="F58" s="43" t="e">
        <f t="shared" si="111"/>
        <v>#N/A</v>
      </c>
      <c r="G58" s="43" t="e">
        <f t="shared" si="111"/>
        <v>#N/A</v>
      </c>
      <c r="H58" s="43" t="e">
        <f t="shared" si="111"/>
        <v>#N/A</v>
      </c>
      <c r="I58" s="43" t="e">
        <f t="shared" si="111"/>
        <v>#N/A</v>
      </c>
      <c r="J58" s="43" t="e">
        <f t="shared" si="111"/>
        <v>#N/A</v>
      </c>
      <c r="K58" s="43" t="e">
        <f t="shared" si="111"/>
        <v>#N/A</v>
      </c>
      <c r="L58" s="43" t="e">
        <f t="shared" si="111"/>
        <v>#N/A</v>
      </c>
      <c r="M58" s="43" t="e">
        <f t="shared" si="111"/>
        <v>#N/A</v>
      </c>
      <c r="N58" s="43" t="e">
        <f t="shared" si="111"/>
        <v>#N/A</v>
      </c>
      <c r="O58" s="43" t="e">
        <f t="shared" si="111"/>
        <v>#N/A</v>
      </c>
      <c r="P58" s="43" t="e">
        <f t="shared" si="111"/>
        <v>#N/A</v>
      </c>
      <c r="Q58" s="43" t="e">
        <f t="shared" si="101"/>
        <v>#N/A</v>
      </c>
      <c r="R58" s="43" t="e">
        <f t="shared" si="101"/>
        <v>#N/A</v>
      </c>
      <c r="S58" s="43" t="e">
        <f t="shared" si="101"/>
        <v>#N/A</v>
      </c>
      <c r="T58" s="43" t="e">
        <f t="shared" si="101"/>
        <v>#N/A</v>
      </c>
      <c r="U58" s="43" t="e">
        <f t="shared" si="101"/>
        <v>#N/A</v>
      </c>
      <c r="V58" s="43" t="e">
        <f t="shared" si="101"/>
        <v>#N/A</v>
      </c>
      <c r="W58" s="43" t="e">
        <f t="shared" si="101"/>
        <v>#N/A</v>
      </c>
      <c r="X58" s="43" t="e">
        <f t="shared" si="101"/>
        <v>#N/A</v>
      </c>
      <c r="Y58" s="43" t="e">
        <f t="shared" si="101"/>
        <v>#N/A</v>
      </c>
      <c r="Z58" s="43" t="e">
        <f t="shared" si="101"/>
        <v>#N/A</v>
      </c>
      <c r="AA58" s="43" t="e">
        <f t="shared" si="101"/>
        <v>#N/A</v>
      </c>
      <c r="AB58" s="43" t="e">
        <f t="shared" si="101"/>
        <v>#N/A</v>
      </c>
      <c r="AC58" s="43" t="e">
        <f t="shared" si="101"/>
        <v>#N/A</v>
      </c>
      <c r="AD58" s="43" t="e">
        <f t="shared" si="101"/>
        <v>#N/A</v>
      </c>
      <c r="AE58" s="43" t="e">
        <f t="shared" si="101"/>
        <v>#N/A</v>
      </c>
      <c r="AF58" s="43" t="e">
        <f t="shared" si="101"/>
        <v>#N/A</v>
      </c>
      <c r="AG58" s="43" t="e">
        <f t="shared" si="101"/>
        <v>#N/A</v>
      </c>
      <c r="AH58" s="43" t="e">
        <f t="shared" si="101"/>
        <v>#N/A</v>
      </c>
      <c r="AI58" s="43" t="e">
        <f t="shared" si="112"/>
        <v>#N/A</v>
      </c>
      <c r="AJ58" s="43" t="e">
        <f t="shared" si="112"/>
        <v>#N/A</v>
      </c>
      <c r="AK58" s="43" t="e">
        <f t="shared" si="102"/>
        <v>#N/A</v>
      </c>
      <c r="AL58" s="43" t="e">
        <f t="shared" si="102"/>
        <v>#N/A</v>
      </c>
      <c r="AM58" s="43" t="e">
        <f t="shared" si="102"/>
        <v>#N/A</v>
      </c>
      <c r="AN58" s="43" t="e">
        <f t="shared" si="102"/>
        <v>#N/A</v>
      </c>
      <c r="AO58" s="43" t="e">
        <f t="shared" si="102"/>
        <v>#N/A</v>
      </c>
      <c r="AP58" s="43" t="e">
        <f t="shared" si="102"/>
        <v>#N/A</v>
      </c>
      <c r="AQ58" s="43" t="e">
        <f t="shared" si="102"/>
        <v>#N/A</v>
      </c>
      <c r="AR58" s="43" t="e">
        <f t="shared" si="102"/>
        <v>#N/A</v>
      </c>
      <c r="AS58" s="43" t="e">
        <f t="shared" si="103"/>
        <v>#N/A</v>
      </c>
      <c r="AT58" s="43" t="e">
        <f t="shared" si="103"/>
        <v>#N/A</v>
      </c>
      <c r="AU58" s="43" t="e">
        <f t="shared" si="103"/>
        <v>#N/A</v>
      </c>
      <c r="AV58" s="43" t="e">
        <f t="shared" si="103"/>
        <v>#N/A</v>
      </c>
      <c r="AW58" s="43" t="e">
        <f t="shared" si="103"/>
        <v>#N/A</v>
      </c>
      <c r="AX58" s="43" t="e">
        <f t="shared" si="103"/>
        <v>#N/A</v>
      </c>
      <c r="AY58" s="43" t="e">
        <f t="shared" si="103"/>
        <v>#N/A</v>
      </c>
      <c r="AZ58" s="43" t="e">
        <f t="shared" si="103"/>
        <v>#N/A</v>
      </c>
      <c r="BA58" s="44" t="e">
        <f t="shared" si="104"/>
        <v>#N/A</v>
      </c>
      <c r="BB58" s="266">
        <f t="shared" si="105"/>
        <v>88</v>
      </c>
      <c r="BC58" s="267">
        <f>BB58/'UK Pop by Age'!G7</f>
        <v>3.4906806561511763E-6</v>
      </c>
      <c r="BD58" s="266">
        <f t="shared" si="113"/>
        <v>286477.07954545453</v>
      </c>
      <c r="BE58" s="268" t="s">
        <v>45</v>
      </c>
      <c r="DH58" s="27" t="s">
        <v>45</v>
      </c>
      <c r="DI58" s="43">
        <f t="shared" si="106"/>
        <v>29</v>
      </c>
      <c r="DJ58" s="43">
        <f t="shared" si="106"/>
        <v>-280</v>
      </c>
      <c r="DK58" s="43">
        <f t="shared" si="106"/>
        <v>-319</v>
      </c>
      <c r="DL58" s="43">
        <f t="shared" si="106"/>
        <v>-339</v>
      </c>
      <c r="DM58" s="43">
        <f t="shared" si="106"/>
        <v>-307</v>
      </c>
      <c r="DN58" s="43">
        <f t="shared" si="106"/>
        <v>-267</v>
      </c>
      <c r="DO58" s="43">
        <f t="shared" si="106"/>
        <v>-305</v>
      </c>
      <c r="DP58" s="43">
        <f t="shared" si="106"/>
        <v>-276</v>
      </c>
      <c r="DQ58" s="43">
        <f t="shared" si="106"/>
        <v>-288</v>
      </c>
      <c r="DR58" s="43">
        <f t="shared" si="106"/>
        <v>-303</v>
      </c>
      <c r="DS58" s="43">
        <f t="shared" si="107"/>
        <v>-299</v>
      </c>
      <c r="DT58" s="43">
        <f t="shared" si="107"/>
        <v>-293</v>
      </c>
      <c r="DU58" s="43">
        <f t="shared" si="107"/>
        <v>-289</v>
      </c>
      <c r="DV58" s="43">
        <f t="shared" si="107"/>
        <v>-296</v>
      </c>
      <c r="DW58" s="43">
        <f t="shared" si="107"/>
        <v>-288</v>
      </c>
      <c r="DX58" s="43">
        <f t="shared" si="107"/>
        <v>-251</v>
      </c>
      <c r="DY58" s="43">
        <f t="shared" si="107"/>
        <v>-273</v>
      </c>
      <c r="DZ58" s="43">
        <f t="shared" si="107"/>
        <v>-297</v>
      </c>
      <c r="EA58" s="43">
        <f t="shared" si="107"/>
        <v>-262</v>
      </c>
      <c r="EB58" s="43">
        <f t="shared" si="107"/>
        <v>-304</v>
      </c>
      <c r="EC58" s="43">
        <f t="shared" si="108"/>
        <v>-309</v>
      </c>
      <c r="ED58" s="43">
        <f t="shared" si="108"/>
        <v>-239</v>
      </c>
      <c r="EE58" s="43">
        <f t="shared" si="108"/>
        <v>-306</v>
      </c>
      <c r="EF58" s="43">
        <f t="shared" si="108"/>
        <v>-298</v>
      </c>
      <c r="EG58" s="43">
        <f t="shared" si="108"/>
        <v>-279</v>
      </c>
      <c r="EH58" s="43">
        <f t="shared" si="108"/>
        <v>-273</v>
      </c>
      <c r="EI58" s="43">
        <f t="shared" si="108"/>
        <v>-255</v>
      </c>
      <c r="EJ58" s="43">
        <f t="shared" si="108"/>
        <v>-259</v>
      </c>
      <c r="EK58" s="43">
        <f t="shared" si="108"/>
        <v>-279</v>
      </c>
      <c r="EL58" s="43">
        <f t="shared" si="108"/>
        <v>-267</v>
      </c>
      <c r="EM58" s="43">
        <f t="shared" si="109"/>
        <v>-265</v>
      </c>
      <c r="EN58" s="43">
        <f t="shared" si="109"/>
        <v>-245</v>
      </c>
      <c r="EO58" s="43">
        <f t="shared" si="109"/>
        <v>-277</v>
      </c>
      <c r="EP58" s="43">
        <f t="shared" si="109"/>
        <v>-264</v>
      </c>
      <c r="EQ58" s="43">
        <f t="shared" si="109"/>
        <v>-224</v>
      </c>
      <c r="ER58" s="43">
        <f t="shared" si="109"/>
        <v>-268</v>
      </c>
      <c r="ES58" s="43">
        <f t="shared" si="109"/>
        <v>-297</v>
      </c>
      <c r="ET58" s="43">
        <f t="shared" si="109"/>
        <v>-264</v>
      </c>
      <c r="EU58" s="43">
        <f t="shared" si="109"/>
        <v>-269</v>
      </c>
      <c r="EV58" s="43">
        <f t="shared" si="109"/>
        <v>-325</v>
      </c>
      <c r="EW58" s="43">
        <f t="shared" si="110"/>
        <v>-302</v>
      </c>
      <c r="EX58" s="43">
        <f t="shared" si="110"/>
        <v>-303</v>
      </c>
      <c r="EY58" s="43">
        <f t="shared" si="110"/>
        <v>-281</v>
      </c>
      <c r="EZ58" s="43">
        <f t="shared" si="110"/>
        <v>-289</v>
      </c>
      <c r="FA58" s="43">
        <f t="shared" si="110"/>
        <v>-314</v>
      </c>
      <c r="FB58" s="43">
        <f t="shared" si="110"/>
        <v>-271</v>
      </c>
      <c r="FC58" s="43">
        <f t="shared" si="110"/>
        <v>-283</v>
      </c>
      <c r="FD58" s="43"/>
      <c r="FE58" s="43"/>
      <c r="FF58" s="43"/>
      <c r="FG58" s="43"/>
      <c r="FH58" s="44"/>
    </row>
    <row r="59" spans="1:164" x14ac:dyDescent="0.25">
      <c r="A59" s="27" t="s">
        <v>46</v>
      </c>
      <c r="B59" s="43">
        <f t="shared" si="111"/>
        <v>779</v>
      </c>
      <c r="C59" s="43" t="e">
        <f t="shared" si="111"/>
        <v>#N/A</v>
      </c>
      <c r="D59" s="43" t="e">
        <f t="shared" si="111"/>
        <v>#N/A</v>
      </c>
      <c r="E59" s="43" t="e">
        <f t="shared" si="111"/>
        <v>#N/A</v>
      </c>
      <c r="F59" s="43" t="e">
        <f t="shared" si="111"/>
        <v>#N/A</v>
      </c>
      <c r="G59" s="43" t="e">
        <f t="shared" si="111"/>
        <v>#N/A</v>
      </c>
      <c r="H59" s="43" t="e">
        <f t="shared" si="111"/>
        <v>#N/A</v>
      </c>
      <c r="I59" s="43" t="e">
        <f t="shared" si="111"/>
        <v>#N/A</v>
      </c>
      <c r="J59" s="43" t="e">
        <f t="shared" si="111"/>
        <v>#N/A</v>
      </c>
      <c r="K59" s="43" t="e">
        <f t="shared" si="111"/>
        <v>#N/A</v>
      </c>
      <c r="L59" s="43" t="e">
        <f t="shared" si="111"/>
        <v>#N/A</v>
      </c>
      <c r="M59" s="43" t="e">
        <f t="shared" si="111"/>
        <v>#N/A</v>
      </c>
      <c r="N59" s="43" t="e">
        <f t="shared" si="111"/>
        <v>#N/A</v>
      </c>
      <c r="O59" s="43" t="e">
        <f t="shared" si="111"/>
        <v>#N/A</v>
      </c>
      <c r="P59" s="43" t="e">
        <f t="shared" si="111"/>
        <v>#N/A</v>
      </c>
      <c r="Q59" s="43" t="e">
        <f t="shared" si="101"/>
        <v>#N/A</v>
      </c>
      <c r="R59" s="43" t="e">
        <f t="shared" si="101"/>
        <v>#N/A</v>
      </c>
      <c r="S59" s="43" t="e">
        <f t="shared" si="101"/>
        <v>#N/A</v>
      </c>
      <c r="T59" s="43" t="e">
        <f t="shared" si="101"/>
        <v>#N/A</v>
      </c>
      <c r="U59" s="43" t="e">
        <f t="shared" si="101"/>
        <v>#N/A</v>
      </c>
      <c r="V59" s="43" t="e">
        <f t="shared" si="101"/>
        <v>#N/A</v>
      </c>
      <c r="W59" s="43" t="e">
        <f t="shared" si="101"/>
        <v>#N/A</v>
      </c>
      <c r="X59" s="43" t="e">
        <f t="shared" si="101"/>
        <v>#N/A</v>
      </c>
      <c r="Y59" s="43" t="e">
        <f t="shared" si="101"/>
        <v>#N/A</v>
      </c>
      <c r="Z59" s="43" t="e">
        <f t="shared" si="101"/>
        <v>#N/A</v>
      </c>
      <c r="AA59" s="43" t="e">
        <f t="shared" si="101"/>
        <v>#N/A</v>
      </c>
      <c r="AB59" s="43" t="e">
        <f t="shared" si="101"/>
        <v>#N/A</v>
      </c>
      <c r="AC59" s="43" t="e">
        <f t="shared" si="101"/>
        <v>#N/A</v>
      </c>
      <c r="AD59" s="43" t="e">
        <f t="shared" si="101"/>
        <v>#N/A</v>
      </c>
      <c r="AE59" s="43" t="e">
        <f t="shared" si="101"/>
        <v>#N/A</v>
      </c>
      <c r="AF59" s="43" t="e">
        <f t="shared" si="101"/>
        <v>#N/A</v>
      </c>
      <c r="AG59" s="43" t="e">
        <f t="shared" si="101"/>
        <v>#N/A</v>
      </c>
      <c r="AH59" s="43" t="e">
        <f t="shared" si="101"/>
        <v>#N/A</v>
      </c>
      <c r="AI59" s="43" t="e">
        <f t="shared" si="112"/>
        <v>#N/A</v>
      </c>
      <c r="AJ59" s="43" t="e">
        <f t="shared" si="112"/>
        <v>#N/A</v>
      </c>
      <c r="AK59" s="43" t="e">
        <f t="shared" si="102"/>
        <v>#N/A</v>
      </c>
      <c r="AL59" s="43" t="e">
        <f t="shared" si="102"/>
        <v>#N/A</v>
      </c>
      <c r="AM59" s="43" t="e">
        <f t="shared" si="102"/>
        <v>#N/A</v>
      </c>
      <c r="AN59" s="43" t="e">
        <f t="shared" si="102"/>
        <v>#N/A</v>
      </c>
      <c r="AO59" s="43" t="e">
        <f t="shared" si="102"/>
        <v>#N/A</v>
      </c>
      <c r="AP59" s="43" t="e">
        <f t="shared" si="102"/>
        <v>#N/A</v>
      </c>
      <c r="AQ59" s="43" t="e">
        <f t="shared" si="102"/>
        <v>#N/A</v>
      </c>
      <c r="AR59" s="43" t="e">
        <f t="shared" si="102"/>
        <v>#N/A</v>
      </c>
      <c r="AS59" s="43" t="e">
        <f t="shared" si="103"/>
        <v>#N/A</v>
      </c>
      <c r="AT59" s="43" t="e">
        <f t="shared" si="103"/>
        <v>#N/A</v>
      </c>
      <c r="AU59" s="43" t="e">
        <f t="shared" si="103"/>
        <v>#N/A</v>
      </c>
      <c r="AV59" s="43" t="e">
        <f t="shared" si="103"/>
        <v>#N/A</v>
      </c>
      <c r="AW59" s="43" t="e">
        <f t="shared" si="103"/>
        <v>#N/A</v>
      </c>
      <c r="AX59" s="43" t="e">
        <f t="shared" si="103"/>
        <v>#N/A</v>
      </c>
      <c r="AY59" s="43" t="e">
        <f t="shared" si="103"/>
        <v>#N/A</v>
      </c>
      <c r="AZ59" s="43" t="e">
        <f t="shared" si="103"/>
        <v>#N/A</v>
      </c>
      <c r="BA59" s="44" t="e">
        <f t="shared" si="104"/>
        <v>#N/A</v>
      </c>
      <c r="BB59" s="266">
        <f t="shared" si="105"/>
        <v>779</v>
      </c>
      <c r="BC59" s="267">
        <f>BB59/'UK Pop by Age'!G8</f>
        <v>4.5426544170112435E-5</v>
      </c>
      <c r="BD59" s="266">
        <f t="shared" si="113"/>
        <v>22013.560975609755</v>
      </c>
      <c r="BE59" s="268" t="s">
        <v>46</v>
      </c>
      <c r="DH59" s="27" t="s">
        <v>46</v>
      </c>
      <c r="DI59" s="43">
        <f t="shared" si="106"/>
        <v>172</v>
      </c>
      <c r="DJ59" s="43">
        <f t="shared" si="106"/>
        <v>-1419</v>
      </c>
      <c r="DK59" s="43">
        <f t="shared" si="106"/>
        <v>-1373</v>
      </c>
      <c r="DL59" s="43">
        <f t="shared" si="106"/>
        <v>-1438</v>
      </c>
      <c r="DM59" s="43">
        <f t="shared" si="106"/>
        <v>-1367</v>
      </c>
      <c r="DN59" s="43">
        <f t="shared" si="106"/>
        <v>-1387</v>
      </c>
      <c r="DO59" s="43">
        <f t="shared" si="106"/>
        <v>-1372</v>
      </c>
      <c r="DP59" s="43">
        <f t="shared" si="106"/>
        <v>-1395</v>
      </c>
      <c r="DQ59" s="43">
        <f t="shared" si="106"/>
        <v>-1264</v>
      </c>
      <c r="DR59" s="43">
        <f t="shared" si="106"/>
        <v>-1342</v>
      </c>
      <c r="DS59" s="43">
        <f t="shared" si="107"/>
        <v>-1311</v>
      </c>
      <c r="DT59" s="43">
        <f t="shared" si="107"/>
        <v>-1249</v>
      </c>
      <c r="DU59" s="43">
        <f t="shared" si="107"/>
        <v>-1222</v>
      </c>
      <c r="DV59" s="43">
        <f t="shared" si="107"/>
        <v>-1232</v>
      </c>
      <c r="DW59" s="43">
        <f t="shared" si="107"/>
        <v>-1265</v>
      </c>
      <c r="DX59" s="43">
        <f t="shared" si="107"/>
        <v>-1100</v>
      </c>
      <c r="DY59" s="43">
        <f t="shared" si="107"/>
        <v>-1207</v>
      </c>
      <c r="DZ59" s="43">
        <f t="shared" si="107"/>
        <v>-1334</v>
      </c>
      <c r="EA59" s="43">
        <f t="shared" si="107"/>
        <v>-1094</v>
      </c>
      <c r="EB59" s="43">
        <f t="shared" si="107"/>
        <v>-1274</v>
      </c>
      <c r="EC59" s="43">
        <f t="shared" si="108"/>
        <v>-1262</v>
      </c>
      <c r="ED59" s="43">
        <f t="shared" si="108"/>
        <v>-991</v>
      </c>
      <c r="EE59" s="43">
        <f t="shared" si="108"/>
        <v>-1223</v>
      </c>
      <c r="EF59" s="43">
        <f t="shared" si="108"/>
        <v>-1149</v>
      </c>
      <c r="EG59" s="43">
        <f t="shared" si="108"/>
        <v>-1150</v>
      </c>
      <c r="EH59" s="43">
        <f t="shared" si="108"/>
        <v>-1214</v>
      </c>
      <c r="EI59" s="43">
        <f t="shared" si="108"/>
        <v>-1112</v>
      </c>
      <c r="EJ59" s="43">
        <f t="shared" si="108"/>
        <v>-1140</v>
      </c>
      <c r="EK59" s="43">
        <f t="shared" si="108"/>
        <v>-1136</v>
      </c>
      <c r="EL59" s="43">
        <f t="shared" si="108"/>
        <v>-1117</v>
      </c>
      <c r="EM59" s="43">
        <f t="shared" si="109"/>
        <v>-1123</v>
      </c>
      <c r="EN59" s="43">
        <f t="shared" si="109"/>
        <v>-1095</v>
      </c>
      <c r="EO59" s="43">
        <f t="shared" si="109"/>
        <v>-1244</v>
      </c>
      <c r="EP59" s="43">
        <f t="shared" si="109"/>
        <v>-1127</v>
      </c>
      <c r="EQ59" s="43">
        <f t="shared" si="109"/>
        <v>-1026</v>
      </c>
      <c r="ER59" s="43">
        <f t="shared" si="109"/>
        <v>-1199</v>
      </c>
      <c r="ES59" s="43">
        <f t="shared" si="109"/>
        <v>-1169</v>
      </c>
      <c r="ET59" s="43">
        <f t="shared" si="109"/>
        <v>-1174</v>
      </c>
      <c r="EU59" s="43">
        <f t="shared" si="109"/>
        <v>-1197</v>
      </c>
      <c r="EV59" s="43">
        <f t="shared" si="109"/>
        <v>-1189</v>
      </c>
      <c r="EW59" s="43">
        <f t="shared" si="110"/>
        <v>-1137</v>
      </c>
      <c r="EX59" s="43">
        <f t="shared" si="110"/>
        <v>-1154</v>
      </c>
      <c r="EY59" s="43">
        <f t="shared" si="110"/>
        <v>-1198</v>
      </c>
      <c r="EZ59" s="43">
        <f t="shared" si="110"/>
        <v>-1196</v>
      </c>
      <c r="FA59" s="43">
        <f t="shared" si="110"/>
        <v>-1236</v>
      </c>
      <c r="FB59" s="43">
        <f t="shared" si="110"/>
        <v>-1254</v>
      </c>
      <c r="FC59" s="43">
        <f t="shared" si="110"/>
        <v>-1225</v>
      </c>
      <c r="FD59" s="43"/>
      <c r="FE59" s="43"/>
      <c r="FF59" s="43"/>
      <c r="FG59" s="43"/>
      <c r="FH59" s="44"/>
    </row>
    <row r="60" spans="1:164" x14ac:dyDescent="0.25">
      <c r="A60" s="27" t="s">
        <v>47</v>
      </c>
      <c r="B60" s="43">
        <f t="shared" si="111"/>
        <v>1079</v>
      </c>
      <c r="C60" s="43" t="e">
        <f t="shared" si="111"/>
        <v>#N/A</v>
      </c>
      <c r="D60" s="43" t="e">
        <f t="shared" si="111"/>
        <v>#N/A</v>
      </c>
      <c r="E60" s="43" t="e">
        <f t="shared" si="111"/>
        <v>#N/A</v>
      </c>
      <c r="F60" s="43" t="e">
        <f t="shared" si="111"/>
        <v>#N/A</v>
      </c>
      <c r="G60" s="43" t="e">
        <f t="shared" si="111"/>
        <v>#N/A</v>
      </c>
      <c r="H60" s="43" t="e">
        <f t="shared" si="111"/>
        <v>#N/A</v>
      </c>
      <c r="I60" s="43" t="e">
        <f t="shared" si="111"/>
        <v>#N/A</v>
      </c>
      <c r="J60" s="43" t="e">
        <f t="shared" si="111"/>
        <v>#N/A</v>
      </c>
      <c r="K60" s="43" t="e">
        <f t="shared" si="111"/>
        <v>#N/A</v>
      </c>
      <c r="L60" s="43" t="e">
        <f t="shared" si="111"/>
        <v>#N/A</v>
      </c>
      <c r="M60" s="43" t="e">
        <f t="shared" si="111"/>
        <v>#N/A</v>
      </c>
      <c r="N60" s="43" t="e">
        <f t="shared" si="111"/>
        <v>#N/A</v>
      </c>
      <c r="O60" s="43" t="e">
        <f t="shared" si="111"/>
        <v>#N/A</v>
      </c>
      <c r="P60" s="43" t="e">
        <f t="shared" si="111"/>
        <v>#N/A</v>
      </c>
      <c r="Q60" s="43" t="e">
        <f t="shared" si="101"/>
        <v>#N/A</v>
      </c>
      <c r="R60" s="43" t="e">
        <f t="shared" si="101"/>
        <v>#N/A</v>
      </c>
      <c r="S60" s="43" t="e">
        <f t="shared" si="101"/>
        <v>#N/A</v>
      </c>
      <c r="T60" s="43" t="e">
        <f t="shared" si="101"/>
        <v>#N/A</v>
      </c>
      <c r="U60" s="43" t="e">
        <f t="shared" si="101"/>
        <v>#N/A</v>
      </c>
      <c r="V60" s="43" t="e">
        <f t="shared" si="101"/>
        <v>#N/A</v>
      </c>
      <c r="W60" s="43" t="e">
        <f t="shared" si="101"/>
        <v>#N/A</v>
      </c>
      <c r="X60" s="43" t="e">
        <f t="shared" si="101"/>
        <v>#N/A</v>
      </c>
      <c r="Y60" s="43" t="e">
        <f t="shared" si="101"/>
        <v>#N/A</v>
      </c>
      <c r="Z60" s="43" t="e">
        <f t="shared" si="101"/>
        <v>#N/A</v>
      </c>
      <c r="AA60" s="43" t="e">
        <f t="shared" si="101"/>
        <v>#N/A</v>
      </c>
      <c r="AB60" s="43" t="e">
        <f t="shared" si="101"/>
        <v>#N/A</v>
      </c>
      <c r="AC60" s="43" t="e">
        <f t="shared" si="101"/>
        <v>#N/A</v>
      </c>
      <c r="AD60" s="43" t="e">
        <f t="shared" si="101"/>
        <v>#N/A</v>
      </c>
      <c r="AE60" s="43" t="e">
        <f t="shared" si="101"/>
        <v>#N/A</v>
      </c>
      <c r="AF60" s="43" t="e">
        <f t="shared" si="101"/>
        <v>#N/A</v>
      </c>
      <c r="AG60" s="43" t="e">
        <f t="shared" si="101"/>
        <v>#N/A</v>
      </c>
      <c r="AH60" s="43" t="e">
        <f t="shared" si="101"/>
        <v>#N/A</v>
      </c>
      <c r="AI60" s="43" t="e">
        <f t="shared" si="112"/>
        <v>#N/A</v>
      </c>
      <c r="AJ60" s="43" t="e">
        <f t="shared" si="112"/>
        <v>#N/A</v>
      </c>
      <c r="AK60" s="43" t="e">
        <f t="shared" si="102"/>
        <v>#N/A</v>
      </c>
      <c r="AL60" s="43" t="e">
        <f t="shared" si="102"/>
        <v>#N/A</v>
      </c>
      <c r="AM60" s="43" t="e">
        <f t="shared" si="102"/>
        <v>#N/A</v>
      </c>
      <c r="AN60" s="43" t="e">
        <f t="shared" si="102"/>
        <v>#N/A</v>
      </c>
      <c r="AO60" s="43" t="e">
        <f t="shared" si="102"/>
        <v>#N/A</v>
      </c>
      <c r="AP60" s="43" t="e">
        <f t="shared" si="102"/>
        <v>#N/A</v>
      </c>
      <c r="AQ60" s="43" t="e">
        <f t="shared" si="102"/>
        <v>#N/A</v>
      </c>
      <c r="AR60" s="43" t="e">
        <f t="shared" si="102"/>
        <v>#N/A</v>
      </c>
      <c r="AS60" s="43" t="e">
        <f t="shared" si="103"/>
        <v>#N/A</v>
      </c>
      <c r="AT60" s="43" t="e">
        <f t="shared" si="103"/>
        <v>#N/A</v>
      </c>
      <c r="AU60" s="43" t="e">
        <f t="shared" si="103"/>
        <v>#N/A</v>
      </c>
      <c r="AV60" s="43" t="e">
        <f t="shared" si="103"/>
        <v>#N/A</v>
      </c>
      <c r="AW60" s="43" t="e">
        <f t="shared" si="103"/>
        <v>#N/A</v>
      </c>
      <c r="AX60" s="43" t="e">
        <f t="shared" si="103"/>
        <v>#N/A</v>
      </c>
      <c r="AY60" s="43" t="e">
        <f t="shared" si="103"/>
        <v>#N/A</v>
      </c>
      <c r="AZ60" s="43" t="e">
        <f t="shared" si="103"/>
        <v>#N/A</v>
      </c>
      <c r="BA60" s="44" t="e">
        <f t="shared" si="104"/>
        <v>#N/A</v>
      </c>
      <c r="BB60" s="266">
        <f t="shared" si="105"/>
        <v>1079</v>
      </c>
      <c r="BC60" s="267">
        <f>BB60/'UK Pop by Age'!G9</f>
        <v>1.6230369563559495E-4</v>
      </c>
      <c r="BD60" s="266">
        <f t="shared" si="113"/>
        <v>6161.2891566265062</v>
      </c>
      <c r="BE60" s="268" t="s">
        <v>47</v>
      </c>
      <c r="DH60" s="27" t="s">
        <v>47</v>
      </c>
      <c r="DI60" s="43">
        <f t="shared" si="106"/>
        <v>142</v>
      </c>
      <c r="DJ60" s="43">
        <f t="shared" si="106"/>
        <v>-2179</v>
      </c>
      <c r="DK60" s="43">
        <f t="shared" si="106"/>
        <v>-2004</v>
      </c>
      <c r="DL60" s="43">
        <f t="shared" si="106"/>
        <v>-1936</v>
      </c>
      <c r="DM60" s="43">
        <f t="shared" si="106"/>
        <v>-1852</v>
      </c>
      <c r="DN60" s="43">
        <f t="shared" si="106"/>
        <v>-1955</v>
      </c>
      <c r="DO60" s="43">
        <f t="shared" si="106"/>
        <v>-1911</v>
      </c>
      <c r="DP60" s="43">
        <f t="shared" si="106"/>
        <v>-1824</v>
      </c>
      <c r="DQ60" s="43">
        <f t="shared" si="106"/>
        <v>-1826</v>
      </c>
      <c r="DR60" s="43">
        <f t="shared" si="106"/>
        <v>-1857</v>
      </c>
      <c r="DS60" s="43">
        <f t="shared" si="107"/>
        <v>-1718</v>
      </c>
      <c r="DT60" s="43">
        <f t="shared" si="107"/>
        <v>-1713</v>
      </c>
      <c r="DU60" s="43">
        <f t="shared" si="107"/>
        <v>-1643</v>
      </c>
      <c r="DV60" s="43">
        <f t="shared" si="107"/>
        <v>-1614</v>
      </c>
      <c r="DW60" s="43">
        <f t="shared" si="107"/>
        <v>-1712</v>
      </c>
      <c r="DX60" s="43">
        <f t="shared" si="107"/>
        <v>-1446</v>
      </c>
      <c r="DY60" s="43">
        <f t="shared" si="107"/>
        <v>-1730</v>
      </c>
      <c r="DZ60" s="43">
        <f t="shared" si="107"/>
        <v>-1869</v>
      </c>
      <c r="EA60" s="43">
        <f t="shared" si="107"/>
        <v>-1513</v>
      </c>
      <c r="EB60" s="43">
        <f t="shared" si="107"/>
        <v>-1650</v>
      </c>
      <c r="EC60" s="43">
        <f t="shared" si="108"/>
        <v>-1765</v>
      </c>
      <c r="ED60" s="43">
        <f t="shared" si="108"/>
        <v>-1382</v>
      </c>
      <c r="EE60" s="43">
        <f t="shared" si="108"/>
        <v>-1741</v>
      </c>
      <c r="EF60" s="43">
        <f t="shared" si="108"/>
        <v>-1658</v>
      </c>
      <c r="EG60" s="43">
        <f t="shared" si="108"/>
        <v>-1625</v>
      </c>
      <c r="EH60" s="43">
        <f t="shared" si="108"/>
        <v>-1605</v>
      </c>
      <c r="EI60" s="43">
        <f t="shared" si="108"/>
        <v>-1561</v>
      </c>
      <c r="EJ60" s="43">
        <f t="shared" si="108"/>
        <v>-1564</v>
      </c>
      <c r="EK60" s="43">
        <f t="shared" si="108"/>
        <v>-1500</v>
      </c>
      <c r="EL60" s="43">
        <f t="shared" si="108"/>
        <v>-1598</v>
      </c>
      <c r="EM60" s="43">
        <f t="shared" si="109"/>
        <v>-1597</v>
      </c>
      <c r="EN60" s="43">
        <f t="shared" si="109"/>
        <v>-1578</v>
      </c>
      <c r="EO60" s="43">
        <f t="shared" si="109"/>
        <v>-1573</v>
      </c>
      <c r="EP60" s="43">
        <f t="shared" si="109"/>
        <v>-1582</v>
      </c>
      <c r="EQ60" s="43">
        <f t="shared" si="109"/>
        <v>-1419</v>
      </c>
      <c r="ER60" s="43">
        <f t="shared" si="109"/>
        <v>-1643</v>
      </c>
      <c r="ES60" s="43">
        <f t="shared" si="109"/>
        <v>-1617</v>
      </c>
      <c r="ET60" s="43">
        <f t="shared" si="109"/>
        <v>-1592</v>
      </c>
      <c r="EU60" s="43">
        <f t="shared" si="109"/>
        <v>-1547</v>
      </c>
      <c r="EV60" s="43">
        <f t="shared" si="109"/>
        <v>-1665</v>
      </c>
      <c r="EW60" s="43">
        <f t="shared" si="110"/>
        <v>-1595</v>
      </c>
      <c r="EX60" s="43">
        <f t="shared" si="110"/>
        <v>-1628</v>
      </c>
      <c r="EY60" s="43">
        <f t="shared" si="110"/>
        <v>-1663</v>
      </c>
      <c r="EZ60" s="43">
        <f t="shared" si="110"/>
        <v>-1663</v>
      </c>
      <c r="FA60" s="43">
        <f t="shared" si="110"/>
        <v>-1676</v>
      </c>
      <c r="FB60" s="43">
        <f t="shared" si="110"/>
        <v>-1673</v>
      </c>
      <c r="FC60" s="43">
        <f t="shared" si="110"/>
        <v>-1743</v>
      </c>
      <c r="FD60" s="43"/>
      <c r="FE60" s="43"/>
      <c r="FF60" s="43"/>
      <c r="FG60" s="43"/>
      <c r="FH60" s="44"/>
    </row>
    <row r="61" spans="1:164" x14ac:dyDescent="0.25">
      <c r="A61" s="27" t="s">
        <v>48</v>
      </c>
      <c r="B61" s="43">
        <f t="shared" si="111"/>
        <v>2191</v>
      </c>
      <c r="C61" s="43" t="e">
        <f t="shared" si="111"/>
        <v>#N/A</v>
      </c>
      <c r="D61" s="43" t="e">
        <f t="shared" si="111"/>
        <v>#N/A</v>
      </c>
      <c r="E61" s="43" t="e">
        <f t="shared" si="111"/>
        <v>#N/A</v>
      </c>
      <c r="F61" s="43" t="e">
        <f t="shared" si="111"/>
        <v>#N/A</v>
      </c>
      <c r="G61" s="43" t="e">
        <f t="shared" si="111"/>
        <v>#N/A</v>
      </c>
      <c r="H61" s="43" t="e">
        <f t="shared" si="111"/>
        <v>#N/A</v>
      </c>
      <c r="I61" s="43" t="e">
        <f t="shared" si="111"/>
        <v>#N/A</v>
      </c>
      <c r="J61" s="43" t="e">
        <f t="shared" si="111"/>
        <v>#N/A</v>
      </c>
      <c r="K61" s="43" t="e">
        <f t="shared" si="111"/>
        <v>#N/A</v>
      </c>
      <c r="L61" s="43" t="e">
        <f t="shared" si="111"/>
        <v>#N/A</v>
      </c>
      <c r="M61" s="43" t="e">
        <f t="shared" si="111"/>
        <v>#N/A</v>
      </c>
      <c r="N61" s="43" t="e">
        <f t="shared" si="111"/>
        <v>#N/A</v>
      </c>
      <c r="O61" s="43" t="e">
        <f t="shared" si="111"/>
        <v>#N/A</v>
      </c>
      <c r="P61" s="43" t="e">
        <f t="shared" si="111"/>
        <v>#N/A</v>
      </c>
      <c r="Q61" s="43" t="e">
        <f t="shared" si="101"/>
        <v>#N/A</v>
      </c>
      <c r="R61" s="43" t="e">
        <f t="shared" si="101"/>
        <v>#N/A</v>
      </c>
      <c r="S61" s="43" t="e">
        <f t="shared" si="101"/>
        <v>#N/A</v>
      </c>
      <c r="T61" s="43" t="e">
        <f t="shared" si="101"/>
        <v>#N/A</v>
      </c>
      <c r="U61" s="43" t="e">
        <f t="shared" si="101"/>
        <v>#N/A</v>
      </c>
      <c r="V61" s="43" t="e">
        <f t="shared" si="101"/>
        <v>#N/A</v>
      </c>
      <c r="W61" s="43" t="e">
        <f t="shared" si="101"/>
        <v>#N/A</v>
      </c>
      <c r="X61" s="43" t="e">
        <f t="shared" si="101"/>
        <v>#N/A</v>
      </c>
      <c r="Y61" s="43" t="e">
        <f t="shared" si="101"/>
        <v>#N/A</v>
      </c>
      <c r="Z61" s="43" t="e">
        <f t="shared" si="101"/>
        <v>#N/A</v>
      </c>
      <c r="AA61" s="43" t="e">
        <f t="shared" si="101"/>
        <v>#N/A</v>
      </c>
      <c r="AB61" s="43" t="e">
        <f t="shared" si="101"/>
        <v>#N/A</v>
      </c>
      <c r="AC61" s="43" t="e">
        <f t="shared" si="101"/>
        <v>#N/A</v>
      </c>
      <c r="AD61" s="43" t="e">
        <f t="shared" si="101"/>
        <v>#N/A</v>
      </c>
      <c r="AE61" s="43" t="e">
        <f t="shared" si="101"/>
        <v>#N/A</v>
      </c>
      <c r="AF61" s="43" t="e">
        <f t="shared" si="101"/>
        <v>#N/A</v>
      </c>
      <c r="AG61" s="43" t="e">
        <f t="shared" si="101"/>
        <v>#N/A</v>
      </c>
      <c r="AH61" s="43" t="e">
        <f t="shared" si="101"/>
        <v>#N/A</v>
      </c>
      <c r="AI61" s="43" t="e">
        <f t="shared" si="112"/>
        <v>#N/A</v>
      </c>
      <c r="AJ61" s="43" t="e">
        <f t="shared" si="112"/>
        <v>#N/A</v>
      </c>
      <c r="AK61" s="43" t="e">
        <f t="shared" si="102"/>
        <v>#N/A</v>
      </c>
      <c r="AL61" s="43" t="e">
        <f t="shared" si="102"/>
        <v>#N/A</v>
      </c>
      <c r="AM61" s="43" t="e">
        <f t="shared" si="102"/>
        <v>#N/A</v>
      </c>
      <c r="AN61" s="43" t="e">
        <f t="shared" si="102"/>
        <v>#N/A</v>
      </c>
      <c r="AO61" s="43" t="e">
        <f t="shared" si="102"/>
        <v>#N/A</v>
      </c>
      <c r="AP61" s="43" t="e">
        <f t="shared" si="102"/>
        <v>#N/A</v>
      </c>
      <c r="AQ61" s="43" t="e">
        <f t="shared" si="102"/>
        <v>#N/A</v>
      </c>
      <c r="AR61" s="43" t="e">
        <f t="shared" si="102"/>
        <v>#N/A</v>
      </c>
      <c r="AS61" s="43" t="e">
        <f t="shared" si="103"/>
        <v>#N/A</v>
      </c>
      <c r="AT61" s="43" t="e">
        <f t="shared" si="103"/>
        <v>#N/A</v>
      </c>
      <c r="AU61" s="43" t="e">
        <f t="shared" si="103"/>
        <v>#N/A</v>
      </c>
      <c r="AV61" s="43" t="e">
        <f t="shared" si="103"/>
        <v>#N/A</v>
      </c>
      <c r="AW61" s="43" t="e">
        <f t="shared" si="103"/>
        <v>#N/A</v>
      </c>
      <c r="AX61" s="43" t="e">
        <f t="shared" si="103"/>
        <v>#N/A</v>
      </c>
      <c r="AY61" s="43" t="e">
        <f t="shared" si="103"/>
        <v>#N/A</v>
      </c>
      <c r="AZ61" s="43" t="e">
        <f t="shared" si="103"/>
        <v>#N/A</v>
      </c>
      <c r="BA61" s="44" t="e">
        <f t="shared" si="104"/>
        <v>#N/A</v>
      </c>
      <c r="BB61" s="266">
        <f t="shared" si="105"/>
        <v>2191</v>
      </c>
      <c r="BC61" s="267">
        <f>BB61/'UK Pop by Age'!G10</f>
        <v>5.6049653187974322E-4</v>
      </c>
      <c r="BD61" s="266">
        <f t="shared" si="113"/>
        <v>1784.1323596531263</v>
      </c>
      <c r="BE61" s="268" t="s">
        <v>48</v>
      </c>
      <c r="DH61" s="27" t="s">
        <v>48</v>
      </c>
      <c r="DI61" s="43">
        <f t="shared" si="106"/>
        <v>251</v>
      </c>
      <c r="DJ61" s="43">
        <f t="shared" si="106"/>
        <v>-3590</v>
      </c>
      <c r="DK61" s="43">
        <f t="shared" si="106"/>
        <v>-3414</v>
      </c>
      <c r="DL61" s="43">
        <f t="shared" si="106"/>
        <v>-3266</v>
      </c>
      <c r="DM61" s="43">
        <f t="shared" si="106"/>
        <v>-3126</v>
      </c>
      <c r="DN61" s="43">
        <f t="shared" si="106"/>
        <v>-3251</v>
      </c>
      <c r="DO61" s="43">
        <f t="shared" si="106"/>
        <v>-3392</v>
      </c>
      <c r="DP61" s="43">
        <f t="shared" si="106"/>
        <v>-3169</v>
      </c>
      <c r="DQ61" s="43">
        <f t="shared" si="106"/>
        <v>-3117</v>
      </c>
      <c r="DR61" s="43">
        <f t="shared" si="106"/>
        <v>-3042</v>
      </c>
      <c r="DS61" s="43">
        <f t="shared" si="107"/>
        <v>-2933</v>
      </c>
      <c r="DT61" s="43">
        <f t="shared" si="107"/>
        <v>-2948</v>
      </c>
      <c r="DU61" s="43">
        <f t="shared" si="107"/>
        <v>-2794</v>
      </c>
      <c r="DV61" s="43">
        <f t="shared" si="107"/>
        <v>-2937</v>
      </c>
      <c r="DW61" s="43">
        <f t="shared" si="107"/>
        <v>-2907</v>
      </c>
      <c r="DX61" s="43">
        <f t="shared" si="107"/>
        <v>-2547</v>
      </c>
      <c r="DY61" s="43">
        <f t="shared" si="107"/>
        <v>-2811</v>
      </c>
      <c r="DZ61" s="43">
        <f t="shared" si="107"/>
        <v>-3207</v>
      </c>
      <c r="EA61" s="43">
        <f t="shared" si="107"/>
        <v>-2579</v>
      </c>
      <c r="EB61" s="43">
        <f t="shared" si="107"/>
        <v>-2864</v>
      </c>
      <c r="EC61" s="43">
        <f t="shared" si="108"/>
        <v>-2946</v>
      </c>
      <c r="ED61" s="43">
        <f t="shared" si="108"/>
        <v>-2403</v>
      </c>
      <c r="EE61" s="43">
        <f t="shared" si="108"/>
        <v>-2846</v>
      </c>
      <c r="EF61" s="43">
        <f t="shared" si="108"/>
        <v>-2672</v>
      </c>
      <c r="EG61" s="43">
        <f t="shared" si="108"/>
        <v>-2711</v>
      </c>
      <c r="EH61" s="43">
        <f t="shared" si="108"/>
        <v>-2692</v>
      </c>
      <c r="EI61" s="43">
        <f t="shared" si="108"/>
        <v>-2650</v>
      </c>
      <c r="EJ61" s="43">
        <f t="shared" si="108"/>
        <v>-2616</v>
      </c>
      <c r="EK61" s="43">
        <f t="shared" si="108"/>
        <v>-2610</v>
      </c>
      <c r="EL61" s="43">
        <f t="shared" si="108"/>
        <v>-2580</v>
      </c>
      <c r="EM61" s="43">
        <f t="shared" si="109"/>
        <v>-2664</v>
      </c>
      <c r="EN61" s="43">
        <f t="shared" si="109"/>
        <v>-2575</v>
      </c>
      <c r="EO61" s="43">
        <f t="shared" si="109"/>
        <v>-2530</v>
      </c>
      <c r="EP61" s="43">
        <f t="shared" si="109"/>
        <v>-2479</v>
      </c>
      <c r="EQ61" s="43">
        <f t="shared" si="109"/>
        <v>-2319</v>
      </c>
      <c r="ER61" s="43">
        <f t="shared" si="109"/>
        <v>-2775</v>
      </c>
      <c r="ES61" s="43">
        <f t="shared" si="109"/>
        <v>-2654</v>
      </c>
      <c r="ET61" s="43">
        <f t="shared" si="109"/>
        <v>-2695</v>
      </c>
      <c r="EU61" s="43">
        <f t="shared" si="109"/>
        <v>-2760</v>
      </c>
      <c r="EV61" s="43">
        <f t="shared" si="109"/>
        <v>-2780</v>
      </c>
      <c r="EW61" s="43">
        <f t="shared" si="110"/>
        <v>-2869</v>
      </c>
      <c r="EX61" s="43">
        <f t="shared" si="110"/>
        <v>-2920</v>
      </c>
      <c r="EY61" s="43">
        <f t="shared" si="110"/>
        <v>-2799</v>
      </c>
      <c r="EZ61" s="43">
        <f t="shared" si="110"/>
        <v>-2938</v>
      </c>
      <c r="FA61" s="43">
        <f t="shared" si="110"/>
        <v>-2998</v>
      </c>
      <c r="FB61" s="43">
        <f t="shared" si="110"/>
        <v>-3070</v>
      </c>
      <c r="FC61" s="43">
        <f t="shared" si="110"/>
        <v>-3163</v>
      </c>
      <c r="FD61" s="43"/>
      <c r="FE61" s="43"/>
      <c r="FF61" s="43"/>
      <c r="FG61" s="43"/>
      <c r="FH61" s="44"/>
    </row>
    <row r="62" spans="1:164" x14ac:dyDescent="0.25">
      <c r="A62" s="45" t="s">
        <v>49</v>
      </c>
      <c r="B62" s="46">
        <f t="shared" si="111"/>
        <v>2653</v>
      </c>
      <c r="C62" s="46" t="e">
        <f t="shared" si="111"/>
        <v>#N/A</v>
      </c>
      <c r="D62" s="46" t="e">
        <f t="shared" si="111"/>
        <v>#N/A</v>
      </c>
      <c r="E62" s="46" t="e">
        <f t="shared" si="111"/>
        <v>#N/A</v>
      </c>
      <c r="F62" s="46" t="e">
        <f t="shared" si="111"/>
        <v>#N/A</v>
      </c>
      <c r="G62" s="46" t="e">
        <f t="shared" si="111"/>
        <v>#N/A</v>
      </c>
      <c r="H62" s="46" t="e">
        <f t="shared" si="111"/>
        <v>#N/A</v>
      </c>
      <c r="I62" s="46" t="e">
        <f t="shared" si="111"/>
        <v>#N/A</v>
      </c>
      <c r="J62" s="46" t="e">
        <f t="shared" si="111"/>
        <v>#N/A</v>
      </c>
      <c r="K62" s="46" t="e">
        <f t="shared" si="111"/>
        <v>#N/A</v>
      </c>
      <c r="L62" s="46" t="e">
        <f t="shared" si="111"/>
        <v>#N/A</v>
      </c>
      <c r="M62" s="46" t="e">
        <f t="shared" si="111"/>
        <v>#N/A</v>
      </c>
      <c r="N62" s="46" t="e">
        <f t="shared" si="111"/>
        <v>#N/A</v>
      </c>
      <c r="O62" s="46" t="e">
        <f t="shared" si="111"/>
        <v>#N/A</v>
      </c>
      <c r="P62" s="46" t="e">
        <f t="shared" si="111"/>
        <v>#N/A</v>
      </c>
      <c r="Q62" s="46" t="e">
        <f t="shared" si="101"/>
        <v>#N/A</v>
      </c>
      <c r="R62" s="46" t="e">
        <f t="shared" si="101"/>
        <v>#N/A</v>
      </c>
      <c r="S62" s="46" t="e">
        <f t="shared" si="101"/>
        <v>#N/A</v>
      </c>
      <c r="T62" s="46" t="e">
        <f t="shared" si="101"/>
        <v>#N/A</v>
      </c>
      <c r="U62" s="46" t="e">
        <f t="shared" si="101"/>
        <v>#N/A</v>
      </c>
      <c r="V62" s="46" t="e">
        <f t="shared" si="101"/>
        <v>#N/A</v>
      </c>
      <c r="W62" s="46" t="e">
        <f t="shared" si="101"/>
        <v>#N/A</v>
      </c>
      <c r="X62" s="46" t="e">
        <f t="shared" si="101"/>
        <v>#N/A</v>
      </c>
      <c r="Y62" s="46" t="e">
        <f t="shared" si="101"/>
        <v>#N/A</v>
      </c>
      <c r="Z62" s="46" t="e">
        <f t="shared" si="101"/>
        <v>#N/A</v>
      </c>
      <c r="AA62" s="46" t="e">
        <f t="shared" si="101"/>
        <v>#N/A</v>
      </c>
      <c r="AB62" s="46" t="e">
        <f t="shared" si="101"/>
        <v>#N/A</v>
      </c>
      <c r="AC62" s="46" t="e">
        <f t="shared" si="101"/>
        <v>#N/A</v>
      </c>
      <c r="AD62" s="46" t="e">
        <f t="shared" si="101"/>
        <v>#N/A</v>
      </c>
      <c r="AE62" s="46" t="e">
        <f t="shared" si="101"/>
        <v>#N/A</v>
      </c>
      <c r="AF62" s="46" t="e">
        <f t="shared" si="101"/>
        <v>#N/A</v>
      </c>
      <c r="AG62" s="46" t="e">
        <f t="shared" si="101"/>
        <v>#N/A</v>
      </c>
      <c r="AH62" s="46" t="e">
        <f t="shared" si="101"/>
        <v>#N/A</v>
      </c>
      <c r="AI62" s="46" t="e">
        <f t="shared" si="112"/>
        <v>#N/A</v>
      </c>
      <c r="AJ62" s="46" t="e">
        <f t="shared" si="112"/>
        <v>#N/A</v>
      </c>
      <c r="AK62" s="46" t="e">
        <f t="shared" si="102"/>
        <v>#N/A</v>
      </c>
      <c r="AL62" s="46" t="e">
        <f t="shared" si="102"/>
        <v>#N/A</v>
      </c>
      <c r="AM62" s="46" t="e">
        <f t="shared" si="102"/>
        <v>#N/A</v>
      </c>
      <c r="AN62" s="46" t="e">
        <f t="shared" si="102"/>
        <v>#N/A</v>
      </c>
      <c r="AO62" s="46" t="e">
        <f t="shared" si="102"/>
        <v>#N/A</v>
      </c>
      <c r="AP62" s="46" t="e">
        <f t="shared" si="102"/>
        <v>#N/A</v>
      </c>
      <c r="AQ62" s="46" t="e">
        <f t="shared" si="102"/>
        <v>#N/A</v>
      </c>
      <c r="AR62" s="46" t="e">
        <f t="shared" si="102"/>
        <v>#N/A</v>
      </c>
      <c r="AS62" s="46" t="e">
        <f t="shared" si="103"/>
        <v>#N/A</v>
      </c>
      <c r="AT62" s="46" t="e">
        <f t="shared" si="103"/>
        <v>#N/A</v>
      </c>
      <c r="AU62" s="46" t="e">
        <f t="shared" si="103"/>
        <v>#N/A</v>
      </c>
      <c r="AV62" s="46" t="e">
        <f t="shared" si="103"/>
        <v>#N/A</v>
      </c>
      <c r="AW62" s="46" t="e">
        <f t="shared" si="103"/>
        <v>#N/A</v>
      </c>
      <c r="AX62" s="46" t="e">
        <f t="shared" si="103"/>
        <v>#N/A</v>
      </c>
      <c r="AY62" s="46" t="e">
        <f t="shared" si="103"/>
        <v>#N/A</v>
      </c>
      <c r="AZ62" s="46" t="e">
        <f t="shared" si="103"/>
        <v>#N/A</v>
      </c>
      <c r="BA62" s="47" t="e">
        <f t="shared" si="104"/>
        <v>#N/A</v>
      </c>
      <c r="BB62" s="266">
        <f t="shared" si="105"/>
        <v>2653</v>
      </c>
      <c r="BC62" s="267">
        <f>BB62/'UK Pop by Age'!G11</f>
        <v>2.5896367675710711E-3</v>
      </c>
      <c r="BD62" s="266">
        <f t="shared" si="113"/>
        <v>386.15454202789294</v>
      </c>
      <c r="BE62" s="269" t="s">
        <v>49</v>
      </c>
      <c r="DH62" s="29" t="s">
        <v>49</v>
      </c>
      <c r="DI62" s="43">
        <f t="shared" si="106"/>
        <v>141</v>
      </c>
      <c r="DJ62" s="43">
        <f t="shared" si="106"/>
        <v>-5071</v>
      </c>
      <c r="DK62" s="43">
        <f t="shared" si="106"/>
        <v>-4662</v>
      </c>
      <c r="DL62" s="43">
        <f t="shared" si="106"/>
        <v>-4697</v>
      </c>
      <c r="DM62" s="43">
        <f t="shared" si="106"/>
        <v>-4573</v>
      </c>
      <c r="DN62" s="43">
        <f t="shared" si="106"/>
        <v>-4721</v>
      </c>
      <c r="DO62" s="43">
        <f t="shared" si="106"/>
        <v>-4778</v>
      </c>
      <c r="DP62" s="43">
        <f t="shared" si="106"/>
        <v>-4542</v>
      </c>
      <c r="DQ62" s="43">
        <f t="shared" si="106"/>
        <v>-4477</v>
      </c>
      <c r="DR62" s="43">
        <f t="shared" si="106"/>
        <v>-4293</v>
      </c>
      <c r="DS62" s="43">
        <f t="shared" si="107"/>
        <v>-4225</v>
      </c>
      <c r="DT62" s="43">
        <f t="shared" si="107"/>
        <v>-4126</v>
      </c>
      <c r="DU62" s="43">
        <f t="shared" si="107"/>
        <v>-3857</v>
      </c>
      <c r="DV62" s="43">
        <f t="shared" si="107"/>
        <v>-3993</v>
      </c>
      <c r="DW62" s="43">
        <f t="shared" si="107"/>
        <v>-4049</v>
      </c>
      <c r="DX62" s="43">
        <f t="shared" si="107"/>
        <v>-3612</v>
      </c>
      <c r="DY62" s="43">
        <f t="shared" si="107"/>
        <v>-3986</v>
      </c>
      <c r="DZ62" s="43">
        <f t="shared" si="107"/>
        <v>-4436</v>
      </c>
      <c r="EA62" s="43">
        <f t="shared" si="107"/>
        <v>-3534</v>
      </c>
      <c r="EB62" s="43">
        <f t="shared" si="107"/>
        <v>-4122</v>
      </c>
      <c r="EC62" s="43">
        <f t="shared" si="108"/>
        <v>-3930</v>
      </c>
      <c r="ED62" s="43">
        <f t="shared" si="108"/>
        <v>-3184</v>
      </c>
      <c r="EE62" s="43">
        <f t="shared" si="108"/>
        <v>-3958</v>
      </c>
      <c r="EF62" s="43">
        <f t="shared" si="108"/>
        <v>-3604</v>
      </c>
      <c r="EG62" s="43">
        <f t="shared" si="108"/>
        <v>-3627</v>
      </c>
      <c r="EH62" s="43">
        <f t="shared" si="108"/>
        <v>-3667</v>
      </c>
      <c r="EI62" s="43">
        <f t="shared" si="108"/>
        <v>-3425</v>
      </c>
      <c r="EJ62" s="43">
        <f t="shared" si="108"/>
        <v>-3540</v>
      </c>
      <c r="EK62" s="43">
        <f t="shared" si="108"/>
        <v>-3496</v>
      </c>
      <c r="EL62" s="43">
        <f t="shared" si="108"/>
        <v>-3479</v>
      </c>
      <c r="EM62" s="43">
        <f t="shared" si="109"/>
        <v>-3554</v>
      </c>
      <c r="EN62" s="43">
        <f t="shared" si="109"/>
        <v>-3560</v>
      </c>
      <c r="EO62" s="43">
        <f t="shared" si="109"/>
        <v>-3391</v>
      </c>
      <c r="EP62" s="43">
        <f t="shared" si="109"/>
        <v>-3487</v>
      </c>
      <c r="EQ62" s="43">
        <f t="shared" si="109"/>
        <v>-3193</v>
      </c>
      <c r="ER62" s="43">
        <f t="shared" si="109"/>
        <v>-3737</v>
      </c>
      <c r="ES62" s="43">
        <f t="shared" si="109"/>
        <v>-3704</v>
      </c>
      <c r="ET62" s="43">
        <f t="shared" si="109"/>
        <v>-3652</v>
      </c>
      <c r="EU62" s="43">
        <f t="shared" si="109"/>
        <v>-3675</v>
      </c>
      <c r="EV62" s="43">
        <f t="shared" si="109"/>
        <v>-3757</v>
      </c>
      <c r="EW62" s="43">
        <f t="shared" si="110"/>
        <v>-4008</v>
      </c>
      <c r="EX62" s="43">
        <f t="shared" si="110"/>
        <v>-4083</v>
      </c>
      <c r="EY62" s="43">
        <f t="shared" si="110"/>
        <v>-4017</v>
      </c>
      <c r="EZ62" s="43">
        <f t="shared" si="110"/>
        <v>-4014</v>
      </c>
      <c r="FA62" s="43">
        <f t="shared" si="110"/>
        <v>-4414</v>
      </c>
      <c r="FB62" s="43">
        <f t="shared" si="110"/>
        <v>-4317</v>
      </c>
      <c r="FC62" s="43">
        <f t="shared" si="110"/>
        <v>-4392</v>
      </c>
      <c r="FD62" s="43"/>
      <c r="FE62" s="43"/>
      <c r="FF62" s="43"/>
      <c r="FG62" s="43"/>
      <c r="FH62" s="44"/>
    </row>
    <row r="63" spans="1:164" x14ac:dyDescent="0.25">
      <c r="A63" s="45" t="s">
        <v>65</v>
      </c>
      <c r="B63" s="46">
        <f t="shared" ref="B63:D63" si="114">SUM(B56:B62)</f>
        <v>6796</v>
      </c>
      <c r="C63" s="46" t="e">
        <f t="shared" si="114"/>
        <v>#N/A</v>
      </c>
      <c r="D63" s="46" t="e">
        <f t="shared" si="114"/>
        <v>#N/A</v>
      </c>
      <c r="E63" s="46" t="e">
        <f>SUM(E56:E62)</f>
        <v>#N/A</v>
      </c>
      <c r="F63" s="46" t="e">
        <f t="shared" ref="F63:BA63" si="115">SUM(F56:F62)</f>
        <v>#N/A</v>
      </c>
      <c r="G63" s="46" t="e">
        <f t="shared" si="115"/>
        <v>#N/A</v>
      </c>
      <c r="H63" s="46" t="e">
        <f t="shared" si="115"/>
        <v>#N/A</v>
      </c>
      <c r="I63" s="46" t="e">
        <f t="shared" si="115"/>
        <v>#N/A</v>
      </c>
      <c r="J63" s="46" t="e">
        <f t="shared" si="115"/>
        <v>#N/A</v>
      </c>
      <c r="K63" s="46" t="e">
        <f t="shared" si="115"/>
        <v>#N/A</v>
      </c>
      <c r="L63" s="46" t="e">
        <f t="shared" si="115"/>
        <v>#N/A</v>
      </c>
      <c r="M63" s="46" t="e">
        <f t="shared" si="115"/>
        <v>#N/A</v>
      </c>
      <c r="N63" s="46" t="e">
        <f t="shared" si="115"/>
        <v>#N/A</v>
      </c>
      <c r="O63" s="46" t="e">
        <f t="shared" si="115"/>
        <v>#N/A</v>
      </c>
      <c r="P63" s="46" t="e">
        <f t="shared" si="115"/>
        <v>#N/A</v>
      </c>
      <c r="Q63" s="46" t="e">
        <f t="shared" si="115"/>
        <v>#N/A</v>
      </c>
      <c r="R63" s="46" t="e">
        <f t="shared" si="115"/>
        <v>#N/A</v>
      </c>
      <c r="S63" s="46" t="e">
        <f t="shared" si="115"/>
        <v>#N/A</v>
      </c>
      <c r="T63" s="46" t="e">
        <f t="shared" si="115"/>
        <v>#N/A</v>
      </c>
      <c r="U63" s="46" t="e">
        <f t="shared" si="115"/>
        <v>#N/A</v>
      </c>
      <c r="V63" s="46" t="e">
        <f t="shared" si="115"/>
        <v>#N/A</v>
      </c>
      <c r="W63" s="46" t="e">
        <f t="shared" si="115"/>
        <v>#N/A</v>
      </c>
      <c r="X63" s="46" t="e">
        <f t="shared" si="115"/>
        <v>#N/A</v>
      </c>
      <c r="Y63" s="46" t="e">
        <f t="shared" si="115"/>
        <v>#N/A</v>
      </c>
      <c r="Z63" s="46" t="e">
        <f t="shared" si="115"/>
        <v>#N/A</v>
      </c>
      <c r="AA63" s="46" t="e">
        <f t="shared" si="115"/>
        <v>#N/A</v>
      </c>
      <c r="AB63" s="46" t="e">
        <f t="shared" si="115"/>
        <v>#N/A</v>
      </c>
      <c r="AC63" s="46" t="e">
        <f t="shared" si="115"/>
        <v>#N/A</v>
      </c>
      <c r="AD63" s="46" t="e">
        <f t="shared" si="115"/>
        <v>#N/A</v>
      </c>
      <c r="AE63" s="46" t="e">
        <f t="shared" si="115"/>
        <v>#N/A</v>
      </c>
      <c r="AF63" s="46" t="e">
        <f t="shared" si="115"/>
        <v>#N/A</v>
      </c>
      <c r="AG63" s="46" t="e">
        <f t="shared" si="115"/>
        <v>#N/A</v>
      </c>
      <c r="AH63" s="46" t="e">
        <f t="shared" si="115"/>
        <v>#N/A</v>
      </c>
      <c r="AI63" s="46" t="e">
        <f t="shared" si="115"/>
        <v>#N/A</v>
      </c>
      <c r="AJ63" s="46" t="e">
        <f t="shared" si="115"/>
        <v>#N/A</v>
      </c>
      <c r="AK63" s="46" t="e">
        <f t="shared" si="115"/>
        <v>#N/A</v>
      </c>
      <c r="AL63" s="46" t="e">
        <f t="shared" si="115"/>
        <v>#N/A</v>
      </c>
      <c r="AM63" s="46" t="e">
        <f t="shared" si="115"/>
        <v>#N/A</v>
      </c>
      <c r="AN63" s="46" t="e">
        <f t="shared" si="115"/>
        <v>#N/A</v>
      </c>
      <c r="AO63" s="46" t="e">
        <f t="shared" si="115"/>
        <v>#N/A</v>
      </c>
      <c r="AP63" s="46" t="e">
        <f t="shared" si="115"/>
        <v>#N/A</v>
      </c>
      <c r="AQ63" s="46" t="e">
        <f t="shared" si="115"/>
        <v>#N/A</v>
      </c>
      <c r="AR63" s="46" t="e">
        <f t="shared" si="115"/>
        <v>#N/A</v>
      </c>
      <c r="AS63" s="46" t="e">
        <f t="shared" si="115"/>
        <v>#N/A</v>
      </c>
      <c r="AT63" s="46" t="e">
        <f t="shared" si="115"/>
        <v>#N/A</v>
      </c>
      <c r="AU63" s="46" t="e">
        <f t="shared" si="115"/>
        <v>#N/A</v>
      </c>
      <c r="AV63" s="46" t="e">
        <f t="shared" si="115"/>
        <v>#N/A</v>
      </c>
      <c r="AW63" s="46" t="e">
        <f t="shared" si="115"/>
        <v>#N/A</v>
      </c>
      <c r="AX63" s="46" t="e">
        <f t="shared" si="115"/>
        <v>#N/A</v>
      </c>
      <c r="AY63" s="46" t="e">
        <f t="shared" si="115"/>
        <v>#N/A</v>
      </c>
      <c r="AZ63" s="46" t="e">
        <f t="shared" si="115"/>
        <v>#N/A</v>
      </c>
      <c r="BA63" s="47" t="e">
        <f t="shared" si="115"/>
        <v>#N/A</v>
      </c>
      <c r="BB63" s="266">
        <f t="shared" si="105"/>
        <v>6796</v>
      </c>
      <c r="BC63" s="267">
        <f>BB63/'UK Pop by Age'!G12</f>
        <v>1.0320186050054482E-4</v>
      </c>
      <c r="BD63" s="266">
        <f t="shared" si="113"/>
        <v>9689.7477928193057</v>
      </c>
      <c r="BE63" s="269" t="s">
        <v>65</v>
      </c>
      <c r="DH63" s="74" t="s">
        <v>65</v>
      </c>
      <c r="DI63" s="76">
        <f>SUM(DI56:DI62)</f>
        <v>739</v>
      </c>
      <c r="DJ63" s="76">
        <f t="shared" ref="DJ63:FC63" si="116">SUM(DJ56:DJ62)</f>
        <v>-12609</v>
      </c>
      <c r="DK63" s="76">
        <f t="shared" si="116"/>
        <v>-11860</v>
      </c>
      <c r="DL63" s="76">
        <f t="shared" si="116"/>
        <v>-11740</v>
      </c>
      <c r="DM63" s="76">
        <f t="shared" si="116"/>
        <v>-11297</v>
      </c>
      <c r="DN63" s="76">
        <f t="shared" si="116"/>
        <v>-11660</v>
      </c>
      <c r="DO63" s="76">
        <f t="shared" si="116"/>
        <v>-11824</v>
      </c>
      <c r="DP63" s="76">
        <f t="shared" si="116"/>
        <v>-11295</v>
      </c>
      <c r="DQ63" s="76">
        <f t="shared" si="116"/>
        <v>-11044</v>
      </c>
      <c r="DR63" s="76">
        <f t="shared" si="116"/>
        <v>-10898</v>
      </c>
      <c r="DS63" s="76">
        <f t="shared" si="116"/>
        <v>-10567</v>
      </c>
      <c r="DT63" s="76">
        <f t="shared" si="116"/>
        <v>-10402</v>
      </c>
      <c r="DU63" s="76">
        <f t="shared" si="116"/>
        <v>-9867</v>
      </c>
      <c r="DV63" s="76">
        <f t="shared" si="116"/>
        <v>-10126</v>
      </c>
      <c r="DW63" s="76">
        <f t="shared" si="116"/>
        <v>-10291</v>
      </c>
      <c r="DX63" s="76">
        <f t="shared" si="116"/>
        <v>-9025</v>
      </c>
      <c r="DY63" s="76">
        <f t="shared" si="116"/>
        <v>-10059</v>
      </c>
      <c r="DZ63" s="76">
        <f t="shared" si="116"/>
        <v>-11207</v>
      </c>
      <c r="EA63" s="76">
        <f t="shared" si="116"/>
        <v>-9055</v>
      </c>
      <c r="EB63" s="76">
        <f t="shared" si="116"/>
        <v>-10272</v>
      </c>
      <c r="EC63" s="76">
        <f t="shared" si="116"/>
        <v>-10284</v>
      </c>
      <c r="ED63" s="76">
        <f t="shared" si="116"/>
        <v>-8260</v>
      </c>
      <c r="EE63" s="76">
        <f t="shared" si="116"/>
        <v>-10140</v>
      </c>
      <c r="EF63" s="76">
        <f t="shared" si="116"/>
        <v>-9445</v>
      </c>
      <c r="EG63" s="76">
        <f t="shared" si="116"/>
        <v>-9458</v>
      </c>
      <c r="EH63" s="76">
        <f t="shared" si="116"/>
        <v>-9511</v>
      </c>
      <c r="EI63" s="76">
        <f t="shared" si="116"/>
        <v>-9062</v>
      </c>
      <c r="EJ63" s="76">
        <f t="shared" si="116"/>
        <v>-9179</v>
      </c>
      <c r="EK63" s="76">
        <f t="shared" si="116"/>
        <v>-9080</v>
      </c>
      <c r="EL63" s="76">
        <f t="shared" si="116"/>
        <v>-9112</v>
      </c>
      <c r="EM63" s="76">
        <f t="shared" si="116"/>
        <v>-9271</v>
      </c>
      <c r="EN63" s="76">
        <f t="shared" si="116"/>
        <v>-9122</v>
      </c>
      <c r="EO63" s="76">
        <f t="shared" si="116"/>
        <v>-9093</v>
      </c>
      <c r="EP63" s="76">
        <f t="shared" si="116"/>
        <v>-8994</v>
      </c>
      <c r="EQ63" s="76">
        <f t="shared" si="116"/>
        <v>-8242</v>
      </c>
      <c r="ER63" s="76">
        <f t="shared" si="116"/>
        <v>-9695</v>
      </c>
      <c r="ES63" s="76">
        <f t="shared" si="116"/>
        <v>-9513</v>
      </c>
      <c r="ET63" s="76">
        <f t="shared" si="116"/>
        <v>-9440</v>
      </c>
      <c r="EU63" s="76">
        <f t="shared" si="116"/>
        <v>-9517</v>
      </c>
      <c r="EV63" s="76">
        <f t="shared" si="116"/>
        <v>-9799</v>
      </c>
      <c r="EW63" s="76">
        <f t="shared" si="116"/>
        <v>-9973</v>
      </c>
      <c r="EX63" s="76">
        <f t="shared" si="116"/>
        <v>-10156</v>
      </c>
      <c r="EY63" s="76">
        <f t="shared" si="116"/>
        <v>-10021</v>
      </c>
      <c r="EZ63" s="76">
        <f t="shared" si="116"/>
        <v>-10164</v>
      </c>
      <c r="FA63" s="76">
        <f t="shared" si="116"/>
        <v>-10697</v>
      </c>
      <c r="FB63" s="76">
        <f t="shared" si="116"/>
        <v>-10650</v>
      </c>
      <c r="FC63" s="76">
        <f t="shared" si="116"/>
        <v>-10882</v>
      </c>
      <c r="FD63" s="76"/>
      <c r="FE63" s="76"/>
      <c r="FF63" s="76"/>
      <c r="FG63" s="76"/>
      <c r="FH63" s="77"/>
    </row>
    <row r="64" spans="1:164" x14ac:dyDescent="0.25">
      <c r="A64" s="48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</row>
    <row r="65" spans="1:54" ht="18.75" x14ac:dyDescent="0.3">
      <c r="A65" s="13" t="s">
        <v>144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34"/>
    </row>
    <row r="66" spans="1:54" x14ac:dyDescent="0.25">
      <c r="A66" s="33" t="s">
        <v>50</v>
      </c>
      <c r="B66" s="16">
        <v>1</v>
      </c>
      <c r="C66" s="16">
        <v>2</v>
      </c>
      <c r="D66" s="16">
        <v>3</v>
      </c>
      <c r="E66" s="198">
        <v>4</v>
      </c>
      <c r="F66" s="198">
        <v>5</v>
      </c>
      <c r="G66" s="198">
        <v>6</v>
      </c>
      <c r="H66" s="198">
        <v>7</v>
      </c>
      <c r="I66" s="198">
        <v>8</v>
      </c>
      <c r="J66" s="198">
        <v>9</v>
      </c>
      <c r="K66" s="198">
        <v>10</v>
      </c>
      <c r="L66" s="198">
        <v>11</v>
      </c>
      <c r="M66" s="198">
        <v>12</v>
      </c>
      <c r="N66" s="198">
        <v>13</v>
      </c>
      <c r="O66" s="198">
        <v>14</v>
      </c>
      <c r="P66" s="198">
        <v>15</v>
      </c>
      <c r="Q66" s="198">
        <v>16</v>
      </c>
      <c r="R66" s="198">
        <v>17</v>
      </c>
      <c r="S66" s="198">
        <v>18</v>
      </c>
      <c r="T66" s="198">
        <f t="shared" ref="T66:AD66" si="117">S66+1</f>
        <v>19</v>
      </c>
      <c r="U66" s="198">
        <f t="shared" si="117"/>
        <v>20</v>
      </c>
      <c r="V66" s="198">
        <f t="shared" si="117"/>
        <v>21</v>
      </c>
      <c r="W66" s="198">
        <f t="shared" si="117"/>
        <v>22</v>
      </c>
      <c r="X66" s="198">
        <f t="shared" si="117"/>
        <v>23</v>
      </c>
      <c r="Y66" s="198">
        <f t="shared" si="117"/>
        <v>24</v>
      </c>
      <c r="Z66" s="198">
        <f t="shared" si="117"/>
        <v>25</v>
      </c>
      <c r="AA66" s="198">
        <f t="shared" si="117"/>
        <v>26</v>
      </c>
      <c r="AB66" s="198">
        <f t="shared" si="117"/>
        <v>27</v>
      </c>
      <c r="AC66" s="198">
        <f t="shared" si="117"/>
        <v>28</v>
      </c>
      <c r="AD66" s="198">
        <f t="shared" si="117"/>
        <v>29</v>
      </c>
      <c r="AE66" s="16">
        <v>30</v>
      </c>
      <c r="AF66" s="16">
        <v>31</v>
      </c>
      <c r="AG66" s="16">
        <v>32</v>
      </c>
      <c r="AH66" s="16">
        <v>33</v>
      </c>
      <c r="AI66" s="16">
        <v>34</v>
      </c>
      <c r="AJ66" s="16">
        <v>35</v>
      </c>
      <c r="AK66" s="16">
        <v>36</v>
      </c>
      <c r="AL66" s="16">
        <v>37</v>
      </c>
      <c r="AM66" s="16">
        <v>38</v>
      </c>
      <c r="AN66" s="16">
        <v>39</v>
      </c>
      <c r="AO66" s="16">
        <v>40</v>
      </c>
      <c r="AP66" s="16">
        <v>41</v>
      </c>
      <c r="AQ66" s="16">
        <v>42</v>
      </c>
      <c r="AR66" s="16">
        <v>43</v>
      </c>
      <c r="AS66" s="16">
        <v>44</v>
      </c>
      <c r="AT66" s="16">
        <v>45</v>
      </c>
      <c r="AU66" s="16">
        <v>46</v>
      </c>
      <c r="AV66" s="16">
        <v>47</v>
      </c>
      <c r="AW66" s="16">
        <v>48</v>
      </c>
      <c r="AX66" s="16">
        <v>49</v>
      </c>
      <c r="AY66" s="16">
        <v>50</v>
      </c>
      <c r="AZ66" s="16">
        <v>51</v>
      </c>
      <c r="BA66" s="15">
        <v>52</v>
      </c>
    </row>
    <row r="67" spans="1:54" x14ac:dyDescent="0.25">
      <c r="A67" s="31" t="s">
        <v>52</v>
      </c>
      <c r="B67" s="36">
        <v>43833</v>
      </c>
      <c r="C67" s="36">
        <v>43840</v>
      </c>
      <c r="D67" s="36">
        <v>43847</v>
      </c>
      <c r="E67" s="36">
        <v>43854</v>
      </c>
      <c r="F67" s="36">
        <v>43861</v>
      </c>
      <c r="G67" s="36">
        <v>43868</v>
      </c>
      <c r="H67" s="36">
        <v>43875</v>
      </c>
      <c r="I67" s="36">
        <v>43882</v>
      </c>
      <c r="J67" s="36">
        <v>43889</v>
      </c>
      <c r="K67" s="36">
        <v>43896</v>
      </c>
      <c r="L67" s="36">
        <v>43903</v>
      </c>
      <c r="M67" s="36">
        <v>43910</v>
      </c>
      <c r="N67" s="36">
        <v>43917</v>
      </c>
      <c r="O67" s="36">
        <v>43924</v>
      </c>
      <c r="P67" s="36">
        <v>43931</v>
      </c>
      <c r="Q67" s="36">
        <v>43938</v>
      </c>
      <c r="R67" s="36">
        <v>43945</v>
      </c>
      <c r="S67" s="36">
        <v>43952</v>
      </c>
      <c r="T67" s="36">
        <f t="shared" ref="T67:AD67" si="118">S67+7</f>
        <v>43959</v>
      </c>
      <c r="U67" s="36">
        <f t="shared" si="118"/>
        <v>43966</v>
      </c>
      <c r="V67" s="36">
        <f t="shared" si="118"/>
        <v>43973</v>
      </c>
      <c r="W67" s="36">
        <f t="shared" si="118"/>
        <v>43980</v>
      </c>
      <c r="X67" s="36">
        <f t="shared" si="118"/>
        <v>43987</v>
      </c>
      <c r="Y67" s="36">
        <f t="shared" si="118"/>
        <v>43994</v>
      </c>
      <c r="Z67" s="36">
        <f t="shared" si="118"/>
        <v>44001</v>
      </c>
      <c r="AA67" s="36">
        <f t="shared" si="118"/>
        <v>44008</v>
      </c>
      <c r="AB67" s="36">
        <f t="shared" si="118"/>
        <v>44015</v>
      </c>
      <c r="AC67" s="36">
        <f t="shared" si="118"/>
        <v>44022</v>
      </c>
      <c r="AD67" s="36">
        <f t="shared" si="118"/>
        <v>44029</v>
      </c>
      <c r="AE67" s="35">
        <v>44036</v>
      </c>
      <c r="AF67" s="35">
        <v>44043</v>
      </c>
      <c r="AG67" s="35">
        <v>44050</v>
      </c>
      <c r="AH67" s="35">
        <v>44057</v>
      </c>
      <c r="AI67" s="35">
        <v>44064</v>
      </c>
      <c r="AJ67" s="35">
        <v>44071</v>
      </c>
      <c r="AK67" s="35">
        <v>44078</v>
      </c>
      <c r="AL67" s="35">
        <v>44085</v>
      </c>
      <c r="AM67" s="35">
        <v>44092</v>
      </c>
      <c r="AN67" s="35">
        <v>44099</v>
      </c>
      <c r="AO67" s="35">
        <v>44106</v>
      </c>
      <c r="AP67" s="35">
        <v>44113</v>
      </c>
      <c r="AQ67" s="35">
        <v>44120</v>
      </c>
      <c r="AR67" s="35">
        <v>44127</v>
      </c>
      <c r="AS67" s="35">
        <v>44134</v>
      </c>
      <c r="AT67" s="35">
        <v>44141</v>
      </c>
      <c r="AU67" s="35">
        <v>44148</v>
      </c>
      <c r="AV67" s="35">
        <v>44155</v>
      </c>
      <c r="AW67" s="35">
        <v>44162</v>
      </c>
      <c r="AX67" s="35">
        <v>44169</v>
      </c>
      <c r="AY67" s="35">
        <v>44176</v>
      </c>
      <c r="AZ67" s="35">
        <v>44183</v>
      </c>
      <c r="BA67" s="14">
        <v>44190</v>
      </c>
      <c r="BB67" t="s">
        <v>137</v>
      </c>
    </row>
    <row r="68" spans="1:54" x14ac:dyDescent="0.25">
      <c r="A68" s="27" t="s">
        <v>51</v>
      </c>
      <c r="B68" s="49">
        <f>B56/B44</f>
        <v>0.17307692307692307</v>
      </c>
      <c r="C68" s="49" t="e">
        <f t="shared" ref="C68:D71" si="119">C56/C44</f>
        <v>#N/A</v>
      </c>
      <c r="D68" s="49" t="e">
        <f t="shared" si="119"/>
        <v>#N/A</v>
      </c>
      <c r="E68" s="49" t="e">
        <f t="shared" ref="E68:AH75" si="120">(E44/E31)-1</f>
        <v>#N/A</v>
      </c>
      <c r="F68" s="49" t="e">
        <f t="shared" si="120"/>
        <v>#N/A</v>
      </c>
      <c r="G68" s="49" t="e">
        <f t="shared" si="120"/>
        <v>#N/A</v>
      </c>
      <c r="H68" s="49" t="e">
        <f t="shared" si="120"/>
        <v>#N/A</v>
      </c>
      <c r="I68" s="49" t="e">
        <f t="shared" si="120"/>
        <v>#N/A</v>
      </c>
      <c r="J68" s="49" t="e">
        <f t="shared" si="120"/>
        <v>#N/A</v>
      </c>
      <c r="K68" s="49" t="e">
        <f t="shared" si="120"/>
        <v>#N/A</v>
      </c>
      <c r="L68" s="49" t="e">
        <f t="shared" si="120"/>
        <v>#N/A</v>
      </c>
      <c r="M68" s="49" t="e">
        <f t="shared" si="120"/>
        <v>#N/A</v>
      </c>
      <c r="N68" s="49" t="e">
        <f t="shared" si="120"/>
        <v>#N/A</v>
      </c>
      <c r="O68" s="49" t="e">
        <f t="shared" si="120"/>
        <v>#N/A</v>
      </c>
      <c r="P68" s="49" t="e">
        <f t="shared" si="120"/>
        <v>#N/A</v>
      </c>
      <c r="Q68" s="49" t="e">
        <f t="shared" si="120"/>
        <v>#N/A</v>
      </c>
      <c r="R68" s="49" t="e">
        <f t="shared" si="120"/>
        <v>#N/A</v>
      </c>
      <c r="S68" s="49" t="e">
        <f t="shared" si="120"/>
        <v>#N/A</v>
      </c>
      <c r="T68" s="49" t="e">
        <f t="shared" si="120"/>
        <v>#N/A</v>
      </c>
      <c r="U68" s="49" t="e">
        <f t="shared" si="120"/>
        <v>#N/A</v>
      </c>
      <c r="V68" s="49" t="e">
        <f t="shared" si="120"/>
        <v>#N/A</v>
      </c>
      <c r="W68" s="49" t="e">
        <f t="shared" si="120"/>
        <v>#N/A</v>
      </c>
      <c r="X68" s="49" t="e">
        <f t="shared" si="120"/>
        <v>#N/A</v>
      </c>
      <c r="Y68" s="49" t="e">
        <f t="shared" si="120"/>
        <v>#N/A</v>
      </c>
      <c r="Z68" s="49" t="e">
        <f t="shared" si="120"/>
        <v>#N/A</v>
      </c>
      <c r="AA68" s="49" t="e">
        <f t="shared" si="120"/>
        <v>#N/A</v>
      </c>
      <c r="AB68" s="49" t="e">
        <f t="shared" si="120"/>
        <v>#N/A</v>
      </c>
      <c r="AC68" s="49" t="e">
        <f t="shared" si="120"/>
        <v>#N/A</v>
      </c>
      <c r="AD68" s="49" t="e">
        <f t="shared" si="120"/>
        <v>#N/A</v>
      </c>
      <c r="AE68" s="49" t="e">
        <f t="shared" si="120"/>
        <v>#N/A</v>
      </c>
      <c r="AF68" s="49" t="e">
        <f t="shared" si="120"/>
        <v>#N/A</v>
      </c>
      <c r="AG68" s="49" t="e">
        <f t="shared" si="120"/>
        <v>#N/A</v>
      </c>
      <c r="AH68" s="49" t="e">
        <f t="shared" si="120"/>
        <v>#N/A</v>
      </c>
      <c r="AI68" s="49" t="e">
        <f t="shared" ref="AI68:AM74" si="121">AI56/AI44</f>
        <v>#N/A</v>
      </c>
      <c r="AJ68" s="49" t="e">
        <f t="shared" si="121"/>
        <v>#N/A</v>
      </c>
      <c r="AK68" s="49" t="e">
        <f t="shared" si="121"/>
        <v>#N/A</v>
      </c>
      <c r="AL68" s="49" t="e">
        <f>AL56/AL44</f>
        <v>#N/A</v>
      </c>
      <c r="AM68" s="49" t="e">
        <f t="shared" ref="AM68:AM71" si="122">AM56/AM44</f>
        <v>#N/A</v>
      </c>
      <c r="AN68" s="49" t="e">
        <f t="shared" ref="AN68:AZ74" si="123">(AN44/AN31)-1</f>
        <v>#N/A</v>
      </c>
      <c r="AO68" s="49" t="e">
        <f t="shared" si="123"/>
        <v>#N/A</v>
      </c>
      <c r="AP68" s="49" t="e">
        <f t="shared" si="123"/>
        <v>#N/A</v>
      </c>
      <c r="AQ68" s="49" t="e">
        <f t="shared" si="123"/>
        <v>#N/A</v>
      </c>
      <c r="AR68" s="49" t="e">
        <f t="shared" si="123"/>
        <v>#N/A</v>
      </c>
      <c r="AS68" s="49" t="e">
        <f t="shared" si="123"/>
        <v>#N/A</v>
      </c>
      <c r="AT68" s="49" t="e">
        <f t="shared" si="123"/>
        <v>#N/A</v>
      </c>
      <c r="AU68" s="49" t="e">
        <f>(AU44/AU31)-1</f>
        <v>#N/A</v>
      </c>
      <c r="AV68" s="49" t="e">
        <f t="shared" si="123"/>
        <v>#N/A</v>
      </c>
      <c r="AW68" s="49" t="e">
        <f t="shared" si="123"/>
        <v>#N/A</v>
      </c>
      <c r="AX68" s="49" t="e">
        <f t="shared" si="123"/>
        <v>#N/A</v>
      </c>
      <c r="AY68" s="49" t="e">
        <f t="shared" si="123"/>
        <v>#N/A</v>
      </c>
      <c r="AZ68" s="49" t="e">
        <f t="shared" si="123"/>
        <v>#N/A</v>
      </c>
      <c r="BA68" s="70" t="e">
        <f t="shared" ref="BA68:BA75" si="124">(BA44/BA31)-1</f>
        <v>#N/A</v>
      </c>
      <c r="BB68" s="49">
        <f>(BB44/DE31)-1</f>
        <v>0.20930232558139528</v>
      </c>
    </row>
    <row r="69" spans="1:54" x14ac:dyDescent="0.25">
      <c r="A69" s="27" t="s">
        <v>44</v>
      </c>
      <c r="B69" s="49">
        <f>B57/B45</f>
        <v>-0.25</v>
      </c>
      <c r="C69" s="49" t="e">
        <f t="shared" si="119"/>
        <v>#N/A</v>
      </c>
      <c r="D69" s="49" t="e">
        <f t="shared" si="119"/>
        <v>#N/A</v>
      </c>
      <c r="E69" s="49" t="e">
        <f t="shared" si="120"/>
        <v>#N/A</v>
      </c>
      <c r="F69" s="49" t="e">
        <f t="shared" si="120"/>
        <v>#N/A</v>
      </c>
      <c r="G69" s="49" t="e">
        <f t="shared" si="120"/>
        <v>#N/A</v>
      </c>
      <c r="H69" s="49" t="e">
        <f t="shared" si="120"/>
        <v>#N/A</v>
      </c>
      <c r="I69" s="49" t="e">
        <f t="shared" si="120"/>
        <v>#N/A</v>
      </c>
      <c r="J69" s="49" t="e">
        <f t="shared" si="120"/>
        <v>#N/A</v>
      </c>
      <c r="K69" s="49" t="e">
        <f t="shared" si="120"/>
        <v>#N/A</v>
      </c>
      <c r="L69" s="49" t="e">
        <f t="shared" si="120"/>
        <v>#N/A</v>
      </c>
      <c r="M69" s="49" t="e">
        <f t="shared" si="120"/>
        <v>#N/A</v>
      </c>
      <c r="N69" s="49" t="e">
        <f t="shared" si="120"/>
        <v>#N/A</v>
      </c>
      <c r="O69" s="49" t="e">
        <f t="shared" si="120"/>
        <v>#N/A</v>
      </c>
      <c r="P69" s="49" t="e">
        <f t="shared" si="120"/>
        <v>#N/A</v>
      </c>
      <c r="Q69" s="49" t="e">
        <f t="shared" si="120"/>
        <v>#N/A</v>
      </c>
      <c r="R69" s="49" t="e">
        <f t="shared" si="120"/>
        <v>#N/A</v>
      </c>
      <c r="S69" s="49" t="e">
        <f t="shared" si="120"/>
        <v>#N/A</v>
      </c>
      <c r="T69" s="49" t="e">
        <f t="shared" si="120"/>
        <v>#N/A</v>
      </c>
      <c r="U69" s="49" t="e">
        <f t="shared" si="120"/>
        <v>#N/A</v>
      </c>
      <c r="V69" s="49" t="e">
        <f t="shared" si="120"/>
        <v>#N/A</v>
      </c>
      <c r="W69" s="49" t="e">
        <f t="shared" si="120"/>
        <v>#N/A</v>
      </c>
      <c r="X69" s="49" t="e">
        <f t="shared" si="120"/>
        <v>#N/A</v>
      </c>
      <c r="Y69" s="49" t="e">
        <f t="shared" si="120"/>
        <v>#N/A</v>
      </c>
      <c r="Z69" s="49" t="e">
        <f t="shared" si="120"/>
        <v>#N/A</v>
      </c>
      <c r="AA69" s="49" t="e">
        <f t="shared" si="120"/>
        <v>#N/A</v>
      </c>
      <c r="AB69" s="49" t="e">
        <f t="shared" si="120"/>
        <v>#N/A</v>
      </c>
      <c r="AC69" s="49" t="e">
        <f t="shared" si="120"/>
        <v>#N/A</v>
      </c>
      <c r="AD69" s="49" t="e">
        <f t="shared" si="120"/>
        <v>#N/A</v>
      </c>
      <c r="AE69" s="49" t="e">
        <f t="shared" si="120"/>
        <v>#N/A</v>
      </c>
      <c r="AF69" s="49" t="e">
        <f t="shared" si="120"/>
        <v>#N/A</v>
      </c>
      <c r="AG69" s="49" t="e">
        <f t="shared" si="120"/>
        <v>#N/A</v>
      </c>
      <c r="AH69" s="49" t="e">
        <f t="shared" si="120"/>
        <v>#N/A</v>
      </c>
      <c r="AI69" s="49" t="e">
        <f t="shared" si="121"/>
        <v>#N/A</v>
      </c>
      <c r="AJ69" s="49" t="e">
        <f t="shared" si="121"/>
        <v>#N/A</v>
      </c>
      <c r="AK69" s="49" t="e">
        <f t="shared" si="121"/>
        <v>#N/A</v>
      </c>
      <c r="AL69" s="49" t="e">
        <f>AL57/AL45</f>
        <v>#N/A</v>
      </c>
      <c r="AM69" s="49" t="e">
        <f t="shared" si="122"/>
        <v>#N/A</v>
      </c>
      <c r="AN69" s="49" t="e">
        <f t="shared" si="123"/>
        <v>#N/A</v>
      </c>
      <c r="AO69" s="49" t="e">
        <f t="shared" si="123"/>
        <v>#N/A</v>
      </c>
      <c r="AP69" s="49" t="e">
        <f t="shared" si="123"/>
        <v>#N/A</v>
      </c>
      <c r="AQ69" s="49" t="e">
        <f t="shared" si="123"/>
        <v>#N/A</v>
      </c>
      <c r="AR69" s="49" t="e">
        <f t="shared" si="123"/>
        <v>#N/A</v>
      </c>
      <c r="AS69" s="49" t="e">
        <f t="shared" si="123"/>
        <v>#N/A</v>
      </c>
      <c r="AT69" s="49" t="e">
        <f t="shared" si="123"/>
        <v>#N/A</v>
      </c>
      <c r="AU69" s="49" t="e">
        <f t="shared" si="123"/>
        <v>#N/A</v>
      </c>
      <c r="AV69" s="49" t="e">
        <f t="shared" si="123"/>
        <v>#N/A</v>
      </c>
      <c r="AW69" s="49" t="e">
        <f t="shared" si="123"/>
        <v>#N/A</v>
      </c>
      <c r="AX69" s="49" t="e">
        <f t="shared" si="123"/>
        <v>#N/A</v>
      </c>
      <c r="AY69" s="49" t="e">
        <f t="shared" si="123"/>
        <v>#N/A</v>
      </c>
      <c r="AZ69" s="49" t="e">
        <f t="shared" si="123"/>
        <v>#N/A</v>
      </c>
      <c r="BA69" s="70" t="e">
        <f t="shared" si="124"/>
        <v>#N/A</v>
      </c>
      <c r="BB69" s="49">
        <f t="shared" ref="BB69:BB74" si="125">(BB45/DE32)-1</f>
        <v>-0.19999999999999996</v>
      </c>
    </row>
    <row r="70" spans="1:54" x14ac:dyDescent="0.25">
      <c r="A70" s="27" t="s">
        <v>45</v>
      </c>
      <c r="B70" s="49">
        <f>B58/B46</f>
        <v>0.29042904290429045</v>
      </c>
      <c r="C70" s="49" t="e">
        <f t="shared" si="119"/>
        <v>#N/A</v>
      </c>
      <c r="D70" s="49" t="e">
        <f t="shared" si="119"/>
        <v>#N/A</v>
      </c>
      <c r="E70" s="49" t="e">
        <f t="shared" si="120"/>
        <v>#N/A</v>
      </c>
      <c r="F70" s="49" t="e">
        <f t="shared" si="120"/>
        <v>#N/A</v>
      </c>
      <c r="G70" s="49" t="e">
        <f t="shared" si="120"/>
        <v>#N/A</v>
      </c>
      <c r="H70" s="49" t="e">
        <f t="shared" si="120"/>
        <v>#N/A</v>
      </c>
      <c r="I70" s="49" t="e">
        <f t="shared" si="120"/>
        <v>#N/A</v>
      </c>
      <c r="J70" s="49" t="e">
        <f t="shared" si="120"/>
        <v>#N/A</v>
      </c>
      <c r="K70" s="49" t="e">
        <f t="shared" si="120"/>
        <v>#N/A</v>
      </c>
      <c r="L70" s="49" t="e">
        <f t="shared" si="120"/>
        <v>#N/A</v>
      </c>
      <c r="M70" s="49" t="e">
        <f t="shared" si="120"/>
        <v>#N/A</v>
      </c>
      <c r="N70" s="49" t="e">
        <f t="shared" si="120"/>
        <v>#N/A</v>
      </c>
      <c r="O70" s="49" t="e">
        <f t="shared" si="120"/>
        <v>#N/A</v>
      </c>
      <c r="P70" s="49" t="e">
        <f t="shared" si="120"/>
        <v>#N/A</v>
      </c>
      <c r="Q70" s="49" t="e">
        <f t="shared" si="120"/>
        <v>#N/A</v>
      </c>
      <c r="R70" s="49" t="e">
        <f t="shared" si="120"/>
        <v>#N/A</v>
      </c>
      <c r="S70" s="49" t="e">
        <f t="shared" si="120"/>
        <v>#N/A</v>
      </c>
      <c r="T70" s="49" t="e">
        <f t="shared" si="120"/>
        <v>#N/A</v>
      </c>
      <c r="U70" s="49" t="e">
        <f t="shared" si="120"/>
        <v>#N/A</v>
      </c>
      <c r="V70" s="49" t="e">
        <f t="shared" si="120"/>
        <v>#N/A</v>
      </c>
      <c r="W70" s="49" t="e">
        <f t="shared" si="120"/>
        <v>#N/A</v>
      </c>
      <c r="X70" s="49" t="e">
        <f t="shared" si="120"/>
        <v>#N/A</v>
      </c>
      <c r="Y70" s="49" t="e">
        <f t="shared" si="120"/>
        <v>#N/A</v>
      </c>
      <c r="Z70" s="49" t="e">
        <f t="shared" si="120"/>
        <v>#N/A</v>
      </c>
      <c r="AA70" s="49" t="e">
        <f t="shared" si="120"/>
        <v>#N/A</v>
      </c>
      <c r="AB70" s="49" t="e">
        <f t="shared" si="120"/>
        <v>#N/A</v>
      </c>
      <c r="AC70" s="49" t="e">
        <f t="shared" si="120"/>
        <v>#N/A</v>
      </c>
      <c r="AD70" s="49" t="e">
        <f t="shared" si="120"/>
        <v>#N/A</v>
      </c>
      <c r="AE70" s="49" t="e">
        <f t="shared" si="120"/>
        <v>#N/A</v>
      </c>
      <c r="AF70" s="49" t="e">
        <f t="shared" si="120"/>
        <v>#N/A</v>
      </c>
      <c r="AG70" s="49" t="e">
        <f t="shared" si="120"/>
        <v>#N/A</v>
      </c>
      <c r="AH70" s="49" t="e">
        <f t="shared" si="120"/>
        <v>#N/A</v>
      </c>
      <c r="AI70" s="49" t="e">
        <f t="shared" si="121"/>
        <v>#N/A</v>
      </c>
      <c r="AJ70" s="49" t="e">
        <f t="shared" si="121"/>
        <v>#N/A</v>
      </c>
      <c r="AK70" s="49" t="e">
        <f t="shared" si="121"/>
        <v>#N/A</v>
      </c>
      <c r="AL70" s="49" t="e">
        <f>AL58/AL46</f>
        <v>#N/A</v>
      </c>
      <c r="AM70" s="49" t="e">
        <f t="shared" si="122"/>
        <v>#N/A</v>
      </c>
      <c r="AN70" s="49" t="e">
        <f>(AN46/AN33)-1</f>
        <v>#N/A</v>
      </c>
      <c r="AO70" s="49" t="e">
        <f t="shared" si="123"/>
        <v>#N/A</v>
      </c>
      <c r="AP70" s="49" t="e">
        <f t="shared" si="123"/>
        <v>#N/A</v>
      </c>
      <c r="AQ70" s="49" t="e">
        <f t="shared" si="123"/>
        <v>#N/A</v>
      </c>
      <c r="AR70" s="49" t="e">
        <f t="shared" si="123"/>
        <v>#N/A</v>
      </c>
      <c r="AS70" s="49" t="e">
        <f t="shared" si="123"/>
        <v>#N/A</v>
      </c>
      <c r="AT70" s="49" t="e">
        <f t="shared" si="123"/>
        <v>#N/A</v>
      </c>
      <c r="AU70" s="49" t="e">
        <f t="shared" si="123"/>
        <v>#N/A</v>
      </c>
      <c r="AV70" s="49" t="e">
        <f t="shared" si="123"/>
        <v>#N/A</v>
      </c>
      <c r="AW70" s="49" t="e">
        <f t="shared" si="123"/>
        <v>#N/A</v>
      </c>
      <c r="AX70" s="49" t="e">
        <f t="shared" si="123"/>
        <v>#N/A</v>
      </c>
      <c r="AY70" s="49" t="e">
        <f t="shared" si="123"/>
        <v>#N/A</v>
      </c>
      <c r="AZ70" s="49" t="e">
        <f t="shared" si="123"/>
        <v>#N/A</v>
      </c>
      <c r="BA70" s="70" t="e">
        <f t="shared" si="124"/>
        <v>#N/A</v>
      </c>
      <c r="BB70" s="49">
        <f t="shared" si="125"/>
        <v>0.40930232558139545</v>
      </c>
    </row>
    <row r="71" spans="1:54" x14ac:dyDescent="0.25">
      <c r="A71" s="27" t="s">
        <v>46</v>
      </c>
      <c r="B71" s="49">
        <f>B59/B47</f>
        <v>0.39383215369059654</v>
      </c>
      <c r="C71" s="49" t="e">
        <f t="shared" si="119"/>
        <v>#N/A</v>
      </c>
      <c r="D71" s="49" t="e">
        <f t="shared" si="119"/>
        <v>#N/A</v>
      </c>
      <c r="E71" s="49" t="e">
        <f t="shared" si="120"/>
        <v>#N/A</v>
      </c>
      <c r="F71" s="49" t="e">
        <f t="shared" si="120"/>
        <v>#N/A</v>
      </c>
      <c r="G71" s="49" t="e">
        <f t="shared" si="120"/>
        <v>#N/A</v>
      </c>
      <c r="H71" s="49" t="e">
        <f t="shared" si="120"/>
        <v>#N/A</v>
      </c>
      <c r="I71" s="49" t="e">
        <f t="shared" si="120"/>
        <v>#N/A</v>
      </c>
      <c r="J71" s="49" t="e">
        <f t="shared" si="120"/>
        <v>#N/A</v>
      </c>
      <c r="K71" s="49" t="e">
        <f t="shared" si="120"/>
        <v>#N/A</v>
      </c>
      <c r="L71" s="49" t="e">
        <f t="shared" si="120"/>
        <v>#N/A</v>
      </c>
      <c r="M71" s="49" t="e">
        <f t="shared" si="120"/>
        <v>#N/A</v>
      </c>
      <c r="N71" s="49" t="e">
        <f t="shared" si="120"/>
        <v>#N/A</v>
      </c>
      <c r="O71" s="49" t="e">
        <f t="shared" si="120"/>
        <v>#N/A</v>
      </c>
      <c r="P71" s="49" t="e">
        <f t="shared" si="120"/>
        <v>#N/A</v>
      </c>
      <c r="Q71" s="49" t="e">
        <f t="shared" si="120"/>
        <v>#N/A</v>
      </c>
      <c r="R71" s="49" t="e">
        <f t="shared" si="120"/>
        <v>#N/A</v>
      </c>
      <c r="S71" s="49" t="e">
        <f t="shared" si="120"/>
        <v>#N/A</v>
      </c>
      <c r="T71" s="49" t="e">
        <f t="shared" si="120"/>
        <v>#N/A</v>
      </c>
      <c r="U71" s="49" t="e">
        <f t="shared" si="120"/>
        <v>#N/A</v>
      </c>
      <c r="V71" s="49" t="e">
        <f t="shared" si="120"/>
        <v>#N/A</v>
      </c>
      <c r="W71" s="49" t="e">
        <f t="shared" si="120"/>
        <v>#N/A</v>
      </c>
      <c r="X71" s="49" t="e">
        <f t="shared" si="120"/>
        <v>#N/A</v>
      </c>
      <c r="Y71" s="49" t="e">
        <f t="shared" si="120"/>
        <v>#N/A</v>
      </c>
      <c r="Z71" s="49" t="e">
        <f t="shared" si="120"/>
        <v>#N/A</v>
      </c>
      <c r="AA71" s="49" t="e">
        <f t="shared" si="120"/>
        <v>#N/A</v>
      </c>
      <c r="AB71" s="49" t="e">
        <f t="shared" si="120"/>
        <v>#N/A</v>
      </c>
      <c r="AC71" s="49" t="e">
        <f t="shared" si="120"/>
        <v>#N/A</v>
      </c>
      <c r="AD71" s="49" t="e">
        <f t="shared" si="120"/>
        <v>#N/A</v>
      </c>
      <c r="AE71" s="49" t="e">
        <f t="shared" si="120"/>
        <v>#N/A</v>
      </c>
      <c r="AF71" s="49" t="e">
        <f t="shared" si="120"/>
        <v>#N/A</v>
      </c>
      <c r="AG71" s="49" t="e">
        <f t="shared" si="120"/>
        <v>#N/A</v>
      </c>
      <c r="AH71" s="49" t="e">
        <f t="shared" si="120"/>
        <v>#N/A</v>
      </c>
      <c r="AI71" s="49" t="e">
        <f t="shared" si="121"/>
        <v>#N/A</v>
      </c>
      <c r="AJ71" s="49" t="e">
        <f t="shared" si="121"/>
        <v>#N/A</v>
      </c>
      <c r="AK71" s="49" t="e">
        <f t="shared" si="121"/>
        <v>#N/A</v>
      </c>
      <c r="AL71" s="49" t="e">
        <f>AL59/AL47</f>
        <v>#N/A</v>
      </c>
      <c r="AM71" s="49" t="e">
        <f t="shared" si="122"/>
        <v>#N/A</v>
      </c>
      <c r="AN71" s="49" t="e">
        <f t="shared" ref="AN71:AR74" si="126">(AN47/AN34)-1</f>
        <v>#N/A</v>
      </c>
      <c r="AO71" s="49" t="e">
        <f t="shared" si="126"/>
        <v>#N/A</v>
      </c>
      <c r="AP71" s="49" t="e">
        <f t="shared" si="126"/>
        <v>#N/A</v>
      </c>
      <c r="AQ71" s="49" t="e">
        <f t="shared" si="126"/>
        <v>#N/A</v>
      </c>
      <c r="AR71" s="49" t="e">
        <f t="shared" si="126"/>
        <v>#N/A</v>
      </c>
      <c r="AS71" s="49" t="e">
        <f t="shared" si="123"/>
        <v>#N/A</v>
      </c>
      <c r="AT71" s="49" t="e">
        <f t="shared" si="123"/>
        <v>#N/A</v>
      </c>
      <c r="AU71" s="49" t="e">
        <f t="shared" si="123"/>
        <v>#N/A</v>
      </c>
      <c r="AV71" s="49" t="e">
        <f t="shared" si="123"/>
        <v>#N/A</v>
      </c>
      <c r="AW71" s="49" t="e">
        <f t="shared" si="123"/>
        <v>#N/A</v>
      </c>
      <c r="AX71" s="49" t="e">
        <f t="shared" si="123"/>
        <v>#N/A</v>
      </c>
      <c r="AY71" s="49" t="e">
        <f t="shared" si="123"/>
        <v>#N/A</v>
      </c>
      <c r="AZ71" s="49" t="e">
        <f t="shared" si="123"/>
        <v>#N/A</v>
      </c>
      <c r="BA71" s="70" t="e">
        <f t="shared" si="124"/>
        <v>#N/A</v>
      </c>
      <c r="BB71" s="49">
        <f t="shared" si="125"/>
        <v>0.64970809007506247</v>
      </c>
    </row>
    <row r="72" spans="1:54" x14ac:dyDescent="0.25">
      <c r="A72" s="27" t="s">
        <v>47</v>
      </c>
      <c r="B72" s="49">
        <f t="shared" ref="B72:D74" si="127">B60/B48</f>
        <v>0.37926186291739894</v>
      </c>
      <c r="C72" s="49" t="e">
        <f t="shared" si="127"/>
        <v>#N/A</v>
      </c>
      <c r="D72" s="49" t="e">
        <f t="shared" si="127"/>
        <v>#N/A</v>
      </c>
      <c r="E72" s="49" t="e">
        <f t="shared" si="120"/>
        <v>#N/A</v>
      </c>
      <c r="F72" s="49" t="e">
        <f t="shared" si="120"/>
        <v>#N/A</v>
      </c>
      <c r="G72" s="49" t="e">
        <f t="shared" si="120"/>
        <v>#N/A</v>
      </c>
      <c r="H72" s="49" t="e">
        <f t="shared" si="120"/>
        <v>#N/A</v>
      </c>
      <c r="I72" s="49" t="e">
        <f t="shared" si="120"/>
        <v>#N/A</v>
      </c>
      <c r="J72" s="49" t="e">
        <f t="shared" si="120"/>
        <v>#N/A</v>
      </c>
      <c r="K72" s="49" t="e">
        <f t="shared" si="120"/>
        <v>#N/A</v>
      </c>
      <c r="L72" s="49" t="e">
        <f t="shared" si="120"/>
        <v>#N/A</v>
      </c>
      <c r="M72" s="49" t="e">
        <f t="shared" si="120"/>
        <v>#N/A</v>
      </c>
      <c r="N72" s="49" t="e">
        <f t="shared" si="120"/>
        <v>#N/A</v>
      </c>
      <c r="O72" s="49" t="e">
        <f t="shared" si="120"/>
        <v>#N/A</v>
      </c>
      <c r="P72" s="49" t="e">
        <f t="shared" si="120"/>
        <v>#N/A</v>
      </c>
      <c r="Q72" s="49" t="e">
        <f t="shared" si="120"/>
        <v>#N/A</v>
      </c>
      <c r="R72" s="49" t="e">
        <f t="shared" si="120"/>
        <v>#N/A</v>
      </c>
      <c r="S72" s="49" t="e">
        <f t="shared" si="120"/>
        <v>#N/A</v>
      </c>
      <c r="T72" s="49" t="e">
        <f t="shared" si="120"/>
        <v>#N/A</v>
      </c>
      <c r="U72" s="49" t="e">
        <f t="shared" si="120"/>
        <v>#N/A</v>
      </c>
      <c r="V72" s="49" t="e">
        <f t="shared" si="120"/>
        <v>#N/A</v>
      </c>
      <c r="W72" s="49" t="e">
        <f t="shared" si="120"/>
        <v>#N/A</v>
      </c>
      <c r="X72" s="49" t="e">
        <f t="shared" si="120"/>
        <v>#N/A</v>
      </c>
      <c r="Y72" s="49" t="e">
        <f t="shared" si="120"/>
        <v>#N/A</v>
      </c>
      <c r="Z72" s="49" t="e">
        <f t="shared" si="120"/>
        <v>#N/A</v>
      </c>
      <c r="AA72" s="49" t="e">
        <f t="shared" si="120"/>
        <v>#N/A</v>
      </c>
      <c r="AB72" s="49" t="e">
        <f t="shared" si="120"/>
        <v>#N/A</v>
      </c>
      <c r="AC72" s="49" t="e">
        <f t="shared" si="120"/>
        <v>#N/A</v>
      </c>
      <c r="AD72" s="49" t="e">
        <f t="shared" si="120"/>
        <v>#N/A</v>
      </c>
      <c r="AE72" s="49" t="e">
        <f t="shared" si="120"/>
        <v>#N/A</v>
      </c>
      <c r="AF72" s="49" t="e">
        <f t="shared" si="120"/>
        <v>#N/A</v>
      </c>
      <c r="AG72" s="49" t="e">
        <f t="shared" si="120"/>
        <v>#N/A</v>
      </c>
      <c r="AH72" s="49" t="e">
        <f t="shared" si="120"/>
        <v>#N/A</v>
      </c>
      <c r="AI72" s="49" t="e">
        <f t="shared" si="121"/>
        <v>#N/A</v>
      </c>
      <c r="AJ72" s="49" t="e">
        <f t="shared" si="121"/>
        <v>#N/A</v>
      </c>
      <c r="AK72" s="49" t="e">
        <f t="shared" si="121"/>
        <v>#N/A</v>
      </c>
      <c r="AL72" s="49" t="e">
        <f t="shared" si="121"/>
        <v>#N/A</v>
      </c>
      <c r="AM72" s="49" t="e">
        <f t="shared" si="121"/>
        <v>#N/A</v>
      </c>
      <c r="AN72" s="49" t="e">
        <f t="shared" si="126"/>
        <v>#N/A</v>
      </c>
      <c r="AO72" s="49" t="e">
        <f t="shared" si="126"/>
        <v>#N/A</v>
      </c>
      <c r="AP72" s="49" t="e">
        <f t="shared" si="126"/>
        <v>#N/A</v>
      </c>
      <c r="AQ72" s="49" t="e">
        <f t="shared" si="126"/>
        <v>#N/A</v>
      </c>
      <c r="AR72" s="49" t="e">
        <f t="shared" si="126"/>
        <v>#N/A</v>
      </c>
      <c r="AS72" s="49" t="e">
        <f t="shared" si="123"/>
        <v>#N/A</v>
      </c>
      <c r="AT72" s="49" t="e">
        <f t="shared" si="123"/>
        <v>#N/A</v>
      </c>
      <c r="AU72" s="49" t="e">
        <f t="shared" si="123"/>
        <v>#N/A</v>
      </c>
      <c r="AV72" s="49" t="e">
        <f t="shared" si="123"/>
        <v>#N/A</v>
      </c>
      <c r="AW72" s="49" t="e">
        <f t="shared" si="123"/>
        <v>#N/A</v>
      </c>
      <c r="AX72" s="49" t="e">
        <f t="shared" si="123"/>
        <v>#N/A</v>
      </c>
      <c r="AY72" s="49" t="e">
        <f t="shared" si="123"/>
        <v>#N/A</v>
      </c>
      <c r="AZ72" s="49" t="e">
        <f t="shared" si="123"/>
        <v>#N/A</v>
      </c>
      <c r="BA72" s="70" t="e">
        <f t="shared" si="124"/>
        <v>#N/A</v>
      </c>
      <c r="BB72" s="49">
        <f t="shared" si="125"/>
        <v>0.61098527746319364</v>
      </c>
    </row>
    <row r="73" spans="1:54" x14ac:dyDescent="0.25">
      <c r="A73" s="27" t="s">
        <v>48</v>
      </c>
      <c r="B73" s="49">
        <f t="shared" si="127"/>
        <v>0.41582843044220913</v>
      </c>
      <c r="C73" s="49" t="e">
        <f t="shared" si="127"/>
        <v>#N/A</v>
      </c>
      <c r="D73" s="49" t="e">
        <f t="shared" si="127"/>
        <v>#N/A</v>
      </c>
      <c r="E73" s="49" t="e">
        <f t="shared" si="120"/>
        <v>#N/A</v>
      </c>
      <c r="F73" s="49" t="e">
        <f t="shared" si="120"/>
        <v>#N/A</v>
      </c>
      <c r="G73" s="49" t="e">
        <f t="shared" si="120"/>
        <v>#N/A</v>
      </c>
      <c r="H73" s="49" t="e">
        <f t="shared" si="120"/>
        <v>#N/A</v>
      </c>
      <c r="I73" s="49" t="e">
        <f t="shared" si="120"/>
        <v>#N/A</v>
      </c>
      <c r="J73" s="49" t="e">
        <f t="shared" si="120"/>
        <v>#N/A</v>
      </c>
      <c r="K73" s="49" t="e">
        <f t="shared" si="120"/>
        <v>#N/A</v>
      </c>
      <c r="L73" s="49" t="e">
        <f t="shared" si="120"/>
        <v>#N/A</v>
      </c>
      <c r="M73" s="49" t="e">
        <f t="shared" si="120"/>
        <v>#N/A</v>
      </c>
      <c r="N73" s="49" t="e">
        <f t="shared" si="120"/>
        <v>#N/A</v>
      </c>
      <c r="O73" s="49" t="e">
        <f t="shared" si="120"/>
        <v>#N/A</v>
      </c>
      <c r="P73" s="49" t="e">
        <f t="shared" si="120"/>
        <v>#N/A</v>
      </c>
      <c r="Q73" s="49" t="e">
        <f t="shared" si="120"/>
        <v>#N/A</v>
      </c>
      <c r="R73" s="49" t="e">
        <f t="shared" si="120"/>
        <v>#N/A</v>
      </c>
      <c r="S73" s="49" t="e">
        <f t="shared" si="120"/>
        <v>#N/A</v>
      </c>
      <c r="T73" s="49" t="e">
        <f t="shared" si="120"/>
        <v>#N/A</v>
      </c>
      <c r="U73" s="49" t="e">
        <f t="shared" si="120"/>
        <v>#N/A</v>
      </c>
      <c r="V73" s="49" t="e">
        <f t="shared" si="120"/>
        <v>#N/A</v>
      </c>
      <c r="W73" s="49" t="e">
        <f t="shared" si="120"/>
        <v>#N/A</v>
      </c>
      <c r="X73" s="49" t="e">
        <f t="shared" si="120"/>
        <v>#N/A</v>
      </c>
      <c r="Y73" s="49" t="e">
        <f t="shared" si="120"/>
        <v>#N/A</v>
      </c>
      <c r="Z73" s="49" t="e">
        <f t="shared" si="120"/>
        <v>#N/A</v>
      </c>
      <c r="AA73" s="49" t="e">
        <f t="shared" si="120"/>
        <v>#N/A</v>
      </c>
      <c r="AB73" s="49" t="e">
        <f t="shared" si="120"/>
        <v>#N/A</v>
      </c>
      <c r="AC73" s="49" t="e">
        <f t="shared" si="120"/>
        <v>#N/A</v>
      </c>
      <c r="AD73" s="49" t="e">
        <f t="shared" si="120"/>
        <v>#N/A</v>
      </c>
      <c r="AE73" s="49" t="e">
        <f t="shared" si="120"/>
        <v>#N/A</v>
      </c>
      <c r="AF73" s="49" t="e">
        <f t="shared" si="120"/>
        <v>#N/A</v>
      </c>
      <c r="AG73" s="49" t="e">
        <f t="shared" si="120"/>
        <v>#N/A</v>
      </c>
      <c r="AH73" s="49" t="e">
        <f t="shared" si="120"/>
        <v>#N/A</v>
      </c>
      <c r="AI73" s="49" t="e">
        <f t="shared" si="121"/>
        <v>#N/A</v>
      </c>
      <c r="AJ73" s="49" t="e">
        <f t="shared" si="121"/>
        <v>#N/A</v>
      </c>
      <c r="AK73" s="49" t="e">
        <f t="shared" si="121"/>
        <v>#N/A</v>
      </c>
      <c r="AL73" s="49" t="e">
        <f t="shared" si="121"/>
        <v>#N/A</v>
      </c>
      <c r="AM73" s="49" t="e">
        <f t="shared" si="121"/>
        <v>#N/A</v>
      </c>
      <c r="AN73" s="49" t="e">
        <f t="shared" si="126"/>
        <v>#N/A</v>
      </c>
      <c r="AO73" s="49" t="e">
        <f t="shared" si="126"/>
        <v>#N/A</v>
      </c>
      <c r="AP73" s="49" t="e">
        <f t="shared" si="126"/>
        <v>#N/A</v>
      </c>
      <c r="AQ73" s="49" t="e">
        <f t="shared" si="126"/>
        <v>#N/A</v>
      </c>
      <c r="AR73" s="49" t="e">
        <f t="shared" si="126"/>
        <v>#N/A</v>
      </c>
      <c r="AS73" s="49" t="e">
        <f t="shared" si="123"/>
        <v>#N/A</v>
      </c>
      <c r="AT73" s="49" t="e">
        <f t="shared" si="123"/>
        <v>#N/A</v>
      </c>
      <c r="AU73" s="49" t="e">
        <f t="shared" si="123"/>
        <v>#N/A</v>
      </c>
      <c r="AV73" s="49" t="e">
        <f t="shared" si="123"/>
        <v>#N/A</v>
      </c>
      <c r="AW73" s="49" t="e">
        <f t="shared" si="123"/>
        <v>#N/A</v>
      </c>
      <c r="AX73" s="49" t="e">
        <f t="shared" si="123"/>
        <v>#N/A</v>
      </c>
      <c r="AY73" s="49" t="e">
        <f t="shared" si="123"/>
        <v>#N/A</v>
      </c>
      <c r="AZ73" s="49" t="e">
        <f t="shared" si="123"/>
        <v>#N/A</v>
      </c>
      <c r="BA73" s="70" t="e">
        <f t="shared" si="124"/>
        <v>#N/A</v>
      </c>
      <c r="BB73" s="49">
        <f t="shared" si="125"/>
        <v>0.71182586094866807</v>
      </c>
    </row>
    <row r="74" spans="1:54" x14ac:dyDescent="0.25">
      <c r="A74" s="29" t="s">
        <v>49</v>
      </c>
      <c r="B74" s="49">
        <f t="shared" si="127"/>
        <v>0.3638233680746023</v>
      </c>
      <c r="C74" s="49" t="e">
        <f t="shared" si="127"/>
        <v>#N/A</v>
      </c>
      <c r="D74" s="49" t="e">
        <f t="shared" si="127"/>
        <v>#N/A</v>
      </c>
      <c r="E74" s="49" t="e">
        <f t="shared" si="120"/>
        <v>#N/A</v>
      </c>
      <c r="F74" s="49" t="e">
        <f t="shared" si="120"/>
        <v>#N/A</v>
      </c>
      <c r="G74" s="49" t="e">
        <f t="shared" si="120"/>
        <v>#N/A</v>
      </c>
      <c r="H74" s="49" t="e">
        <f t="shared" si="120"/>
        <v>#N/A</v>
      </c>
      <c r="I74" s="49" t="e">
        <f t="shared" si="120"/>
        <v>#N/A</v>
      </c>
      <c r="J74" s="49" t="e">
        <f t="shared" si="120"/>
        <v>#N/A</v>
      </c>
      <c r="K74" s="49" t="e">
        <f t="shared" si="120"/>
        <v>#N/A</v>
      </c>
      <c r="L74" s="49" t="e">
        <f t="shared" si="120"/>
        <v>#N/A</v>
      </c>
      <c r="M74" s="49" t="e">
        <f t="shared" si="120"/>
        <v>#N/A</v>
      </c>
      <c r="N74" s="49" t="e">
        <f t="shared" si="120"/>
        <v>#N/A</v>
      </c>
      <c r="O74" s="49" t="e">
        <f>(O50/O37)-1</f>
        <v>#N/A</v>
      </c>
      <c r="P74" s="49" t="e">
        <f t="shared" si="120"/>
        <v>#N/A</v>
      </c>
      <c r="Q74" s="49" t="e">
        <f t="shared" si="120"/>
        <v>#N/A</v>
      </c>
      <c r="R74" s="49" t="e">
        <f t="shared" si="120"/>
        <v>#N/A</v>
      </c>
      <c r="S74" s="49" t="e">
        <f t="shared" si="120"/>
        <v>#N/A</v>
      </c>
      <c r="T74" s="49" t="e">
        <f t="shared" si="120"/>
        <v>#N/A</v>
      </c>
      <c r="U74" s="49" t="e">
        <f t="shared" si="120"/>
        <v>#N/A</v>
      </c>
      <c r="V74" s="49" t="e">
        <f t="shared" si="120"/>
        <v>#N/A</v>
      </c>
      <c r="W74" s="49" t="e">
        <f t="shared" si="120"/>
        <v>#N/A</v>
      </c>
      <c r="X74" s="49" t="e">
        <f t="shared" si="120"/>
        <v>#N/A</v>
      </c>
      <c r="Y74" s="49" t="e">
        <f t="shared" si="120"/>
        <v>#N/A</v>
      </c>
      <c r="Z74" s="49" t="e">
        <f t="shared" si="120"/>
        <v>#N/A</v>
      </c>
      <c r="AA74" s="49" t="e">
        <f t="shared" si="120"/>
        <v>#N/A</v>
      </c>
      <c r="AB74" s="49" t="e">
        <f t="shared" si="120"/>
        <v>#N/A</v>
      </c>
      <c r="AC74" s="49" t="e">
        <f t="shared" si="120"/>
        <v>#N/A</v>
      </c>
      <c r="AD74" s="49" t="e">
        <f t="shared" si="120"/>
        <v>#N/A</v>
      </c>
      <c r="AE74" s="49" t="e">
        <f t="shared" si="120"/>
        <v>#N/A</v>
      </c>
      <c r="AF74" s="49" t="e">
        <f>(AF50/AF37)-1</f>
        <v>#N/A</v>
      </c>
      <c r="AG74" s="49" t="e">
        <f t="shared" si="120"/>
        <v>#N/A</v>
      </c>
      <c r="AH74" s="49" t="e">
        <f t="shared" si="120"/>
        <v>#N/A</v>
      </c>
      <c r="AI74" s="49" t="e">
        <f t="shared" si="121"/>
        <v>#N/A</v>
      </c>
      <c r="AJ74" s="49" t="e">
        <f t="shared" si="121"/>
        <v>#N/A</v>
      </c>
      <c r="AK74" s="49" t="e">
        <f t="shared" si="121"/>
        <v>#N/A</v>
      </c>
      <c r="AL74" s="49" t="e">
        <f t="shared" si="121"/>
        <v>#N/A</v>
      </c>
      <c r="AM74" s="49" t="e">
        <f t="shared" si="121"/>
        <v>#N/A</v>
      </c>
      <c r="AN74" s="49" t="e">
        <f t="shared" si="126"/>
        <v>#N/A</v>
      </c>
      <c r="AO74" s="49" t="e">
        <f t="shared" si="126"/>
        <v>#N/A</v>
      </c>
      <c r="AP74" s="49" t="e">
        <f t="shared" si="126"/>
        <v>#N/A</v>
      </c>
      <c r="AQ74" s="49" t="e">
        <f t="shared" si="126"/>
        <v>#N/A</v>
      </c>
      <c r="AR74" s="49" t="e">
        <f t="shared" si="126"/>
        <v>#N/A</v>
      </c>
      <c r="AS74" s="49" t="e">
        <f t="shared" si="123"/>
        <v>#N/A</v>
      </c>
      <c r="AT74" s="49" t="e">
        <f t="shared" si="123"/>
        <v>#N/A</v>
      </c>
      <c r="AU74" s="49" t="e">
        <f t="shared" si="123"/>
        <v>#N/A</v>
      </c>
      <c r="AV74" s="49" t="e">
        <f t="shared" si="123"/>
        <v>#N/A</v>
      </c>
      <c r="AW74" s="49" t="e">
        <f t="shared" si="123"/>
        <v>#N/A</v>
      </c>
      <c r="AX74" s="49" t="e">
        <f t="shared" si="123"/>
        <v>#N/A</v>
      </c>
      <c r="AY74" s="49" t="e">
        <f t="shared" si="123"/>
        <v>#N/A</v>
      </c>
      <c r="AZ74" s="49" t="e">
        <f t="shared" si="123"/>
        <v>#N/A</v>
      </c>
      <c r="BA74" s="70" t="e">
        <f t="shared" si="124"/>
        <v>#N/A</v>
      </c>
      <c r="BB74" s="49">
        <f t="shared" si="125"/>
        <v>0.57189049364087086</v>
      </c>
    </row>
    <row r="75" spans="1:54" x14ac:dyDescent="0.25">
      <c r="A75" s="74" t="s">
        <v>65</v>
      </c>
      <c r="B75" s="75"/>
      <c r="C75" s="75"/>
      <c r="D75" s="75"/>
      <c r="E75" s="75" t="e">
        <f t="shared" si="120"/>
        <v>#N/A</v>
      </c>
      <c r="F75" s="75" t="e">
        <f t="shared" si="120"/>
        <v>#N/A</v>
      </c>
      <c r="G75" s="75" t="e">
        <f t="shared" si="120"/>
        <v>#N/A</v>
      </c>
      <c r="H75" s="75" t="e">
        <f t="shared" si="120"/>
        <v>#N/A</v>
      </c>
      <c r="I75" s="75" t="e">
        <f t="shared" si="120"/>
        <v>#N/A</v>
      </c>
      <c r="J75" s="75" t="e">
        <f t="shared" si="120"/>
        <v>#N/A</v>
      </c>
      <c r="K75" s="75" t="e">
        <f t="shared" si="120"/>
        <v>#N/A</v>
      </c>
      <c r="L75" s="75" t="e">
        <f t="shared" si="120"/>
        <v>#N/A</v>
      </c>
      <c r="M75" s="75" t="e">
        <f t="shared" si="120"/>
        <v>#N/A</v>
      </c>
      <c r="N75" s="75" t="e">
        <f t="shared" si="120"/>
        <v>#N/A</v>
      </c>
      <c r="O75" s="75" t="e">
        <f>(O51/O38)-1</f>
        <v>#N/A</v>
      </c>
      <c r="P75" s="75" t="e">
        <f t="shared" si="120"/>
        <v>#N/A</v>
      </c>
      <c r="Q75" s="75" t="e">
        <f t="shared" si="120"/>
        <v>#N/A</v>
      </c>
      <c r="R75" s="75" t="e">
        <f t="shared" si="120"/>
        <v>#N/A</v>
      </c>
      <c r="S75" s="75" t="e">
        <f t="shared" si="120"/>
        <v>#N/A</v>
      </c>
      <c r="T75" s="75" t="e">
        <f t="shared" si="120"/>
        <v>#N/A</v>
      </c>
      <c r="U75" s="75" t="e">
        <f t="shared" si="120"/>
        <v>#N/A</v>
      </c>
      <c r="V75" s="75" t="e">
        <f t="shared" si="120"/>
        <v>#N/A</v>
      </c>
      <c r="W75" s="75" t="e">
        <f t="shared" si="120"/>
        <v>#N/A</v>
      </c>
      <c r="X75" s="75" t="e">
        <f t="shared" si="120"/>
        <v>#N/A</v>
      </c>
      <c r="Y75" s="75" t="e">
        <f t="shared" si="120"/>
        <v>#N/A</v>
      </c>
      <c r="Z75" s="75" t="e">
        <f t="shared" si="120"/>
        <v>#N/A</v>
      </c>
      <c r="AA75" s="75" t="e">
        <f t="shared" si="120"/>
        <v>#N/A</v>
      </c>
      <c r="AB75" s="75" t="e">
        <f t="shared" si="120"/>
        <v>#N/A</v>
      </c>
      <c r="AC75" s="75" t="e">
        <f t="shared" si="120"/>
        <v>#N/A</v>
      </c>
      <c r="AD75" s="75" t="e">
        <f t="shared" si="120"/>
        <v>#N/A</v>
      </c>
      <c r="AE75" s="75" t="e">
        <f t="shared" si="120"/>
        <v>#N/A</v>
      </c>
      <c r="AF75" s="75" t="e">
        <f t="shared" si="120"/>
        <v>#N/A</v>
      </c>
      <c r="AG75" s="75" t="e">
        <f t="shared" si="120"/>
        <v>#N/A</v>
      </c>
      <c r="AH75" s="75" t="e">
        <f t="shared" si="120"/>
        <v>#N/A</v>
      </c>
      <c r="AI75" s="75" t="e">
        <f t="shared" ref="AI75:AZ75" si="128">(AI51/AI38)-1</f>
        <v>#N/A</v>
      </c>
      <c r="AJ75" s="75" t="e">
        <f t="shared" si="128"/>
        <v>#N/A</v>
      </c>
      <c r="AK75" s="75" t="e">
        <f t="shared" si="128"/>
        <v>#N/A</v>
      </c>
      <c r="AL75" s="75" t="e">
        <f t="shared" si="128"/>
        <v>#N/A</v>
      </c>
      <c r="AM75" s="75" t="e">
        <f t="shared" si="128"/>
        <v>#N/A</v>
      </c>
      <c r="AN75" s="75" t="e">
        <f t="shared" si="128"/>
        <v>#N/A</v>
      </c>
      <c r="AO75" s="75" t="e">
        <f t="shared" si="128"/>
        <v>#N/A</v>
      </c>
      <c r="AP75" s="75" t="e">
        <f t="shared" si="128"/>
        <v>#N/A</v>
      </c>
      <c r="AQ75" s="75" t="e">
        <f t="shared" si="128"/>
        <v>#N/A</v>
      </c>
      <c r="AR75" s="75" t="e">
        <f t="shared" si="128"/>
        <v>#N/A</v>
      </c>
      <c r="AS75" s="75" t="e">
        <f t="shared" si="128"/>
        <v>#N/A</v>
      </c>
      <c r="AT75" s="75" t="e">
        <f t="shared" si="128"/>
        <v>#N/A</v>
      </c>
      <c r="AU75" s="75" t="e">
        <f t="shared" si="128"/>
        <v>#N/A</v>
      </c>
      <c r="AV75" s="75" t="e">
        <f t="shared" si="128"/>
        <v>#N/A</v>
      </c>
      <c r="AW75" s="75" t="e">
        <f t="shared" si="128"/>
        <v>#N/A</v>
      </c>
      <c r="AX75" s="75" t="e">
        <f t="shared" si="128"/>
        <v>#N/A</v>
      </c>
      <c r="AY75" s="75" t="e">
        <f t="shared" si="128"/>
        <v>#N/A</v>
      </c>
      <c r="AZ75" s="75" t="e">
        <f t="shared" si="128"/>
        <v>#N/A</v>
      </c>
      <c r="BA75" s="273" t="e">
        <f t="shared" si="124"/>
        <v>#N/A</v>
      </c>
      <c r="BB75" s="75">
        <f>(BB51/DE38)-1</f>
        <v>0.62035600182565043</v>
      </c>
    </row>
    <row r="76" spans="1:54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</row>
    <row r="77" spans="1:54" ht="18.75" x14ac:dyDescent="0.3">
      <c r="A77" s="13" t="s">
        <v>145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34"/>
    </row>
    <row r="78" spans="1:54" x14ac:dyDescent="0.25">
      <c r="A78" s="33" t="s">
        <v>50</v>
      </c>
      <c r="B78" s="16">
        <v>1</v>
      </c>
      <c r="C78" s="16">
        <v>2</v>
      </c>
      <c r="D78" s="16">
        <v>3</v>
      </c>
      <c r="E78" s="198">
        <v>4</v>
      </c>
      <c r="F78" s="198">
        <v>5</v>
      </c>
      <c r="G78" s="198">
        <v>6</v>
      </c>
      <c r="H78" s="198">
        <v>7</v>
      </c>
      <c r="I78" s="198">
        <v>8</v>
      </c>
      <c r="J78" s="198">
        <v>9</v>
      </c>
      <c r="K78" s="198">
        <v>10</v>
      </c>
      <c r="L78" s="198">
        <v>11</v>
      </c>
      <c r="M78" s="198">
        <v>12</v>
      </c>
      <c r="N78" s="198">
        <v>13</v>
      </c>
      <c r="O78" s="198">
        <v>14</v>
      </c>
      <c r="P78" s="198">
        <v>15</v>
      </c>
      <c r="Q78" s="198">
        <v>16</v>
      </c>
      <c r="R78" s="198">
        <v>17</v>
      </c>
      <c r="S78" s="198">
        <v>18</v>
      </c>
      <c r="T78" s="198">
        <f t="shared" ref="T78:AD78" si="129">S78+1</f>
        <v>19</v>
      </c>
      <c r="U78" s="198">
        <f t="shared" si="129"/>
        <v>20</v>
      </c>
      <c r="V78" s="198">
        <f t="shared" si="129"/>
        <v>21</v>
      </c>
      <c r="W78" s="198">
        <f t="shared" si="129"/>
        <v>22</v>
      </c>
      <c r="X78" s="198">
        <f t="shared" si="129"/>
        <v>23</v>
      </c>
      <c r="Y78" s="198">
        <f t="shared" si="129"/>
        <v>24</v>
      </c>
      <c r="Z78" s="198">
        <f t="shared" si="129"/>
        <v>25</v>
      </c>
      <c r="AA78" s="198">
        <f t="shared" si="129"/>
        <v>26</v>
      </c>
      <c r="AB78" s="198">
        <f t="shared" si="129"/>
        <v>27</v>
      </c>
      <c r="AC78" s="198">
        <f t="shared" si="129"/>
        <v>28</v>
      </c>
      <c r="AD78" s="198">
        <f t="shared" si="129"/>
        <v>29</v>
      </c>
      <c r="AE78" s="16">
        <v>30</v>
      </c>
      <c r="AF78" s="16">
        <v>31</v>
      </c>
      <c r="AG78" s="16">
        <v>32</v>
      </c>
      <c r="AH78" s="16">
        <v>33</v>
      </c>
      <c r="AI78" s="16">
        <v>34</v>
      </c>
      <c r="AJ78" s="16">
        <v>35</v>
      </c>
      <c r="AK78" s="16">
        <v>36</v>
      </c>
      <c r="AL78" s="16">
        <v>37</v>
      </c>
      <c r="AM78" s="16">
        <v>38</v>
      </c>
      <c r="AN78" s="16">
        <v>39</v>
      </c>
      <c r="AO78" s="16">
        <v>40</v>
      </c>
      <c r="AP78" s="16">
        <v>41</v>
      </c>
      <c r="AQ78" s="16">
        <v>42</v>
      </c>
      <c r="AR78" s="16">
        <v>43</v>
      </c>
      <c r="AS78" s="16">
        <v>44</v>
      </c>
      <c r="AT78" s="16">
        <v>45</v>
      </c>
      <c r="AU78" s="16">
        <v>46</v>
      </c>
      <c r="AV78" s="16">
        <v>47</v>
      </c>
      <c r="AW78" s="16">
        <v>48</v>
      </c>
      <c r="AX78" s="16">
        <v>49</v>
      </c>
      <c r="AY78" s="16">
        <v>50</v>
      </c>
      <c r="AZ78" s="16">
        <v>51</v>
      </c>
      <c r="BA78" s="15">
        <v>52</v>
      </c>
    </row>
    <row r="79" spans="1:54" x14ac:dyDescent="0.25">
      <c r="A79" s="31" t="s">
        <v>52</v>
      </c>
      <c r="B79" s="36">
        <v>43833</v>
      </c>
      <c r="C79" s="36">
        <v>43840</v>
      </c>
      <c r="D79" s="36">
        <v>43847</v>
      </c>
      <c r="E79" s="36">
        <v>43854</v>
      </c>
      <c r="F79" s="36">
        <v>43861</v>
      </c>
      <c r="G79" s="36">
        <v>43868</v>
      </c>
      <c r="H79" s="36">
        <v>43875</v>
      </c>
      <c r="I79" s="36">
        <v>43882</v>
      </c>
      <c r="J79" s="36">
        <v>43889</v>
      </c>
      <c r="K79" s="36">
        <v>43896</v>
      </c>
      <c r="L79" s="36">
        <v>43903</v>
      </c>
      <c r="M79" s="36">
        <v>43910</v>
      </c>
      <c r="N79" s="36">
        <v>43917</v>
      </c>
      <c r="O79" s="36">
        <v>43924</v>
      </c>
      <c r="P79" s="36">
        <v>43931</v>
      </c>
      <c r="Q79" s="36">
        <v>43938</v>
      </c>
      <c r="R79" s="36">
        <v>43945</v>
      </c>
      <c r="S79" s="36">
        <v>43952</v>
      </c>
      <c r="T79" s="36">
        <f t="shared" ref="T79:AD79" si="130">S79+7</f>
        <v>43959</v>
      </c>
      <c r="U79" s="36">
        <f t="shared" si="130"/>
        <v>43966</v>
      </c>
      <c r="V79" s="36">
        <f t="shared" si="130"/>
        <v>43973</v>
      </c>
      <c r="W79" s="36">
        <f t="shared" si="130"/>
        <v>43980</v>
      </c>
      <c r="X79" s="36">
        <f t="shared" si="130"/>
        <v>43987</v>
      </c>
      <c r="Y79" s="36">
        <f t="shared" si="130"/>
        <v>43994</v>
      </c>
      <c r="Z79" s="36">
        <f t="shared" si="130"/>
        <v>44001</v>
      </c>
      <c r="AA79" s="36">
        <f t="shared" si="130"/>
        <v>44008</v>
      </c>
      <c r="AB79" s="36">
        <f t="shared" si="130"/>
        <v>44015</v>
      </c>
      <c r="AC79" s="36">
        <f t="shared" si="130"/>
        <v>44022</v>
      </c>
      <c r="AD79" s="36">
        <f t="shared" si="130"/>
        <v>44029</v>
      </c>
      <c r="AE79" s="35">
        <v>44036</v>
      </c>
      <c r="AF79" s="35">
        <v>44043</v>
      </c>
      <c r="AG79" s="35">
        <v>44050</v>
      </c>
      <c r="AH79" s="35">
        <v>44057</v>
      </c>
      <c r="AI79" s="35">
        <v>44064</v>
      </c>
      <c r="AJ79" s="35">
        <v>44071</v>
      </c>
      <c r="AK79" s="35">
        <v>44078</v>
      </c>
      <c r="AL79" s="35">
        <v>44085</v>
      </c>
      <c r="AM79" s="35">
        <v>44092</v>
      </c>
      <c r="AN79" s="35">
        <v>44099</v>
      </c>
      <c r="AO79" s="35">
        <v>44106</v>
      </c>
      <c r="AP79" s="35">
        <v>44113</v>
      </c>
      <c r="AQ79" s="35">
        <v>44120</v>
      </c>
      <c r="AR79" s="35">
        <v>44127</v>
      </c>
      <c r="AS79" s="35">
        <v>44134</v>
      </c>
      <c r="AT79" s="35">
        <v>44141</v>
      </c>
      <c r="AU79" s="35">
        <v>44148</v>
      </c>
      <c r="AV79" s="35">
        <v>44155</v>
      </c>
      <c r="AW79" s="35">
        <v>44162</v>
      </c>
      <c r="AX79" s="35">
        <v>44169</v>
      </c>
      <c r="AY79" s="35">
        <v>44176</v>
      </c>
      <c r="AZ79" s="35">
        <v>44183</v>
      </c>
      <c r="BA79" s="14">
        <v>44190</v>
      </c>
      <c r="BB79" t="s">
        <v>137</v>
      </c>
    </row>
    <row r="80" spans="1:54" x14ac:dyDescent="0.25">
      <c r="A80" s="27" t="s">
        <v>51</v>
      </c>
      <c r="B80" s="64">
        <f>(B56/'UK Pop by Age'!$G5)*52</f>
        <v>6.2796623473860907E-4</v>
      </c>
      <c r="C80" s="64" t="e">
        <f>(C56/'UK Pop by Age'!$G5)*52</f>
        <v>#N/A</v>
      </c>
      <c r="D80" s="64" t="e">
        <f>(D56/'UK Pop by Age'!$G5)*52</f>
        <v>#N/A</v>
      </c>
      <c r="E80" s="64" t="e">
        <f>(E56/'UK Pop by Age'!$G5)*52</f>
        <v>#N/A</v>
      </c>
      <c r="F80" s="64" t="e">
        <f>(F56/'UK Pop by Age'!$G5)*52</f>
        <v>#N/A</v>
      </c>
      <c r="G80" s="64" t="e">
        <f>(G56/'UK Pop by Age'!$G5)*52</f>
        <v>#N/A</v>
      </c>
      <c r="H80" s="64" t="e">
        <f>(H56/'UK Pop by Age'!$G5)*52</f>
        <v>#N/A</v>
      </c>
      <c r="I80" s="64" t="e">
        <f>(I56/'UK Pop by Age'!$G5)*52</f>
        <v>#N/A</v>
      </c>
      <c r="J80" s="64" t="e">
        <f>(J56/'UK Pop by Age'!$G5)*52</f>
        <v>#N/A</v>
      </c>
      <c r="K80" s="64" t="e">
        <f>(K56/'UK Pop by Age'!$G5)*52</f>
        <v>#N/A</v>
      </c>
      <c r="L80" s="64" t="e">
        <f>(L56/'UK Pop by Age'!$G5)*52</f>
        <v>#N/A</v>
      </c>
      <c r="M80" s="64" t="e">
        <f>(M56/'UK Pop by Age'!$G5)*52</f>
        <v>#N/A</v>
      </c>
      <c r="N80" s="64" t="e">
        <f>(N56/'UK Pop by Age'!$G5)*52</f>
        <v>#N/A</v>
      </c>
      <c r="O80" s="64" t="e">
        <f>(O56/'UK Pop by Age'!$G5)*52</f>
        <v>#N/A</v>
      </c>
      <c r="P80" s="64" t="e">
        <f>(P56/'UK Pop by Age'!$G5)*52</f>
        <v>#N/A</v>
      </c>
      <c r="Q80" s="64" t="e">
        <f>(Q56/'UK Pop by Age'!$G5)*52</f>
        <v>#N/A</v>
      </c>
      <c r="R80" s="64" t="e">
        <f>(R56/'UK Pop by Age'!$G5)*52</f>
        <v>#N/A</v>
      </c>
      <c r="S80" s="64" t="e">
        <f>(S56/'UK Pop by Age'!$G5)*52</f>
        <v>#N/A</v>
      </c>
      <c r="T80" s="64" t="e">
        <f>(T56/'UK Pop by Age'!$G5)*52</f>
        <v>#N/A</v>
      </c>
      <c r="U80" s="64" t="e">
        <f>(U56/'UK Pop by Age'!$G5)*52</f>
        <v>#N/A</v>
      </c>
      <c r="V80" s="64" t="e">
        <f>(V56/'UK Pop by Age'!$G5)*52</f>
        <v>#N/A</v>
      </c>
      <c r="W80" s="64" t="e">
        <f>(W56/'UK Pop by Age'!$G5)*52</f>
        <v>#N/A</v>
      </c>
      <c r="X80" s="64" t="e">
        <f>(X56/'UK Pop by Age'!$G5)*52</f>
        <v>#N/A</v>
      </c>
      <c r="Y80" s="64" t="e">
        <f>(Y56/'UK Pop by Age'!$G5)*52</f>
        <v>#N/A</v>
      </c>
      <c r="Z80" s="64" t="e">
        <f>(Z56/'UK Pop by Age'!$G5)*52</f>
        <v>#N/A</v>
      </c>
      <c r="AA80" s="64" t="e">
        <f>(AA56/'UK Pop by Age'!$G5)*52</f>
        <v>#N/A</v>
      </c>
      <c r="AB80" s="64" t="e">
        <f>(AB56/'UK Pop by Age'!$G5)*52</f>
        <v>#N/A</v>
      </c>
      <c r="AC80" s="64" t="e">
        <f>(AC56/'UK Pop by Age'!$G5)*52</f>
        <v>#N/A</v>
      </c>
      <c r="AD80" s="64" t="e">
        <f>(AD56/'UK Pop by Age'!$G5)*52</f>
        <v>#N/A</v>
      </c>
      <c r="AE80" s="64" t="e">
        <f>(AE56/'UK Pop by Age'!$G5)*52</f>
        <v>#N/A</v>
      </c>
      <c r="AF80" s="64" t="e">
        <f>(AF56/'UK Pop by Age'!$G5)*52</f>
        <v>#N/A</v>
      </c>
      <c r="AG80" s="64" t="e">
        <f>(AG56/'UK Pop by Age'!$G5)*52</f>
        <v>#N/A</v>
      </c>
      <c r="AH80" s="64" t="e">
        <f>(AH56/'UK Pop by Age'!$G5)*52</f>
        <v>#N/A</v>
      </c>
      <c r="AI80" s="64" t="e">
        <f>(AI56/'UK Pop by Age'!$G5)*52</f>
        <v>#N/A</v>
      </c>
      <c r="AJ80" s="64" t="e">
        <f>(AJ56/'UK Pop by Age'!$G5)*52</f>
        <v>#N/A</v>
      </c>
      <c r="AK80" s="64" t="e">
        <f>(AK56/'UK Pop by Age'!$G5)*52</f>
        <v>#N/A</v>
      </c>
      <c r="AL80" s="64" t="e">
        <f>(AL56/'UK Pop by Age'!$G5)*52</f>
        <v>#N/A</v>
      </c>
      <c r="AM80" s="64" t="e">
        <f>(AM56/'UK Pop by Age'!$G5)*52</f>
        <v>#N/A</v>
      </c>
      <c r="AN80" s="64" t="e">
        <f>(AN56/'UK Pop by Age'!$G5)*52</f>
        <v>#N/A</v>
      </c>
      <c r="AO80" s="64" t="e">
        <f>(AO56/'UK Pop by Age'!$G5)*52</f>
        <v>#N/A</v>
      </c>
      <c r="AP80" s="64" t="e">
        <f>(AP56/'UK Pop by Age'!$G5)*52</f>
        <v>#N/A</v>
      </c>
      <c r="AQ80" s="64" t="e">
        <f>(AQ56/'UK Pop by Age'!$G5)*52</f>
        <v>#N/A</v>
      </c>
      <c r="AR80" s="64" t="e">
        <f>(AR56/'UK Pop by Age'!$G5)*52</f>
        <v>#N/A</v>
      </c>
      <c r="AS80" s="64" t="e">
        <f>(AS56/'UK Pop by Age'!$G5)*52</f>
        <v>#N/A</v>
      </c>
      <c r="AT80" s="64" t="e">
        <f>(AT56/'UK Pop by Age'!$G5)*52</f>
        <v>#N/A</v>
      </c>
      <c r="AU80" s="64" t="e">
        <f>(AU56/'UK Pop by Age'!$G5)*52</f>
        <v>#N/A</v>
      </c>
      <c r="AV80" s="64" t="e">
        <f>(AV56/'UK Pop by Age'!$G5)*52</f>
        <v>#N/A</v>
      </c>
      <c r="AW80" s="64" t="e">
        <f>(AW56/'UK Pop by Age'!$G5)*52</f>
        <v>#N/A</v>
      </c>
      <c r="AX80" s="64" t="e">
        <f>(AX56/'UK Pop by Age'!$G5)*52</f>
        <v>#N/A</v>
      </c>
      <c r="AY80" s="64" t="e">
        <f>(AY56/'UK Pop by Age'!$G5)*52</f>
        <v>#N/A</v>
      </c>
      <c r="AZ80" s="64" t="e">
        <f>(AZ56/'UK Pop by Age'!$G5)*52</f>
        <v>#N/A</v>
      </c>
      <c r="BA80" s="80" t="e">
        <f>(BA56/'UK Pop by Age'!$G5)*52</f>
        <v>#N/A</v>
      </c>
      <c r="BB80" s="64">
        <f>(BB56/'UK Pop by Age'!$G5)</f>
        <v>1.2076273744973251E-5</v>
      </c>
    </row>
    <row r="81" spans="1:55" x14ac:dyDescent="0.25">
      <c r="A81" s="27" t="s">
        <v>44</v>
      </c>
      <c r="B81" s="64">
        <f>(B57/'UK Pop by Age'!$G6)*52</f>
        <v>-1.3970754375062634E-5</v>
      </c>
      <c r="C81" s="64" t="e">
        <f>(C57/'UK Pop by Age'!$G6)*52</f>
        <v>#N/A</v>
      </c>
      <c r="D81" s="64" t="e">
        <f>(D57/'UK Pop by Age'!$G6)*52</f>
        <v>#N/A</v>
      </c>
      <c r="E81" s="64" t="e">
        <f>(E57/'UK Pop by Age'!$G6)*52</f>
        <v>#N/A</v>
      </c>
      <c r="F81" s="64" t="e">
        <f>(F57/'UK Pop by Age'!$G6)*52</f>
        <v>#N/A</v>
      </c>
      <c r="G81" s="64" t="e">
        <f>(G57/'UK Pop by Age'!$G6)*52</f>
        <v>#N/A</v>
      </c>
      <c r="H81" s="64" t="e">
        <f>(H57/'UK Pop by Age'!$G6)*52</f>
        <v>#N/A</v>
      </c>
      <c r="I81" s="64" t="e">
        <f>(I57/'UK Pop by Age'!$G6)*52</f>
        <v>#N/A</v>
      </c>
      <c r="J81" s="64" t="e">
        <f>(J57/'UK Pop by Age'!$G6)*52</f>
        <v>#N/A</v>
      </c>
      <c r="K81" s="64" t="e">
        <f>(K57/'UK Pop by Age'!$G6)*52</f>
        <v>#N/A</v>
      </c>
      <c r="L81" s="64" t="e">
        <f>(L57/'UK Pop by Age'!$G6)*52</f>
        <v>#N/A</v>
      </c>
      <c r="M81" s="64" t="e">
        <f>(M57/'UK Pop by Age'!$G6)*52</f>
        <v>#N/A</v>
      </c>
      <c r="N81" s="64" t="e">
        <f>(N57/'UK Pop by Age'!$G6)*52</f>
        <v>#N/A</v>
      </c>
      <c r="O81" s="64" t="e">
        <f>(O57/'UK Pop by Age'!$G6)*52</f>
        <v>#N/A</v>
      </c>
      <c r="P81" s="64" t="e">
        <f>(P57/'UK Pop by Age'!$G6)*52</f>
        <v>#N/A</v>
      </c>
      <c r="Q81" s="64" t="e">
        <f>(Q57/'UK Pop by Age'!$G6)*52</f>
        <v>#N/A</v>
      </c>
      <c r="R81" s="64" t="e">
        <f>(R57/'UK Pop by Age'!$G6)*52</f>
        <v>#N/A</v>
      </c>
      <c r="S81" s="64" t="e">
        <f>(S57/'UK Pop by Age'!$G6)*52</f>
        <v>#N/A</v>
      </c>
      <c r="T81" s="64" t="e">
        <f>(T57/'UK Pop by Age'!$G6)*52</f>
        <v>#N/A</v>
      </c>
      <c r="U81" s="64" t="e">
        <f>(U57/'UK Pop by Age'!$G6)*52</f>
        <v>#N/A</v>
      </c>
      <c r="V81" s="64" t="e">
        <f>(V57/'UK Pop by Age'!$G6)*52</f>
        <v>#N/A</v>
      </c>
      <c r="W81" s="64" t="e">
        <f>(W57/'UK Pop by Age'!$G6)*52</f>
        <v>#N/A</v>
      </c>
      <c r="X81" s="64" t="e">
        <f>(X57/'UK Pop by Age'!$G6)*52</f>
        <v>#N/A</v>
      </c>
      <c r="Y81" s="64" t="e">
        <f>(Y57/'UK Pop by Age'!$G6)*52</f>
        <v>#N/A</v>
      </c>
      <c r="Z81" s="64" t="e">
        <f>(Z57/'UK Pop by Age'!$G6)*52</f>
        <v>#N/A</v>
      </c>
      <c r="AA81" s="64" t="e">
        <f>(AA57/'UK Pop by Age'!$G6)*52</f>
        <v>#N/A</v>
      </c>
      <c r="AB81" s="64" t="e">
        <f>(AB57/'UK Pop by Age'!$G6)*52</f>
        <v>#N/A</v>
      </c>
      <c r="AC81" s="64" t="e">
        <f>(AC57/'UK Pop by Age'!$G6)*52</f>
        <v>#N/A</v>
      </c>
      <c r="AD81" s="64" t="e">
        <f>(AD57/'UK Pop by Age'!$G6)*52</f>
        <v>#N/A</v>
      </c>
      <c r="AE81" s="64" t="e">
        <f>(AE57/'UK Pop by Age'!$G6)*52</f>
        <v>#N/A</v>
      </c>
      <c r="AF81" s="64" t="e">
        <f>(AF57/'UK Pop by Age'!$G6)*52</f>
        <v>#N/A</v>
      </c>
      <c r="AG81" s="64" t="e">
        <f>(AG57/'UK Pop by Age'!$G6)*52</f>
        <v>#N/A</v>
      </c>
      <c r="AH81" s="64" t="e">
        <f>(AH57/'UK Pop by Age'!$G6)*52</f>
        <v>#N/A</v>
      </c>
      <c r="AI81" s="64" t="e">
        <f>(AI57/'UK Pop by Age'!$G6)*52</f>
        <v>#N/A</v>
      </c>
      <c r="AJ81" s="64" t="e">
        <f>(AJ57/'UK Pop by Age'!$G6)*52</f>
        <v>#N/A</v>
      </c>
      <c r="AK81" s="64" t="e">
        <f>(AK57/'UK Pop by Age'!$G6)*52</f>
        <v>#N/A</v>
      </c>
      <c r="AL81" s="64" t="e">
        <f>(AL57/'UK Pop by Age'!$G6)*52</f>
        <v>#N/A</v>
      </c>
      <c r="AM81" s="64" t="e">
        <f>(AM57/'UK Pop by Age'!$G6)*52</f>
        <v>#N/A</v>
      </c>
      <c r="AN81" s="64" t="e">
        <f>(AN57/'UK Pop by Age'!$G6)*52</f>
        <v>#N/A</v>
      </c>
      <c r="AO81" s="64" t="e">
        <f>(AO57/'UK Pop by Age'!$G6)*52</f>
        <v>#N/A</v>
      </c>
      <c r="AP81" s="64" t="e">
        <f>(AP57/'UK Pop by Age'!$G6)*52</f>
        <v>#N/A</v>
      </c>
      <c r="AQ81" s="64" t="e">
        <f>(AQ57/'UK Pop by Age'!$G6)*52</f>
        <v>#N/A</v>
      </c>
      <c r="AR81" s="64" t="e">
        <f>(AR57/'UK Pop by Age'!$G6)*52</f>
        <v>#N/A</v>
      </c>
      <c r="AS81" s="64" t="e">
        <f>(AS57/'UK Pop by Age'!$G6)*52</f>
        <v>#N/A</v>
      </c>
      <c r="AT81" s="64" t="e">
        <f>(AT57/'UK Pop by Age'!$G6)*52</f>
        <v>#N/A</v>
      </c>
      <c r="AU81" s="64" t="e">
        <f>(AU57/'UK Pop by Age'!$G6)*52</f>
        <v>#N/A</v>
      </c>
      <c r="AV81" s="64" t="e">
        <f>(AV57/'UK Pop by Age'!$G6)*52</f>
        <v>#N/A</v>
      </c>
      <c r="AW81" s="64" t="e">
        <f>(AW57/'UK Pop by Age'!$G6)*52</f>
        <v>#N/A</v>
      </c>
      <c r="AX81" s="64" t="e">
        <f>(AX57/'UK Pop by Age'!$G6)*52</f>
        <v>#N/A</v>
      </c>
      <c r="AY81" s="64" t="e">
        <f>(AY57/'UK Pop by Age'!$G6)*52</f>
        <v>#N/A</v>
      </c>
      <c r="AZ81" s="64" t="e">
        <f>(AZ57/'UK Pop by Age'!$G6)*52</f>
        <v>#N/A</v>
      </c>
      <c r="BA81" s="80" t="e">
        <f>(BA57/'UK Pop by Age'!$G6)*52</f>
        <v>#N/A</v>
      </c>
      <c r="BB81" s="64">
        <f>(BB57/'UK Pop by Age'!$G6)</f>
        <v>-2.6866835336658913E-7</v>
      </c>
    </row>
    <row r="82" spans="1:55" x14ac:dyDescent="0.25">
      <c r="A82" s="27" t="s">
        <v>45</v>
      </c>
      <c r="B82" s="64">
        <f>(B58/'UK Pop by Age'!$G7)*52</f>
        <v>1.8151539411986116E-4</v>
      </c>
      <c r="C82" s="64" t="e">
        <f>(C58/'UK Pop by Age'!$G7)*52</f>
        <v>#N/A</v>
      </c>
      <c r="D82" s="64" t="e">
        <f>(D58/'UK Pop by Age'!$G7)*52</f>
        <v>#N/A</v>
      </c>
      <c r="E82" s="64" t="e">
        <f>(E58/'UK Pop by Age'!$G7)*52</f>
        <v>#N/A</v>
      </c>
      <c r="F82" s="64" t="e">
        <f>(F58/'UK Pop by Age'!$G7)*52</f>
        <v>#N/A</v>
      </c>
      <c r="G82" s="64" t="e">
        <f>(G58/'UK Pop by Age'!$G7)*52</f>
        <v>#N/A</v>
      </c>
      <c r="H82" s="64" t="e">
        <f>(H58/'UK Pop by Age'!$G7)*52</f>
        <v>#N/A</v>
      </c>
      <c r="I82" s="64" t="e">
        <f>(I58/'UK Pop by Age'!$G7)*52</f>
        <v>#N/A</v>
      </c>
      <c r="J82" s="64" t="e">
        <f>(J58/'UK Pop by Age'!$G7)*52</f>
        <v>#N/A</v>
      </c>
      <c r="K82" s="64" t="e">
        <f>(K58/'UK Pop by Age'!$G7)*52</f>
        <v>#N/A</v>
      </c>
      <c r="L82" s="64" t="e">
        <f>(L58/'UK Pop by Age'!$G7)*52</f>
        <v>#N/A</v>
      </c>
      <c r="M82" s="64" t="e">
        <f>(M58/'UK Pop by Age'!$G7)*52</f>
        <v>#N/A</v>
      </c>
      <c r="N82" s="64" t="e">
        <f>(N58/'UK Pop by Age'!$G7)*52</f>
        <v>#N/A</v>
      </c>
      <c r="O82" s="64" t="e">
        <f>(O58/'UK Pop by Age'!$G7)*52</f>
        <v>#N/A</v>
      </c>
      <c r="P82" s="64" t="e">
        <f>(P58/'UK Pop by Age'!$G7)*52</f>
        <v>#N/A</v>
      </c>
      <c r="Q82" s="64" t="e">
        <f>(Q58/'UK Pop by Age'!$G7)*52</f>
        <v>#N/A</v>
      </c>
      <c r="R82" s="64" t="e">
        <f>(R58/'UK Pop by Age'!$G7)*52</f>
        <v>#N/A</v>
      </c>
      <c r="S82" s="64" t="e">
        <f>(S58/'UK Pop by Age'!$G7)*52</f>
        <v>#N/A</v>
      </c>
      <c r="T82" s="64" t="e">
        <f>(T58/'UK Pop by Age'!$G7)*52</f>
        <v>#N/A</v>
      </c>
      <c r="U82" s="64" t="e">
        <f>(U58/'UK Pop by Age'!$G7)*52</f>
        <v>#N/A</v>
      </c>
      <c r="V82" s="64" t="e">
        <f>(V58/'UK Pop by Age'!$G7)*52</f>
        <v>#N/A</v>
      </c>
      <c r="W82" s="64" t="e">
        <f>(W58/'UK Pop by Age'!$G7)*52</f>
        <v>#N/A</v>
      </c>
      <c r="X82" s="64" t="e">
        <f>(X58/'UK Pop by Age'!$G7)*52</f>
        <v>#N/A</v>
      </c>
      <c r="Y82" s="64" t="e">
        <f>(Y58/'UK Pop by Age'!$G7)*52</f>
        <v>#N/A</v>
      </c>
      <c r="Z82" s="64" t="e">
        <f>(Z58/'UK Pop by Age'!$G7)*52</f>
        <v>#N/A</v>
      </c>
      <c r="AA82" s="64" t="e">
        <f>(AA58/'UK Pop by Age'!$G7)*52</f>
        <v>#N/A</v>
      </c>
      <c r="AB82" s="64" t="e">
        <f>(AB58/'UK Pop by Age'!$G7)*52</f>
        <v>#N/A</v>
      </c>
      <c r="AC82" s="64" t="e">
        <f>(AC58/'UK Pop by Age'!$G7)*52</f>
        <v>#N/A</v>
      </c>
      <c r="AD82" s="64" t="e">
        <f>(AD58/'UK Pop by Age'!$G7)*52</f>
        <v>#N/A</v>
      </c>
      <c r="AE82" s="64" t="e">
        <f>(AE58/'UK Pop by Age'!$G7)*52</f>
        <v>#N/A</v>
      </c>
      <c r="AF82" s="64" t="e">
        <f>(AF58/'UK Pop by Age'!$G7)*52</f>
        <v>#N/A</v>
      </c>
      <c r="AG82" s="64" t="e">
        <f>(AG58/'UK Pop by Age'!$G7)*52</f>
        <v>#N/A</v>
      </c>
      <c r="AH82" s="64" t="e">
        <f>(AH58/'UK Pop by Age'!$G7)*52</f>
        <v>#N/A</v>
      </c>
      <c r="AI82" s="64" t="e">
        <f>(AI58/'UK Pop by Age'!$G7)*52</f>
        <v>#N/A</v>
      </c>
      <c r="AJ82" s="64" t="e">
        <f>(AJ58/'UK Pop by Age'!$G7)*52</f>
        <v>#N/A</v>
      </c>
      <c r="AK82" s="64" t="e">
        <f>(AK58/'UK Pop by Age'!$G7)*52</f>
        <v>#N/A</v>
      </c>
      <c r="AL82" s="64" t="e">
        <f>(AL58/'UK Pop by Age'!$G7)*52</f>
        <v>#N/A</v>
      </c>
      <c r="AM82" s="64" t="e">
        <f>(AM58/'UK Pop by Age'!$G7)*52</f>
        <v>#N/A</v>
      </c>
      <c r="AN82" s="64" t="e">
        <f>(AN58/'UK Pop by Age'!$G7)*52</f>
        <v>#N/A</v>
      </c>
      <c r="AO82" s="64" t="e">
        <f>(AO58/'UK Pop by Age'!$G7)*52</f>
        <v>#N/A</v>
      </c>
      <c r="AP82" s="64" t="e">
        <f>(AP58/'UK Pop by Age'!$G7)*52</f>
        <v>#N/A</v>
      </c>
      <c r="AQ82" s="64" t="e">
        <f>(AQ58/'UK Pop by Age'!$G7)*52</f>
        <v>#N/A</v>
      </c>
      <c r="AR82" s="64" t="e">
        <f>(AR58/'UK Pop by Age'!$G7)*52</f>
        <v>#N/A</v>
      </c>
      <c r="AS82" s="64" t="e">
        <f>(AS58/'UK Pop by Age'!$G7)*52</f>
        <v>#N/A</v>
      </c>
      <c r="AT82" s="64" t="e">
        <f>(AT58/'UK Pop by Age'!$G7)*52</f>
        <v>#N/A</v>
      </c>
      <c r="AU82" s="64" t="e">
        <f>(AU58/'UK Pop by Age'!$G7)*52</f>
        <v>#N/A</v>
      </c>
      <c r="AV82" s="64" t="e">
        <f>(AV58/'UK Pop by Age'!$G7)*52</f>
        <v>#N/A</v>
      </c>
      <c r="AW82" s="64" t="e">
        <f>(AW58/'UK Pop by Age'!$G7)*52</f>
        <v>#N/A</v>
      </c>
      <c r="AX82" s="64" t="e">
        <f>(AX58/'UK Pop by Age'!$G7)*52</f>
        <v>#N/A</v>
      </c>
      <c r="AY82" s="64" t="e">
        <f>(AY58/'UK Pop by Age'!$G7)*52</f>
        <v>#N/A</v>
      </c>
      <c r="AZ82" s="64" t="e">
        <f>(AZ58/'UK Pop by Age'!$G7)*52</f>
        <v>#N/A</v>
      </c>
      <c r="BA82" s="80" t="e">
        <f>(BA58/'UK Pop by Age'!$G7)*52</f>
        <v>#N/A</v>
      </c>
      <c r="BB82" s="64">
        <f>(BB58/'UK Pop by Age'!$G7)</f>
        <v>3.4906806561511763E-6</v>
      </c>
    </row>
    <row r="83" spans="1:55" x14ac:dyDescent="0.25">
      <c r="A83" s="27" t="s">
        <v>46</v>
      </c>
      <c r="B83" s="64">
        <f>(B59/'UK Pop by Age'!$G8)*52</f>
        <v>2.3621802968458467E-3</v>
      </c>
      <c r="C83" s="64" t="e">
        <f>(C59/'UK Pop by Age'!$G8)*52</f>
        <v>#N/A</v>
      </c>
      <c r="D83" s="64" t="e">
        <f>(D59/'UK Pop by Age'!$G8)*52</f>
        <v>#N/A</v>
      </c>
      <c r="E83" s="64" t="e">
        <f>(E59/'UK Pop by Age'!$G8)*52</f>
        <v>#N/A</v>
      </c>
      <c r="F83" s="64" t="e">
        <f>(F59/'UK Pop by Age'!$G8)*52</f>
        <v>#N/A</v>
      </c>
      <c r="G83" s="64" t="e">
        <f>(G59/'UK Pop by Age'!$G8)*52</f>
        <v>#N/A</v>
      </c>
      <c r="H83" s="64" t="e">
        <f>(H59/'UK Pop by Age'!$G8)*52</f>
        <v>#N/A</v>
      </c>
      <c r="I83" s="64" t="e">
        <f>(I59/'UK Pop by Age'!$G8)*52</f>
        <v>#N/A</v>
      </c>
      <c r="J83" s="64" t="e">
        <f>(J59/'UK Pop by Age'!$G8)*52</f>
        <v>#N/A</v>
      </c>
      <c r="K83" s="64" t="e">
        <f>(K59/'UK Pop by Age'!$G8)*52</f>
        <v>#N/A</v>
      </c>
      <c r="L83" s="64" t="e">
        <f>(L59/'UK Pop by Age'!$G8)*52</f>
        <v>#N/A</v>
      </c>
      <c r="M83" s="64" t="e">
        <f>(M59/'UK Pop by Age'!$G8)*52</f>
        <v>#N/A</v>
      </c>
      <c r="N83" s="64" t="e">
        <f>(N59/'UK Pop by Age'!$G8)*52</f>
        <v>#N/A</v>
      </c>
      <c r="O83" s="64" t="e">
        <f>(O59/'UK Pop by Age'!$G8)*52</f>
        <v>#N/A</v>
      </c>
      <c r="P83" s="64" t="e">
        <f>(P59/'UK Pop by Age'!$G8)*52</f>
        <v>#N/A</v>
      </c>
      <c r="Q83" s="64" t="e">
        <f>(Q59/'UK Pop by Age'!$G8)*52</f>
        <v>#N/A</v>
      </c>
      <c r="R83" s="64" t="e">
        <f>(R59/'UK Pop by Age'!$G8)*52</f>
        <v>#N/A</v>
      </c>
      <c r="S83" s="64" t="e">
        <f>(S59/'UK Pop by Age'!$G8)*52</f>
        <v>#N/A</v>
      </c>
      <c r="T83" s="64" t="e">
        <f>(T59/'UK Pop by Age'!$G8)*52</f>
        <v>#N/A</v>
      </c>
      <c r="U83" s="64" t="e">
        <f>(U59/'UK Pop by Age'!$G8)*52</f>
        <v>#N/A</v>
      </c>
      <c r="V83" s="64" t="e">
        <f>(V59/'UK Pop by Age'!$G8)*52</f>
        <v>#N/A</v>
      </c>
      <c r="W83" s="64" t="e">
        <f>(W59/'UK Pop by Age'!$G8)*52</f>
        <v>#N/A</v>
      </c>
      <c r="X83" s="64" t="e">
        <f>(X59/'UK Pop by Age'!$G8)*52</f>
        <v>#N/A</v>
      </c>
      <c r="Y83" s="64" t="e">
        <f>(Y59/'UK Pop by Age'!$G8)*52</f>
        <v>#N/A</v>
      </c>
      <c r="Z83" s="64" t="e">
        <f>(Z59/'UK Pop by Age'!$G8)*52</f>
        <v>#N/A</v>
      </c>
      <c r="AA83" s="64" t="e">
        <f>(AA59/'UK Pop by Age'!$G8)*52</f>
        <v>#N/A</v>
      </c>
      <c r="AB83" s="64" t="e">
        <f>(AB59/'UK Pop by Age'!$G8)*52</f>
        <v>#N/A</v>
      </c>
      <c r="AC83" s="64" t="e">
        <f>(AC59/'UK Pop by Age'!$G8)*52</f>
        <v>#N/A</v>
      </c>
      <c r="AD83" s="64" t="e">
        <f>(AD59/'UK Pop by Age'!$G8)*52</f>
        <v>#N/A</v>
      </c>
      <c r="AE83" s="64" t="e">
        <f>(AE59/'UK Pop by Age'!$G8)*52</f>
        <v>#N/A</v>
      </c>
      <c r="AF83" s="64" t="e">
        <f>(AF59/'UK Pop by Age'!$G8)*52</f>
        <v>#N/A</v>
      </c>
      <c r="AG83" s="64" t="e">
        <f>(AG59/'UK Pop by Age'!$G8)*52</f>
        <v>#N/A</v>
      </c>
      <c r="AH83" s="64" t="e">
        <f>(AH59/'UK Pop by Age'!$G8)*52</f>
        <v>#N/A</v>
      </c>
      <c r="AI83" s="64" t="e">
        <f>(AI59/'UK Pop by Age'!$G8)*52</f>
        <v>#N/A</v>
      </c>
      <c r="AJ83" s="64" t="e">
        <f>(AJ59/'UK Pop by Age'!$G8)*52</f>
        <v>#N/A</v>
      </c>
      <c r="AK83" s="64" t="e">
        <f>(AK59/'UK Pop by Age'!$G8)*52</f>
        <v>#N/A</v>
      </c>
      <c r="AL83" s="64" t="e">
        <f>(AL59/'UK Pop by Age'!$G8)*52</f>
        <v>#N/A</v>
      </c>
      <c r="AM83" s="64" t="e">
        <f>(AM59/'UK Pop by Age'!$G8)*52</f>
        <v>#N/A</v>
      </c>
      <c r="AN83" s="64" t="e">
        <f>(AN59/'UK Pop by Age'!$G8)*52</f>
        <v>#N/A</v>
      </c>
      <c r="AO83" s="64" t="e">
        <f>(AO59/'UK Pop by Age'!$G8)*52</f>
        <v>#N/A</v>
      </c>
      <c r="AP83" s="64" t="e">
        <f>(AP59/'UK Pop by Age'!$G8)*52</f>
        <v>#N/A</v>
      </c>
      <c r="AQ83" s="64" t="e">
        <f>(AQ59/'UK Pop by Age'!$G8)*52</f>
        <v>#N/A</v>
      </c>
      <c r="AR83" s="64" t="e">
        <f>(AR59/'UK Pop by Age'!$G8)*52</f>
        <v>#N/A</v>
      </c>
      <c r="AS83" s="64" t="e">
        <f>(AS59/'UK Pop by Age'!$G8)*52</f>
        <v>#N/A</v>
      </c>
      <c r="AT83" s="64" t="e">
        <f>(AT59/'UK Pop by Age'!$G8)*52</f>
        <v>#N/A</v>
      </c>
      <c r="AU83" s="64" t="e">
        <f>(AU59/'UK Pop by Age'!$G8)*52</f>
        <v>#N/A</v>
      </c>
      <c r="AV83" s="64" t="e">
        <f>(AV59/'UK Pop by Age'!$G8)*52</f>
        <v>#N/A</v>
      </c>
      <c r="AW83" s="64" t="e">
        <f>(AW59/'UK Pop by Age'!$G8)*52</f>
        <v>#N/A</v>
      </c>
      <c r="AX83" s="64" t="e">
        <f>(AX59/'UK Pop by Age'!$G8)*52</f>
        <v>#N/A</v>
      </c>
      <c r="AY83" s="64" t="e">
        <f>(AY59/'UK Pop by Age'!$G8)*52</f>
        <v>#N/A</v>
      </c>
      <c r="AZ83" s="64" t="e">
        <f>(AZ59/'UK Pop by Age'!$G8)*52</f>
        <v>#N/A</v>
      </c>
      <c r="BA83" s="80" t="e">
        <f>(BA59/'UK Pop by Age'!$G8)*52</f>
        <v>#N/A</v>
      </c>
      <c r="BB83" s="64">
        <f>(BB59/'UK Pop by Age'!$G8)</f>
        <v>4.5426544170112435E-5</v>
      </c>
    </row>
    <row r="84" spans="1:55" x14ac:dyDescent="0.25">
      <c r="A84" s="27" t="s">
        <v>47</v>
      </c>
      <c r="B84" s="64">
        <f>(B60/'UK Pop by Age'!$G9)*52</f>
        <v>8.4397921730509379E-3</v>
      </c>
      <c r="C84" s="64" t="e">
        <f>(C60/'UK Pop by Age'!$G9)*52</f>
        <v>#N/A</v>
      </c>
      <c r="D84" s="64" t="e">
        <f>(D60/'UK Pop by Age'!$G9)*52</f>
        <v>#N/A</v>
      </c>
      <c r="E84" s="64" t="e">
        <f>(E60/'UK Pop by Age'!$G9)*52</f>
        <v>#N/A</v>
      </c>
      <c r="F84" s="64" t="e">
        <f>(F60/'UK Pop by Age'!$G9)*52</f>
        <v>#N/A</v>
      </c>
      <c r="G84" s="64" t="e">
        <f>(G60/'UK Pop by Age'!$G9)*52</f>
        <v>#N/A</v>
      </c>
      <c r="H84" s="64" t="e">
        <f>(H60/'UK Pop by Age'!$G9)*52</f>
        <v>#N/A</v>
      </c>
      <c r="I84" s="64" t="e">
        <f>(I60/'UK Pop by Age'!$G9)*52</f>
        <v>#N/A</v>
      </c>
      <c r="J84" s="64" t="e">
        <f>(J60/'UK Pop by Age'!$G9)*52</f>
        <v>#N/A</v>
      </c>
      <c r="K84" s="64" t="e">
        <f>(K60/'UK Pop by Age'!$G9)*52</f>
        <v>#N/A</v>
      </c>
      <c r="L84" s="64" t="e">
        <f>(L60/'UK Pop by Age'!$G9)*52</f>
        <v>#N/A</v>
      </c>
      <c r="M84" s="64" t="e">
        <f>(M60/'UK Pop by Age'!$G9)*52</f>
        <v>#N/A</v>
      </c>
      <c r="N84" s="64" t="e">
        <f>(N60/'UK Pop by Age'!$G9)*52</f>
        <v>#N/A</v>
      </c>
      <c r="O84" s="64" t="e">
        <f>(O60/'UK Pop by Age'!$G9)*52</f>
        <v>#N/A</v>
      </c>
      <c r="P84" s="64" t="e">
        <f>(P60/'UK Pop by Age'!$G9)*52</f>
        <v>#N/A</v>
      </c>
      <c r="Q84" s="64" t="e">
        <f>(Q60/'UK Pop by Age'!$G9)*52</f>
        <v>#N/A</v>
      </c>
      <c r="R84" s="64" t="e">
        <f>(R60/'UK Pop by Age'!$G9)*52</f>
        <v>#N/A</v>
      </c>
      <c r="S84" s="64" t="e">
        <f>(S60/'UK Pop by Age'!$G9)*52</f>
        <v>#N/A</v>
      </c>
      <c r="T84" s="64" t="e">
        <f>(T60/'UK Pop by Age'!$G9)*52</f>
        <v>#N/A</v>
      </c>
      <c r="U84" s="64" t="e">
        <f>(U60/'UK Pop by Age'!$G9)*52</f>
        <v>#N/A</v>
      </c>
      <c r="V84" s="64" t="e">
        <f>(V60/'UK Pop by Age'!$G9)*52</f>
        <v>#N/A</v>
      </c>
      <c r="W84" s="64" t="e">
        <f>(W60/'UK Pop by Age'!$G9)*52</f>
        <v>#N/A</v>
      </c>
      <c r="X84" s="64" t="e">
        <f>(X60/'UK Pop by Age'!$G9)*52</f>
        <v>#N/A</v>
      </c>
      <c r="Y84" s="64" t="e">
        <f>(Y60/'UK Pop by Age'!$G9)*52</f>
        <v>#N/A</v>
      </c>
      <c r="Z84" s="64" t="e">
        <f>(Z60/'UK Pop by Age'!$G9)*52</f>
        <v>#N/A</v>
      </c>
      <c r="AA84" s="64" t="e">
        <f>(AA60/'UK Pop by Age'!$G9)*52</f>
        <v>#N/A</v>
      </c>
      <c r="AB84" s="64" t="e">
        <f>(AB60/'UK Pop by Age'!$G9)*52</f>
        <v>#N/A</v>
      </c>
      <c r="AC84" s="64" t="e">
        <f>(AC60/'UK Pop by Age'!$G9)*52</f>
        <v>#N/A</v>
      </c>
      <c r="AD84" s="64" t="e">
        <f>(AD60/'UK Pop by Age'!$G9)*52</f>
        <v>#N/A</v>
      </c>
      <c r="AE84" s="64" t="e">
        <f>(AE60/'UK Pop by Age'!$G9)*52</f>
        <v>#N/A</v>
      </c>
      <c r="AF84" s="64" t="e">
        <f>(AF60/'UK Pop by Age'!$G9)*52</f>
        <v>#N/A</v>
      </c>
      <c r="AG84" s="64" t="e">
        <f>(AG60/'UK Pop by Age'!$G9)*52</f>
        <v>#N/A</v>
      </c>
      <c r="AH84" s="64" t="e">
        <f>(AH60/'UK Pop by Age'!$G9)*52</f>
        <v>#N/A</v>
      </c>
      <c r="AI84" s="64" t="e">
        <f>(AI60/'UK Pop by Age'!$G9)*52</f>
        <v>#N/A</v>
      </c>
      <c r="AJ84" s="64" t="e">
        <f>(AJ60/'UK Pop by Age'!$G9)*52</f>
        <v>#N/A</v>
      </c>
      <c r="AK84" s="64" t="e">
        <f>(AK60/'UK Pop by Age'!$G9)*52</f>
        <v>#N/A</v>
      </c>
      <c r="AL84" s="64" t="e">
        <f>(AL60/'UK Pop by Age'!$G9)*52</f>
        <v>#N/A</v>
      </c>
      <c r="AM84" s="64" t="e">
        <f>(AM60/'UK Pop by Age'!$G9)*52</f>
        <v>#N/A</v>
      </c>
      <c r="AN84" s="64" t="e">
        <f>(AN60/'UK Pop by Age'!$G9)*52</f>
        <v>#N/A</v>
      </c>
      <c r="AO84" s="64" t="e">
        <f>(AO60/'UK Pop by Age'!$G9)*52</f>
        <v>#N/A</v>
      </c>
      <c r="AP84" s="64" t="e">
        <f>(AP60/'UK Pop by Age'!$G9)*52</f>
        <v>#N/A</v>
      </c>
      <c r="AQ84" s="64" t="e">
        <f>(AQ60/'UK Pop by Age'!$G9)*52</f>
        <v>#N/A</v>
      </c>
      <c r="AR84" s="64" t="e">
        <f>(AR60/'UK Pop by Age'!$G9)*52</f>
        <v>#N/A</v>
      </c>
      <c r="AS84" s="64" t="e">
        <f>(AS60/'UK Pop by Age'!$G9)*52</f>
        <v>#N/A</v>
      </c>
      <c r="AT84" s="64" t="e">
        <f>(AT60/'UK Pop by Age'!$G9)*52</f>
        <v>#N/A</v>
      </c>
      <c r="AU84" s="64" t="e">
        <f>(AU60/'UK Pop by Age'!$G9)*52</f>
        <v>#N/A</v>
      </c>
      <c r="AV84" s="64" t="e">
        <f>(AV60/'UK Pop by Age'!$G9)*52</f>
        <v>#N/A</v>
      </c>
      <c r="AW84" s="64" t="e">
        <f>(AW60/'UK Pop by Age'!$G9)*52</f>
        <v>#N/A</v>
      </c>
      <c r="AX84" s="64" t="e">
        <f>(AX60/'UK Pop by Age'!$G9)*52</f>
        <v>#N/A</v>
      </c>
      <c r="AY84" s="64" t="e">
        <f>(AY60/'UK Pop by Age'!$G9)*52</f>
        <v>#N/A</v>
      </c>
      <c r="AZ84" s="64" t="e">
        <f>(AZ60/'UK Pop by Age'!$G9)*52</f>
        <v>#N/A</v>
      </c>
      <c r="BA84" s="80" t="e">
        <f>(BA60/'UK Pop by Age'!$G9)*52</f>
        <v>#N/A</v>
      </c>
      <c r="BB84" s="64">
        <f>(BB60/'UK Pop by Age'!$G9)</f>
        <v>1.6230369563559495E-4</v>
      </c>
    </row>
    <row r="85" spans="1:55" x14ac:dyDescent="0.25">
      <c r="A85" s="27" t="s">
        <v>48</v>
      </c>
      <c r="B85" s="64">
        <f>(B61/'UK Pop by Age'!$G10)*52</f>
        <v>2.9145819657746649E-2</v>
      </c>
      <c r="C85" s="64" t="e">
        <f>(C61/'UK Pop by Age'!$G10)*52</f>
        <v>#N/A</v>
      </c>
      <c r="D85" s="64" t="e">
        <f>(D61/'UK Pop by Age'!$G10)*52</f>
        <v>#N/A</v>
      </c>
      <c r="E85" s="64" t="e">
        <f>(E61/'UK Pop by Age'!$G10)*52</f>
        <v>#N/A</v>
      </c>
      <c r="F85" s="64" t="e">
        <f>(F61/'UK Pop by Age'!$G10)*52</f>
        <v>#N/A</v>
      </c>
      <c r="G85" s="64" t="e">
        <f>(G61/'UK Pop by Age'!$G10)*52</f>
        <v>#N/A</v>
      </c>
      <c r="H85" s="64" t="e">
        <f>(H61/'UK Pop by Age'!$G10)*52</f>
        <v>#N/A</v>
      </c>
      <c r="I85" s="64" t="e">
        <f>(I61/'UK Pop by Age'!$G10)*52</f>
        <v>#N/A</v>
      </c>
      <c r="J85" s="64" t="e">
        <f>(J61/'UK Pop by Age'!$G10)*52</f>
        <v>#N/A</v>
      </c>
      <c r="K85" s="64" t="e">
        <f>(K61/'UK Pop by Age'!$G10)*52</f>
        <v>#N/A</v>
      </c>
      <c r="L85" s="64" t="e">
        <f>(L61/'UK Pop by Age'!$G10)*52</f>
        <v>#N/A</v>
      </c>
      <c r="M85" s="64" t="e">
        <f>(M61/'UK Pop by Age'!$G10)*52</f>
        <v>#N/A</v>
      </c>
      <c r="N85" s="64" t="e">
        <f>(N61/'UK Pop by Age'!$G10)*52</f>
        <v>#N/A</v>
      </c>
      <c r="O85" s="64" t="e">
        <f>(O61/'UK Pop by Age'!$G10)*52</f>
        <v>#N/A</v>
      </c>
      <c r="P85" s="64" t="e">
        <f>(P61/'UK Pop by Age'!$G10)*52</f>
        <v>#N/A</v>
      </c>
      <c r="Q85" s="64" t="e">
        <f>(Q61/'UK Pop by Age'!$G10)*52</f>
        <v>#N/A</v>
      </c>
      <c r="R85" s="64" t="e">
        <f>(R61/'UK Pop by Age'!$G10)*52</f>
        <v>#N/A</v>
      </c>
      <c r="S85" s="64" t="e">
        <f>(S61/'UK Pop by Age'!$G10)*52</f>
        <v>#N/A</v>
      </c>
      <c r="T85" s="64" t="e">
        <f>(T61/'UK Pop by Age'!$G10)*52</f>
        <v>#N/A</v>
      </c>
      <c r="U85" s="64" t="e">
        <f>(U61/'UK Pop by Age'!$G10)*52</f>
        <v>#N/A</v>
      </c>
      <c r="V85" s="64" t="e">
        <f>(V61/'UK Pop by Age'!$G10)*52</f>
        <v>#N/A</v>
      </c>
      <c r="W85" s="64" t="e">
        <f>(W61/'UK Pop by Age'!$G10)*52</f>
        <v>#N/A</v>
      </c>
      <c r="X85" s="64" t="e">
        <f>(X61/'UK Pop by Age'!$G10)*52</f>
        <v>#N/A</v>
      </c>
      <c r="Y85" s="64" t="e">
        <f>(Y61/'UK Pop by Age'!$G10)*52</f>
        <v>#N/A</v>
      </c>
      <c r="Z85" s="64" t="e">
        <f>(Z61/'UK Pop by Age'!$G10)*52</f>
        <v>#N/A</v>
      </c>
      <c r="AA85" s="64" t="e">
        <f>(AA61/'UK Pop by Age'!$G10)*52</f>
        <v>#N/A</v>
      </c>
      <c r="AB85" s="64" t="e">
        <f>(AB61/'UK Pop by Age'!$G10)*52</f>
        <v>#N/A</v>
      </c>
      <c r="AC85" s="64" t="e">
        <f>(AC61/'UK Pop by Age'!$G10)*52</f>
        <v>#N/A</v>
      </c>
      <c r="AD85" s="64" t="e">
        <f>(AD61/'UK Pop by Age'!$G10)*52</f>
        <v>#N/A</v>
      </c>
      <c r="AE85" s="64" t="e">
        <f>(AE61/'UK Pop by Age'!$G10)*52</f>
        <v>#N/A</v>
      </c>
      <c r="AF85" s="64" t="e">
        <f>(AF61/'UK Pop by Age'!$G10)*52</f>
        <v>#N/A</v>
      </c>
      <c r="AG85" s="64" t="e">
        <f>(AG61/'UK Pop by Age'!$G10)*52</f>
        <v>#N/A</v>
      </c>
      <c r="AH85" s="64" t="e">
        <f>(AH61/'UK Pop by Age'!$G10)*52</f>
        <v>#N/A</v>
      </c>
      <c r="AI85" s="64" t="e">
        <f>(AI61/'UK Pop by Age'!$G10)*52</f>
        <v>#N/A</v>
      </c>
      <c r="AJ85" s="64" t="e">
        <f>(AJ61/'UK Pop by Age'!$G10)*52</f>
        <v>#N/A</v>
      </c>
      <c r="AK85" s="64" t="e">
        <f>(AK61/'UK Pop by Age'!$G10)*52</f>
        <v>#N/A</v>
      </c>
      <c r="AL85" s="64" t="e">
        <f>(AL61/'UK Pop by Age'!$G10)*52</f>
        <v>#N/A</v>
      </c>
      <c r="AM85" s="64" t="e">
        <f>(AM61/'UK Pop by Age'!$G10)*52</f>
        <v>#N/A</v>
      </c>
      <c r="AN85" s="64" t="e">
        <f>(AN61/'UK Pop by Age'!$G10)*52</f>
        <v>#N/A</v>
      </c>
      <c r="AO85" s="64" t="e">
        <f>(AO61/'UK Pop by Age'!$G10)*52</f>
        <v>#N/A</v>
      </c>
      <c r="AP85" s="64" t="e">
        <f>(AP61/'UK Pop by Age'!$G10)*52</f>
        <v>#N/A</v>
      </c>
      <c r="AQ85" s="64" t="e">
        <f>(AQ61/'UK Pop by Age'!$G10)*52</f>
        <v>#N/A</v>
      </c>
      <c r="AR85" s="64" t="e">
        <f>(AR61/'UK Pop by Age'!$G10)*52</f>
        <v>#N/A</v>
      </c>
      <c r="AS85" s="64" t="e">
        <f>(AS61/'UK Pop by Age'!$G10)*52</f>
        <v>#N/A</v>
      </c>
      <c r="AT85" s="64" t="e">
        <f>(AT61/'UK Pop by Age'!$G10)*52</f>
        <v>#N/A</v>
      </c>
      <c r="AU85" s="64" t="e">
        <f>(AU61/'UK Pop by Age'!$G10)*52</f>
        <v>#N/A</v>
      </c>
      <c r="AV85" s="64" t="e">
        <f>(AV61/'UK Pop by Age'!$G10)*52</f>
        <v>#N/A</v>
      </c>
      <c r="AW85" s="64" t="e">
        <f>(AW61/'UK Pop by Age'!$G10)*52</f>
        <v>#N/A</v>
      </c>
      <c r="AX85" s="64" t="e">
        <f>(AX61/'UK Pop by Age'!$G10)*52</f>
        <v>#N/A</v>
      </c>
      <c r="AY85" s="64" t="e">
        <f>(AY61/'UK Pop by Age'!$G10)*52</f>
        <v>#N/A</v>
      </c>
      <c r="AZ85" s="64" t="e">
        <f>(AZ61/'UK Pop by Age'!$G10)*52</f>
        <v>#N/A</v>
      </c>
      <c r="BA85" s="80" t="e">
        <f>(BA61/'UK Pop by Age'!$G10)*52</f>
        <v>#N/A</v>
      </c>
      <c r="BB85" s="64">
        <f>(BB61/'UK Pop by Age'!$G10)</f>
        <v>5.6049653187974322E-4</v>
      </c>
    </row>
    <row r="86" spans="1:55" x14ac:dyDescent="0.25">
      <c r="A86" s="45" t="s">
        <v>49</v>
      </c>
      <c r="B86" s="72">
        <f>(B62/'UK Pop by Age'!$G11)*52</f>
        <v>0.1346611119136957</v>
      </c>
      <c r="C86" s="72" t="e">
        <f>(C62/'UK Pop by Age'!$G11)*52</f>
        <v>#N/A</v>
      </c>
      <c r="D86" s="72" t="e">
        <f>(D62/'UK Pop by Age'!$G11)*52</f>
        <v>#N/A</v>
      </c>
      <c r="E86" s="72" t="e">
        <f>(E62/'UK Pop by Age'!$G11)*52</f>
        <v>#N/A</v>
      </c>
      <c r="F86" s="72" t="e">
        <f>(F62/'UK Pop by Age'!$G11)*52</f>
        <v>#N/A</v>
      </c>
      <c r="G86" s="72" t="e">
        <f>(G62/'UK Pop by Age'!$G11)*52</f>
        <v>#N/A</v>
      </c>
      <c r="H86" s="72" t="e">
        <f>(H62/'UK Pop by Age'!$G11)*52</f>
        <v>#N/A</v>
      </c>
      <c r="I86" s="72" t="e">
        <f>(I62/'UK Pop by Age'!$G11)*52</f>
        <v>#N/A</v>
      </c>
      <c r="J86" s="72" t="e">
        <f>(J62/'UK Pop by Age'!$G11)*52</f>
        <v>#N/A</v>
      </c>
      <c r="K86" s="72" t="e">
        <f>(K62/'UK Pop by Age'!$G11)*52</f>
        <v>#N/A</v>
      </c>
      <c r="L86" s="72" t="e">
        <f>(L62/'UK Pop by Age'!$G11)*52</f>
        <v>#N/A</v>
      </c>
      <c r="M86" s="72" t="e">
        <f>(M62/'UK Pop by Age'!$G11)*52</f>
        <v>#N/A</v>
      </c>
      <c r="N86" s="72" t="e">
        <f>(N62/'UK Pop by Age'!$G11)*52</f>
        <v>#N/A</v>
      </c>
      <c r="O86" s="72" t="e">
        <f>(O62/'UK Pop by Age'!$G11)*52</f>
        <v>#N/A</v>
      </c>
      <c r="P86" s="72" t="e">
        <f>(P62/'UK Pop by Age'!$G11)*52</f>
        <v>#N/A</v>
      </c>
      <c r="Q86" s="72" t="e">
        <f>(Q62/'UK Pop by Age'!$G11)*52</f>
        <v>#N/A</v>
      </c>
      <c r="R86" s="72" t="e">
        <f>(R62/'UK Pop by Age'!$G11)*52</f>
        <v>#N/A</v>
      </c>
      <c r="S86" s="72" t="e">
        <f>(S62/'UK Pop by Age'!$G11)*52</f>
        <v>#N/A</v>
      </c>
      <c r="T86" s="72" t="e">
        <f>(T62/'UK Pop by Age'!$G11)*52</f>
        <v>#N/A</v>
      </c>
      <c r="U86" s="72" t="e">
        <f>(U62/'UK Pop by Age'!$G11)*52</f>
        <v>#N/A</v>
      </c>
      <c r="V86" s="72" t="e">
        <f>(V62/'UK Pop by Age'!$G11)*52</f>
        <v>#N/A</v>
      </c>
      <c r="W86" s="72" t="e">
        <f>(W62/'UK Pop by Age'!$G11)*52</f>
        <v>#N/A</v>
      </c>
      <c r="X86" s="72" t="e">
        <f>(X62/'UK Pop by Age'!$G11)*52</f>
        <v>#N/A</v>
      </c>
      <c r="Y86" s="72" t="e">
        <f>(Y62/'UK Pop by Age'!$G11)*52</f>
        <v>#N/A</v>
      </c>
      <c r="Z86" s="72" t="e">
        <f>(Z62/'UK Pop by Age'!$G11)*52</f>
        <v>#N/A</v>
      </c>
      <c r="AA86" s="72" t="e">
        <f>(AA62/'UK Pop by Age'!$G11)*52</f>
        <v>#N/A</v>
      </c>
      <c r="AB86" s="72" t="e">
        <f>(AB62/'UK Pop by Age'!$G11)*52</f>
        <v>#N/A</v>
      </c>
      <c r="AC86" s="72" t="e">
        <f>(AC62/'UK Pop by Age'!$G11)*52</f>
        <v>#N/A</v>
      </c>
      <c r="AD86" s="72" t="e">
        <f>(AD62/'UK Pop by Age'!$G11)*52</f>
        <v>#N/A</v>
      </c>
      <c r="AE86" s="72" t="e">
        <f>(AE62/'UK Pop by Age'!$G11)*52</f>
        <v>#N/A</v>
      </c>
      <c r="AF86" s="72" t="e">
        <f>(AF62/'UK Pop by Age'!$G11)*52</f>
        <v>#N/A</v>
      </c>
      <c r="AG86" s="72" t="e">
        <f>(AG62/'UK Pop by Age'!$G11)*52</f>
        <v>#N/A</v>
      </c>
      <c r="AH86" s="72" t="e">
        <f>(AH62/'UK Pop by Age'!$G11)*52</f>
        <v>#N/A</v>
      </c>
      <c r="AI86" s="72" t="e">
        <f>(AI62/'UK Pop by Age'!$G11)*52</f>
        <v>#N/A</v>
      </c>
      <c r="AJ86" s="72" t="e">
        <f>(AJ62/'UK Pop by Age'!$G11)*52</f>
        <v>#N/A</v>
      </c>
      <c r="AK86" s="72" t="e">
        <f>(AK62/'UK Pop by Age'!$G11)*52</f>
        <v>#N/A</v>
      </c>
      <c r="AL86" s="72" t="e">
        <f>(AL62/'UK Pop by Age'!$G11)*52</f>
        <v>#N/A</v>
      </c>
      <c r="AM86" s="72" t="e">
        <f>(AM62/'UK Pop by Age'!$G11)*52</f>
        <v>#N/A</v>
      </c>
      <c r="AN86" s="72" t="e">
        <f>(AN62/'UK Pop by Age'!$G11)*52</f>
        <v>#N/A</v>
      </c>
      <c r="AO86" s="72" t="e">
        <f>(AO62/'UK Pop by Age'!$G11)*52</f>
        <v>#N/A</v>
      </c>
      <c r="AP86" s="72" t="e">
        <f>(AP62/'UK Pop by Age'!$G11)*52</f>
        <v>#N/A</v>
      </c>
      <c r="AQ86" s="72" t="e">
        <f>(AQ62/'UK Pop by Age'!$G11)*52</f>
        <v>#N/A</v>
      </c>
      <c r="AR86" s="72" t="e">
        <f>(AR62/'UK Pop by Age'!$G11)*52</f>
        <v>#N/A</v>
      </c>
      <c r="AS86" s="72" t="e">
        <f>(AS62/'UK Pop by Age'!$G11)*52</f>
        <v>#N/A</v>
      </c>
      <c r="AT86" s="72" t="e">
        <f>(AT62/'UK Pop by Age'!$G11)*52</f>
        <v>#N/A</v>
      </c>
      <c r="AU86" s="72" t="e">
        <f>(AU62/'UK Pop by Age'!$G11)*52</f>
        <v>#N/A</v>
      </c>
      <c r="AV86" s="72" t="e">
        <f>(AV62/'UK Pop by Age'!$G11)*52</f>
        <v>#N/A</v>
      </c>
      <c r="AW86" s="72" t="e">
        <f>(AW62/'UK Pop by Age'!$G11)*52</f>
        <v>#N/A</v>
      </c>
      <c r="AX86" s="72" t="e">
        <f>(AX62/'UK Pop by Age'!$G11)*52</f>
        <v>#N/A</v>
      </c>
      <c r="AY86" s="72" t="e">
        <f>(AY62/'UK Pop by Age'!$G11)*52</f>
        <v>#N/A</v>
      </c>
      <c r="AZ86" s="72" t="e">
        <f>(AZ62/'UK Pop by Age'!$G11)*52</f>
        <v>#N/A</v>
      </c>
      <c r="BA86" s="81" t="e">
        <f>(BA62/'UK Pop by Age'!$G11)*52</f>
        <v>#N/A</v>
      </c>
      <c r="BB86" s="64">
        <f>(BB62/'UK Pop by Age'!$G11)</f>
        <v>2.5896367675710711E-3</v>
      </c>
    </row>
    <row r="87" spans="1:55" x14ac:dyDescent="0.25">
      <c r="A87" s="74" t="s">
        <v>65</v>
      </c>
      <c r="B87" s="76"/>
      <c r="C87" s="76"/>
      <c r="D87" s="76"/>
      <c r="E87" s="78" t="e">
        <f>(E63/'UK Pop by Age'!$G12)*52</f>
        <v>#N/A</v>
      </c>
      <c r="F87" s="78" t="e">
        <f>(F63/'UK Pop by Age'!$G12)*52</f>
        <v>#N/A</v>
      </c>
      <c r="G87" s="78" t="e">
        <f>(G63/'UK Pop by Age'!$G12)*52</f>
        <v>#N/A</v>
      </c>
      <c r="H87" s="78" t="e">
        <f>(H63/'UK Pop by Age'!$G12)*52</f>
        <v>#N/A</v>
      </c>
      <c r="I87" s="78" t="e">
        <f>(I63/'UK Pop by Age'!$G12)*52</f>
        <v>#N/A</v>
      </c>
      <c r="J87" s="78" t="e">
        <f>(J63/'UK Pop by Age'!$G12)*52</f>
        <v>#N/A</v>
      </c>
      <c r="K87" s="78" t="e">
        <f>(K63/'UK Pop by Age'!$G12)*52</f>
        <v>#N/A</v>
      </c>
      <c r="L87" s="78" t="e">
        <f>(L63/'UK Pop by Age'!$G12)*52</f>
        <v>#N/A</v>
      </c>
      <c r="M87" s="78" t="e">
        <f>(M63/'UK Pop by Age'!$G12)*52</f>
        <v>#N/A</v>
      </c>
      <c r="N87" s="78" t="e">
        <f>(N63/'UK Pop by Age'!$G12)*52</f>
        <v>#N/A</v>
      </c>
      <c r="O87" s="78" t="e">
        <f>(O63/'UK Pop by Age'!$G12)*52</f>
        <v>#N/A</v>
      </c>
      <c r="P87" s="78" t="e">
        <f>(P63/'UK Pop by Age'!$G12)*52</f>
        <v>#N/A</v>
      </c>
      <c r="Q87" s="78" t="e">
        <f>(Q63/'UK Pop by Age'!$G12)*52</f>
        <v>#N/A</v>
      </c>
      <c r="R87" s="78" t="e">
        <f>(R63/'UK Pop by Age'!$G12)*52</f>
        <v>#N/A</v>
      </c>
      <c r="S87" s="78" t="e">
        <f>(S63/'UK Pop by Age'!$G12)*52</f>
        <v>#N/A</v>
      </c>
      <c r="T87" s="78" t="e">
        <f>(T63/'UK Pop by Age'!$G12)*52</f>
        <v>#N/A</v>
      </c>
      <c r="U87" s="78" t="e">
        <f>(U63/'UK Pop by Age'!$G12)*52</f>
        <v>#N/A</v>
      </c>
      <c r="V87" s="78" t="e">
        <f>(V63/'UK Pop by Age'!$G12)*52</f>
        <v>#N/A</v>
      </c>
      <c r="W87" s="78" t="e">
        <f>(W63/'UK Pop by Age'!$G12)*52</f>
        <v>#N/A</v>
      </c>
      <c r="X87" s="78" t="e">
        <f>(X63/'UK Pop by Age'!$G12)*52</f>
        <v>#N/A</v>
      </c>
      <c r="Y87" s="78" t="e">
        <f>(Y63/'UK Pop by Age'!$G12)*52</f>
        <v>#N/A</v>
      </c>
      <c r="Z87" s="78" t="e">
        <f>(Z63/'UK Pop by Age'!$G12)*52</f>
        <v>#N/A</v>
      </c>
      <c r="AA87" s="78" t="e">
        <f>(AA63/'UK Pop by Age'!$G12)*52</f>
        <v>#N/A</v>
      </c>
      <c r="AB87" s="78" t="e">
        <f>(AB63/'UK Pop by Age'!$G12)*52</f>
        <v>#N/A</v>
      </c>
      <c r="AC87" s="78" t="e">
        <f>(AC63/'UK Pop by Age'!$G12)*52</f>
        <v>#N/A</v>
      </c>
      <c r="AD87" s="78" t="e">
        <f>(AD63/'UK Pop by Age'!$G12)*52</f>
        <v>#N/A</v>
      </c>
      <c r="AE87" s="78" t="e">
        <f>(AE63/'UK Pop by Age'!$G12)*52</f>
        <v>#N/A</v>
      </c>
      <c r="AF87" s="78" t="e">
        <f>(AF63/'UK Pop by Age'!$G12)*52</f>
        <v>#N/A</v>
      </c>
      <c r="AG87" s="78" t="e">
        <f>(AG63/'UK Pop by Age'!$G12)*52</f>
        <v>#N/A</v>
      </c>
      <c r="AH87" s="78" t="e">
        <f>(AH63/'UK Pop by Age'!$G12)*52</f>
        <v>#N/A</v>
      </c>
      <c r="AI87" s="78" t="e">
        <f>(AI63/'UK Pop by Age'!$G12)*52</f>
        <v>#N/A</v>
      </c>
      <c r="AJ87" s="78" t="e">
        <f>(AJ63/'UK Pop by Age'!$G12)*52</f>
        <v>#N/A</v>
      </c>
      <c r="AK87" s="78" t="e">
        <f>(AK63/'UK Pop by Age'!$G12)*52</f>
        <v>#N/A</v>
      </c>
      <c r="AL87" s="78" t="e">
        <f>(AL63/'UK Pop by Age'!$G12)*52</f>
        <v>#N/A</v>
      </c>
      <c r="AM87" s="78" t="e">
        <f>(AM63/'UK Pop by Age'!$G12)*52</f>
        <v>#N/A</v>
      </c>
      <c r="AN87" s="78" t="e">
        <f>(AN63/'UK Pop by Age'!$G12)*52</f>
        <v>#N/A</v>
      </c>
      <c r="AO87" s="78" t="e">
        <f>(AO63/'UK Pop by Age'!$G12)*52</f>
        <v>#N/A</v>
      </c>
      <c r="AP87" s="78" t="e">
        <f>(AP63/'UK Pop by Age'!$G12)*52</f>
        <v>#N/A</v>
      </c>
      <c r="AQ87" s="78" t="e">
        <f>(AQ63/'UK Pop by Age'!$G12)*52</f>
        <v>#N/A</v>
      </c>
      <c r="AR87" s="78" t="e">
        <f>(AR63/'UK Pop by Age'!$G12)*52</f>
        <v>#N/A</v>
      </c>
      <c r="AS87" s="78" t="e">
        <f>(AS63/'UK Pop by Age'!$G12)*52</f>
        <v>#N/A</v>
      </c>
      <c r="AT87" s="78" t="e">
        <f>(AT63/'UK Pop by Age'!$G12)*52</f>
        <v>#N/A</v>
      </c>
      <c r="AU87" s="78" t="e">
        <f>(AU63/'UK Pop by Age'!$G12)*52</f>
        <v>#N/A</v>
      </c>
      <c r="AV87" s="78" t="e">
        <f>(AV63/'UK Pop by Age'!$G12)*52</f>
        <v>#N/A</v>
      </c>
      <c r="AW87" s="78" t="e">
        <f>(AW63/'UK Pop by Age'!$G12)*52</f>
        <v>#N/A</v>
      </c>
      <c r="AX87" s="78" t="e">
        <f>(AX63/'UK Pop by Age'!$G12)*52</f>
        <v>#N/A</v>
      </c>
      <c r="AY87" s="78" t="e">
        <f>(AY63/'UK Pop by Age'!$G12)*52</f>
        <v>#N/A</v>
      </c>
      <c r="AZ87" s="78" t="e">
        <f>(AZ63/'UK Pop by Age'!$G12)*52</f>
        <v>#N/A</v>
      </c>
      <c r="BA87" s="84" t="e">
        <f>(BA63/'UK Pop by Age'!$G12)*52</f>
        <v>#N/A</v>
      </c>
      <c r="BB87" s="78">
        <f>(BB63/'UK Pop by Age'!$G12)</f>
        <v>1.0320186050054482E-4</v>
      </c>
    </row>
    <row r="89" spans="1:55" ht="18.75" x14ac:dyDescent="0.3">
      <c r="A89" s="13" t="s">
        <v>146</v>
      </c>
      <c r="B89" s="17"/>
      <c r="C89" s="17"/>
      <c r="D89" s="17"/>
      <c r="E89" s="17"/>
      <c r="F89" s="17"/>
      <c r="G89" s="17"/>
      <c r="H89" s="17"/>
      <c r="I89" s="17" t="s">
        <v>69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34"/>
    </row>
    <row r="90" spans="1:55" x14ac:dyDescent="0.25">
      <c r="A90" s="33" t="s">
        <v>50</v>
      </c>
      <c r="B90" s="16">
        <v>1</v>
      </c>
      <c r="C90" s="16">
        <v>2</v>
      </c>
      <c r="D90" s="16">
        <v>3</v>
      </c>
      <c r="E90" s="198">
        <v>4</v>
      </c>
      <c r="F90" s="198">
        <v>5</v>
      </c>
      <c r="G90" s="198">
        <v>6</v>
      </c>
      <c r="H90" s="198">
        <v>7</v>
      </c>
      <c r="I90" s="198">
        <v>8</v>
      </c>
      <c r="J90" s="198">
        <v>9</v>
      </c>
      <c r="K90" s="198">
        <v>10</v>
      </c>
      <c r="L90" s="198">
        <v>11</v>
      </c>
      <c r="M90" s="198">
        <v>12</v>
      </c>
      <c r="N90" s="198">
        <v>13</v>
      </c>
      <c r="O90" s="198">
        <v>14</v>
      </c>
      <c r="P90" s="198">
        <v>15</v>
      </c>
      <c r="Q90" s="198">
        <v>16</v>
      </c>
      <c r="R90" s="198">
        <v>17</v>
      </c>
      <c r="S90" s="198">
        <v>18</v>
      </c>
      <c r="T90" s="198">
        <f t="shared" ref="T90:AD90" si="131">S90+1</f>
        <v>19</v>
      </c>
      <c r="U90" s="198">
        <f t="shared" si="131"/>
        <v>20</v>
      </c>
      <c r="V90" s="198">
        <f t="shared" si="131"/>
        <v>21</v>
      </c>
      <c r="W90" s="198">
        <f t="shared" si="131"/>
        <v>22</v>
      </c>
      <c r="X90" s="198">
        <f t="shared" si="131"/>
        <v>23</v>
      </c>
      <c r="Y90" s="198">
        <f t="shared" si="131"/>
        <v>24</v>
      </c>
      <c r="Z90" s="198">
        <f t="shared" si="131"/>
        <v>25</v>
      </c>
      <c r="AA90" s="198">
        <f t="shared" si="131"/>
        <v>26</v>
      </c>
      <c r="AB90" s="198">
        <f t="shared" si="131"/>
        <v>27</v>
      </c>
      <c r="AC90" s="198">
        <f t="shared" si="131"/>
        <v>28</v>
      </c>
      <c r="AD90" s="198">
        <f t="shared" si="131"/>
        <v>29</v>
      </c>
      <c r="AE90" s="16">
        <v>30</v>
      </c>
      <c r="AF90" s="16">
        <v>31</v>
      </c>
      <c r="AG90" s="16">
        <v>32</v>
      </c>
      <c r="AH90" s="16">
        <v>33</v>
      </c>
      <c r="AI90" s="16">
        <v>34</v>
      </c>
      <c r="AJ90" s="16">
        <v>35</v>
      </c>
      <c r="AK90" s="16">
        <v>36</v>
      </c>
      <c r="AL90" s="16">
        <v>37</v>
      </c>
      <c r="AM90" s="16">
        <v>38</v>
      </c>
      <c r="AN90" s="16">
        <v>39</v>
      </c>
      <c r="AO90" s="16">
        <v>40</v>
      </c>
      <c r="AP90" s="16">
        <v>41</v>
      </c>
      <c r="AQ90" s="16">
        <v>42</v>
      </c>
      <c r="AR90" s="16">
        <v>43</v>
      </c>
      <c r="AS90" s="16">
        <v>44</v>
      </c>
      <c r="AT90" s="16">
        <v>45</v>
      </c>
      <c r="AU90" s="16">
        <v>46</v>
      </c>
      <c r="AV90" s="16">
        <v>47</v>
      </c>
      <c r="AW90" s="16">
        <v>48</v>
      </c>
      <c r="AX90" s="16">
        <v>49</v>
      </c>
      <c r="AY90" s="16">
        <v>50</v>
      </c>
      <c r="AZ90" s="16">
        <v>51</v>
      </c>
      <c r="BA90" s="15">
        <v>52</v>
      </c>
    </row>
    <row r="91" spans="1:55" x14ac:dyDescent="0.25">
      <c r="A91" s="31" t="s">
        <v>52</v>
      </c>
      <c r="B91" s="36">
        <v>43833</v>
      </c>
      <c r="C91" s="36">
        <v>43840</v>
      </c>
      <c r="D91" s="36">
        <v>43847</v>
      </c>
      <c r="E91" s="36">
        <v>43854</v>
      </c>
      <c r="F91" s="36">
        <v>43861</v>
      </c>
      <c r="G91" s="36">
        <v>43868</v>
      </c>
      <c r="H91" s="36">
        <v>43875</v>
      </c>
      <c r="I91" s="36">
        <v>43882</v>
      </c>
      <c r="J91" s="36">
        <v>43889</v>
      </c>
      <c r="K91" s="36">
        <v>43896</v>
      </c>
      <c r="L91" s="36">
        <v>43903</v>
      </c>
      <c r="M91" s="36">
        <v>43910</v>
      </c>
      <c r="N91" s="36">
        <v>43917</v>
      </c>
      <c r="O91" s="36">
        <v>43924</v>
      </c>
      <c r="P91" s="36">
        <v>43931</v>
      </c>
      <c r="Q91" s="36">
        <v>43938</v>
      </c>
      <c r="R91" s="36">
        <v>43945</v>
      </c>
      <c r="S91" s="36">
        <v>43952</v>
      </c>
      <c r="T91" s="36">
        <f t="shared" ref="T91:AD91" si="132">S91+7</f>
        <v>43959</v>
      </c>
      <c r="U91" s="36">
        <f t="shared" si="132"/>
        <v>43966</v>
      </c>
      <c r="V91" s="36">
        <f t="shared" si="132"/>
        <v>43973</v>
      </c>
      <c r="W91" s="36">
        <f t="shared" si="132"/>
        <v>43980</v>
      </c>
      <c r="X91" s="36">
        <f t="shared" si="132"/>
        <v>43987</v>
      </c>
      <c r="Y91" s="36">
        <f t="shared" si="132"/>
        <v>43994</v>
      </c>
      <c r="Z91" s="36">
        <f t="shared" si="132"/>
        <v>44001</v>
      </c>
      <c r="AA91" s="36">
        <f t="shared" si="132"/>
        <v>44008</v>
      </c>
      <c r="AB91" s="36">
        <f t="shared" si="132"/>
        <v>44015</v>
      </c>
      <c r="AC91" s="36">
        <f t="shared" si="132"/>
        <v>44022</v>
      </c>
      <c r="AD91" s="36">
        <f t="shared" si="132"/>
        <v>44029</v>
      </c>
      <c r="AE91" s="35">
        <v>44036</v>
      </c>
      <c r="AF91" s="35">
        <v>44043</v>
      </c>
      <c r="AG91" s="35">
        <v>44050</v>
      </c>
      <c r="AH91" s="35">
        <v>44057</v>
      </c>
      <c r="AI91" s="35">
        <v>44064</v>
      </c>
      <c r="AJ91" s="35">
        <v>44071</v>
      </c>
      <c r="AK91" s="35">
        <v>44078</v>
      </c>
      <c r="AL91" s="35">
        <v>44085</v>
      </c>
      <c r="AM91" s="35">
        <v>44092</v>
      </c>
      <c r="AN91" s="35">
        <v>44099</v>
      </c>
      <c r="AO91" s="35">
        <v>44106</v>
      </c>
      <c r="AP91" s="35">
        <v>44113</v>
      </c>
      <c r="AQ91" s="35">
        <v>44120</v>
      </c>
      <c r="AR91" s="35">
        <v>44127</v>
      </c>
      <c r="AS91" s="35">
        <v>44134</v>
      </c>
      <c r="AT91" s="35">
        <v>44141</v>
      </c>
      <c r="AU91" s="35">
        <v>44148</v>
      </c>
      <c r="AV91" s="35">
        <v>44155</v>
      </c>
      <c r="AW91" s="35">
        <v>44162</v>
      </c>
      <c r="AX91" s="35">
        <v>44169</v>
      </c>
      <c r="AY91" s="35">
        <v>44176</v>
      </c>
      <c r="AZ91" s="35">
        <v>44183</v>
      </c>
      <c r="BA91" s="14">
        <v>44190</v>
      </c>
      <c r="BB91" t="s">
        <v>137</v>
      </c>
      <c r="BC91" t="s">
        <v>139</v>
      </c>
    </row>
    <row r="92" spans="1:55" x14ac:dyDescent="0.25">
      <c r="A92" s="27" t="s">
        <v>51</v>
      </c>
      <c r="B92" s="85">
        <f>B44/'UK Pop by Age'!$G5*52</f>
        <v>3.628249356267519E-3</v>
      </c>
      <c r="C92" s="85" t="e">
        <f>C44/'UK Pop by Age'!$G5*52</f>
        <v>#N/A</v>
      </c>
      <c r="D92" s="85" t="e">
        <f>D44/'UK Pop by Age'!$G5*52</f>
        <v>#N/A</v>
      </c>
      <c r="E92" s="85" t="e">
        <f>E44/'UK Pop by Age'!$G5*52</f>
        <v>#N/A</v>
      </c>
      <c r="F92" s="85" t="e">
        <f>F44/'UK Pop by Age'!$G5*52</f>
        <v>#N/A</v>
      </c>
      <c r="G92" s="85" t="e">
        <f>G44/'UK Pop by Age'!$G5*52</f>
        <v>#N/A</v>
      </c>
      <c r="H92" s="85" t="e">
        <f>H44/'UK Pop by Age'!$G5*52</f>
        <v>#N/A</v>
      </c>
      <c r="I92" s="85" t="e">
        <f>I44/'UK Pop by Age'!$G5*52</f>
        <v>#N/A</v>
      </c>
      <c r="J92" s="85" t="e">
        <f>J44/'UK Pop by Age'!$G5*52</f>
        <v>#N/A</v>
      </c>
      <c r="K92" s="85" t="e">
        <f>K44/'UK Pop by Age'!$G5*52</f>
        <v>#N/A</v>
      </c>
      <c r="L92" s="85" t="e">
        <f>L44/'UK Pop by Age'!$G5*52</f>
        <v>#N/A</v>
      </c>
      <c r="M92" s="85" t="e">
        <f>M44/'UK Pop by Age'!$G5*52</f>
        <v>#N/A</v>
      </c>
      <c r="N92" s="85" t="e">
        <f>N44/'UK Pop by Age'!$G5*52</f>
        <v>#N/A</v>
      </c>
      <c r="O92" s="85" t="e">
        <f>O44/'UK Pop by Age'!$G5*52</f>
        <v>#N/A</v>
      </c>
      <c r="P92" s="85" t="e">
        <f>P44/'UK Pop by Age'!$G5*52</f>
        <v>#N/A</v>
      </c>
      <c r="Q92" s="85" t="e">
        <f>Q44/'UK Pop by Age'!$G5*52</f>
        <v>#N/A</v>
      </c>
      <c r="R92" s="85" t="e">
        <f>R44/'UK Pop by Age'!$G5*52</f>
        <v>#N/A</v>
      </c>
      <c r="S92" s="85" t="e">
        <f>S44/'UK Pop by Age'!$G5*52</f>
        <v>#N/A</v>
      </c>
      <c r="T92" s="85" t="e">
        <f>T44/'UK Pop by Age'!$G5*52</f>
        <v>#N/A</v>
      </c>
      <c r="U92" s="85" t="e">
        <f>U44/'UK Pop by Age'!$G5*52</f>
        <v>#N/A</v>
      </c>
      <c r="V92" s="85" t="e">
        <f>V44/'UK Pop by Age'!$G5*52</f>
        <v>#N/A</v>
      </c>
      <c r="W92" s="85" t="e">
        <f>W44/'UK Pop by Age'!$G5*52</f>
        <v>#N/A</v>
      </c>
      <c r="X92" s="85" t="e">
        <f>X44/'UK Pop by Age'!$G5*52</f>
        <v>#N/A</v>
      </c>
      <c r="Y92" s="85" t="e">
        <f>Y44/'UK Pop by Age'!$G5*52</f>
        <v>#N/A</v>
      </c>
      <c r="Z92" s="85" t="e">
        <f>Z44/'UK Pop by Age'!$G5*52</f>
        <v>#N/A</v>
      </c>
      <c r="AA92" s="85" t="e">
        <f>AA44/'UK Pop by Age'!$G5*52</f>
        <v>#N/A</v>
      </c>
      <c r="AB92" s="85" t="e">
        <f>AB44/'UK Pop by Age'!$G5*52</f>
        <v>#N/A</v>
      </c>
      <c r="AC92" s="85" t="e">
        <f>AC44/'UK Pop by Age'!$G5*52</f>
        <v>#N/A</v>
      </c>
      <c r="AD92" s="85" t="e">
        <f>AD44/'UK Pop by Age'!$G5*52</f>
        <v>#N/A</v>
      </c>
      <c r="AE92" s="85" t="e">
        <f>AE44/'UK Pop by Age'!$G5*52</f>
        <v>#N/A</v>
      </c>
      <c r="AF92" s="85" t="e">
        <f>AF44/'UK Pop by Age'!$G5*52</f>
        <v>#N/A</v>
      </c>
      <c r="AG92" s="85" t="e">
        <f>AG44/'UK Pop by Age'!$G5*52</f>
        <v>#N/A</v>
      </c>
      <c r="AH92" s="85" t="e">
        <f>AH44/'UK Pop by Age'!$G5*52</f>
        <v>#N/A</v>
      </c>
      <c r="AI92" s="85" t="e">
        <f>AI44/'UK Pop by Age'!$G5*52</f>
        <v>#N/A</v>
      </c>
      <c r="AJ92" s="85" t="e">
        <f>AJ44/'UK Pop by Age'!$G5*52</f>
        <v>#N/A</v>
      </c>
      <c r="AK92" s="85" t="e">
        <f>AK44/'UK Pop by Age'!$G5*52</f>
        <v>#N/A</v>
      </c>
      <c r="AL92" s="85" t="e">
        <f>AL44/'UK Pop by Age'!$G5*52</f>
        <v>#N/A</v>
      </c>
      <c r="AM92" s="85" t="e">
        <f>AM44/'UK Pop by Age'!$G5*52</f>
        <v>#N/A</v>
      </c>
      <c r="AN92" s="85" t="e">
        <f>AN44/'UK Pop by Age'!$G5*52</f>
        <v>#N/A</v>
      </c>
      <c r="AO92" s="85" t="e">
        <f>AO44/'UK Pop by Age'!$G5*52</f>
        <v>#N/A</v>
      </c>
      <c r="AP92" s="85" t="e">
        <f>AP44/'UK Pop by Age'!$G5*52</f>
        <v>#N/A</v>
      </c>
      <c r="AQ92" s="85" t="e">
        <f>AQ44/'UK Pop by Age'!$G5*52</f>
        <v>#N/A</v>
      </c>
      <c r="AR92" s="85" t="e">
        <f>AR44/'UK Pop by Age'!$G5*52</f>
        <v>#N/A</v>
      </c>
      <c r="AS92" s="85" t="e">
        <f>AS44/'UK Pop by Age'!$G5*52</f>
        <v>#N/A</v>
      </c>
      <c r="AT92" s="85" t="e">
        <f>AT44/'UK Pop by Age'!$G5*52</f>
        <v>#N/A</v>
      </c>
      <c r="AU92" s="85" t="e">
        <f>AU44/'UK Pop by Age'!$G5*52</f>
        <v>#N/A</v>
      </c>
      <c r="AV92" s="85" t="e">
        <f>AV44/'UK Pop by Age'!$G5*52</f>
        <v>#N/A</v>
      </c>
      <c r="AW92" s="85" t="e">
        <f>AW44/'UK Pop by Age'!$G5*52</f>
        <v>#N/A</v>
      </c>
      <c r="AX92" s="85" t="e">
        <f>AX44/'UK Pop by Age'!$G5*52</f>
        <v>#N/A</v>
      </c>
      <c r="AY92" s="85" t="e">
        <f>AY44/'UK Pop by Age'!$G5*52</f>
        <v>#N/A</v>
      </c>
      <c r="AZ92" s="85" t="e">
        <f>AZ44/'UK Pop by Age'!$G5*52</f>
        <v>#N/A</v>
      </c>
      <c r="BA92" s="274" t="e">
        <f>BA44/'UK Pop by Age'!$G5*52</f>
        <v>#N/A</v>
      </c>
      <c r="BB92" s="85">
        <f>BB44/'UK Pop by Age'!$G5</f>
        <v>6.9774026082067671E-5</v>
      </c>
      <c r="BC92" s="282">
        <f>1/BB92</f>
        <v>14331.98076923077</v>
      </c>
    </row>
    <row r="93" spans="1:55" x14ac:dyDescent="0.25">
      <c r="A93" s="27" t="s">
        <v>44</v>
      </c>
      <c r="B93" s="85">
        <f>B45/'UK Pop by Age'!$G6*52</f>
        <v>5.5883017500250537E-5</v>
      </c>
      <c r="C93" s="85" t="e">
        <f>C45/'UK Pop by Age'!$G6*52</f>
        <v>#N/A</v>
      </c>
      <c r="D93" s="85" t="e">
        <f>D45/'UK Pop by Age'!$G6*52</f>
        <v>#N/A</v>
      </c>
      <c r="E93" s="85" t="e">
        <f>E45/'UK Pop by Age'!$G6*52</f>
        <v>#N/A</v>
      </c>
      <c r="F93" s="85" t="e">
        <f>F45/'UK Pop by Age'!$G6*52</f>
        <v>#N/A</v>
      </c>
      <c r="G93" s="85" t="e">
        <f>G45/'UK Pop by Age'!$G6*52</f>
        <v>#N/A</v>
      </c>
      <c r="H93" s="85" t="e">
        <f>H45/'UK Pop by Age'!$G6*52</f>
        <v>#N/A</v>
      </c>
      <c r="I93" s="85" t="e">
        <f>I45/'UK Pop by Age'!$G6*52</f>
        <v>#N/A</v>
      </c>
      <c r="J93" s="85" t="e">
        <f>J45/'UK Pop by Age'!$G6*52</f>
        <v>#N/A</v>
      </c>
      <c r="K93" s="85" t="e">
        <f>K45/'UK Pop by Age'!$G6*52</f>
        <v>#N/A</v>
      </c>
      <c r="L93" s="85" t="e">
        <f>L45/'UK Pop by Age'!$G6*52</f>
        <v>#N/A</v>
      </c>
      <c r="M93" s="85" t="e">
        <f>M45/'UK Pop by Age'!$G6*52</f>
        <v>#N/A</v>
      </c>
      <c r="N93" s="85" t="e">
        <f>N45/'UK Pop by Age'!$G6*52</f>
        <v>#N/A</v>
      </c>
      <c r="O93" s="85" t="e">
        <f>O45/'UK Pop by Age'!$G6*52</f>
        <v>#N/A</v>
      </c>
      <c r="P93" s="85" t="e">
        <f>P45/'UK Pop by Age'!$G6*52</f>
        <v>#N/A</v>
      </c>
      <c r="Q93" s="85" t="e">
        <f>Q45/'UK Pop by Age'!$G6*52</f>
        <v>#N/A</v>
      </c>
      <c r="R93" s="85" t="e">
        <f>R45/'UK Pop by Age'!$G6*52</f>
        <v>#N/A</v>
      </c>
      <c r="S93" s="85" t="e">
        <f>S45/'UK Pop by Age'!$G6*52</f>
        <v>#N/A</v>
      </c>
      <c r="T93" s="85" t="e">
        <f>T45/'UK Pop by Age'!$G6*52</f>
        <v>#N/A</v>
      </c>
      <c r="U93" s="85" t="e">
        <f>U45/'UK Pop by Age'!$G6*52</f>
        <v>#N/A</v>
      </c>
      <c r="V93" s="85" t="e">
        <f>V45/'UK Pop by Age'!$G6*52</f>
        <v>#N/A</v>
      </c>
      <c r="W93" s="85" t="e">
        <f>W45/'UK Pop by Age'!$G6*52</f>
        <v>#N/A</v>
      </c>
      <c r="X93" s="85" t="e">
        <f>X45/'UK Pop by Age'!$G6*52</f>
        <v>#N/A</v>
      </c>
      <c r="Y93" s="85" t="e">
        <f>Y45/'UK Pop by Age'!$G6*52</f>
        <v>#N/A</v>
      </c>
      <c r="Z93" s="85" t="e">
        <f>Z45/'UK Pop by Age'!$G6*52</f>
        <v>#N/A</v>
      </c>
      <c r="AA93" s="85" t="e">
        <f>AA45/'UK Pop by Age'!$G6*52</f>
        <v>#N/A</v>
      </c>
      <c r="AB93" s="85" t="e">
        <f>AB45/'UK Pop by Age'!$G6*52</f>
        <v>#N/A</v>
      </c>
      <c r="AC93" s="85" t="e">
        <f>AC45/'UK Pop by Age'!$G6*52</f>
        <v>#N/A</v>
      </c>
      <c r="AD93" s="85" t="e">
        <f>AD45/'UK Pop by Age'!$G6*52</f>
        <v>#N/A</v>
      </c>
      <c r="AE93" s="85" t="e">
        <f>AE45/'UK Pop by Age'!$G6*52</f>
        <v>#N/A</v>
      </c>
      <c r="AF93" s="85" t="e">
        <f>AF45/'UK Pop by Age'!$G6*52</f>
        <v>#N/A</v>
      </c>
      <c r="AG93" s="85" t="e">
        <f>AG45/'UK Pop by Age'!$G6*52</f>
        <v>#N/A</v>
      </c>
      <c r="AH93" s="85" t="e">
        <f>AH45/'UK Pop by Age'!$G6*52</f>
        <v>#N/A</v>
      </c>
      <c r="AI93" s="85" t="e">
        <f>AI45/'UK Pop by Age'!$G6*52</f>
        <v>#N/A</v>
      </c>
      <c r="AJ93" s="85" t="e">
        <f>AJ45/'UK Pop by Age'!$G6*52</f>
        <v>#N/A</v>
      </c>
      <c r="AK93" s="85" t="e">
        <f>AK45/'UK Pop by Age'!$G6*52</f>
        <v>#N/A</v>
      </c>
      <c r="AL93" s="85" t="e">
        <f>AL45/'UK Pop by Age'!$G6*52</f>
        <v>#N/A</v>
      </c>
      <c r="AM93" s="85" t="e">
        <f>AM45/'UK Pop by Age'!$G6*52</f>
        <v>#N/A</v>
      </c>
      <c r="AN93" s="85" t="e">
        <f>AN45/'UK Pop by Age'!$G6*52</f>
        <v>#N/A</v>
      </c>
      <c r="AO93" s="85" t="e">
        <f>AO45/'UK Pop by Age'!$G6*52</f>
        <v>#N/A</v>
      </c>
      <c r="AP93" s="85" t="e">
        <f>AP45/'UK Pop by Age'!$G6*52</f>
        <v>#N/A</v>
      </c>
      <c r="AQ93" s="85" t="e">
        <f>AQ45/'UK Pop by Age'!$G6*52</f>
        <v>#N/A</v>
      </c>
      <c r="AR93" s="85" t="e">
        <f>AR45/'UK Pop by Age'!$G6*52</f>
        <v>#N/A</v>
      </c>
      <c r="AS93" s="85" t="e">
        <f>AS45/'UK Pop by Age'!$G6*52</f>
        <v>#N/A</v>
      </c>
      <c r="AT93" s="85" t="e">
        <f>AT45/'UK Pop by Age'!$G6*52</f>
        <v>#N/A</v>
      </c>
      <c r="AU93" s="85" t="e">
        <f>AU45/'UK Pop by Age'!$G6*52</f>
        <v>#N/A</v>
      </c>
      <c r="AV93" s="85" t="e">
        <f>AV45/'UK Pop by Age'!$G6*52</f>
        <v>#N/A</v>
      </c>
      <c r="AW93" s="85" t="e">
        <f>AW45/'UK Pop by Age'!$G6*52</f>
        <v>#N/A</v>
      </c>
      <c r="AX93" s="85" t="e">
        <f>AX45/'UK Pop by Age'!$G6*52</f>
        <v>#N/A</v>
      </c>
      <c r="AY93" s="85" t="e">
        <f>AY45/'UK Pop by Age'!$G6*52</f>
        <v>#N/A</v>
      </c>
      <c r="AZ93" s="85" t="e">
        <f>AZ45/'UK Pop by Age'!$G6*52</f>
        <v>#N/A</v>
      </c>
      <c r="BA93" s="274" t="e">
        <f>BA45/'UK Pop by Age'!$G6*52</f>
        <v>#N/A</v>
      </c>
      <c r="BB93" s="85">
        <f>BB45/'UK Pop by Age'!$G6</f>
        <v>1.0746734134663565E-6</v>
      </c>
      <c r="BC93" s="282">
        <f t="shared" ref="BC93:BC99" si="133">1/BB93</f>
        <v>930515.24999999988</v>
      </c>
    </row>
    <row r="94" spans="1:55" x14ac:dyDescent="0.25">
      <c r="A94" s="27" t="s">
        <v>45</v>
      </c>
      <c r="B94" s="85">
        <f>B46/'UK Pop by Age'!$G7*52</f>
        <v>6.2499050475361289E-4</v>
      </c>
      <c r="C94" s="85" t="e">
        <f>C46/'UK Pop by Age'!$G7*52</f>
        <v>#N/A</v>
      </c>
      <c r="D94" s="85" t="e">
        <f>D46/'UK Pop by Age'!$G7*52</f>
        <v>#N/A</v>
      </c>
      <c r="E94" s="85" t="e">
        <f>E46/'UK Pop by Age'!$G7*52</f>
        <v>#N/A</v>
      </c>
      <c r="F94" s="85" t="e">
        <f>F46/'UK Pop by Age'!$G7*52</f>
        <v>#N/A</v>
      </c>
      <c r="G94" s="85" t="e">
        <f>G46/'UK Pop by Age'!$G7*52</f>
        <v>#N/A</v>
      </c>
      <c r="H94" s="85" t="e">
        <f>H46/'UK Pop by Age'!$G7*52</f>
        <v>#N/A</v>
      </c>
      <c r="I94" s="85" t="e">
        <f>I46/'UK Pop by Age'!$G7*52</f>
        <v>#N/A</v>
      </c>
      <c r="J94" s="85" t="e">
        <f>J46/'UK Pop by Age'!$G7*52</f>
        <v>#N/A</v>
      </c>
      <c r="K94" s="85" t="e">
        <f>K46/'UK Pop by Age'!$G7*52</f>
        <v>#N/A</v>
      </c>
      <c r="L94" s="85" t="e">
        <f>L46/'UK Pop by Age'!$G7*52</f>
        <v>#N/A</v>
      </c>
      <c r="M94" s="85" t="e">
        <f>M46/'UK Pop by Age'!$G7*52</f>
        <v>#N/A</v>
      </c>
      <c r="N94" s="85" t="e">
        <f>N46/'UK Pop by Age'!$G7*52</f>
        <v>#N/A</v>
      </c>
      <c r="O94" s="85" t="e">
        <f>O46/'UK Pop by Age'!$G7*52</f>
        <v>#N/A</v>
      </c>
      <c r="P94" s="85" t="e">
        <f>P46/'UK Pop by Age'!$G7*52</f>
        <v>#N/A</v>
      </c>
      <c r="Q94" s="85" t="e">
        <f>Q46/'UK Pop by Age'!$G7*52</f>
        <v>#N/A</v>
      </c>
      <c r="R94" s="85" t="e">
        <f>R46/'UK Pop by Age'!$G7*52</f>
        <v>#N/A</v>
      </c>
      <c r="S94" s="85" t="e">
        <f>S46/'UK Pop by Age'!$G7*52</f>
        <v>#N/A</v>
      </c>
      <c r="T94" s="85" t="e">
        <f>T46/'UK Pop by Age'!$G7*52</f>
        <v>#N/A</v>
      </c>
      <c r="U94" s="85" t="e">
        <f>U46/'UK Pop by Age'!$G7*52</f>
        <v>#N/A</v>
      </c>
      <c r="V94" s="85" t="e">
        <f>V46/'UK Pop by Age'!$G7*52</f>
        <v>#N/A</v>
      </c>
      <c r="W94" s="85" t="e">
        <f>W46/'UK Pop by Age'!$G7*52</f>
        <v>#N/A</v>
      </c>
      <c r="X94" s="85" t="e">
        <f>X46/'UK Pop by Age'!$G7*52</f>
        <v>#N/A</v>
      </c>
      <c r="Y94" s="85" t="e">
        <f>Y46/'UK Pop by Age'!$G7*52</f>
        <v>#N/A</v>
      </c>
      <c r="Z94" s="85" t="e">
        <f>Z46/'UK Pop by Age'!$G7*52</f>
        <v>#N/A</v>
      </c>
      <c r="AA94" s="85" t="e">
        <f>AA46/'UK Pop by Age'!$G7*52</f>
        <v>#N/A</v>
      </c>
      <c r="AB94" s="85" t="e">
        <f>AB46/'UK Pop by Age'!$G7*52</f>
        <v>#N/A</v>
      </c>
      <c r="AC94" s="85" t="e">
        <f>AC46/'UK Pop by Age'!$G7*52</f>
        <v>#N/A</v>
      </c>
      <c r="AD94" s="85" t="e">
        <f>AD46/'UK Pop by Age'!$G7*52</f>
        <v>#N/A</v>
      </c>
      <c r="AE94" s="85" t="e">
        <f>AE46/'UK Pop by Age'!$G7*52</f>
        <v>#N/A</v>
      </c>
      <c r="AF94" s="85" t="e">
        <f>AF46/'UK Pop by Age'!$G7*52</f>
        <v>#N/A</v>
      </c>
      <c r="AG94" s="85" t="e">
        <f>AG46/'UK Pop by Age'!$G7*52</f>
        <v>#N/A</v>
      </c>
      <c r="AH94" s="85" t="e">
        <f>AH46/'UK Pop by Age'!$G7*52</f>
        <v>#N/A</v>
      </c>
      <c r="AI94" s="85" t="e">
        <f>AI46/'UK Pop by Age'!$G7*52</f>
        <v>#N/A</v>
      </c>
      <c r="AJ94" s="85" t="e">
        <f>AJ46/'UK Pop by Age'!$G7*52</f>
        <v>#N/A</v>
      </c>
      <c r="AK94" s="85" t="e">
        <f>AK46/'UK Pop by Age'!$G7*52</f>
        <v>#N/A</v>
      </c>
      <c r="AL94" s="85" t="e">
        <f>AL46/'UK Pop by Age'!$G7*52</f>
        <v>#N/A</v>
      </c>
      <c r="AM94" s="85" t="e">
        <f>AM46/'UK Pop by Age'!$G7*52</f>
        <v>#N/A</v>
      </c>
      <c r="AN94" s="85" t="e">
        <f>AN46/'UK Pop by Age'!$G7*52</f>
        <v>#N/A</v>
      </c>
      <c r="AO94" s="85" t="e">
        <f>AO46/'UK Pop by Age'!$G7*52</f>
        <v>#N/A</v>
      </c>
      <c r="AP94" s="85" t="e">
        <f>AP46/'UK Pop by Age'!$G7*52</f>
        <v>#N/A</v>
      </c>
      <c r="AQ94" s="85" t="e">
        <f>AQ46/'UK Pop by Age'!$G7*52</f>
        <v>#N/A</v>
      </c>
      <c r="AR94" s="85" t="e">
        <f>AR46/'UK Pop by Age'!$G7*52</f>
        <v>#N/A</v>
      </c>
      <c r="AS94" s="85" t="e">
        <f>AS46/'UK Pop by Age'!$G7*52</f>
        <v>#N/A</v>
      </c>
      <c r="AT94" s="85" t="e">
        <f>AT46/'UK Pop by Age'!$G7*52</f>
        <v>#N/A</v>
      </c>
      <c r="AU94" s="85" t="e">
        <f>AU46/'UK Pop by Age'!$G7*52</f>
        <v>#N/A</v>
      </c>
      <c r="AV94" s="85" t="e">
        <f>AV46/'UK Pop by Age'!$G7*52</f>
        <v>#N/A</v>
      </c>
      <c r="AW94" s="85" t="e">
        <f>AW46/'UK Pop by Age'!$G7*52</f>
        <v>#N/A</v>
      </c>
      <c r="AX94" s="85" t="e">
        <f>AX46/'UK Pop by Age'!$G7*52</f>
        <v>#N/A</v>
      </c>
      <c r="AY94" s="85" t="e">
        <f>AY46/'UK Pop by Age'!$G7*52</f>
        <v>#N/A</v>
      </c>
      <c r="AZ94" s="85" t="e">
        <f>AZ46/'UK Pop by Age'!$G7*52</f>
        <v>#N/A</v>
      </c>
      <c r="BA94" s="274" t="e">
        <f>BA46/'UK Pop by Age'!$G7*52</f>
        <v>#N/A</v>
      </c>
      <c r="BB94" s="85">
        <f>BB46/'UK Pop by Age'!$G7</f>
        <v>1.2019048168338709E-5</v>
      </c>
      <c r="BC94" s="282">
        <f t="shared" si="133"/>
        <v>83201.264026402641</v>
      </c>
    </row>
    <row r="95" spans="1:55" x14ac:dyDescent="0.25">
      <c r="A95" s="27" t="s">
        <v>46</v>
      </c>
      <c r="B95" s="85">
        <f>B47/'UK Pop by Age'!$G8*52</f>
        <v>5.997936620232458E-3</v>
      </c>
      <c r="C95" s="85" t="e">
        <f>C47/'UK Pop by Age'!$G8*52</f>
        <v>#N/A</v>
      </c>
      <c r="D95" s="85" t="e">
        <f>D47/'UK Pop by Age'!$G8*52</f>
        <v>#N/A</v>
      </c>
      <c r="E95" s="85" t="e">
        <f>E47/'UK Pop by Age'!$G8*52</f>
        <v>#N/A</v>
      </c>
      <c r="F95" s="85" t="e">
        <f>F47/'UK Pop by Age'!$G8*52</f>
        <v>#N/A</v>
      </c>
      <c r="G95" s="85" t="e">
        <f>G47/'UK Pop by Age'!$G8*52</f>
        <v>#N/A</v>
      </c>
      <c r="H95" s="85" t="e">
        <f>H47/'UK Pop by Age'!$G8*52</f>
        <v>#N/A</v>
      </c>
      <c r="I95" s="85" t="e">
        <f>I47/'UK Pop by Age'!$G8*52</f>
        <v>#N/A</v>
      </c>
      <c r="J95" s="85" t="e">
        <f>J47/'UK Pop by Age'!$G8*52</f>
        <v>#N/A</v>
      </c>
      <c r="K95" s="85" t="e">
        <f>K47/'UK Pop by Age'!$G8*52</f>
        <v>#N/A</v>
      </c>
      <c r="L95" s="85" t="e">
        <f>L47/'UK Pop by Age'!$G8*52</f>
        <v>#N/A</v>
      </c>
      <c r="M95" s="85" t="e">
        <f>M47/'UK Pop by Age'!$G8*52</f>
        <v>#N/A</v>
      </c>
      <c r="N95" s="85" t="e">
        <f>N47/'UK Pop by Age'!$G8*52</f>
        <v>#N/A</v>
      </c>
      <c r="O95" s="85" t="e">
        <f>O47/'UK Pop by Age'!$G8*52</f>
        <v>#N/A</v>
      </c>
      <c r="P95" s="85" t="e">
        <f>P47/'UK Pop by Age'!$G8*52</f>
        <v>#N/A</v>
      </c>
      <c r="Q95" s="85" t="e">
        <f>Q47/'UK Pop by Age'!$G8*52</f>
        <v>#N/A</v>
      </c>
      <c r="R95" s="85" t="e">
        <f>R47/'UK Pop by Age'!$G8*52</f>
        <v>#N/A</v>
      </c>
      <c r="S95" s="85" t="e">
        <f>S47/'UK Pop by Age'!$G8*52</f>
        <v>#N/A</v>
      </c>
      <c r="T95" s="85" t="e">
        <f>T47/'UK Pop by Age'!$G8*52</f>
        <v>#N/A</v>
      </c>
      <c r="U95" s="85" t="e">
        <f>U47/'UK Pop by Age'!$G8*52</f>
        <v>#N/A</v>
      </c>
      <c r="V95" s="85" t="e">
        <f>V47/'UK Pop by Age'!$G8*52</f>
        <v>#N/A</v>
      </c>
      <c r="W95" s="85" t="e">
        <f>W47/'UK Pop by Age'!$G8*52</f>
        <v>#N/A</v>
      </c>
      <c r="X95" s="85" t="e">
        <f>X47/'UK Pop by Age'!$G8*52</f>
        <v>#N/A</v>
      </c>
      <c r="Y95" s="85" t="e">
        <f>Y47/'UK Pop by Age'!$G8*52</f>
        <v>#N/A</v>
      </c>
      <c r="Z95" s="85" t="e">
        <f>Z47/'UK Pop by Age'!$G8*52</f>
        <v>#N/A</v>
      </c>
      <c r="AA95" s="85" t="e">
        <f>AA47/'UK Pop by Age'!$G8*52</f>
        <v>#N/A</v>
      </c>
      <c r="AB95" s="85" t="e">
        <f>AB47/'UK Pop by Age'!$G8*52</f>
        <v>#N/A</v>
      </c>
      <c r="AC95" s="85" t="e">
        <f>AC47/'UK Pop by Age'!$G8*52</f>
        <v>#N/A</v>
      </c>
      <c r="AD95" s="85" t="e">
        <f>AD47/'UK Pop by Age'!$G8*52</f>
        <v>#N/A</v>
      </c>
      <c r="AE95" s="85" t="e">
        <f>AE47/'UK Pop by Age'!$G8*52</f>
        <v>#N/A</v>
      </c>
      <c r="AF95" s="85" t="e">
        <f>AF47/'UK Pop by Age'!$G8*52</f>
        <v>#N/A</v>
      </c>
      <c r="AG95" s="85" t="e">
        <f>AG47/'UK Pop by Age'!$G8*52</f>
        <v>#N/A</v>
      </c>
      <c r="AH95" s="85" t="e">
        <f>AH47/'UK Pop by Age'!$G8*52</f>
        <v>#N/A</v>
      </c>
      <c r="AI95" s="85" t="e">
        <f>AI47/'UK Pop by Age'!$G8*52</f>
        <v>#N/A</v>
      </c>
      <c r="AJ95" s="85" t="e">
        <f>AJ47/'UK Pop by Age'!$G8*52</f>
        <v>#N/A</v>
      </c>
      <c r="AK95" s="85" t="e">
        <f>AK47/'UK Pop by Age'!$G8*52</f>
        <v>#N/A</v>
      </c>
      <c r="AL95" s="85" t="e">
        <f>AL47/'UK Pop by Age'!$G8*52</f>
        <v>#N/A</v>
      </c>
      <c r="AM95" s="85" t="e">
        <f>AM47/'UK Pop by Age'!$G8*52</f>
        <v>#N/A</v>
      </c>
      <c r="AN95" s="85" t="e">
        <f>AN47/'UK Pop by Age'!$G8*52</f>
        <v>#N/A</v>
      </c>
      <c r="AO95" s="85" t="e">
        <f>AO47/'UK Pop by Age'!$G8*52</f>
        <v>#N/A</v>
      </c>
      <c r="AP95" s="85" t="e">
        <f>AP47/'UK Pop by Age'!$G8*52</f>
        <v>#N/A</v>
      </c>
      <c r="AQ95" s="85" t="e">
        <f>AQ47/'UK Pop by Age'!$G8*52</f>
        <v>#N/A</v>
      </c>
      <c r="AR95" s="85" t="e">
        <f>AR47/'UK Pop by Age'!$G8*52</f>
        <v>#N/A</v>
      </c>
      <c r="AS95" s="85" t="e">
        <f>AS47/'UK Pop by Age'!$G8*52</f>
        <v>#N/A</v>
      </c>
      <c r="AT95" s="85" t="e">
        <f>AT47/'UK Pop by Age'!$G8*52</f>
        <v>#N/A</v>
      </c>
      <c r="AU95" s="85" t="e">
        <f>AU47/'UK Pop by Age'!$G8*52</f>
        <v>#N/A</v>
      </c>
      <c r="AV95" s="85" t="e">
        <f>AV47/'UK Pop by Age'!$G8*52</f>
        <v>#N/A</v>
      </c>
      <c r="AW95" s="85" t="e">
        <f>AW47/'UK Pop by Age'!$G8*52</f>
        <v>#N/A</v>
      </c>
      <c r="AX95" s="85" t="e">
        <f>AX47/'UK Pop by Age'!$G8*52</f>
        <v>#N/A</v>
      </c>
      <c r="AY95" s="85" t="e">
        <f>AY47/'UK Pop by Age'!$G8*52</f>
        <v>#N/A</v>
      </c>
      <c r="AZ95" s="85" t="e">
        <f>AZ47/'UK Pop by Age'!$G8*52</f>
        <v>#N/A</v>
      </c>
      <c r="BA95" s="274" t="e">
        <f>BA47/'UK Pop by Age'!$G8*52</f>
        <v>#N/A</v>
      </c>
      <c r="BB95" s="85">
        <f>BB47/'UK Pop by Age'!$G8</f>
        <v>1.1534493500447034E-4</v>
      </c>
      <c r="BC95" s="282">
        <f t="shared" si="133"/>
        <v>8669.6481294236601</v>
      </c>
    </row>
    <row r="96" spans="1:55" x14ac:dyDescent="0.25">
      <c r="A96" s="27" t="s">
        <v>47</v>
      </c>
      <c r="B96" s="85">
        <f>B48/'UK Pop by Age'!$G9*52</f>
        <v>2.2253205497988801E-2</v>
      </c>
      <c r="C96" s="85" t="e">
        <f>C48/'UK Pop by Age'!$G9*52</f>
        <v>#N/A</v>
      </c>
      <c r="D96" s="85" t="e">
        <f>D48/'UK Pop by Age'!$G9*52</f>
        <v>#N/A</v>
      </c>
      <c r="E96" s="85" t="e">
        <f>E48/'UK Pop by Age'!$G9*52</f>
        <v>#N/A</v>
      </c>
      <c r="F96" s="85" t="e">
        <f>F48/'UK Pop by Age'!$G9*52</f>
        <v>#N/A</v>
      </c>
      <c r="G96" s="85" t="e">
        <f>G48/'UK Pop by Age'!$G9*52</f>
        <v>#N/A</v>
      </c>
      <c r="H96" s="85" t="e">
        <f>H48/'UK Pop by Age'!$G9*52</f>
        <v>#N/A</v>
      </c>
      <c r="I96" s="85" t="e">
        <f>I48/'UK Pop by Age'!$G9*52</f>
        <v>#N/A</v>
      </c>
      <c r="J96" s="85" t="e">
        <f>J48/'UK Pop by Age'!$G9*52</f>
        <v>#N/A</v>
      </c>
      <c r="K96" s="85" t="e">
        <f>K48/'UK Pop by Age'!$G9*52</f>
        <v>#N/A</v>
      </c>
      <c r="L96" s="85" t="e">
        <f>L48/'UK Pop by Age'!$G9*52</f>
        <v>#N/A</v>
      </c>
      <c r="M96" s="85" t="e">
        <f>M48/'UK Pop by Age'!$G9*52</f>
        <v>#N/A</v>
      </c>
      <c r="N96" s="85" t="e">
        <f>N48/'UK Pop by Age'!$G9*52</f>
        <v>#N/A</v>
      </c>
      <c r="O96" s="85" t="e">
        <f>O48/'UK Pop by Age'!$G9*52</f>
        <v>#N/A</v>
      </c>
      <c r="P96" s="85" t="e">
        <f>P48/'UK Pop by Age'!$G9*52</f>
        <v>#N/A</v>
      </c>
      <c r="Q96" s="85" t="e">
        <f>Q48/'UK Pop by Age'!$G9*52</f>
        <v>#N/A</v>
      </c>
      <c r="R96" s="85" t="e">
        <f>R48/'UK Pop by Age'!$G9*52</f>
        <v>#N/A</v>
      </c>
      <c r="S96" s="85" t="e">
        <f>S48/'UK Pop by Age'!$G9*52</f>
        <v>#N/A</v>
      </c>
      <c r="T96" s="85" t="e">
        <f>T48/'UK Pop by Age'!$G9*52</f>
        <v>#N/A</v>
      </c>
      <c r="U96" s="85" t="e">
        <f>U48/'UK Pop by Age'!$G9*52</f>
        <v>#N/A</v>
      </c>
      <c r="V96" s="85" t="e">
        <f>V48/'UK Pop by Age'!$G9*52</f>
        <v>#N/A</v>
      </c>
      <c r="W96" s="85" t="e">
        <f>W48/'UK Pop by Age'!$G9*52</f>
        <v>#N/A</v>
      </c>
      <c r="X96" s="85" t="e">
        <f>X48/'UK Pop by Age'!$G9*52</f>
        <v>#N/A</v>
      </c>
      <c r="Y96" s="85" t="e">
        <f>Y48/'UK Pop by Age'!$G9*52</f>
        <v>#N/A</v>
      </c>
      <c r="Z96" s="85" t="e">
        <f>Z48/'UK Pop by Age'!$G9*52</f>
        <v>#N/A</v>
      </c>
      <c r="AA96" s="85" t="e">
        <f>AA48/'UK Pop by Age'!$G9*52</f>
        <v>#N/A</v>
      </c>
      <c r="AB96" s="85" t="e">
        <f>AB48/'UK Pop by Age'!$G9*52</f>
        <v>#N/A</v>
      </c>
      <c r="AC96" s="85" t="e">
        <f>AC48/'UK Pop by Age'!$G9*52</f>
        <v>#N/A</v>
      </c>
      <c r="AD96" s="85" t="e">
        <f>AD48/'UK Pop by Age'!$G9*52</f>
        <v>#N/A</v>
      </c>
      <c r="AE96" s="85" t="e">
        <f>AE48/'UK Pop by Age'!$G9*52</f>
        <v>#N/A</v>
      </c>
      <c r="AF96" s="85" t="e">
        <f>AF48/'UK Pop by Age'!$G9*52</f>
        <v>#N/A</v>
      </c>
      <c r="AG96" s="85" t="e">
        <f>AG48/'UK Pop by Age'!$G9*52</f>
        <v>#N/A</v>
      </c>
      <c r="AH96" s="85" t="e">
        <f>AH48/'UK Pop by Age'!$G9*52</f>
        <v>#N/A</v>
      </c>
      <c r="AI96" s="85" t="e">
        <f>AI48/'UK Pop by Age'!$G9*52</f>
        <v>#N/A</v>
      </c>
      <c r="AJ96" s="85" t="e">
        <f>AJ48/'UK Pop by Age'!$G9*52</f>
        <v>#N/A</v>
      </c>
      <c r="AK96" s="85" t="e">
        <f>AK48/'UK Pop by Age'!$G9*52</f>
        <v>#N/A</v>
      </c>
      <c r="AL96" s="85" t="e">
        <f>AL48/'UK Pop by Age'!$G9*52</f>
        <v>#N/A</v>
      </c>
      <c r="AM96" s="85" t="e">
        <f>AM48/'UK Pop by Age'!$G9*52</f>
        <v>#N/A</v>
      </c>
      <c r="AN96" s="85" t="e">
        <f>AN48/'UK Pop by Age'!$G9*52</f>
        <v>#N/A</v>
      </c>
      <c r="AO96" s="85" t="e">
        <f>AO48/'UK Pop by Age'!$G9*52</f>
        <v>#N/A</v>
      </c>
      <c r="AP96" s="85" t="e">
        <f>AP48/'UK Pop by Age'!$G9*52</f>
        <v>#N/A</v>
      </c>
      <c r="AQ96" s="85" t="e">
        <f>AQ48/'UK Pop by Age'!$G9*52</f>
        <v>#N/A</v>
      </c>
      <c r="AR96" s="85" t="e">
        <f>AR48/'UK Pop by Age'!$G9*52</f>
        <v>#N/A</v>
      </c>
      <c r="AS96" s="85" t="e">
        <f>AS48/'UK Pop by Age'!$G9*52</f>
        <v>#N/A</v>
      </c>
      <c r="AT96" s="85" t="e">
        <f>AT48/'UK Pop by Age'!$G9*52</f>
        <v>#N/A</v>
      </c>
      <c r="AU96" s="85" t="e">
        <f>AU48/'UK Pop by Age'!$G9*52</f>
        <v>#N/A</v>
      </c>
      <c r="AV96" s="85" t="e">
        <f>AV48/'UK Pop by Age'!$G9*52</f>
        <v>#N/A</v>
      </c>
      <c r="AW96" s="85" t="e">
        <f>AW48/'UK Pop by Age'!$G9*52</f>
        <v>#N/A</v>
      </c>
      <c r="AX96" s="85" t="e">
        <f>AX48/'UK Pop by Age'!$G9*52</f>
        <v>#N/A</v>
      </c>
      <c r="AY96" s="85" t="e">
        <f>AY48/'UK Pop by Age'!$G9*52</f>
        <v>#N/A</v>
      </c>
      <c r="AZ96" s="85" t="e">
        <f>AZ48/'UK Pop by Age'!$G9*52</f>
        <v>#N/A</v>
      </c>
      <c r="BA96" s="274" t="e">
        <f>BA48/'UK Pop by Age'!$G9*52</f>
        <v>#N/A</v>
      </c>
      <c r="BB96" s="85">
        <f>BB48/'UK Pop by Age'!$G9</f>
        <v>4.2794625957670774E-4</v>
      </c>
      <c r="BC96" s="282">
        <f t="shared" si="133"/>
        <v>2336.7420035149385</v>
      </c>
    </row>
    <row r="97" spans="1:55" x14ac:dyDescent="0.25">
      <c r="A97" s="27" t="s">
        <v>48</v>
      </c>
      <c r="B97" s="85">
        <f>B49/'UK Pop by Age'!$G10*52</f>
        <v>7.009097388255002E-2</v>
      </c>
      <c r="C97" s="85" t="e">
        <f>C49/'UK Pop by Age'!$G10*52</f>
        <v>#N/A</v>
      </c>
      <c r="D97" s="85" t="e">
        <f>D49/'UK Pop by Age'!$G10*52</f>
        <v>#N/A</v>
      </c>
      <c r="E97" s="85" t="e">
        <f>E49/'UK Pop by Age'!$G10*52</f>
        <v>#N/A</v>
      </c>
      <c r="F97" s="85" t="e">
        <f>F49/'UK Pop by Age'!$G10*52</f>
        <v>#N/A</v>
      </c>
      <c r="G97" s="85" t="e">
        <f>G49/'UK Pop by Age'!$G10*52</f>
        <v>#N/A</v>
      </c>
      <c r="H97" s="85" t="e">
        <f>H49/'UK Pop by Age'!$G10*52</f>
        <v>#N/A</v>
      </c>
      <c r="I97" s="85" t="e">
        <f>I49/'UK Pop by Age'!$G10*52</f>
        <v>#N/A</v>
      </c>
      <c r="J97" s="85" t="e">
        <f>J49/'UK Pop by Age'!$G10*52</f>
        <v>#N/A</v>
      </c>
      <c r="K97" s="85" t="e">
        <f>K49/'UK Pop by Age'!$G10*52</f>
        <v>#N/A</v>
      </c>
      <c r="L97" s="85" t="e">
        <f>L49/'UK Pop by Age'!$G10*52</f>
        <v>#N/A</v>
      </c>
      <c r="M97" s="85" t="e">
        <f>M49/'UK Pop by Age'!$G10*52</f>
        <v>#N/A</v>
      </c>
      <c r="N97" s="85" t="e">
        <f>N49/'UK Pop by Age'!$G10*52</f>
        <v>#N/A</v>
      </c>
      <c r="O97" s="85" t="e">
        <f>O49/'UK Pop by Age'!$G10*52</f>
        <v>#N/A</v>
      </c>
      <c r="P97" s="85" t="e">
        <f>P49/'UK Pop by Age'!$G10*52</f>
        <v>#N/A</v>
      </c>
      <c r="Q97" s="85" t="e">
        <f>Q49/'UK Pop by Age'!$G10*52</f>
        <v>#N/A</v>
      </c>
      <c r="R97" s="85" t="e">
        <f>R49/'UK Pop by Age'!$G10*52</f>
        <v>#N/A</v>
      </c>
      <c r="S97" s="85" t="e">
        <f>S49/'UK Pop by Age'!$G10*52</f>
        <v>#N/A</v>
      </c>
      <c r="T97" s="85" t="e">
        <f>T49/'UK Pop by Age'!$G10*52</f>
        <v>#N/A</v>
      </c>
      <c r="U97" s="85" t="e">
        <f>U49/'UK Pop by Age'!$G10*52</f>
        <v>#N/A</v>
      </c>
      <c r="V97" s="85" t="e">
        <f>V49/'UK Pop by Age'!$G10*52</f>
        <v>#N/A</v>
      </c>
      <c r="W97" s="85" t="e">
        <f>W49/'UK Pop by Age'!$G10*52</f>
        <v>#N/A</v>
      </c>
      <c r="X97" s="85" t="e">
        <f>X49/'UK Pop by Age'!$G10*52</f>
        <v>#N/A</v>
      </c>
      <c r="Y97" s="85" t="e">
        <f>Y49/'UK Pop by Age'!$G10*52</f>
        <v>#N/A</v>
      </c>
      <c r="Z97" s="85" t="e">
        <f>Z49/'UK Pop by Age'!$G10*52</f>
        <v>#N/A</v>
      </c>
      <c r="AA97" s="85" t="e">
        <f>AA49/'UK Pop by Age'!$G10*52</f>
        <v>#N/A</v>
      </c>
      <c r="AB97" s="85" t="e">
        <f>AB49/'UK Pop by Age'!$G10*52</f>
        <v>#N/A</v>
      </c>
      <c r="AC97" s="85" t="e">
        <f>AC49/'UK Pop by Age'!$G10*52</f>
        <v>#N/A</v>
      </c>
      <c r="AD97" s="85" t="e">
        <f>AD49/'UK Pop by Age'!$G10*52</f>
        <v>#N/A</v>
      </c>
      <c r="AE97" s="85" t="e">
        <f>AE49/'UK Pop by Age'!$G10*52</f>
        <v>#N/A</v>
      </c>
      <c r="AF97" s="85" t="e">
        <f>AF49/'UK Pop by Age'!$G10*52</f>
        <v>#N/A</v>
      </c>
      <c r="AG97" s="85" t="e">
        <f>AG49/'UK Pop by Age'!$G10*52</f>
        <v>#N/A</v>
      </c>
      <c r="AH97" s="85" t="e">
        <f>AH49/'UK Pop by Age'!$G10*52</f>
        <v>#N/A</v>
      </c>
      <c r="AI97" s="85" t="e">
        <f>AI49/'UK Pop by Age'!$G10*52</f>
        <v>#N/A</v>
      </c>
      <c r="AJ97" s="85" t="e">
        <f>AJ49/'UK Pop by Age'!$G10*52</f>
        <v>#N/A</v>
      </c>
      <c r="AK97" s="85" t="e">
        <f>AK49/'UK Pop by Age'!$G10*52</f>
        <v>#N/A</v>
      </c>
      <c r="AL97" s="85" t="e">
        <f>AL49/'UK Pop by Age'!$G10*52</f>
        <v>#N/A</v>
      </c>
      <c r="AM97" s="85" t="e">
        <f>AM49/'UK Pop by Age'!$G10*52</f>
        <v>#N/A</v>
      </c>
      <c r="AN97" s="85" t="e">
        <f>AN49/'UK Pop by Age'!$G10*52</f>
        <v>#N/A</v>
      </c>
      <c r="AO97" s="85" t="e">
        <f>AO49/'UK Pop by Age'!$G10*52</f>
        <v>#N/A</v>
      </c>
      <c r="AP97" s="85" t="e">
        <f>AP49/'UK Pop by Age'!$G10*52</f>
        <v>#N/A</v>
      </c>
      <c r="AQ97" s="85" t="e">
        <f>AQ49/'UK Pop by Age'!$G10*52</f>
        <v>#N/A</v>
      </c>
      <c r="AR97" s="85" t="e">
        <f>AR49/'UK Pop by Age'!$G10*52</f>
        <v>#N/A</v>
      </c>
      <c r="AS97" s="85" t="e">
        <f>AS49/'UK Pop by Age'!$G10*52</f>
        <v>#N/A</v>
      </c>
      <c r="AT97" s="85" t="e">
        <f>AT49/'UK Pop by Age'!$G10*52</f>
        <v>#N/A</v>
      </c>
      <c r="AU97" s="85" t="e">
        <f>AU49/'UK Pop by Age'!$G10*52</f>
        <v>#N/A</v>
      </c>
      <c r="AV97" s="85" t="e">
        <f>AV49/'UK Pop by Age'!$G10*52</f>
        <v>#N/A</v>
      </c>
      <c r="AW97" s="85" t="e">
        <f>AW49/'UK Pop by Age'!$G10*52</f>
        <v>#N/A</v>
      </c>
      <c r="AX97" s="85" t="e">
        <f>AX49/'UK Pop by Age'!$G10*52</f>
        <v>#N/A</v>
      </c>
      <c r="AY97" s="85" t="e">
        <f>AY49/'UK Pop by Age'!$G10*52</f>
        <v>#N/A</v>
      </c>
      <c r="AZ97" s="85" t="e">
        <f>AZ49/'UK Pop by Age'!$G10*52</f>
        <v>#N/A</v>
      </c>
      <c r="BA97" s="274" t="e">
        <f>BA49/'UK Pop by Age'!$G10*52</f>
        <v>#N/A</v>
      </c>
      <c r="BB97" s="85">
        <f>BB49/'UK Pop by Age'!$G10</f>
        <v>1.3479033438951926E-3</v>
      </c>
      <c r="BC97" s="282">
        <f t="shared" si="133"/>
        <v>741.89295881571456</v>
      </c>
    </row>
    <row r="98" spans="1:55" x14ac:dyDescent="0.25">
      <c r="A98" s="45" t="s">
        <v>49</v>
      </c>
      <c r="B98" s="85">
        <f>B50/'UK Pop by Age'!$G11*52</f>
        <v>0.37012771506772296</v>
      </c>
      <c r="C98" s="85" t="e">
        <f>C50/'UK Pop by Age'!$G11*52</f>
        <v>#N/A</v>
      </c>
      <c r="D98" s="85" t="e">
        <f>D50/'UK Pop by Age'!$G11*52</f>
        <v>#N/A</v>
      </c>
      <c r="E98" s="85" t="e">
        <f>E50/'UK Pop by Age'!$G11*52</f>
        <v>#N/A</v>
      </c>
      <c r="F98" s="86" t="e">
        <f>F50/'UK Pop by Age'!$G11*52</f>
        <v>#N/A</v>
      </c>
      <c r="G98" s="86" t="e">
        <f>G50/'UK Pop by Age'!$G11*52</f>
        <v>#N/A</v>
      </c>
      <c r="H98" s="86" t="e">
        <f>H50/'UK Pop by Age'!$G11*52</f>
        <v>#N/A</v>
      </c>
      <c r="I98" s="86" t="e">
        <f>I50/'UK Pop by Age'!$G11*52</f>
        <v>#N/A</v>
      </c>
      <c r="J98" s="86" t="e">
        <f>J50/'UK Pop by Age'!$G11*52</f>
        <v>#N/A</v>
      </c>
      <c r="K98" s="86" t="e">
        <f>K50/'UK Pop by Age'!$G11*52</f>
        <v>#N/A</v>
      </c>
      <c r="L98" s="86" t="e">
        <f>L50/'UK Pop by Age'!$G11*52</f>
        <v>#N/A</v>
      </c>
      <c r="M98" s="86" t="e">
        <f>M50/'UK Pop by Age'!$G11*52</f>
        <v>#N/A</v>
      </c>
      <c r="N98" s="86" t="e">
        <f>N50/'UK Pop by Age'!$G11*52</f>
        <v>#N/A</v>
      </c>
      <c r="O98" s="86" t="e">
        <f>O50/'UK Pop by Age'!$G11*52</f>
        <v>#N/A</v>
      </c>
      <c r="P98" s="86" t="e">
        <f>P50/'UK Pop by Age'!$G11*52</f>
        <v>#N/A</v>
      </c>
      <c r="Q98" s="86" t="e">
        <f>Q50/'UK Pop by Age'!$G11*52</f>
        <v>#N/A</v>
      </c>
      <c r="R98" s="86" t="e">
        <f>R50/'UK Pop by Age'!$G11*52</f>
        <v>#N/A</v>
      </c>
      <c r="S98" s="86" t="e">
        <f>S50/'UK Pop by Age'!$G11*52</f>
        <v>#N/A</v>
      </c>
      <c r="T98" s="86" t="e">
        <f>T50/'UK Pop by Age'!$G11*52</f>
        <v>#N/A</v>
      </c>
      <c r="U98" s="86" t="e">
        <f>U50/'UK Pop by Age'!$G11*52</f>
        <v>#N/A</v>
      </c>
      <c r="V98" s="86" t="e">
        <f>V50/'UK Pop by Age'!$G11*52</f>
        <v>#N/A</v>
      </c>
      <c r="W98" s="86" t="e">
        <f>W50/'UK Pop by Age'!$G11*52</f>
        <v>#N/A</v>
      </c>
      <c r="X98" s="86" t="e">
        <f>X50/'UK Pop by Age'!$G11*52</f>
        <v>#N/A</v>
      </c>
      <c r="Y98" s="86" t="e">
        <f>Y50/'UK Pop by Age'!$G11*52</f>
        <v>#N/A</v>
      </c>
      <c r="Z98" s="86" t="e">
        <f>Z50/'UK Pop by Age'!$G11*52</f>
        <v>#N/A</v>
      </c>
      <c r="AA98" s="86" t="e">
        <f>AA50/'UK Pop by Age'!$G11*52</f>
        <v>#N/A</v>
      </c>
      <c r="AB98" s="86" t="e">
        <f>AB50/'UK Pop by Age'!$G11*52</f>
        <v>#N/A</v>
      </c>
      <c r="AC98" s="86" t="e">
        <f>AC50/'UK Pop by Age'!$G11*52</f>
        <v>#N/A</v>
      </c>
      <c r="AD98" s="86" t="e">
        <f>AD50/'UK Pop by Age'!$G11*52</f>
        <v>#N/A</v>
      </c>
      <c r="AE98" s="86" t="e">
        <f>AE50/'UK Pop by Age'!$G11*52</f>
        <v>#N/A</v>
      </c>
      <c r="AF98" s="86" t="e">
        <f>AF50/'UK Pop by Age'!$G11*52</f>
        <v>#N/A</v>
      </c>
      <c r="AG98" s="86" t="e">
        <f>AG50/'UK Pop by Age'!$G11*52</f>
        <v>#N/A</v>
      </c>
      <c r="AH98" s="86" t="e">
        <f>AH50/'UK Pop by Age'!$G11*52</f>
        <v>#N/A</v>
      </c>
      <c r="AI98" s="85" t="e">
        <f>AI50/'UK Pop by Age'!$G11*52</f>
        <v>#N/A</v>
      </c>
      <c r="AJ98" s="85" t="e">
        <f>AJ50/'UK Pop by Age'!$G11*52</f>
        <v>#N/A</v>
      </c>
      <c r="AK98" s="85" t="e">
        <f>AK50/'UK Pop by Age'!$G11*52</f>
        <v>#N/A</v>
      </c>
      <c r="AL98" s="85" t="e">
        <f>AL50/'UK Pop by Age'!$G11*52</f>
        <v>#N/A</v>
      </c>
      <c r="AM98" s="85" t="e">
        <f>AM50/'UK Pop by Age'!$G11*52</f>
        <v>#N/A</v>
      </c>
      <c r="AN98" s="86" t="e">
        <f>AN50/'UK Pop by Age'!$G11*52</f>
        <v>#N/A</v>
      </c>
      <c r="AO98" s="86" t="e">
        <f>AO50/'UK Pop by Age'!$G11*52</f>
        <v>#N/A</v>
      </c>
      <c r="AP98" s="86" t="e">
        <f>AP50/'UK Pop by Age'!$G11*52</f>
        <v>#N/A</v>
      </c>
      <c r="AQ98" s="86" t="e">
        <f>AQ50/'UK Pop by Age'!$G11*52</f>
        <v>#N/A</v>
      </c>
      <c r="AR98" s="86" t="e">
        <f>AR50/'UK Pop by Age'!$G11*52</f>
        <v>#N/A</v>
      </c>
      <c r="AS98" s="86" t="e">
        <f>AS50/'UK Pop by Age'!$G11*52</f>
        <v>#N/A</v>
      </c>
      <c r="AT98" s="86" t="e">
        <f>AT50/'UK Pop by Age'!$G11*52</f>
        <v>#N/A</v>
      </c>
      <c r="AU98" s="86" t="e">
        <f>AU50/'UK Pop by Age'!$G11*52</f>
        <v>#N/A</v>
      </c>
      <c r="AV98" s="86" t="e">
        <f>AV50/'UK Pop by Age'!$G11*52</f>
        <v>#N/A</v>
      </c>
      <c r="AW98" s="86" t="e">
        <f>AW50/'UK Pop by Age'!$G11*52</f>
        <v>#N/A</v>
      </c>
      <c r="AX98" s="86" t="e">
        <f>AX50/'UK Pop by Age'!$G11*52</f>
        <v>#N/A</v>
      </c>
      <c r="AY98" s="86" t="e">
        <f>AY50/'UK Pop by Age'!$G11*52</f>
        <v>#N/A</v>
      </c>
      <c r="AZ98" s="86" t="e">
        <f>AZ50/'UK Pop by Age'!$G11*52</f>
        <v>#N/A</v>
      </c>
      <c r="BA98" s="275" t="e">
        <f>BA50/'UK Pop by Age'!$G11*52</f>
        <v>#N/A</v>
      </c>
      <c r="BB98" s="85">
        <f>BB50/'UK Pop by Age'!$G11</f>
        <v>7.1178406743792879E-3</v>
      </c>
      <c r="BC98" s="282">
        <f t="shared" si="133"/>
        <v>140.49204607789358</v>
      </c>
    </row>
    <row r="99" spans="1:55" s="17" customFormat="1" x14ac:dyDescent="0.25">
      <c r="A99" s="74" t="s">
        <v>65</v>
      </c>
      <c r="B99" s="76"/>
      <c r="C99" s="76"/>
      <c r="D99" s="76"/>
      <c r="E99" s="191" t="e">
        <f>E51/'UK Pop by Age'!$G12*52</f>
        <v>#N/A</v>
      </c>
      <c r="F99" s="191" t="e">
        <f>F51/'UK Pop by Age'!$G12*52</f>
        <v>#N/A</v>
      </c>
      <c r="G99" s="191" t="e">
        <f>G51/'UK Pop by Age'!$G12*52</f>
        <v>#N/A</v>
      </c>
      <c r="H99" s="191" t="e">
        <f>H51/'UK Pop by Age'!$G12*52</f>
        <v>#N/A</v>
      </c>
      <c r="I99" s="191" t="e">
        <f>I51/'UK Pop by Age'!$G12*52</f>
        <v>#N/A</v>
      </c>
      <c r="J99" s="191" t="e">
        <f>J51/'UK Pop by Age'!$G12*52</f>
        <v>#N/A</v>
      </c>
      <c r="K99" s="191" t="e">
        <f>K51/'UK Pop by Age'!$G12*52</f>
        <v>#N/A</v>
      </c>
      <c r="L99" s="191" t="e">
        <f>L51/'UK Pop by Age'!$G12*52</f>
        <v>#N/A</v>
      </c>
      <c r="M99" s="191" t="e">
        <f>M51/'UK Pop by Age'!$G12*52</f>
        <v>#N/A</v>
      </c>
      <c r="N99" s="191" t="e">
        <f>N51/'UK Pop by Age'!$G12*52</f>
        <v>#N/A</v>
      </c>
      <c r="O99" s="191" t="e">
        <f>O51/'UK Pop by Age'!$G12*52</f>
        <v>#N/A</v>
      </c>
      <c r="P99" s="191" t="e">
        <f>P51/'UK Pop by Age'!$G12*52</f>
        <v>#N/A</v>
      </c>
      <c r="Q99" s="191" t="e">
        <f>Q51/'UK Pop by Age'!$G12*52</f>
        <v>#N/A</v>
      </c>
      <c r="R99" s="191" t="e">
        <f>R51/'UK Pop by Age'!$G12*52</f>
        <v>#N/A</v>
      </c>
      <c r="S99" s="191" t="e">
        <f>S51/'UK Pop by Age'!$G12*52</f>
        <v>#N/A</v>
      </c>
      <c r="T99" s="191" t="e">
        <f>T51/'UK Pop by Age'!$G12*52</f>
        <v>#N/A</v>
      </c>
      <c r="U99" s="191" t="e">
        <f>U51/'UK Pop by Age'!$G12*52</f>
        <v>#N/A</v>
      </c>
      <c r="V99" s="191" t="e">
        <f>V51/'UK Pop by Age'!$G12*52</f>
        <v>#N/A</v>
      </c>
      <c r="W99" s="191" t="e">
        <f>W51/'UK Pop by Age'!$G12*52</f>
        <v>#N/A</v>
      </c>
      <c r="X99" s="191" t="e">
        <f>X51/'UK Pop by Age'!$G12*52</f>
        <v>#N/A</v>
      </c>
      <c r="Y99" s="191" t="e">
        <f>Y51/'UK Pop by Age'!$G12*52</f>
        <v>#N/A</v>
      </c>
      <c r="Z99" s="191" t="e">
        <f>Z51/'UK Pop by Age'!$G12*52</f>
        <v>#N/A</v>
      </c>
      <c r="AA99" s="191" t="e">
        <f>AA51/'UK Pop by Age'!$G12*52</f>
        <v>#N/A</v>
      </c>
      <c r="AB99" s="191" t="e">
        <f>AB51/'UK Pop by Age'!$G12*52</f>
        <v>#N/A</v>
      </c>
      <c r="AC99" s="191" t="e">
        <f>AC51/'UK Pop by Age'!$G12*52</f>
        <v>#N/A</v>
      </c>
      <c r="AD99" s="191" t="e">
        <f>AD51/'UK Pop by Age'!$G12*52</f>
        <v>#N/A</v>
      </c>
      <c r="AE99" s="191" t="e">
        <f>AE51/'UK Pop by Age'!$G12*52</f>
        <v>#N/A</v>
      </c>
      <c r="AF99" s="191" t="e">
        <f>AF51/'UK Pop by Age'!$G12*52</f>
        <v>#N/A</v>
      </c>
      <c r="AG99" s="191" t="e">
        <f>AG51/'UK Pop by Age'!$G12*52</f>
        <v>#N/A</v>
      </c>
      <c r="AH99" s="191" t="e">
        <f>AH51/'UK Pop by Age'!$G12*52</f>
        <v>#N/A</v>
      </c>
      <c r="AI99" s="191" t="e">
        <f>AI51/'UK Pop by Age'!$G12*52</f>
        <v>#N/A</v>
      </c>
      <c r="AJ99" s="191" t="e">
        <f>AJ51/'UK Pop by Age'!$G12*52</f>
        <v>#N/A</v>
      </c>
      <c r="AK99" s="191" t="e">
        <f>AK51/'UK Pop by Age'!$G12*52</f>
        <v>#N/A</v>
      </c>
      <c r="AL99" s="191" t="e">
        <f>AL51/'UK Pop by Age'!$G12*52</f>
        <v>#N/A</v>
      </c>
      <c r="AM99" s="191" t="e">
        <f>AM51/'UK Pop by Age'!$G12*52</f>
        <v>#N/A</v>
      </c>
      <c r="AN99" s="191" t="e">
        <f>AN51/'UK Pop by Age'!$G12*52</f>
        <v>#N/A</v>
      </c>
      <c r="AO99" s="191" t="e">
        <f>AO51/'UK Pop by Age'!$G12*52</f>
        <v>#N/A</v>
      </c>
      <c r="AP99" s="191" t="e">
        <f>AP51/'UK Pop by Age'!$G12*52</f>
        <v>#N/A</v>
      </c>
      <c r="AQ99" s="191" t="e">
        <f>AQ51/'UK Pop by Age'!$G12*52</f>
        <v>#N/A</v>
      </c>
      <c r="AR99" s="191" t="e">
        <f>AR51/'UK Pop by Age'!$G12*52</f>
        <v>#N/A</v>
      </c>
      <c r="AS99" s="191" t="e">
        <f>AS51/'UK Pop by Age'!$G12*52</f>
        <v>#N/A</v>
      </c>
      <c r="AT99" s="191" t="e">
        <f>AT51/'UK Pop by Age'!$G12*52</f>
        <v>#N/A</v>
      </c>
      <c r="AU99" s="191" t="e">
        <f>AU51/'UK Pop by Age'!$G12*52</f>
        <v>#N/A</v>
      </c>
      <c r="AV99" s="191" t="e">
        <f>AV51/'UK Pop by Age'!$G12*52</f>
        <v>#N/A</v>
      </c>
      <c r="AW99" s="191" t="e">
        <f>AW51/'UK Pop by Age'!$G12*52</f>
        <v>#N/A</v>
      </c>
      <c r="AX99" s="191" t="e">
        <f>AX51/'UK Pop by Age'!$G12*52</f>
        <v>#N/A</v>
      </c>
      <c r="AY99" s="191" t="e">
        <f>AY51/'UK Pop by Age'!$G12*52</f>
        <v>#N/A</v>
      </c>
      <c r="AZ99" s="191" t="e">
        <f>AZ51/'UK Pop by Age'!$G12*52</f>
        <v>#N/A</v>
      </c>
      <c r="BA99" s="276" t="e">
        <f>BA51/'UK Pop by Age'!$G12*52</f>
        <v>#N/A</v>
      </c>
      <c r="BB99" s="85">
        <f>BB51/'UK Pop by Age'!$G12</f>
        <v>2.6956095140452782E-4</v>
      </c>
      <c r="BC99" s="282">
        <f t="shared" si="133"/>
        <v>3709.7361275421104</v>
      </c>
    </row>
    <row r="100" spans="1:55" s="30" customFormat="1" x14ac:dyDescent="0.25">
      <c r="A100" s="29"/>
      <c r="B100" s="43"/>
      <c r="C100" s="43"/>
      <c r="D100" s="43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5" s="30" customFormat="1" ht="18.75" x14ac:dyDescent="0.3">
      <c r="A101" s="13" t="s">
        <v>66</v>
      </c>
      <c r="B101" s="43"/>
      <c r="C101" s="43"/>
      <c r="D101" s="43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</row>
    <row r="102" spans="1:55" s="30" customFormat="1" x14ac:dyDescent="0.25">
      <c r="A102" s="33" t="s">
        <v>50</v>
      </c>
      <c r="B102" s="16">
        <v>1</v>
      </c>
      <c r="C102" s="16">
        <v>2</v>
      </c>
      <c r="D102" s="16">
        <v>3</v>
      </c>
      <c r="E102" s="16">
        <v>4</v>
      </c>
      <c r="F102" s="16">
        <v>5</v>
      </c>
      <c r="G102" s="16">
        <v>6</v>
      </c>
      <c r="H102" s="16">
        <v>7</v>
      </c>
      <c r="I102" s="16">
        <v>8</v>
      </c>
      <c r="J102" s="16">
        <v>9</v>
      </c>
      <c r="K102" s="16">
        <v>10</v>
      </c>
      <c r="L102" s="16">
        <v>11</v>
      </c>
      <c r="M102" s="16">
        <v>12</v>
      </c>
      <c r="N102" s="16">
        <v>13</v>
      </c>
      <c r="O102" s="16">
        <v>14</v>
      </c>
      <c r="P102" s="16">
        <v>15</v>
      </c>
      <c r="Q102" s="16">
        <v>16</v>
      </c>
      <c r="R102" s="16">
        <v>17</v>
      </c>
      <c r="S102" s="16">
        <v>18</v>
      </c>
      <c r="T102" s="16">
        <v>19</v>
      </c>
      <c r="U102" s="16">
        <v>20</v>
      </c>
      <c r="V102" s="16">
        <v>21</v>
      </c>
      <c r="W102" s="16">
        <v>22</v>
      </c>
      <c r="X102" s="16">
        <v>23</v>
      </c>
      <c r="Y102" s="16">
        <v>24</v>
      </c>
      <c r="Z102" s="16">
        <v>25</v>
      </c>
      <c r="AA102" s="16">
        <v>26</v>
      </c>
      <c r="AB102" s="16">
        <v>27</v>
      </c>
      <c r="AC102" s="16">
        <v>28</v>
      </c>
      <c r="AD102" s="16">
        <v>29</v>
      </c>
      <c r="AE102" s="16">
        <v>30</v>
      </c>
      <c r="AF102" s="16">
        <v>31</v>
      </c>
      <c r="AG102" s="16">
        <v>32</v>
      </c>
      <c r="AH102" s="16">
        <v>33</v>
      </c>
      <c r="AI102" s="16">
        <v>34</v>
      </c>
      <c r="AJ102" s="16">
        <v>35</v>
      </c>
      <c r="AK102" s="16">
        <v>36</v>
      </c>
      <c r="AL102" s="16">
        <v>37</v>
      </c>
      <c r="AM102" s="16">
        <v>38</v>
      </c>
      <c r="AN102" s="16">
        <v>39</v>
      </c>
      <c r="AO102" s="16">
        <v>40</v>
      </c>
      <c r="AP102" s="16">
        <v>41</v>
      </c>
      <c r="AQ102" s="16">
        <v>42</v>
      </c>
      <c r="AR102" s="16">
        <v>43</v>
      </c>
      <c r="AS102" s="16">
        <v>44</v>
      </c>
      <c r="AT102" s="16">
        <v>45</v>
      </c>
      <c r="AU102" s="16">
        <v>46</v>
      </c>
      <c r="AV102" s="16">
        <v>47</v>
      </c>
      <c r="AW102" s="16">
        <v>48</v>
      </c>
      <c r="AX102" s="16">
        <v>49</v>
      </c>
      <c r="AY102" s="16">
        <v>50</v>
      </c>
      <c r="AZ102" s="16">
        <v>51</v>
      </c>
      <c r="BA102" s="16">
        <v>52</v>
      </c>
    </row>
    <row r="103" spans="1:55" s="30" customFormat="1" x14ac:dyDescent="0.25">
      <c r="A103" s="31" t="s">
        <v>52</v>
      </c>
      <c r="B103" s="36">
        <v>43833</v>
      </c>
      <c r="C103" s="36">
        <v>43840</v>
      </c>
      <c r="D103" s="36">
        <v>43847</v>
      </c>
      <c r="E103" s="36">
        <v>43854</v>
      </c>
      <c r="F103" s="36">
        <v>43861</v>
      </c>
      <c r="G103" s="36">
        <v>43868</v>
      </c>
      <c r="H103" s="36">
        <v>43875</v>
      </c>
      <c r="I103" s="36">
        <v>43882</v>
      </c>
      <c r="J103" s="36">
        <v>43889</v>
      </c>
      <c r="K103" s="36">
        <v>43896</v>
      </c>
      <c r="L103" s="36">
        <v>43903</v>
      </c>
      <c r="M103" s="36">
        <v>43910</v>
      </c>
      <c r="N103" s="36">
        <v>43917</v>
      </c>
      <c r="O103" s="36">
        <v>43924</v>
      </c>
      <c r="P103" s="35">
        <v>43931</v>
      </c>
      <c r="Q103" s="35">
        <v>43938</v>
      </c>
      <c r="R103" s="35">
        <v>43945</v>
      </c>
      <c r="S103" s="35">
        <v>43952</v>
      </c>
      <c r="T103" s="35">
        <v>43959</v>
      </c>
      <c r="U103" s="35">
        <v>43966</v>
      </c>
      <c r="V103" s="35">
        <v>43973</v>
      </c>
      <c r="W103" s="35">
        <v>43980</v>
      </c>
      <c r="X103" s="35">
        <v>43987</v>
      </c>
      <c r="Y103" s="35">
        <v>43994</v>
      </c>
      <c r="Z103" s="35">
        <v>44001</v>
      </c>
      <c r="AA103" s="35">
        <v>44008</v>
      </c>
      <c r="AB103" s="35">
        <v>44015</v>
      </c>
      <c r="AC103" s="35">
        <v>44022</v>
      </c>
      <c r="AD103" s="35">
        <v>44029</v>
      </c>
      <c r="AE103" s="35">
        <v>44036</v>
      </c>
      <c r="AF103" s="35">
        <v>44043</v>
      </c>
      <c r="AG103" s="35">
        <v>44050</v>
      </c>
      <c r="AH103" s="35">
        <v>44057</v>
      </c>
      <c r="AI103" s="35">
        <v>44064</v>
      </c>
      <c r="AJ103" s="35">
        <v>44071</v>
      </c>
      <c r="AK103" s="35">
        <v>44078</v>
      </c>
      <c r="AL103" s="35">
        <v>44085</v>
      </c>
      <c r="AM103" s="35">
        <v>44092</v>
      </c>
      <c r="AN103" s="35">
        <v>44099</v>
      </c>
      <c r="AO103" s="35">
        <v>44106</v>
      </c>
      <c r="AP103" s="35">
        <v>44113</v>
      </c>
      <c r="AQ103" s="35">
        <v>44120</v>
      </c>
      <c r="AR103" s="35">
        <v>44127</v>
      </c>
      <c r="AS103" s="35">
        <v>44134</v>
      </c>
      <c r="AT103" s="35">
        <v>44141</v>
      </c>
      <c r="AU103" s="35">
        <v>44148</v>
      </c>
      <c r="AV103" s="35">
        <v>44155</v>
      </c>
      <c r="AW103" s="35">
        <v>44162</v>
      </c>
      <c r="AX103" s="35">
        <v>44169</v>
      </c>
      <c r="AY103" s="35">
        <v>44176</v>
      </c>
      <c r="AZ103" s="35">
        <v>44183</v>
      </c>
      <c r="BA103" s="35">
        <v>44190</v>
      </c>
    </row>
    <row r="104" spans="1:55" s="30" customFormat="1" ht="26.25" x14ac:dyDescent="0.25">
      <c r="A104" s="29" t="s">
        <v>43</v>
      </c>
      <c r="B104" s="37">
        <v>52</v>
      </c>
      <c r="C104" s="37">
        <v>73</v>
      </c>
      <c r="D104" s="37">
        <v>59</v>
      </c>
      <c r="E104" s="37">
        <v>50</v>
      </c>
      <c r="F104" s="37">
        <v>41</v>
      </c>
      <c r="G104" s="37">
        <v>45</v>
      </c>
      <c r="H104" s="37">
        <v>48</v>
      </c>
      <c r="I104" s="37">
        <v>26</v>
      </c>
      <c r="J104" s="37">
        <v>45</v>
      </c>
      <c r="K104" s="37">
        <v>47</v>
      </c>
      <c r="L104" s="37">
        <v>47</v>
      </c>
      <c r="M104" s="37">
        <v>46</v>
      </c>
      <c r="N104" s="37">
        <v>43</v>
      </c>
      <c r="O104" s="37">
        <v>46</v>
      </c>
      <c r="P104" s="37">
        <v>36</v>
      </c>
      <c r="Q104" s="37">
        <v>54</v>
      </c>
      <c r="R104" s="37">
        <v>57</v>
      </c>
      <c r="S104" s="37">
        <v>51</v>
      </c>
      <c r="T104" s="37">
        <v>48</v>
      </c>
      <c r="U104" s="32">
        <v>52</v>
      </c>
      <c r="V104" s="32">
        <v>60</v>
      </c>
      <c r="W104" s="32">
        <v>46</v>
      </c>
      <c r="X104" s="37">
        <v>46</v>
      </c>
      <c r="Y104" s="37">
        <v>60</v>
      </c>
      <c r="Z104" s="37">
        <v>55</v>
      </c>
      <c r="AA104" s="37">
        <v>43</v>
      </c>
      <c r="AB104" s="37">
        <v>50</v>
      </c>
      <c r="AC104" s="37">
        <v>48</v>
      </c>
      <c r="AD104" s="37">
        <v>45</v>
      </c>
      <c r="AE104" s="37">
        <v>59</v>
      </c>
      <c r="AF104" s="37">
        <v>62</v>
      </c>
      <c r="AG104" s="37">
        <v>59</v>
      </c>
      <c r="AH104" s="37">
        <v>64</v>
      </c>
      <c r="AI104" s="37">
        <v>44</v>
      </c>
      <c r="AJ104" s="37">
        <v>51</v>
      </c>
      <c r="AK104" s="37">
        <v>45</v>
      </c>
      <c r="AL104" s="37">
        <v>55</v>
      </c>
      <c r="AM104" s="32">
        <v>69</v>
      </c>
      <c r="AN104" s="37">
        <v>50</v>
      </c>
      <c r="AO104" s="37">
        <v>40</v>
      </c>
      <c r="AP104" s="37">
        <v>47</v>
      </c>
      <c r="AQ104" s="37">
        <v>43</v>
      </c>
      <c r="AR104" s="37">
        <v>65</v>
      </c>
      <c r="AS104" s="37">
        <v>46</v>
      </c>
      <c r="AT104" s="37">
        <v>44</v>
      </c>
      <c r="AU104" s="37">
        <v>47</v>
      </c>
      <c r="AV104" s="37">
        <v>62</v>
      </c>
      <c r="AW104" s="37">
        <v>58</v>
      </c>
      <c r="AX104" s="37">
        <v>45</v>
      </c>
      <c r="AY104" s="37">
        <v>51</v>
      </c>
      <c r="AZ104" s="37">
        <v>41</v>
      </c>
      <c r="BA104" s="37">
        <v>22</v>
      </c>
    </row>
    <row r="105" spans="1:55" s="30" customFormat="1" x14ac:dyDescent="0.25">
      <c r="A105" s="27" t="s">
        <v>44</v>
      </c>
      <c r="B105" s="37">
        <v>18</v>
      </c>
      <c r="C105" s="37">
        <v>17</v>
      </c>
      <c r="D105" s="37">
        <v>22</v>
      </c>
      <c r="E105" s="37">
        <v>25</v>
      </c>
      <c r="F105" s="37">
        <v>14</v>
      </c>
      <c r="G105" s="37">
        <v>23</v>
      </c>
      <c r="H105" s="37">
        <v>17</v>
      </c>
      <c r="I105" s="37">
        <v>13</v>
      </c>
      <c r="J105" s="37">
        <v>11</v>
      </c>
      <c r="K105" s="37">
        <v>27</v>
      </c>
      <c r="L105" s="37">
        <v>17</v>
      </c>
      <c r="M105" s="37">
        <v>15</v>
      </c>
      <c r="N105" s="37">
        <v>20</v>
      </c>
      <c r="O105" s="37">
        <v>22</v>
      </c>
      <c r="P105" s="37">
        <v>25</v>
      </c>
      <c r="Q105" s="37">
        <v>21</v>
      </c>
      <c r="R105" s="37">
        <v>12</v>
      </c>
      <c r="S105" s="37">
        <v>21</v>
      </c>
      <c r="T105" s="37">
        <v>21</v>
      </c>
      <c r="U105" s="32">
        <v>24</v>
      </c>
      <c r="V105" s="32">
        <v>13</v>
      </c>
      <c r="W105" s="32">
        <v>18</v>
      </c>
      <c r="X105" s="37">
        <v>19</v>
      </c>
      <c r="Y105" s="37">
        <v>17</v>
      </c>
      <c r="Z105" s="37">
        <v>21</v>
      </c>
      <c r="AA105" s="37">
        <v>22</v>
      </c>
      <c r="AB105" s="37">
        <v>23</v>
      </c>
      <c r="AC105" s="37">
        <v>21</v>
      </c>
      <c r="AD105" s="37">
        <v>15</v>
      </c>
      <c r="AE105" s="37">
        <v>13</v>
      </c>
      <c r="AF105" s="37">
        <v>18</v>
      </c>
      <c r="AG105" s="37">
        <v>18</v>
      </c>
      <c r="AH105" s="37">
        <v>11</v>
      </c>
      <c r="AI105" s="37">
        <v>22</v>
      </c>
      <c r="AJ105" s="37">
        <v>11</v>
      </c>
      <c r="AK105" s="37">
        <v>20</v>
      </c>
      <c r="AL105" s="37">
        <v>18</v>
      </c>
      <c r="AM105" s="32">
        <v>18</v>
      </c>
      <c r="AN105" s="37">
        <v>10</v>
      </c>
      <c r="AO105" s="37">
        <v>17</v>
      </c>
      <c r="AP105" s="37">
        <v>20</v>
      </c>
      <c r="AQ105" s="37">
        <v>18</v>
      </c>
      <c r="AR105" s="37">
        <v>24</v>
      </c>
      <c r="AS105" s="37">
        <v>24</v>
      </c>
      <c r="AT105" s="37">
        <v>12</v>
      </c>
      <c r="AU105" s="37">
        <v>29</v>
      </c>
      <c r="AV105" s="37">
        <v>22</v>
      </c>
      <c r="AW105" s="37">
        <v>20</v>
      </c>
      <c r="AX105" s="37">
        <v>15</v>
      </c>
      <c r="AY105" s="37">
        <v>13</v>
      </c>
      <c r="AZ105" s="37">
        <v>23</v>
      </c>
      <c r="BA105" s="37">
        <v>11</v>
      </c>
    </row>
    <row r="106" spans="1:55" s="30" customFormat="1" x14ac:dyDescent="0.25">
      <c r="A106" s="27" t="s">
        <v>45</v>
      </c>
      <c r="B106" s="37">
        <v>208</v>
      </c>
      <c r="C106" s="37">
        <v>302</v>
      </c>
      <c r="D106" s="37">
        <v>286</v>
      </c>
      <c r="E106" s="37">
        <v>298</v>
      </c>
      <c r="F106" s="37">
        <v>339</v>
      </c>
      <c r="G106" s="37">
        <v>293</v>
      </c>
      <c r="H106" s="37">
        <v>318</v>
      </c>
      <c r="I106" s="37">
        <v>294</v>
      </c>
      <c r="J106" s="37">
        <v>254</v>
      </c>
      <c r="K106" s="37">
        <v>287</v>
      </c>
      <c r="L106" s="37">
        <v>329</v>
      </c>
      <c r="M106" s="37">
        <v>278</v>
      </c>
      <c r="N106" s="37">
        <v>261</v>
      </c>
      <c r="O106" s="37">
        <v>260</v>
      </c>
      <c r="P106" s="37">
        <v>337</v>
      </c>
      <c r="Q106" s="37">
        <v>301</v>
      </c>
      <c r="R106" s="37">
        <v>340</v>
      </c>
      <c r="S106" s="37">
        <v>308</v>
      </c>
      <c r="T106" s="37">
        <v>247</v>
      </c>
      <c r="U106" s="32">
        <v>300</v>
      </c>
      <c r="V106" s="32">
        <v>294</v>
      </c>
      <c r="W106" s="32">
        <v>250</v>
      </c>
      <c r="X106" s="37">
        <v>298</v>
      </c>
      <c r="Y106" s="37">
        <v>286</v>
      </c>
      <c r="Z106" s="37">
        <v>308</v>
      </c>
      <c r="AA106" s="37">
        <v>306</v>
      </c>
      <c r="AB106" s="37">
        <v>286</v>
      </c>
      <c r="AC106" s="37">
        <v>304</v>
      </c>
      <c r="AD106" s="37">
        <v>304</v>
      </c>
      <c r="AE106" s="37">
        <v>291</v>
      </c>
      <c r="AF106" s="37">
        <v>286</v>
      </c>
      <c r="AG106" s="37">
        <v>328</v>
      </c>
      <c r="AH106" s="37">
        <v>253</v>
      </c>
      <c r="AI106" s="37">
        <v>250</v>
      </c>
      <c r="AJ106" s="37">
        <v>233</v>
      </c>
      <c r="AK106" s="37">
        <v>323</v>
      </c>
      <c r="AL106" s="37">
        <v>275</v>
      </c>
      <c r="AM106" s="32">
        <v>292</v>
      </c>
      <c r="AN106" s="37">
        <v>270</v>
      </c>
      <c r="AO106" s="37">
        <v>287</v>
      </c>
      <c r="AP106" s="37">
        <v>328</v>
      </c>
      <c r="AQ106" s="37">
        <v>301</v>
      </c>
      <c r="AR106" s="37">
        <v>309</v>
      </c>
      <c r="AS106" s="37">
        <v>289</v>
      </c>
      <c r="AT106" s="37">
        <v>308</v>
      </c>
      <c r="AU106" s="37">
        <v>292</v>
      </c>
      <c r="AV106" s="37">
        <v>312</v>
      </c>
      <c r="AW106" s="37">
        <v>317</v>
      </c>
      <c r="AX106" s="37">
        <v>326</v>
      </c>
      <c r="AY106" s="37">
        <v>295</v>
      </c>
      <c r="AZ106" s="37">
        <v>333</v>
      </c>
      <c r="BA106" s="37">
        <v>166</v>
      </c>
    </row>
    <row r="107" spans="1:55" s="30" customFormat="1" x14ac:dyDescent="0.25">
      <c r="A107" s="27" t="s">
        <v>46</v>
      </c>
      <c r="B107" s="37">
        <v>1290</v>
      </c>
      <c r="C107" s="37">
        <v>1561</v>
      </c>
      <c r="D107" s="37">
        <v>1507</v>
      </c>
      <c r="E107" s="37">
        <v>1459</v>
      </c>
      <c r="F107" s="37">
        <v>1404</v>
      </c>
      <c r="G107" s="37">
        <v>1347</v>
      </c>
      <c r="H107" s="37">
        <v>1377</v>
      </c>
      <c r="I107" s="37">
        <v>1378</v>
      </c>
      <c r="J107" s="37">
        <v>1229</v>
      </c>
      <c r="K107" s="37">
        <v>1362</v>
      </c>
      <c r="L107" s="37">
        <v>1316</v>
      </c>
      <c r="M107" s="37">
        <v>1349</v>
      </c>
      <c r="N107" s="37">
        <v>1065</v>
      </c>
      <c r="O107" s="37">
        <v>1229</v>
      </c>
      <c r="P107" s="37">
        <v>1382</v>
      </c>
      <c r="Q107" s="37">
        <v>1386</v>
      </c>
      <c r="R107" s="37">
        <v>1213</v>
      </c>
      <c r="S107" s="37">
        <v>1363</v>
      </c>
      <c r="T107" s="37">
        <v>1115</v>
      </c>
      <c r="U107" s="32">
        <v>1330</v>
      </c>
      <c r="V107" s="32">
        <v>1258</v>
      </c>
      <c r="W107" s="32">
        <v>998</v>
      </c>
      <c r="X107" s="37">
        <v>1195</v>
      </c>
      <c r="Y107" s="37">
        <v>1199</v>
      </c>
      <c r="Z107" s="37">
        <v>1161</v>
      </c>
      <c r="AA107" s="37">
        <v>1184</v>
      </c>
      <c r="AB107" s="37">
        <v>1150</v>
      </c>
      <c r="AC107" s="37">
        <v>1140</v>
      </c>
      <c r="AD107" s="37">
        <v>1166</v>
      </c>
      <c r="AE107" s="37">
        <v>1193</v>
      </c>
      <c r="AF107" s="37">
        <v>1155</v>
      </c>
      <c r="AG107" s="37">
        <v>1175</v>
      </c>
      <c r="AH107" s="37">
        <v>1130</v>
      </c>
      <c r="AI107" s="37">
        <v>1083</v>
      </c>
      <c r="AJ107" s="37">
        <v>1017</v>
      </c>
      <c r="AK107" s="37">
        <v>1196</v>
      </c>
      <c r="AL107" s="37">
        <v>1180</v>
      </c>
      <c r="AM107" s="32">
        <v>1171</v>
      </c>
      <c r="AN107" s="37">
        <v>1083</v>
      </c>
      <c r="AO107" s="37">
        <v>1200</v>
      </c>
      <c r="AP107" s="37">
        <v>1212</v>
      </c>
      <c r="AQ107" s="37">
        <v>1209</v>
      </c>
      <c r="AR107" s="37">
        <v>1200</v>
      </c>
      <c r="AS107" s="37">
        <v>1151</v>
      </c>
      <c r="AT107" s="37">
        <v>1157</v>
      </c>
      <c r="AU107" s="37">
        <v>1238</v>
      </c>
      <c r="AV107" s="37">
        <v>1223</v>
      </c>
      <c r="AW107" s="37">
        <v>1246</v>
      </c>
      <c r="AX107" s="37">
        <v>1218</v>
      </c>
      <c r="AY107" s="37">
        <v>1265</v>
      </c>
      <c r="AZ107" s="37">
        <v>1306</v>
      </c>
      <c r="BA107" s="37">
        <v>792</v>
      </c>
    </row>
    <row r="108" spans="1:55" s="30" customFormat="1" x14ac:dyDescent="0.25">
      <c r="A108" s="27" t="s">
        <v>47</v>
      </c>
      <c r="B108" s="37">
        <v>1976</v>
      </c>
      <c r="C108" s="37">
        <v>2321</v>
      </c>
      <c r="D108" s="37">
        <v>2191</v>
      </c>
      <c r="E108" s="37">
        <v>2157</v>
      </c>
      <c r="F108" s="37">
        <v>1988</v>
      </c>
      <c r="G108" s="37">
        <v>2032</v>
      </c>
      <c r="H108" s="37">
        <v>1953</v>
      </c>
      <c r="I108" s="37">
        <v>1896</v>
      </c>
      <c r="J108" s="37">
        <v>1728</v>
      </c>
      <c r="K108" s="37">
        <v>2019</v>
      </c>
      <c r="L108" s="37">
        <v>1989</v>
      </c>
      <c r="M108" s="37">
        <v>1917</v>
      </c>
      <c r="N108" s="37">
        <v>1586</v>
      </c>
      <c r="O108" s="37">
        <v>1764</v>
      </c>
      <c r="P108" s="37">
        <v>2053</v>
      </c>
      <c r="Q108" s="37">
        <v>1880</v>
      </c>
      <c r="R108" s="37">
        <v>1707</v>
      </c>
      <c r="S108" s="37">
        <v>1725</v>
      </c>
      <c r="T108" s="37">
        <v>1437</v>
      </c>
      <c r="U108" s="32">
        <v>1760</v>
      </c>
      <c r="V108" s="32">
        <v>1659</v>
      </c>
      <c r="W108" s="32">
        <v>1431</v>
      </c>
      <c r="X108" s="37">
        <v>1700</v>
      </c>
      <c r="Y108" s="37">
        <v>1607</v>
      </c>
      <c r="Z108" s="37">
        <v>1613</v>
      </c>
      <c r="AA108" s="37">
        <v>1652</v>
      </c>
      <c r="AB108" s="37">
        <v>1548</v>
      </c>
      <c r="AC108" s="37">
        <v>1600</v>
      </c>
      <c r="AD108" s="37">
        <v>1577</v>
      </c>
      <c r="AE108" s="37">
        <v>1566</v>
      </c>
      <c r="AF108" s="37">
        <v>1536</v>
      </c>
      <c r="AG108" s="37">
        <v>1608</v>
      </c>
      <c r="AH108" s="37">
        <v>1558</v>
      </c>
      <c r="AI108" s="37">
        <v>1601</v>
      </c>
      <c r="AJ108" s="37">
        <v>1442</v>
      </c>
      <c r="AK108" s="37">
        <v>1621</v>
      </c>
      <c r="AL108" s="37">
        <v>1600</v>
      </c>
      <c r="AM108" s="32">
        <v>1623</v>
      </c>
      <c r="AN108" s="37">
        <v>1607</v>
      </c>
      <c r="AO108" s="37">
        <v>1627</v>
      </c>
      <c r="AP108" s="37">
        <v>1607</v>
      </c>
      <c r="AQ108" s="37">
        <v>1654</v>
      </c>
      <c r="AR108" s="37">
        <v>1657</v>
      </c>
      <c r="AS108" s="37">
        <v>1569</v>
      </c>
      <c r="AT108" s="37">
        <v>1666</v>
      </c>
      <c r="AU108" s="37">
        <v>1716</v>
      </c>
      <c r="AV108" s="37">
        <v>1700</v>
      </c>
      <c r="AW108" s="37">
        <v>1658</v>
      </c>
      <c r="AX108" s="37">
        <v>1696</v>
      </c>
      <c r="AY108" s="37">
        <v>1814</v>
      </c>
      <c r="AZ108" s="37">
        <v>1867</v>
      </c>
      <c r="BA108" s="37">
        <v>1205</v>
      </c>
    </row>
    <row r="109" spans="1:55" s="30" customFormat="1" x14ac:dyDescent="0.25">
      <c r="A109" s="27" t="s">
        <v>48</v>
      </c>
      <c r="B109" s="37">
        <v>3612</v>
      </c>
      <c r="C109" s="37">
        <v>4155</v>
      </c>
      <c r="D109" s="37">
        <v>3866</v>
      </c>
      <c r="E109" s="37">
        <v>3824</v>
      </c>
      <c r="F109" s="37">
        <v>3661</v>
      </c>
      <c r="G109" s="37">
        <v>3376</v>
      </c>
      <c r="H109" s="37">
        <v>3492</v>
      </c>
      <c r="I109" s="37">
        <v>3398</v>
      </c>
      <c r="J109" s="37">
        <v>3028</v>
      </c>
      <c r="K109" s="37">
        <v>3691</v>
      </c>
      <c r="L109" s="37">
        <v>3594</v>
      </c>
      <c r="M109" s="37">
        <v>3342</v>
      </c>
      <c r="N109" s="37">
        <v>2884</v>
      </c>
      <c r="O109" s="37">
        <v>3013</v>
      </c>
      <c r="P109" s="37">
        <v>3442</v>
      </c>
      <c r="Q109" s="37">
        <v>3109</v>
      </c>
      <c r="R109" s="37">
        <v>2906</v>
      </c>
      <c r="S109" s="37">
        <v>2907</v>
      </c>
      <c r="T109" s="37">
        <v>2384</v>
      </c>
      <c r="U109" s="32">
        <v>2791</v>
      </c>
      <c r="V109" s="32">
        <v>2687</v>
      </c>
      <c r="W109" s="32">
        <v>2330</v>
      </c>
      <c r="X109" s="37">
        <v>2881</v>
      </c>
      <c r="Y109" s="37">
        <v>2670</v>
      </c>
      <c r="Z109" s="37">
        <v>2550</v>
      </c>
      <c r="AA109" s="37">
        <v>2508</v>
      </c>
      <c r="AB109" s="37">
        <v>2611</v>
      </c>
      <c r="AC109" s="37">
        <v>2633</v>
      </c>
      <c r="AD109" s="37">
        <v>2484</v>
      </c>
      <c r="AE109" s="37">
        <v>2628</v>
      </c>
      <c r="AF109" s="37">
        <v>2620</v>
      </c>
      <c r="AG109" s="37">
        <v>2563</v>
      </c>
      <c r="AH109" s="37">
        <v>2489</v>
      </c>
      <c r="AI109" s="37">
        <v>2560</v>
      </c>
      <c r="AJ109" s="37">
        <v>2150</v>
      </c>
      <c r="AK109" s="37">
        <v>2638</v>
      </c>
      <c r="AL109" s="37">
        <v>2576</v>
      </c>
      <c r="AM109" s="32">
        <v>2601</v>
      </c>
      <c r="AN109" s="37">
        <v>2629</v>
      </c>
      <c r="AO109" s="37">
        <v>2696</v>
      </c>
      <c r="AP109" s="37">
        <v>2741</v>
      </c>
      <c r="AQ109" s="37">
        <v>2769</v>
      </c>
      <c r="AR109" s="37">
        <v>2642</v>
      </c>
      <c r="AS109" s="37">
        <v>2700</v>
      </c>
      <c r="AT109" s="37">
        <v>2949</v>
      </c>
      <c r="AU109" s="37">
        <v>2819</v>
      </c>
      <c r="AV109" s="37">
        <v>2766</v>
      </c>
      <c r="AW109" s="37">
        <v>2829</v>
      </c>
      <c r="AX109" s="37">
        <v>2965</v>
      </c>
      <c r="AY109" s="37">
        <v>2962</v>
      </c>
      <c r="AZ109" s="37">
        <v>3136</v>
      </c>
      <c r="BA109" s="37">
        <v>2013</v>
      </c>
    </row>
    <row r="110" spans="1:55" s="30" customFormat="1" x14ac:dyDescent="0.25">
      <c r="A110" s="29" t="s">
        <v>49</v>
      </c>
      <c r="B110" s="37">
        <v>5565</v>
      </c>
      <c r="C110" s="37">
        <v>6621</v>
      </c>
      <c r="D110" s="37">
        <v>6325</v>
      </c>
      <c r="E110" s="37">
        <v>6122</v>
      </c>
      <c r="F110" s="37">
        <v>5838</v>
      </c>
      <c r="G110" s="37">
        <v>5374</v>
      </c>
      <c r="H110" s="37">
        <v>5041</v>
      </c>
      <c r="I110" s="37">
        <v>5137</v>
      </c>
      <c r="J110" s="37">
        <v>4559</v>
      </c>
      <c r="K110" s="37">
        <v>5564</v>
      </c>
      <c r="L110" s="37">
        <v>5496</v>
      </c>
      <c r="M110" s="37">
        <v>4966</v>
      </c>
      <c r="N110" s="37">
        <v>4082</v>
      </c>
      <c r="O110" s="37">
        <v>4460</v>
      </c>
      <c r="P110" s="37">
        <v>5026</v>
      </c>
      <c r="Q110" s="37">
        <v>4472</v>
      </c>
      <c r="R110" s="37">
        <v>4071</v>
      </c>
      <c r="S110" s="37">
        <v>3778</v>
      </c>
      <c r="T110" s="37">
        <v>3372</v>
      </c>
      <c r="U110" s="32">
        <v>3884</v>
      </c>
      <c r="V110" s="32">
        <v>3665</v>
      </c>
      <c r="W110" s="32">
        <v>3074</v>
      </c>
      <c r="X110" s="37">
        <v>3811</v>
      </c>
      <c r="Y110" s="37">
        <v>3504</v>
      </c>
      <c r="Z110" s="37">
        <v>3548</v>
      </c>
      <c r="AA110" s="37">
        <v>3497</v>
      </c>
      <c r="AB110" s="37">
        <v>3590</v>
      </c>
      <c r="AC110" s="37">
        <v>3547</v>
      </c>
      <c r="AD110" s="37">
        <v>3536</v>
      </c>
      <c r="AE110" s="37">
        <v>3391</v>
      </c>
      <c r="AF110" s="37">
        <v>3484</v>
      </c>
      <c r="AG110" s="37">
        <v>3568</v>
      </c>
      <c r="AH110" s="37">
        <v>3325</v>
      </c>
      <c r="AI110" s="37">
        <v>3418</v>
      </c>
      <c r="AJ110" s="37">
        <v>2961</v>
      </c>
      <c r="AK110" s="37">
        <v>3602</v>
      </c>
      <c r="AL110" s="37">
        <v>3487</v>
      </c>
      <c r="AM110" s="32">
        <v>3531</v>
      </c>
      <c r="AN110" s="37">
        <v>3501</v>
      </c>
      <c r="AO110" s="37">
        <v>3636</v>
      </c>
      <c r="AP110" s="37">
        <v>3694</v>
      </c>
      <c r="AQ110" s="37">
        <v>3870</v>
      </c>
      <c r="AR110" s="37">
        <v>3706</v>
      </c>
      <c r="AS110" s="37">
        <v>3750</v>
      </c>
      <c r="AT110" s="37">
        <v>4015</v>
      </c>
      <c r="AU110" s="37">
        <v>4052</v>
      </c>
      <c r="AV110" s="37">
        <v>3872</v>
      </c>
      <c r="AW110" s="37">
        <v>3905</v>
      </c>
      <c r="AX110" s="37">
        <v>4022</v>
      </c>
      <c r="AY110" s="37">
        <v>4150</v>
      </c>
      <c r="AZ110" s="37">
        <v>4410</v>
      </c>
      <c r="BA110" s="37">
        <v>2922</v>
      </c>
    </row>
    <row r="111" spans="1:55" s="30" customFormat="1" x14ac:dyDescent="0.25">
      <c r="A111" s="29" t="s">
        <v>65</v>
      </c>
      <c r="B111" s="37"/>
      <c r="C111" s="37"/>
      <c r="D111" s="37"/>
      <c r="E111" s="37">
        <f>SUM(E104:E110)</f>
        <v>13935</v>
      </c>
      <c r="F111" s="37">
        <f t="shared" ref="F111:BA111" si="134">SUM(F104:F110)</f>
        <v>13285</v>
      </c>
      <c r="G111" s="37">
        <f t="shared" si="134"/>
        <v>12490</v>
      </c>
      <c r="H111" s="37">
        <f t="shared" si="134"/>
        <v>12246</v>
      </c>
      <c r="I111" s="37">
        <f t="shared" si="134"/>
        <v>12142</v>
      </c>
      <c r="J111" s="37">
        <f t="shared" si="134"/>
        <v>10854</v>
      </c>
      <c r="K111" s="37">
        <f t="shared" si="134"/>
        <v>12997</v>
      </c>
      <c r="L111" s="37">
        <f t="shared" si="134"/>
        <v>12788</v>
      </c>
      <c r="M111" s="37">
        <f t="shared" si="134"/>
        <v>11913</v>
      </c>
      <c r="N111" s="37">
        <f t="shared" si="134"/>
        <v>9941</v>
      </c>
      <c r="O111" s="37">
        <f t="shared" si="134"/>
        <v>10794</v>
      </c>
      <c r="P111" s="37">
        <f t="shared" si="134"/>
        <v>12301</v>
      </c>
      <c r="Q111" s="37">
        <f t="shared" si="134"/>
        <v>11223</v>
      </c>
      <c r="R111" s="37">
        <f t="shared" si="134"/>
        <v>10306</v>
      </c>
      <c r="S111" s="37">
        <f t="shared" si="134"/>
        <v>10153</v>
      </c>
      <c r="T111" s="37">
        <f t="shared" si="134"/>
        <v>8624</v>
      </c>
      <c r="U111" s="37">
        <f t="shared" si="134"/>
        <v>10141</v>
      </c>
      <c r="V111" s="37">
        <f t="shared" si="134"/>
        <v>9636</v>
      </c>
      <c r="W111" s="37">
        <f t="shared" si="134"/>
        <v>8147</v>
      </c>
      <c r="X111" s="37">
        <f t="shared" si="134"/>
        <v>9950</v>
      </c>
      <c r="Y111" s="37">
        <f t="shared" si="134"/>
        <v>9343</v>
      </c>
      <c r="Z111" s="37">
        <f t="shared" si="134"/>
        <v>9256</v>
      </c>
      <c r="AA111" s="37">
        <f t="shared" si="134"/>
        <v>9212</v>
      </c>
      <c r="AB111" s="37">
        <f t="shared" si="134"/>
        <v>9258</v>
      </c>
      <c r="AC111" s="37">
        <f t="shared" si="134"/>
        <v>9293</v>
      </c>
      <c r="AD111" s="37">
        <f t="shared" si="134"/>
        <v>9127</v>
      </c>
      <c r="AE111" s="37">
        <f t="shared" si="134"/>
        <v>9141</v>
      </c>
      <c r="AF111" s="37">
        <f t="shared" si="134"/>
        <v>9161</v>
      </c>
      <c r="AG111" s="37">
        <f t="shared" si="134"/>
        <v>9319</v>
      </c>
      <c r="AH111" s="37">
        <f t="shared" si="134"/>
        <v>8830</v>
      </c>
      <c r="AI111" s="37">
        <f t="shared" si="134"/>
        <v>8978</v>
      </c>
      <c r="AJ111" s="37">
        <f t="shared" si="134"/>
        <v>7865</v>
      </c>
      <c r="AK111" s="37">
        <f t="shared" si="134"/>
        <v>9445</v>
      </c>
      <c r="AL111" s="37">
        <f t="shared" si="134"/>
        <v>9191</v>
      </c>
      <c r="AM111" s="37">
        <f t="shared" si="134"/>
        <v>9305</v>
      </c>
      <c r="AN111" s="37">
        <f t="shared" si="134"/>
        <v>9150</v>
      </c>
      <c r="AO111" s="37">
        <f t="shared" si="134"/>
        <v>9503</v>
      </c>
      <c r="AP111" s="37">
        <f t="shared" si="134"/>
        <v>9649</v>
      </c>
      <c r="AQ111" s="37">
        <f t="shared" si="134"/>
        <v>9864</v>
      </c>
      <c r="AR111" s="37">
        <f t="shared" si="134"/>
        <v>9603</v>
      </c>
      <c r="AS111" s="37">
        <f t="shared" si="134"/>
        <v>9529</v>
      </c>
      <c r="AT111" s="37">
        <f t="shared" si="134"/>
        <v>10151</v>
      </c>
      <c r="AU111" s="37">
        <f t="shared" si="134"/>
        <v>10193</v>
      </c>
      <c r="AV111" s="37">
        <f t="shared" si="134"/>
        <v>9957</v>
      </c>
      <c r="AW111" s="37">
        <f t="shared" si="134"/>
        <v>10033</v>
      </c>
      <c r="AX111" s="37">
        <f t="shared" si="134"/>
        <v>10287</v>
      </c>
      <c r="AY111" s="37">
        <f t="shared" si="134"/>
        <v>10550</v>
      </c>
      <c r="AZ111" s="37">
        <f t="shared" si="134"/>
        <v>11116</v>
      </c>
      <c r="BA111" s="37">
        <f t="shared" si="134"/>
        <v>7131</v>
      </c>
    </row>
    <row r="112" spans="1:55" s="30" customFormat="1" x14ac:dyDescent="0.25">
      <c r="A112" s="28"/>
    </row>
    <row r="113" spans="1:53" s="17" customFormat="1" ht="18.75" x14ac:dyDescent="0.3">
      <c r="A113" s="13" t="s">
        <v>62</v>
      </c>
      <c r="BA113" s="34"/>
    </row>
    <row r="114" spans="1:53" s="30" customFormat="1" x14ac:dyDescent="0.25">
      <c r="A114" s="33" t="s">
        <v>50</v>
      </c>
      <c r="B114" s="16">
        <v>1</v>
      </c>
      <c r="C114" s="16">
        <v>2</v>
      </c>
      <c r="D114" s="16">
        <v>3</v>
      </c>
      <c r="E114" s="16">
        <v>4</v>
      </c>
      <c r="F114" s="16">
        <v>5</v>
      </c>
      <c r="G114" s="16">
        <v>6</v>
      </c>
      <c r="H114" s="16">
        <v>7</v>
      </c>
      <c r="I114" s="16">
        <v>8</v>
      </c>
      <c r="J114" s="16">
        <v>9</v>
      </c>
      <c r="K114" s="16">
        <v>10</v>
      </c>
      <c r="L114" s="16">
        <v>11</v>
      </c>
      <c r="M114" s="16">
        <v>12</v>
      </c>
      <c r="N114" s="16">
        <v>13</v>
      </c>
      <c r="O114" s="16">
        <v>14</v>
      </c>
      <c r="P114" s="16">
        <v>15</v>
      </c>
      <c r="Q114" s="16">
        <v>16</v>
      </c>
      <c r="R114" s="16">
        <v>17</v>
      </c>
      <c r="S114" s="16">
        <v>18</v>
      </c>
      <c r="T114" s="16">
        <v>19</v>
      </c>
      <c r="U114" s="16">
        <v>20</v>
      </c>
      <c r="V114" s="16">
        <v>21</v>
      </c>
      <c r="W114" s="16">
        <v>22</v>
      </c>
      <c r="X114" s="16">
        <v>23</v>
      </c>
      <c r="Y114" s="16">
        <v>24</v>
      </c>
      <c r="Z114" s="16">
        <v>25</v>
      </c>
      <c r="AA114" s="16">
        <v>26</v>
      </c>
      <c r="AB114" s="16">
        <v>27</v>
      </c>
      <c r="AC114" s="16">
        <v>28</v>
      </c>
      <c r="AD114" s="16">
        <v>29</v>
      </c>
      <c r="AE114" s="16">
        <v>30</v>
      </c>
      <c r="AF114" s="16">
        <v>31</v>
      </c>
      <c r="AG114" s="16">
        <v>32</v>
      </c>
      <c r="AH114" s="16">
        <v>33</v>
      </c>
      <c r="AI114" s="16">
        <v>34</v>
      </c>
      <c r="AJ114" s="16">
        <v>35</v>
      </c>
      <c r="AK114" s="16">
        <v>36</v>
      </c>
      <c r="AL114" s="16">
        <v>37</v>
      </c>
      <c r="AM114" s="16">
        <v>38</v>
      </c>
      <c r="AN114" s="16">
        <v>39</v>
      </c>
      <c r="AO114" s="16">
        <v>40</v>
      </c>
      <c r="AP114" s="16">
        <v>41</v>
      </c>
      <c r="AQ114" s="16">
        <v>42</v>
      </c>
      <c r="AR114" s="16">
        <v>43</v>
      </c>
      <c r="AS114" s="16">
        <v>44</v>
      </c>
      <c r="AT114" s="16">
        <v>45</v>
      </c>
      <c r="AU114" s="16">
        <v>46</v>
      </c>
      <c r="AV114" s="16">
        <v>47</v>
      </c>
      <c r="AW114" s="16">
        <v>48</v>
      </c>
      <c r="AX114" s="16">
        <v>49</v>
      </c>
      <c r="AY114" s="16">
        <v>50</v>
      </c>
      <c r="AZ114" s="16">
        <v>51</v>
      </c>
      <c r="BA114" s="15">
        <v>52</v>
      </c>
    </row>
    <row r="115" spans="1:53" s="30" customFormat="1" x14ac:dyDescent="0.25">
      <c r="A115" s="31" t="s">
        <v>52</v>
      </c>
      <c r="B115" s="36">
        <v>43833</v>
      </c>
      <c r="C115" s="36">
        <v>43840</v>
      </c>
      <c r="D115" s="36">
        <v>43847</v>
      </c>
      <c r="E115" s="36">
        <v>43854</v>
      </c>
      <c r="F115" s="36">
        <v>43861</v>
      </c>
      <c r="G115" s="36">
        <v>43868</v>
      </c>
      <c r="H115" s="36">
        <v>43875</v>
      </c>
      <c r="I115" s="36">
        <v>43882</v>
      </c>
      <c r="J115" s="36">
        <v>43889</v>
      </c>
      <c r="K115" s="36">
        <v>43896</v>
      </c>
      <c r="L115" s="36">
        <v>43903</v>
      </c>
      <c r="M115" s="36">
        <v>43910</v>
      </c>
      <c r="N115" s="36">
        <v>43917</v>
      </c>
      <c r="O115" s="36">
        <v>43924</v>
      </c>
      <c r="P115" s="35">
        <v>43931</v>
      </c>
      <c r="Q115" s="35">
        <v>43938</v>
      </c>
      <c r="R115" s="35">
        <v>43945</v>
      </c>
      <c r="S115" s="35">
        <v>43952</v>
      </c>
      <c r="T115" s="35">
        <v>43959</v>
      </c>
      <c r="U115" s="35">
        <v>43966</v>
      </c>
      <c r="V115" s="35">
        <v>43973</v>
      </c>
      <c r="W115" s="35">
        <v>43980</v>
      </c>
      <c r="X115" s="35">
        <v>43987</v>
      </c>
      <c r="Y115" s="35">
        <v>43994</v>
      </c>
      <c r="Z115" s="35">
        <v>44001</v>
      </c>
      <c r="AA115" s="35">
        <v>44008</v>
      </c>
      <c r="AB115" s="35">
        <v>44015</v>
      </c>
      <c r="AC115" s="35">
        <v>44022</v>
      </c>
      <c r="AD115" s="35">
        <v>44029</v>
      </c>
      <c r="AE115" s="35">
        <v>44036</v>
      </c>
      <c r="AF115" s="35">
        <v>44043</v>
      </c>
      <c r="AG115" s="35">
        <v>44050</v>
      </c>
      <c r="AH115" s="35">
        <v>44057</v>
      </c>
      <c r="AI115" s="35">
        <v>44064</v>
      </c>
      <c r="AJ115" s="35">
        <v>44071</v>
      </c>
      <c r="AK115" s="35">
        <v>44078</v>
      </c>
      <c r="AL115" s="35">
        <v>44085</v>
      </c>
      <c r="AM115" s="35">
        <v>44092</v>
      </c>
      <c r="AN115" s="35">
        <v>44099</v>
      </c>
      <c r="AO115" s="35">
        <v>44106</v>
      </c>
      <c r="AP115" s="35">
        <v>44113</v>
      </c>
      <c r="AQ115" s="35">
        <v>44120</v>
      </c>
      <c r="AR115" s="35">
        <v>44127</v>
      </c>
      <c r="AS115" s="35">
        <v>44134</v>
      </c>
      <c r="AT115" s="35">
        <v>44141</v>
      </c>
      <c r="AU115" s="35">
        <v>44148</v>
      </c>
      <c r="AV115" s="35">
        <v>44155</v>
      </c>
      <c r="AW115" s="35">
        <v>44162</v>
      </c>
      <c r="AX115" s="35">
        <v>44169</v>
      </c>
      <c r="AY115" s="35">
        <v>44176</v>
      </c>
      <c r="AZ115" s="35">
        <v>44183</v>
      </c>
      <c r="BA115" s="14">
        <v>44190</v>
      </c>
    </row>
    <row r="116" spans="1:53" s="30" customFormat="1" x14ac:dyDescent="0.25">
      <c r="A116" s="27" t="s">
        <v>51</v>
      </c>
      <c r="B116" s="37">
        <v>52</v>
      </c>
      <c r="C116" s="37">
        <v>73</v>
      </c>
      <c r="D116" s="37">
        <v>59</v>
      </c>
      <c r="E116" s="43">
        <f t="shared" ref="E116:AZ121" si="135">E31-E104</f>
        <v>-8</v>
      </c>
      <c r="F116" s="43">
        <f t="shared" si="135"/>
        <v>16</v>
      </c>
      <c r="G116" s="43">
        <f t="shared" si="135"/>
        <v>9</v>
      </c>
      <c r="H116" s="43">
        <f t="shared" si="135"/>
        <v>1</v>
      </c>
      <c r="I116" s="43">
        <f t="shared" si="135"/>
        <v>33</v>
      </c>
      <c r="J116" s="43">
        <f t="shared" si="135"/>
        <v>7</v>
      </c>
      <c r="K116" s="43">
        <f t="shared" si="135"/>
        <v>-2</v>
      </c>
      <c r="L116" s="43">
        <f t="shared" si="135"/>
        <v>10</v>
      </c>
      <c r="M116" s="43">
        <f t="shared" si="135"/>
        <v>3</v>
      </c>
      <c r="N116" s="43">
        <f t="shared" si="135"/>
        <v>2</v>
      </c>
      <c r="O116" s="43">
        <f t="shared" si="135"/>
        <v>-5</v>
      </c>
      <c r="P116" s="43">
        <f t="shared" si="135"/>
        <v>11</v>
      </c>
      <c r="Q116" s="43">
        <f t="shared" si="135"/>
        <v>-6</v>
      </c>
      <c r="R116" s="43">
        <f t="shared" si="135"/>
        <v>-23</v>
      </c>
      <c r="S116" s="43">
        <f t="shared" si="135"/>
        <v>-5</v>
      </c>
      <c r="T116" s="43">
        <f t="shared" si="135"/>
        <v>8</v>
      </c>
      <c r="U116" s="43">
        <f t="shared" si="135"/>
        <v>-8</v>
      </c>
      <c r="V116" s="43">
        <f t="shared" si="135"/>
        <v>-9</v>
      </c>
      <c r="W116" s="43">
        <f t="shared" si="135"/>
        <v>-1</v>
      </c>
      <c r="X116" s="43">
        <f t="shared" si="135"/>
        <v>2</v>
      </c>
      <c r="Y116" s="43">
        <f t="shared" si="135"/>
        <v>-14</v>
      </c>
      <c r="Z116" s="43">
        <f t="shared" si="135"/>
        <v>-9</v>
      </c>
      <c r="AA116" s="43">
        <f t="shared" si="135"/>
        <v>-4</v>
      </c>
      <c r="AB116" s="43">
        <f t="shared" si="135"/>
        <v>-17</v>
      </c>
      <c r="AC116" s="43">
        <f t="shared" si="135"/>
        <v>-4</v>
      </c>
      <c r="AD116" s="43">
        <f t="shared" si="135"/>
        <v>0</v>
      </c>
      <c r="AE116" s="43">
        <f t="shared" si="135"/>
        <v>-2</v>
      </c>
      <c r="AF116" s="43">
        <f t="shared" si="135"/>
        <v>-5</v>
      </c>
      <c r="AG116" s="43">
        <f t="shared" si="135"/>
        <v>-2</v>
      </c>
      <c r="AH116" s="43">
        <f t="shared" si="135"/>
        <v>-10</v>
      </c>
      <c r="AI116" s="43">
        <f t="shared" si="135"/>
        <v>3</v>
      </c>
      <c r="AJ116" s="43">
        <f t="shared" si="135"/>
        <v>-6</v>
      </c>
      <c r="AK116" s="43">
        <f t="shared" si="135"/>
        <v>9</v>
      </c>
      <c r="AL116" s="43">
        <f t="shared" si="135"/>
        <v>5</v>
      </c>
      <c r="AM116" s="43">
        <f t="shared" si="135"/>
        <v>-24</v>
      </c>
      <c r="AN116" s="43">
        <f t="shared" si="135"/>
        <v>5</v>
      </c>
      <c r="AO116" s="43">
        <f t="shared" si="135"/>
        <v>28</v>
      </c>
      <c r="AP116" s="43">
        <f t="shared" si="135"/>
        <v>-1</v>
      </c>
      <c r="AQ116" s="43">
        <f t="shared" si="135"/>
        <v>11</v>
      </c>
      <c r="AR116" s="43">
        <f t="shared" si="135"/>
        <v>-16</v>
      </c>
      <c r="AS116" s="43">
        <f t="shared" si="135"/>
        <v>-1</v>
      </c>
      <c r="AT116" s="43">
        <f t="shared" si="135"/>
        <v>8</v>
      </c>
      <c r="AU116" s="43">
        <f t="shared" si="135"/>
        <v>-1</v>
      </c>
      <c r="AV116" s="43">
        <f t="shared" si="135"/>
        <v>-5</v>
      </c>
      <c r="AW116" s="43">
        <f t="shared" si="135"/>
        <v>-2</v>
      </c>
      <c r="AX116" s="43">
        <f t="shared" si="135"/>
        <v>5</v>
      </c>
      <c r="AY116" s="43">
        <f t="shared" si="135"/>
        <v>1</v>
      </c>
      <c r="AZ116" s="43">
        <f t="shared" si="135"/>
        <v>12</v>
      </c>
      <c r="BA116" s="44">
        <f t="shared" ref="BA116:BA122" si="136">BA31-BA104</f>
        <v>12</v>
      </c>
    </row>
    <row r="117" spans="1:53" s="30" customFormat="1" x14ac:dyDescent="0.25">
      <c r="A117" s="27" t="s">
        <v>44</v>
      </c>
      <c r="B117" s="43">
        <f t="shared" ref="B117:Q122" si="137">B32-B105</f>
        <v>-3</v>
      </c>
      <c r="C117" s="43">
        <f t="shared" si="137"/>
        <v>3</v>
      </c>
      <c r="D117" s="43">
        <f t="shared" si="137"/>
        <v>7</v>
      </c>
      <c r="E117" s="43">
        <f t="shared" si="135"/>
        <v>-3</v>
      </c>
      <c r="F117" s="43">
        <f t="shared" si="135"/>
        <v>1</v>
      </c>
      <c r="G117" s="43">
        <f t="shared" si="135"/>
        <v>2</v>
      </c>
      <c r="H117" s="43">
        <f t="shared" si="135"/>
        <v>0</v>
      </c>
      <c r="I117" s="43">
        <f t="shared" si="135"/>
        <v>17</v>
      </c>
      <c r="J117" s="43">
        <f t="shared" si="135"/>
        <v>9</v>
      </c>
      <c r="K117" s="43">
        <f t="shared" si="135"/>
        <v>-11</v>
      </c>
      <c r="L117" s="43">
        <f t="shared" si="135"/>
        <v>7</v>
      </c>
      <c r="M117" s="43">
        <f t="shared" si="135"/>
        <v>9</v>
      </c>
      <c r="N117" s="43">
        <f t="shared" si="135"/>
        <v>-3</v>
      </c>
      <c r="O117" s="43">
        <f t="shared" si="135"/>
        <v>-9</v>
      </c>
      <c r="P117" s="43">
        <f t="shared" si="135"/>
        <v>-2</v>
      </c>
      <c r="Q117" s="43">
        <f t="shared" si="135"/>
        <v>0</v>
      </c>
      <c r="R117" s="43">
        <f t="shared" si="135"/>
        <v>6</v>
      </c>
      <c r="S117" s="43">
        <f t="shared" si="135"/>
        <v>-3</v>
      </c>
      <c r="T117" s="43">
        <f t="shared" si="135"/>
        <v>-4</v>
      </c>
      <c r="U117" s="43">
        <f t="shared" si="135"/>
        <v>-10</v>
      </c>
      <c r="V117" s="43">
        <f t="shared" si="135"/>
        <v>8</v>
      </c>
      <c r="W117" s="43">
        <f t="shared" si="135"/>
        <v>-2</v>
      </c>
      <c r="X117" s="43">
        <f t="shared" si="135"/>
        <v>-1</v>
      </c>
      <c r="Y117" s="43">
        <f t="shared" si="135"/>
        <v>1</v>
      </c>
      <c r="Z117" s="43">
        <f t="shared" si="135"/>
        <v>-1</v>
      </c>
      <c r="AA117" s="43">
        <f t="shared" si="135"/>
        <v>-1</v>
      </c>
      <c r="AB117" s="43">
        <f t="shared" si="135"/>
        <v>3</v>
      </c>
      <c r="AC117" s="43">
        <f t="shared" si="135"/>
        <v>-5</v>
      </c>
      <c r="AD117" s="43">
        <f t="shared" si="135"/>
        <v>-1</v>
      </c>
      <c r="AE117" s="43">
        <f t="shared" si="135"/>
        <v>1</v>
      </c>
      <c r="AF117" s="43">
        <f t="shared" si="135"/>
        <v>-7</v>
      </c>
      <c r="AG117" s="43">
        <f t="shared" si="135"/>
        <v>-6</v>
      </c>
      <c r="AH117" s="43">
        <f t="shared" si="135"/>
        <v>13</v>
      </c>
      <c r="AI117" s="43">
        <f t="shared" si="135"/>
        <v>-14</v>
      </c>
      <c r="AJ117" s="43">
        <f t="shared" si="135"/>
        <v>5</v>
      </c>
      <c r="AK117" s="43">
        <f t="shared" si="135"/>
        <v>-1</v>
      </c>
      <c r="AL117" s="43">
        <f t="shared" si="135"/>
        <v>-6</v>
      </c>
      <c r="AM117" s="43">
        <f t="shared" si="135"/>
        <v>0</v>
      </c>
      <c r="AN117" s="43">
        <f t="shared" si="135"/>
        <v>4</v>
      </c>
      <c r="AO117" s="43">
        <f t="shared" si="135"/>
        <v>-2</v>
      </c>
      <c r="AP117" s="43">
        <f t="shared" si="135"/>
        <v>-4</v>
      </c>
      <c r="AQ117" s="43">
        <f t="shared" si="135"/>
        <v>-4</v>
      </c>
      <c r="AR117" s="43">
        <f t="shared" si="135"/>
        <v>-10</v>
      </c>
      <c r="AS117" s="43">
        <f t="shared" si="135"/>
        <v>-5</v>
      </c>
      <c r="AT117" s="43">
        <f t="shared" si="135"/>
        <v>-5</v>
      </c>
      <c r="AU117" s="43">
        <f t="shared" si="135"/>
        <v>-10</v>
      </c>
      <c r="AV117" s="43">
        <f t="shared" si="135"/>
        <v>-3</v>
      </c>
      <c r="AW117" s="43">
        <f t="shared" si="135"/>
        <v>-6</v>
      </c>
      <c r="AX117" s="43">
        <f t="shared" si="135"/>
        <v>2</v>
      </c>
      <c r="AY117" s="43">
        <f t="shared" si="135"/>
        <v>19</v>
      </c>
      <c r="AZ117" s="43">
        <f t="shared" si="135"/>
        <v>-4</v>
      </c>
      <c r="BA117" s="44">
        <f t="shared" si="136"/>
        <v>2</v>
      </c>
    </row>
    <row r="118" spans="1:53" s="30" customFormat="1" x14ac:dyDescent="0.25">
      <c r="A118" s="27" t="s">
        <v>45</v>
      </c>
      <c r="B118" s="43">
        <f t="shared" si="137"/>
        <v>7</v>
      </c>
      <c r="C118" s="43">
        <f t="shared" si="137"/>
        <v>-22</v>
      </c>
      <c r="D118" s="43">
        <f t="shared" si="137"/>
        <v>33</v>
      </c>
      <c r="E118" s="43">
        <f t="shared" si="135"/>
        <v>41</v>
      </c>
      <c r="F118" s="43">
        <f t="shared" si="135"/>
        <v>-32</v>
      </c>
      <c r="G118" s="43">
        <f t="shared" si="135"/>
        <v>-26</v>
      </c>
      <c r="H118" s="43">
        <f t="shared" si="135"/>
        <v>-13</v>
      </c>
      <c r="I118" s="43">
        <f t="shared" si="135"/>
        <v>-18</v>
      </c>
      <c r="J118" s="43">
        <f t="shared" si="135"/>
        <v>34</v>
      </c>
      <c r="K118" s="43">
        <f t="shared" si="135"/>
        <v>16</v>
      </c>
      <c r="L118" s="43">
        <f t="shared" si="135"/>
        <v>-30</v>
      </c>
      <c r="M118" s="43">
        <f t="shared" si="135"/>
        <v>15</v>
      </c>
      <c r="N118" s="43">
        <f t="shared" si="135"/>
        <v>28</v>
      </c>
      <c r="O118" s="43">
        <f t="shared" si="135"/>
        <v>36</v>
      </c>
      <c r="P118" s="43">
        <f t="shared" si="135"/>
        <v>-49</v>
      </c>
      <c r="Q118" s="43">
        <f t="shared" si="135"/>
        <v>-50</v>
      </c>
      <c r="R118" s="43">
        <f t="shared" si="135"/>
        <v>-67</v>
      </c>
      <c r="S118" s="43">
        <f t="shared" si="135"/>
        <v>-11</v>
      </c>
      <c r="T118" s="43">
        <f t="shared" si="135"/>
        <v>15</v>
      </c>
      <c r="U118" s="43">
        <f t="shared" si="135"/>
        <v>4</v>
      </c>
      <c r="V118" s="43">
        <f t="shared" si="135"/>
        <v>15</v>
      </c>
      <c r="W118" s="43">
        <f t="shared" si="135"/>
        <v>-11</v>
      </c>
      <c r="X118" s="43">
        <f t="shared" si="135"/>
        <v>8</v>
      </c>
      <c r="Y118" s="43">
        <f t="shared" si="135"/>
        <v>12</v>
      </c>
      <c r="Z118" s="43">
        <f t="shared" si="135"/>
        <v>-29</v>
      </c>
      <c r="AA118" s="43">
        <f t="shared" si="135"/>
        <v>-33</v>
      </c>
      <c r="AB118" s="43">
        <f t="shared" si="135"/>
        <v>-31</v>
      </c>
      <c r="AC118" s="43">
        <f t="shared" si="135"/>
        <v>-45</v>
      </c>
      <c r="AD118" s="43">
        <f t="shared" si="135"/>
        <v>-25</v>
      </c>
      <c r="AE118" s="43">
        <f t="shared" si="135"/>
        <v>-24</v>
      </c>
      <c r="AF118" s="43">
        <f t="shared" si="135"/>
        <v>-21</v>
      </c>
      <c r="AG118" s="43">
        <f t="shared" si="135"/>
        <v>-83</v>
      </c>
      <c r="AH118" s="43">
        <f t="shared" si="135"/>
        <v>24</v>
      </c>
      <c r="AI118" s="43">
        <f t="shared" si="135"/>
        <v>14</v>
      </c>
      <c r="AJ118" s="43">
        <f t="shared" si="135"/>
        <v>-9</v>
      </c>
      <c r="AK118" s="43">
        <f t="shared" si="135"/>
        <v>-55</v>
      </c>
      <c r="AL118" s="43">
        <f t="shared" si="135"/>
        <v>22</v>
      </c>
      <c r="AM118" s="43">
        <f t="shared" si="135"/>
        <v>-28</v>
      </c>
      <c r="AN118" s="43">
        <f t="shared" si="135"/>
        <v>-1</v>
      </c>
      <c r="AO118" s="43">
        <f t="shared" si="135"/>
        <v>38</v>
      </c>
      <c r="AP118" s="43">
        <f t="shared" si="135"/>
        <v>-26</v>
      </c>
      <c r="AQ118" s="43">
        <f t="shared" si="135"/>
        <v>2</v>
      </c>
      <c r="AR118" s="43">
        <f t="shared" si="135"/>
        <v>-28</v>
      </c>
      <c r="AS118" s="43">
        <f t="shared" si="135"/>
        <v>0</v>
      </c>
      <c r="AT118" s="43">
        <f t="shared" si="135"/>
        <v>6</v>
      </c>
      <c r="AU118" s="43">
        <f t="shared" si="135"/>
        <v>-21</v>
      </c>
      <c r="AV118" s="43">
        <f t="shared" si="135"/>
        <v>-29</v>
      </c>
      <c r="AW118" s="43">
        <f t="shared" si="135"/>
        <v>-5</v>
      </c>
      <c r="AX118" s="43">
        <f t="shared" si="135"/>
        <v>-11</v>
      </c>
      <c r="AY118" s="43">
        <f t="shared" si="135"/>
        <v>20</v>
      </c>
      <c r="AZ118" s="43">
        <f t="shared" si="135"/>
        <v>35</v>
      </c>
      <c r="BA118" s="44">
        <f t="shared" si="136"/>
        <v>-18</v>
      </c>
    </row>
    <row r="119" spans="1:53" s="30" customFormat="1" x14ac:dyDescent="0.25">
      <c r="A119" s="27" t="s">
        <v>46</v>
      </c>
      <c r="B119" s="43">
        <f t="shared" si="137"/>
        <v>-91</v>
      </c>
      <c r="C119" s="43">
        <f t="shared" si="137"/>
        <v>-142</v>
      </c>
      <c r="D119" s="43">
        <f t="shared" si="137"/>
        <v>-134</v>
      </c>
      <c r="E119" s="43">
        <f t="shared" si="135"/>
        <v>-21</v>
      </c>
      <c r="F119" s="43">
        <f t="shared" si="135"/>
        <v>-37</v>
      </c>
      <c r="G119" s="43">
        <f t="shared" si="135"/>
        <v>40</v>
      </c>
      <c r="H119" s="43">
        <f t="shared" si="135"/>
        <v>-5</v>
      </c>
      <c r="I119" s="43">
        <f t="shared" si="135"/>
        <v>17</v>
      </c>
      <c r="J119" s="43">
        <f t="shared" si="135"/>
        <v>35</v>
      </c>
      <c r="K119" s="43">
        <f t="shared" si="135"/>
        <v>-20</v>
      </c>
      <c r="L119" s="43">
        <f t="shared" si="135"/>
        <v>-5</v>
      </c>
      <c r="M119" s="43">
        <f t="shared" si="135"/>
        <v>-100</v>
      </c>
      <c r="N119" s="43">
        <f t="shared" si="135"/>
        <v>157</v>
      </c>
      <c r="O119" s="43">
        <f t="shared" si="135"/>
        <v>3</v>
      </c>
      <c r="P119" s="43">
        <f t="shared" si="135"/>
        <v>-117</v>
      </c>
      <c r="Q119" s="43">
        <f t="shared" si="135"/>
        <v>-286</v>
      </c>
      <c r="R119" s="43">
        <f t="shared" si="135"/>
        <v>-6</v>
      </c>
      <c r="S119" s="43">
        <f t="shared" si="135"/>
        <v>-29</v>
      </c>
      <c r="T119" s="43">
        <f t="shared" si="135"/>
        <v>-21</v>
      </c>
      <c r="U119" s="43">
        <f t="shared" si="135"/>
        <v>-56</v>
      </c>
      <c r="V119" s="43">
        <f t="shared" si="135"/>
        <v>4</v>
      </c>
      <c r="W119" s="43">
        <f t="shared" si="135"/>
        <v>-7</v>
      </c>
      <c r="X119" s="43">
        <f t="shared" si="135"/>
        <v>28</v>
      </c>
      <c r="Y119" s="43">
        <f t="shared" si="135"/>
        <v>-50</v>
      </c>
      <c r="Z119" s="43">
        <f t="shared" si="135"/>
        <v>-11</v>
      </c>
      <c r="AA119" s="43">
        <f t="shared" si="135"/>
        <v>30</v>
      </c>
      <c r="AB119" s="43">
        <f t="shared" si="135"/>
        <v>-38</v>
      </c>
      <c r="AC119" s="43">
        <f t="shared" si="135"/>
        <v>0</v>
      </c>
      <c r="AD119" s="43">
        <f t="shared" si="135"/>
        <v>-30</v>
      </c>
      <c r="AE119" s="43">
        <f t="shared" si="135"/>
        <v>-76</v>
      </c>
      <c r="AF119" s="43">
        <f t="shared" si="135"/>
        <v>-32</v>
      </c>
      <c r="AG119" s="43">
        <f t="shared" si="135"/>
        <v>-80</v>
      </c>
      <c r="AH119" s="43">
        <f t="shared" si="135"/>
        <v>114</v>
      </c>
      <c r="AI119" s="43">
        <f t="shared" si="135"/>
        <v>44</v>
      </c>
      <c r="AJ119" s="43">
        <f t="shared" si="135"/>
        <v>9</v>
      </c>
      <c r="AK119" s="43">
        <f t="shared" si="135"/>
        <v>3</v>
      </c>
      <c r="AL119" s="43">
        <f t="shared" si="135"/>
        <v>-11</v>
      </c>
      <c r="AM119" s="43">
        <f t="shared" si="135"/>
        <v>3</v>
      </c>
      <c r="AN119" s="43">
        <f t="shared" si="135"/>
        <v>114</v>
      </c>
      <c r="AO119" s="43">
        <f t="shared" si="135"/>
        <v>-11</v>
      </c>
      <c r="AP119" s="43">
        <f t="shared" si="135"/>
        <v>-75</v>
      </c>
      <c r="AQ119" s="43">
        <f t="shared" si="135"/>
        <v>-55</v>
      </c>
      <c r="AR119" s="43">
        <f t="shared" si="135"/>
        <v>-2</v>
      </c>
      <c r="AS119" s="43">
        <f t="shared" si="135"/>
        <v>45</v>
      </c>
      <c r="AT119" s="43">
        <f t="shared" si="135"/>
        <v>79</v>
      </c>
      <c r="AU119" s="43">
        <f t="shared" si="135"/>
        <v>16</v>
      </c>
      <c r="AV119" s="43">
        <f t="shared" si="135"/>
        <v>2</v>
      </c>
      <c r="AW119" s="43">
        <f t="shared" si="135"/>
        <v>-9</v>
      </c>
      <c r="AX119" s="43">
        <f t="shared" si="135"/>
        <v>57</v>
      </c>
      <c r="AY119" s="43">
        <f t="shared" si="135"/>
        <v>48</v>
      </c>
      <c r="AZ119" s="43">
        <f t="shared" si="135"/>
        <v>10</v>
      </c>
      <c r="BA119" s="44">
        <f t="shared" si="136"/>
        <v>-19</v>
      </c>
    </row>
    <row r="120" spans="1:53" s="30" customFormat="1" x14ac:dyDescent="0.25">
      <c r="A120" s="27" t="s">
        <v>47</v>
      </c>
      <c r="B120" s="43">
        <f t="shared" si="137"/>
        <v>-210</v>
      </c>
      <c r="C120" s="43">
        <f t="shared" si="137"/>
        <v>-142</v>
      </c>
      <c r="D120" s="43">
        <f t="shared" si="137"/>
        <v>-187</v>
      </c>
      <c r="E120" s="43">
        <f t="shared" si="135"/>
        <v>-221</v>
      </c>
      <c r="F120" s="43">
        <f t="shared" si="135"/>
        <v>-136</v>
      </c>
      <c r="G120" s="43">
        <f t="shared" si="135"/>
        <v>-77</v>
      </c>
      <c r="H120" s="43">
        <f t="shared" si="135"/>
        <v>-42</v>
      </c>
      <c r="I120" s="43">
        <f t="shared" si="135"/>
        <v>-72</v>
      </c>
      <c r="J120" s="43">
        <f t="shared" si="135"/>
        <v>98</v>
      </c>
      <c r="K120" s="43">
        <f t="shared" si="135"/>
        <v>-162</v>
      </c>
      <c r="L120" s="43">
        <f t="shared" si="135"/>
        <v>-271</v>
      </c>
      <c r="M120" s="43">
        <f t="shared" si="135"/>
        <v>-204</v>
      </c>
      <c r="N120" s="43">
        <f t="shared" si="135"/>
        <v>57</v>
      </c>
      <c r="O120" s="43">
        <f t="shared" si="135"/>
        <v>-150</v>
      </c>
      <c r="P120" s="43">
        <f t="shared" si="135"/>
        <v>-341</v>
      </c>
      <c r="Q120" s="43">
        <f t="shared" si="135"/>
        <v>-434</v>
      </c>
      <c r="R120" s="43">
        <f t="shared" si="135"/>
        <v>23</v>
      </c>
      <c r="S120" s="43">
        <f t="shared" si="135"/>
        <v>144</v>
      </c>
      <c r="T120" s="43">
        <f t="shared" si="135"/>
        <v>76</v>
      </c>
      <c r="U120" s="43">
        <f t="shared" si="135"/>
        <v>-110</v>
      </c>
      <c r="V120" s="43">
        <f t="shared" si="135"/>
        <v>106</v>
      </c>
      <c r="W120" s="43">
        <f t="shared" si="135"/>
        <v>-49</v>
      </c>
      <c r="X120" s="43">
        <f t="shared" si="135"/>
        <v>41</v>
      </c>
      <c r="Y120" s="43">
        <f t="shared" si="135"/>
        <v>51</v>
      </c>
      <c r="Z120" s="43">
        <f t="shared" si="135"/>
        <v>12</v>
      </c>
      <c r="AA120" s="43">
        <f t="shared" si="135"/>
        <v>-47</v>
      </c>
      <c r="AB120" s="43">
        <f t="shared" si="135"/>
        <v>13</v>
      </c>
      <c r="AC120" s="43">
        <f t="shared" si="135"/>
        <v>-36</v>
      </c>
      <c r="AD120" s="43">
        <f t="shared" si="135"/>
        <v>-77</v>
      </c>
      <c r="AE120" s="43">
        <f t="shared" si="135"/>
        <v>32</v>
      </c>
      <c r="AF120" s="43">
        <f t="shared" si="135"/>
        <v>61</v>
      </c>
      <c r="AG120" s="43">
        <f t="shared" si="135"/>
        <v>-30</v>
      </c>
      <c r="AH120" s="43">
        <f t="shared" si="135"/>
        <v>15</v>
      </c>
      <c r="AI120" s="43">
        <f t="shared" si="135"/>
        <v>-19</v>
      </c>
      <c r="AJ120" s="43">
        <f t="shared" si="135"/>
        <v>-23</v>
      </c>
      <c r="AK120" s="43">
        <f t="shared" si="135"/>
        <v>22</v>
      </c>
      <c r="AL120" s="43">
        <f t="shared" si="135"/>
        <v>17</v>
      </c>
      <c r="AM120" s="43">
        <f t="shared" si="135"/>
        <v>-31</v>
      </c>
      <c r="AN120" s="43">
        <f t="shared" si="135"/>
        <v>-60</v>
      </c>
      <c r="AO120" s="43">
        <f t="shared" si="135"/>
        <v>38</v>
      </c>
      <c r="AP120" s="43">
        <f t="shared" si="135"/>
        <v>-12</v>
      </c>
      <c r="AQ120" s="43">
        <f t="shared" si="135"/>
        <v>-26</v>
      </c>
      <c r="AR120" s="43">
        <f t="shared" si="135"/>
        <v>6</v>
      </c>
      <c r="AS120" s="43">
        <f t="shared" si="135"/>
        <v>94</v>
      </c>
      <c r="AT120" s="43">
        <f t="shared" si="135"/>
        <v>10</v>
      </c>
      <c r="AU120" s="43">
        <f t="shared" si="135"/>
        <v>-43</v>
      </c>
      <c r="AV120" s="43">
        <f t="shared" si="135"/>
        <v>43</v>
      </c>
      <c r="AW120" s="43">
        <f t="shared" si="135"/>
        <v>93</v>
      </c>
      <c r="AX120" s="43">
        <f t="shared" si="135"/>
        <v>-7</v>
      </c>
      <c r="AY120" s="43">
        <f t="shared" si="135"/>
        <v>-21</v>
      </c>
      <c r="AZ120" s="43">
        <f t="shared" si="135"/>
        <v>36</v>
      </c>
      <c r="BA120" s="44">
        <f t="shared" si="136"/>
        <v>-20</v>
      </c>
    </row>
    <row r="121" spans="1:53" s="30" customFormat="1" x14ac:dyDescent="0.25">
      <c r="A121" s="27" t="s">
        <v>48</v>
      </c>
      <c r="B121" s="43">
        <f t="shared" si="137"/>
        <v>-534</v>
      </c>
      <c r="C121" s="43">
        <f t="shared" si="137"/>
        <v>-565</v>
      </c>
      <c r="D121" s="43">
        <f t="shared" si="137"/>
        <v>-452</v>
      </c>
      <c r="E121" s="43">
        <f t="shared" si="135"/>
        <v>-558</v>
      </c>
      <c r="F121" s="43">
        <f t="shared" si="135"/>
        <v>-535</v>
      </c>
      <c r="G121" s="43">
        <f t="shared" si="135"/>
        <v>-125</v>
      </c>
      <c r="H121" s="43">
        <f t="shared" si="135"/>
        <v>-100</v>
      </c>
      <c r="I121" s="43">
        <f t="shared" si="135"/>
        <v>-229</v>
      </c>
      <c r="J121" s="43">
        <f t="shared" si="135"/>
        <v>89</v>
      </c>
      <c r="K121" s="43">
        <f t="shared" si="135"/>
        <v>-649</v>
      </c>
      <c r="L121" s="43">
        <f t="shared" si="135"/>
        <v>-661</v>
      </c>
      <c r="M121" s="43">
        <f t="shared" si="135"/>
        <v>-394</v>
      </c>
      <c r="N121" s="43">
        <f t="shared" si="135"/>
        <v>-90</v>
      </c>
      <c r="O121" s="43">
        <f t="shared" si="135"/>
        <v>-76</v>
      </c>
      <c r="P121" s="43">
        <f t="shared" si="135"/>
        <v>-535</v>
      </c>
      <c r="Q121" s="43">
        <f t="shared" si="135"/>
        <v>-562</v>
      </c>
      <c r="R121" s="43">
        <f t="shared" si="135"/>
        <v>-95</v>
      </c>
      <c r="S121" s="43">
        <f t="shared" si="135"/>
        <v>300</v>
      </c>
      <c r="T121" s="43">
        <f t="shared" ref="T121:AZ122" si="138">T36-T109</f>
        <v>195</v>
      </c>
      <c r="U121" s="43">
        <f t="shared" si="138"/>
        <v>73</v>
      </c>
      <c r="V121" s="43">
        <f t="shared" si="138"/>
        <v>259</v>
      </c>
      <c r="W121" s="43">
        <f t="shared" si="138"/>
        <v>73</v>
      </c>
      <c r="X121" s="43">
        <f t="shared" si="138"/>
        <v>-35</v>
      </c>
      <c r="Y121" s="43">
        <f t="shared" si="138"/>
        <v>2</v>
      </c>
      <c r="Z121" s="43">
        <f t="shared" si="138"/>
        <v>161</v>
      </c>
      <c r="AA121" s="43">
        <f t="shared" si="138"/>
        <v>184</v>
      </c>
      <c r="AB121" s="43">
        <f t="shared" si="138"/>
        <v>39</v>
      </c>
      <c r="AC121" s="43">
        <f t="shared" si="138"/>
        <v>-17</v>
      </c>
      <c r="AD121" s="43">
        <f t="shared" si="138"/>
        <v>126</v>
      </c>
      <c r="AE121" s="43">
        <f t="shared" si="138"/>
        <v>-48</v>
      </c>
      <c r="AF121" s="43">
        <f t="shared" si="138"/>
        <v>44</v>
      </c>
      <c r="AG121" s="43">
        <f t="shared" si="138"/>
        <v>12</v>
      </c>
      <c r="AH121" s="43">
        <f t="shared" si="138"/>
        <v>41</v>
      </c>
      <c r="AI121" s="43">
        <f t="shared" si="138"/>
        <v>-81</v>
      </c>
      <c r="AJ121" s="43">
        <f t="shared" si="138"/>
        <v>169</v>
      </c>
      <c r="AK121" s="43">
        <f t="shared" si="138"/>
        <v>137</v>
      </c>
      <c r="AL121" s="43">
        <f t="shared" si="138"/>
        <v>78</v>
      </c>
      <c r="AM121" s="43">
        <f t="shared" si="138"/>
        <v>94</v>
      </c>
      <c r="AN121" s="43">
        <f t="shared" si="138"/>
        <v>131</v>
      </c>
      <c r="AO121" s="43">
        <f t="shared" si="138"/>
        <v>84</v>
      </c>
      <c r="AP121" s="43">
        <f t="shared" si="138"/>
        <v>128</v>
      </c>
      <c r="AQ121" s="43">
        <f t="shared" si="138"/>
        <v>151</v>
      </c>
      <c r="AR121" s="43">
        <f t="shared" si="138"/>
        <v>157</v>
      </c>
      <c r="AS121" s="43">
        <f t="shared" si="138"/>
        <v>238</v>
      </c>
      <c r="AT121" s="43">
        <f t="shared" si="138"/>
        <v>49</v>
      </c>
      <c r="AU121" s="43">
        <f t="shared" si="138"/>
        <v>251</v>
      </c>
      <c r="AV121" s="43">
        <f t="shared" si="138"/>
        <v>397</v>
      </c>
      <c r="AW121" s="43">
        <f t="shared" si="138"/>
        <v>313</v>
      </c>
      <c r="AX121" s="43">
        <f t="shared" si="138"/>
        <v>113</v>
      </c>
      <c r="AY121" s="43">
        <f t="shared" si="138"/>
        <v>253</v>
      </c>
      <c r="AZ121" s="43">
        <f t="shared" si="138"/>
        <v>163</v>
      </c>
      <c r="BA121" s="44">
        <f t="shared" si="136"/>
        <v>218</v>
      </c>
    </row>
    <row r="122" spans="1:53" s="51" customFormat="1" x14ac:dyDescent="0.25">
      <c r="A122" s="45" t="s">
        <v>49</v>
      </c>
      <c r="B122" s="46">
        <f t="shared" si="137"/>
        <v>-926</v>
      </c>
      <c r="C122" s="46">
        <f t="shared" si="137"/>
        <v>-1550</v>
      </c>
      <c r="D122" s="46">
        <f t="shared" si="137"/>
        <v>-1663</v>
      </c>
      <c r="E122" s="46">
        <f t="shared" si="137"/>
        <v>-1425</v>
      </c>
      <c r="F122" s="46">
        <f t="shared" si="137"/>
        <v>-1265</v>
      </c>
      <c r="G122" s="46">
        <f t="shared" si="137"/>
        <v>-653</v>
      </c>
      <c r="H122" s="46">
        <f t="shared" si="137"/>
        <v>-263</v>
      </c>
      <c r="I122" s="46">
        <f t="shared" si="137"/>
        <v>-595</v>
      </c>
      <c r="J122" s="46">
        <f t="shared" si="137"/>
        <v>-82</v>
      </c>
      <c r="K122" s="46">
        <f t="shared" si="137"/>
        <v>-1271</v>
      </c>
      <c r="L122" s="46">
        <f t="shared" si="137"/>
        <v>-1271</v>
      </c>
      <c r="M122" s="46">
        <f t="shared" si="137"/>
        <v>-840</v>
      </c>
      <c r="N122" s="46">
        <f t="shared" si="137"/>
        <v>-225</v>
      </c>
      <c r="O122" s="46">
        <f t="shared" si="137"/>
        <v>-467</v>
      </c>
      <c r="P122" s="46">
        <f t="shared" si="137"/>
        <v>-977</v>
      </c>
      <c r="Q122" s="46">
        <f t="shared" si="137"/>
        <v>-860</v>
      </c>
      <c r="R122" s="46">
        <f t="shared" ref="R122:AJ122" si="139">R37-R110</f>
        <v>-85</v>
      </c>
      <c r="S122" s="46">
        <f t="shared" si="139"/>
        <v>658</v>
      </c>
      <c r="T122" s="46">
        <f t="shared" si="139"/>
        <v>162</v>
      </c>
      <c r="U122" s="46">
        <f t="shared" si="139"/>
        <v>238</v>
      </c>
      <c r="V122" s="46">
        <f t="shared" si="139"/>
        <v>265</v>
      </c>
      <c r="W122" s="46">
        <f t="shared" si="139"/>
        <v>110</v>
      </c>
      <c r="X122" s="46">
        <f t="shared" si="139"/>
        <v>147</v>
      </c>
      <c r="Y122" s="46">
        <f t="shared" si="139"/>
        <v>100</v>
      </c>
      <c r="Z122" s="46">
        <f t="shared" si="139"/>
        <v>79</v>
      </c>
      <c r="AA122" s="46">
        <f t="shared" si="139"/>
        <v>170</v>
      </c>
      <c r="AB122" s="46">
        <f t="shared" si="139"/>
        <v>-165</v>
      </c>
      <c r="AC122" s="46">
        <f t="shared" si="139"/>
        <v>-7</v>
      </c>
      <c r="AD122" s="46">
        <f t="shared" si="139"/>
        <v>-40</v>
      </c>
      <c r="AE122" s="46">
        <f t="shared" si="139"/>
        <v>88</v>
      </c>
      <c r="AF122" s="46">
        <f t="shared" si="139"/>
        <v>70</v>
      </c>
      <c r="AG122" s="46">
        <f t="shared" si="139"/>
        <v>-8</v>
      </c>
      <c r="AH122" s="46">
        <f t="shared" si="139"/>
        <v>66</v>
      </c>
      <c r="AI122" s="46">
        <f t="shared" si="139"/>
        <v>69</v>
      </c>
      <c r="AJ122" s="46">
        <f t="shared" si="139"/>
        <v>232</v>
      </c>
      <c r="AK122" s="46">
        <f t="shared" si="138"/>
        <v>135</v>
      </c>
      <c r="AL122" s="46">
        <f t="shared" si="138"/>
        <v>217</v>
      </c>
      <c r="AM122" s="46">
        <f t="shared" si="138"/>
        <v>121</v>
      </c>
      <c r="AN122" s="46">
        <f t="shared" si="138"/>
        <v>174</v>
      </c>
      <c r="AO122" s="46">
        <f t="shared" si="138"/>
        <v>121</v>
      </c>
      <c r="AP122" s="46">
        <f t="shared" si="138"/>
        <v>314</v>
      </c>
      <c r="AQ122" s="46">
        <f t="shared" si="138"/>
        <v>213</v>
      </c>
      <c r="AR122" s="46">
        <f t="shared" si="138"/>
        <v>311</v>
      </c>
      <c r="AS122" s="46">
        <f t="shared" si="138"/>
        <v>264</v>
      </c>
      <c r="AT122" s="46">
        <f t="shared" si="138"/>
        <v>399</v>
      </c>
      <c r="AU122" s="46">
        <f t="shared" si="138"/>
        <v>265</v>
      </c>
      <c r="AV122" s="46">
        <f t="shared" si="138"/>
        <v>520</v>
      </c>
      <c r="AW122" s="46">
        <f t="shared" si="138"/>
        <v>541</v>
      </c>
      <c r="AX122" s="46">
        <f t="shared" si="138"/>
        <v>370</v>
      </c>
      <c r="AY122" s="46">
        <f t="shared" si="138"/>
        <v>318</v>
      </c>
      <c r="AZ122" s="46">
        <f t="shared" si="138"/>
        <v>558</v>
      </c>
      <c r="BA122" s="47">
        <f t="shared" si="136"/>
        <v>227</v>
      </c>
    </row>
    <row r="123" spans="1:53" s="30" customFormat="1" x14ac:dyDescent="0.25">
      <c r="A123" s="74" t="s">
        <v>65</v>
      </c>
      <c r="B123" s="76"/>
      <c r="C123" s="76"/>
      <c r="D123" s="76"/>
      <c r="E123" s="76">
        <f>SUM(E116:E122)</f>
        <v>-2195</v>
      </c>
      <c r="F123" s="76">
        <f t="shared" ref="F123:BA123" si="140">SUM(F116:F122)</f>
        <v>-1988</v>
      </c>
      <c r="G123" s="76">
        <f t="shared" si="140"/>
        <v>-830</v>
      </c>
      <c r="H123" s="76">
        <f t="shared" si="140"/>
        <v>-422</v>
      </c>
      <c r="I123" s="76">
        <f t="shared" si="140"/>
        <v>-847</v>
      </c>
      <c r="J123" s="76">
        <f t="shared" si="140"/>
        <v>190</v>
      </c>
      <c r="K123" s="76">
        <f t="shared" si="140"/>
        <v>-2099</v>
      </c>
      <c r="L123" s="76">
        <f t="shared" si="140"/>
        <v>-2221</v>
      </c>
      <c r="M123" s="76">
        <f t="shared" si="140"/>
        <v>-1511</v>
      </c>
      <c r="N123" s="76">
        <f t="shared" si="140"/>
        <v>-74</v>
      </c>
      <c r="O123" s="76">
        <f t="shared" si="140"/>
        <v>-668</v>
      </c>
      <c r="P123" s="76">
        <f t="shared" si="140"/>
        <v>-2010</v>
      </c>
      <c r="Q123" s="76">
        <f t="shared" si="140"/>
        <v>-2198</v>
      </c>
      <c r="R123" s="76">
        <f t="shared" si="140"/>
        <v>-247</v>
      </c>
      <c r="S123" s="76">
        <f t="shared" si="140"/>
        <v>1054</v>
      </c>
      <c r="T123" s="76">
        <f t="shared" si="140"/>
        <v>431</v>
      </c>
      <c r="U123" s="76">
        <f t="shared" si="140"/>
        <v>131</v>
      </c>
      <c r="V123" s="76">
        <f t="shared" si="140"/>
        <v>648</v>
      </c>
      <c r="W123" s="76">
        <f t="shared" si="140"/>
        <v>113</v>
      </c>
      <c r="X123" s="76">
        <f t="shared" si="140"/>
        <v>190</v>
      </c>
      <c r="Y123" s="76">
        <f t="shared" si="140"/>
        <v>102</v>
      </c>
      <c r="Z123" s="76">
        <f t="shared" si="140"/>
        <v>202</v>
      </c>
      <c r="AA123" s="76">
        <f t="shared" si="140"/>
        <v>299</v>
      </c>
      <c r="AB123" s="76">
        <f t="shared" si="140"/>
        <v>-196</v>
      </c>
      <c r="AC123" s="76">
        <f t="shared" si="140"/>
        <v>-114</v>
      </c>
      <c r="AD123" s="76">
        <f t="shared" si="140"/>
        <v>-47</v>
      </c>
      <c r="AE123" s="76">
        <f t="shared" si="140"/>
        <v>-29</v>
      </c>
      <c r="AF123" s="76">
        <f t="shared" si="140"/>
        <v>110</v>
      </c>
      <c r="AG123" s="76">
        <f t="shared" si="140"/>
        <v>-197</v>
      </c>
      <c r="AH123" s="76">
        <f t="shared" si="140"/>
        <v>263</v>
      </c>
      <c r="AI123" s="76">
        <f t="shared" si="140"/>
        <v>16</v>
      </c>
      <c r="AJ123" s="76">
        <f t="shared" si="140"/>
        <v>377</v>
      </c>
      <c r="AK123" s="76">
        <f t="shared" si="140"/>
        <v>250</v>
      </c>
      <c r="AL123" s="76">
        <f t="shared" si="140"/>
        <v>322</v>
      </c>
      <c r="AM123" s="76">
        <f t="shared" si="140"/>
        <v>135</v>
      </c>
      <c r="AN123" s="76">
        <f t="shared" si="140"/>
        <v>367</v>
      </c>
      <c r="AO123" s="76">
        <f t="shared" si="140"/>
        <v>296</v>
      </c>
      <c r="AP123" s="76">
        <f t="shared" si="140"/>
        <v>324</v>
      </c>
      <c r="AQ123" s="76">
        <f t="shared" si="140"/>
        <v>292</v>
      </c>
      <c r="AR123" s="76">
        <f t="shared" si="140"/>
        <v>418</v>
      </c>
      <c r="AS123" s="76">
        <f t="shared" si="140"/>
        <v>635</v>
      </c>
      <c r="AT123" s="76">
        <f t="shared" si="140"/>
        <v>546</v>
      </c>
      <c r="AU123" s="76">
        <f t="shared" si="140"/>
        <v>457</v>
      </c>
      <c r="AV123" s="76">
        <f t="shared" si="140"/>
        <v>925</v>
      </c>
      <c r="AW123" s="76">
        <f t="shared" si="140"/>
        <v>925</v>
      </c>
      <c r="AX123" s="76">
        <f t="shared" si="140"/>
        <v>529</v>
      </c>
      <c r="AY123" s="76">
        <f t="shared" si="140"/>
        <v>638</v>
      </c>
      <c r="AZ123" s="76">
        <f t="shared" si="140"/>
        <v>810</v>
      </c>
      <c r="BA123" s="77">
        <f t="shared" si="140"/>
        <v>402</v>
      </c>
    </row>
    <row r="124" spans="1:53" s="30" customFormat="1" x14ac:dyDescent="0.25">
      <c r="A124" s="29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</row>
    <row r="125" spans="1:53" s="30" customFormat="1" ht="18.75" x14ac:dyDescent="0.3">
      <c r="A125" s="13" t="s">
        <v>97</v>
      </c>
      <c r="B125" s="79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34"/>
    </row>
    <row r="126" spans="1:53" s="30" customFormat="1" x14ac:dyDescent="0.25">
      <c r="A126" s="33" t="s">
        <v>50</v>
      </c>
      <c r="B126" s="16">
        <v>1</v>
      </c>
      <c r="C126" s="16">
        <v>2</v>
      </c>
      <c r="D126" s="16">
        <v>3</v>
      </c>
      <c r="E126" s="16">
        <v>4</v>
      </c>
      <c r="F126" s="16">
        <v>5</v>
      </c>
      <c r="G126" s="16">
        <v>6</v>
      </c>
      <c r="H126" s="16">
        <v>7</v>
      </c>
      <c r="I126" s="16">
        <v>8</v>
      </c>
      <c r="J126" s="16">
        <v>9</v>
      </c>
      <c r="K126" s="16">
        <v>10</v>
      </c>
      <c r="L126" s="16">
        <v>11</v>
      </c>
      <c r="M126" s="16">
        <v>12</v>
      </c>
      <c r="N126" s="16">
        <v>13</v>
      </c>
      <c r="O126" s="16">
        <v>14</v>
      </c>
      <c r="P126" s="16">
        <v>15</v>
      </c>
      <c r="Q126" s="16">
        <v>16</v>
      </c>
      <c r="R126" s="16">
        <v>17</v>
      </c>
      <c r="S126" s="16">
        <v>18</v>
      </c>
      <c r="T126" s="16">
        <v>19</v>
      </c>
      <c r="U126" s="16">
        <v>20</v>
      </c>
      <c r="V126" s="16">
        <v>21</v>
      </c>
      <c r="W126" s="16">
        <v>22</v>
      </c>
      <c r="X126" s="16">
        <v>23</v>
      </c>
      <c r="Y126" s="16">
        <v>24</v>
      </c>
      <c r="Z126" s="16">
        <v>25</v>
      </c>
      <c r="AA126" s="16">
        <v>26</v>
      </c>
      <c r="AB126" s="16">
        <v>27</v>
      </c>
      <c r="AC126" s="16">
        <v>28</v>
      </c>
      <c r="AD126" s="16">
        <v>29</v>
      </c>
      <c r="AE126" s="16">
        <v>30</v>
      </c>
      <c r="AF126" s="16">
        <v>31</v>
      </c>
      <c r="AG126" s="16">
        <v>32</v>
      </c>
      <c r="AH126" s="16">
        <v>33</v>
      </c>
      <c r="AI126" s="16">
        <v>34</v>
      </c>
      <c r="AJ126" s="16">
        <v>35</v>
      </c>
      <c r="AK126" s="16">
        <v>36</v>
      </c>
      <c r="AL126" s="16">
        <v>37</v>
      </c>
      <c r="AM126" s="16">
        <v>38</v>
      </c>
      <c r="AN126" s="16">
        <v>39</v>
      </c>
      <c r="AO126" s="16">
        <v>40</v>
      </c>
      <c r="AP126" s="16">
        <v>41</v>
      </c>
      <c r="AQ126" s="16">
        <v>42</v>
      </c>
      <c r="AR126" s="16">
        <v>43</v>
      </c>
      <c r="AS126" s="16">
        <v>44</v>
      </c>
      <c r="AT126" s="16">
        <v>45</v>
      </c>
      <c r="AU126" s="16">
        <v>46</v>
      </c>
      <c r="AV126" s="16">
        <v>47</v>
      </c>
      <c r="AW126" s="16">
        <v>48</v>
      </c>
      <c r="AX126" s="16">
        <v>49</v>
      </c>
      <c r="AY126" s="16">
        <v>50</v>
      </c>
      <c r="AZ126" s="16">
        <v>51</v>
      </c>
      <c r="BA126" s="15">
        <v>52</v>
      </c>
    </row>
    <row r="127" spans="1:53" s="30" customFormat="1" x14ac:dyDescent="0.25">
      <c r="A127" s="31" t="s">
        <v>52</v>
      </c>
      <c r="B127" s="36">
        <v>43833</v>
      </c>
      <c r="C127" s="36">
        <v>43840</v>
      </c>
      <c r="D127" s="36">
        <v>43847</v>
      </c>
      <c r="E127" s="36">
        <v>43854</v>
      </c>
      <c r="F127" s="36">
        <v>43861</v>
      </c>
      <c r="G127" s="36">
        <v>43868</v>
      </c>
      <c r="H127" s="36">
        <v>43875</v>
      </c>
      <c r="I127" s="36">
        <v>43882</v>
      </c>
      <c r="J127" s="36">
        <v>43889</v>
      </c>
      <c r="K127" s="36">
        <v>43896</v>
      </c>
      <c r="L127" s="36">
        <v>43903</v>
      </c>
      <c r="M127" s="36">
        <v>43910</v>
      </c>
      <c r="N127" s="36">
        <v>43917</v>
      </c>
      <c r="O127" s="36">
        <v>43924</v>
      </c>
      <c r="P127" s="35">
        <v>43931</v>
      </c>
      <c r="Q127" s="35">
        <v>43938</v>
      </c>
      <c r="R127" s="35">
        <v>43945</v>
      </c>
      <c r="S127" s="35">
        <v>43952</v>
      </c>
      <c r="T127" s="35">
        <v>43959</v>
      </c>
      <c r="U127" s="35">
        <v>43966</v>
      </c>
      <c r="V127" s="35">
        <v>43973</v>
      </c>
      <c r="W127" s="35">
        <v>43980</v>
      </c>
      <c r="X127" s="35">
        <v>43987</v>
      </c>
      <c r="Y127" s="35">
        <v>43994</v>
      </c>
      <c r="Z127" s="35">
        <v>44001</v>
      </c>
      <c r="AA127" s="35">
        <v>44008</v>
      </c>
      <c r="AB127" s="35">
        <v>44015</v>
      </c>
      <c r="AC127" s="35">
        <v>44022</v>
      </c>
      <c r="AD127" s="35">
        <v>44029</v>
      </c>
      <c r="AE127" s="35">
        <v>44036</v>
      </c>
      <c r="AF127" s="35">
        <v>44043</v>
      </c>
      <c r="AG127" s="35">
        <v>44050</v>
      </c>
      <c r="AH127" s="35">
        <v>44057</v>
      </c>
      <c r="AI127" s="35">
        <v>44064</v>
      </c>
      <c r="AJ127" s="35">
        <v>44071</v>
      </c>
      <c r="AK127" s="35">
        <v>44078</v>
      </c>
      <c r="AL127" s="35">
        <v>44085</v>
      </c>
      <c r="AM127" s="35">
        <v>44092</v>
      </c>
      <c r="AN127" s="35">
        <v>44099</v>
      </c>
      <c r="AO127" s="35">
        <v>44106</v>
      </c>
      <c r="AP127" s="35">
        <v>44113</v>
      </c>
      <c r="AQ127" s="35">
        <v>44120</v>
      </c>
      <c r="AR127" s="35">
        <v>44127</v>
      </c>
      <c r="AS127" s="35">
        <v>44134</v>
      </c>
      <c r="AT127" s="35">
        <v>44141</v>
      </c>
      <c r="AU127" s="35">
        <v>44148</v>
      </c>
      <c r="AV127" s="35">
        <v>44155</v>
      </c>
      <c r="AW127" s="35">
        <v>44162</v>
      </c>
      <c r="AX127" s="35">
        <v>44169</v>
      </c>
      <c r="AY127" s="35">
        <v>44176</v>
      </c>
      <c r="AZ127" s="35">
        <v>44183</v>
      </c>
      <c r="BA127" s="14">
        <v>44190</v>
      </c>
    </row>
    <row r="128" spans="1:53" s="30" customFormat="1" x14ac:dyDescent="0.25">
      <c r="A128" s="67" t="s">
        <v>51</v>
      </c>
      <c r="B128" s="68">
        <f t="shared" ref="B128:AZ132" si="141">B116/((B104+B31)/2)</f>
        <v>1.0947368421052632</v>
      </c>
      <c r="C128" s="68">
        <f t="shared" si="141"/>
        <v>1.1869918699186992</v>
      </c>
      <c r="D128" s="68">
        <f t="shared" si="141"/>
        <v>1</v>
      </c>
      <c r="E128" s="68">
        <f t="shared" si="141"/>
        <v>-0.17391304347826086</v>
      </c>
      <c r="F128" s="68">
        <f t="shared" si="141"/>
        <v>0.32653061224489793</v>
      </c>
      <c r="G128" s="68">
        <f t="shared" si="141"/>
        <v>0.18181818181818182</v>
      </c>
      <c r="H128" s="68">
        <f t="shared" si="141"/>
        <v>2.0618556701030927E-2</v>
      </c>
      <c r="I128" s="68">
        <f t="shared" si="141"/>
        <v>0.77647058823529413</v>
      </c>
      <c r="J128" s="68">
        <f t="shared" si="141"/>
        <v>0.14432989690721648</v>
      </c>
      <c r="K128" s="68">
        <f t="shared" si="141"/>
        <v>-4.3478260869565216E-2</v>
      </c>
      <c r="L128" s="68">
        <f t="shared" si="141"/>
        <v>0.19230769230769232</v>
      </c>
      <c r="M128" s="68">
        <f t="shared" si="141"/>
        <v>6.3157894736842107E-2</v>
      </c>
      <c r="N128" s="68">
        <f t="shared" si="141"/>
        <v>4.5454545454545456E-2</v>
      </c>
      <c r="O128" s="68">
        <f t="shared" si="141"/>
        <v>-0.11494252873563218</v>
      </c>
      <c r="P128" s="68">
        <f t="shared" si="141"/>
        <v>0.26506024096385544</v>
      </c>
      <c r="Q128" s="68">
        <f t="shared" si="141"/>
        <v>-0.11764705882352941</v>
      </c>
      <c r="R128" s="68">
        <f t="shared" si="141"/>
        <v>-0.50549450549450547</v>
      </c>
      <c r="S128" s="68">
        <f t="shared" si="141"/>
        <v>-0.10309278350515463</v>
      </c>
      <c r="T128" s="68">
        <f t="shared" si="141"/>
        <v>0.15384615384615385</v>
      </c>
      <c r="U128" s="68">
        <f t="shared" si="141"/>
        <v>-0.16666666666666666</v>
      </c>
      <c r="V128" s="68">
        <f t="shared" si="141"/>
        <v>-0.16216216216216217</v>
      </c>
      <c r="W128" s="68">
        <f t="shared" si="141"/>
        <v>-2.197802197802198E-2</v>
      </c>
      <c r="X128" s="68">
        <f t="shared" si="141"/>
        <v>4.2553191489361701E-2</v>
      </c>
      <c r="Y128" s="68">
        <f t="shared" si="141"/>
        <v>-0.26415094339622641</v>
      </c>
      <c r="Z128" s="68">
        <f t="shared" si="141"/>
        <v>-0.17821782178217821</v>
      </c>
      <c r="AA128" s="68">
        <f t="shared" si="141"/>
        <v>-9.7560975609756101E-2</v>
      </c>
      <c r="AB128" s="68">
        <f t="shared" si="141"/>
        <v>-0.40963855421686746</v>
      </c>
      <c r="AC128" s="68">
        <f t="shared" si="141"/>
        <v>-8.6956521739130432E-2</v>
      </c>
      <c r="AD128" s="68">
        <f t="shared" si="141"/>
        <v>0</v>
      </c>
      <c r="AE128" s="68">
        <f t="shared" si="141"/>
        <v>-3.4482758620689655E-2</v>
      </c>
      <c r="AF128" s="68">
        <f t="shared" si="141"/>
        <v>-8.4033613445378158E-2</v>
      </c>
      <c r="AG128" s="68">
        <f t="shared" si="141"/>
        <v>-3.4482758620689655E-2</v>
      </c>
      <c r="AH128" s="68">
        <f t="shared" si="141"/>
        <v>-0.16949152542372881</v>
      </c>
      <c r="AI128" s="68">
        <f t="shared" si="141"/>
        <v>6.5934065934065936E-2</v>
      </c>
      <c r="AJ128" s="68">
        <f t="shared" si="141"/>
        <v>-0.125</v>
      </c>
      <c r="AK128" s="68">
        <f t="shared" si="141"/>
        <v>0.18181818181818182</v>
      </c>
      <c r="AL128" s="68">
        <f t="shared" si="141"/>
        <v>8.6956521739130432E-2</v>
      </c>
      <c r="AM128" s="68">
        <f t="shared" si="141"/>
        <v>-0.42105263157894735</v>
      </c>
      <c r="AN128" s="68">
        <f t="shared" si="141"/>
        <v>9.5238095238095233E-2</v>
      </c>
      <c r="AO128" s="68">
        <f t="shared" si="141"/>
        <v>0.51851851851851849</v>
      </c>
      <c r="AP128" s="68">
        <f t="shared" si="141"/>
        <v>-2.1505376344086023E-2</v>
      </c>
      <c r="AQ128" s="68">
        <f t="shared" si="141"/>
        <v>0.22680412371134021</v>
      </c>
      <c r="AR128" s="68">
        <f t="shared" si="141"/>
        <v>-0.2807017543859649</v>
      </c>
      <c r="AS128" s="68">
        <f t="shared" si="141"/>
        <v>-2.197802197802198E-2</v>
      </c>
      <c r="AT128" s="68">
        <f t="shared" si="141"/>
        <v>0.16666666666666666</v>
      </c>
      <c r="AU128" s="68">
        <f t="shared" si="141"/>
        <v>-2.1505376344086023E-2</v>
      </c>
      <c r="AV128" s="68">
        <f t="shared" si="141"/>
        <v>-8.4033613445378158E-2</v>
      </c>
      <c r="AW128" s="68">
        <f t="shared" si="141"/>
        <v>-3.5087719298245612E-2</v>
      </c>
      <c r="AX128" s="68">
        <f t="shared" si="141"/>
        <v>0.10526315789473684</v>
      </c>
      <c r="AY128" s="68">
        <f t="shared" si="141"/>
        <v>1.9417475728155338E-2</v>
      </c>
      <c r="AZ128" s="68">
        <f t="shared" si="141"/>
        <v>0.25531914893617019</v>
      </c>
      <c r="BA128" s="69">
        <f t="shared" ref="BA128:BA135" si="142">BA116/((BA104+BA31)/2)</f>
        <v>0.42857142857142855</v>
      </c>
    </row>
    <row r="129" spans="1:53" s="30" customFormat="1" x14ac:dyDescent="0.25">
      <c r="A129" s="27" t="s">
        <v>44</v>
      </c>
      <c r="B129" s="49">
        <f t="shared" si="141"/>
        <v>-0.18181818181818182</v>
      </c>
      <c r="C129" s="49">
        <f t="shared" si="141"/>
        <v>0.16216216216216217</v>
      </c>
      <c r="D129" s="49">
        <f t="shared" si="141"/>
        <v>0.27450980392156865</v>
      </c>
      <c r="E129" s="49">
        <f t="shared" si="141"/>
        <v>-0.1276595744680851</v>
      </c>
      <c r="F129" s="49">
        <f t="shared" si="141"/>
        <v>6.8965517241379309E-2</v>
      </c>
      <c r="G129" s="49">
        <f t="shared" si="141"/>
        <v>8.3333333333333329E-2</v>
      </c>
      <c r="H129" s="49">
        <f t="shared" si="141"/>
        <v>0</v>
      </c>
      <c r="I129" s="49">
        <f t="shared" si="141"/>
        <v>0.79069767441860461</v>
      </c>
      <c r="J129" s="49">
        <f t="shared" si="141"/>
        <v>0.58064516129032262</v>
      </c>
      <c r="K129" s="49">
        <f t="shared" si="141"/>
        <v>-0.51162790697674421</v>
      </c>
      <c r="L129" s="49">
        <f t="shared" si="141"/>
        <v>0.34146341463414637</v>
      </c>
      <c r="M129" s="49">
        <f t="shared" si="141"/>
        <v>0.46153846153846156</v>
      </c>
      <c r="N129" s="49">
        <f t="shared" si="141"/>
        <v>-0.16216216216216217</v>
      </c>
      <c r="O129" s="49">
        <f t="shared" si="141"/>
        <v>-0.51428571428571423</v>
      </c>
      <c r="P129" s="49">
        <f t="shared" si="141"/>
        <v>-8.3333333333333329E-2</v>
      </c>
      <c r="Q129" s="49">
        <f t="shared" si="141"/>
        <v>0</v>
      </c>
      <c r="R129" s="49">
        <f t="shared" si="141"/>
        <v>0.4</v>
      </c>
      <c r="S129" s="49">
        <f t="shared" si="141"/>
        <v>-0.15384615384615385</v>
      </c>
      <c r="T129" s="49">
        <f t="shared" si="141"/>
        <v>-0.21052631578947367</v>
      </c>
      <c r="U129" s="49">
        <f t="shared" si="141"/>
        <v>-0.52631578947368418</v>
      </c>
      <c r="V129" s="49">
        <f t="shared" si="141"/>
        <v>0.47058823529411764</v>
      </c>
      <c r="W129" s="49">
        <f t="shared" si="141"/>
        <v>-0.11764705882352941</v>
      </c>
      <c r="X129" s="49">
        <f t="shared" si="141"/>
        <v>-5.4054054054054057E-2</v>
      </c>
      <c r="Y129" s="49">
        <f t="shared" si="141"/>
        <v>5.7142857142857141E-2</v>
      </c>
      <c r="Z129" s="49">
        <f t="shared" si="141"/>
        <v>-4.878048780487805E-2</v>
      </c>
      <c r="AA129" s="49">
        <f t="shared" si="141"/>
        <v>-4.6511627906976744E-2</v>
      </c>
      <c r="AB129" s="49">
        <f t="shared" si="141"/>
        <v>0.12244897959183673</v>
      </c>
      <c r="AC129" s="49">
        <f t="shared" si="141"/>
        <v>-0.27027027027027029</v>
      </c>
      <c r="AD129" s="49">
        <f t="shared" si="141"/>
        <v>-6.8965517241379309E-2</v>
      </c>
      <c r="AE129" s="49">
        <f t="shared" si="141"/>
        <v>7.407407407407407E-2</v>
      </c>
      <c r="AF129" s="49">
        <f t="shared" si="141"/>
        <v>-0.48275862068965519</v>
      </c>
      <c r="AG129" s="49">
        <f t="shared" si="141"/>
        <v>-0.4</v>
      </c>
      <c r="AH129" s="49">
        <f t="shared" si="141"/>
        <v>0.74285714285714288</v>
      </c>
      <c r="AI129" s="49">
        <f t="shared" si="141"/>
        <v>-0.93333333333333335</v>
      </c>
      <c r="AJ129" s="49">
        <f t="shared" si="141"/>
        <v>0.37037037037037035</v>
      </c>
      <c r="AK129" s="49">
        <f t="shared" si="141"/>
        <v>-5.128205128205128E-2</v>
      </c>
      <c r="AL129" s="49">
        <f t="shared" si="141"/>
        <v>-0.4</v>
      </c>
      <c r="AM129" s="49">
        <f t="shared" si="141"/>
        <v>0</v>
      </c>
      <c r="AN129" s="49">
        <f t="shared" si="141"/>
        <v>0.33333333333333331</v>
      </c>
      <c r="AO129" s="49">
        <f t="shared" si="141"/>
        <v>-0.125</v>
      </c>
      <c r="AP129" s="49">
        <f t="shared" si="141"/>
        <v>-0.22222222222222221</v>
      </c>
      <c r="AQ129" s="49">
        <f t="shared" si="141"/>
        <v>-0.25</v>
      </c>
      <c r="AR129" s="49">
        <f t="shared" si="141"/>
        <v>-0.52631578947368418</v>
      </c>
      <c r="AS129" s="49">
        <f t="shared" si="141"/>
        <v>-0.23255813953488372</v>
      </c>
      <c r="AT129" s="49">
        <f t="shared" si="141"/>
        <v>-0.52631578947368418</v>
      </c>
      <c r="AU129" s="49">
        <f t="shared" si="141"/>
        <v>-0.41666666666666669</v>
      </c>
      <c r="AV129" s="49">
        <f t="shared" si="141"/>
        <v>-0.14634146341463414</v>
      </c>
      <c r="AW129" s="49">
        <f t="shared" si="141"/>
        <v>-0.35294117647058826</v>
      </c>
      <c r="AX129" s="49">
        <f t="shared" si="141"/>
        <v>0.125</v>
      </c>
      <c r="AY129" s="49">
        <f t="shared" si="141"/>
        <v>0.84444444444444444</v>
      </c>
      <c r="AZ129" s="49">
        <f t="shared" si="141"/>
        <v>-0.19047619047619047</v>
      </c>
      <c r="BA129" s="70">
        <f t="shared" si="142"/>
        <v>0.16666666666666666</v>
      </c>
    </row>
    <row r="130" spans="1:53" s="30" customFormat="1" x14ac:dyDescent="0.25">
      <c r="A130" s="27" t="s">
        <v>45</v>
      </c>
      <c r="B130" s="49">
        <f t="shared" si="141"/>
        <v>3.309692671394799E-2</v>
      </c>
      <c r="C130" s="49">
        <f t="shared" si="141"/>
        <v>-7.560137457044673E-2</v>
      </c>
      <c r="D130" s="49">
        <f t="shared" si="141"/>
        <v>0.10909090909090909</v>
      </c>
      <c r="E130" s="49">
        <f t="shared" si="141"/>
        <v>0.12872841444270017</v>
      </c>
      <c r="F130" s="49">
        <f t="shared" si="141"/>
        <v>-9.9071207430340563E-2</v>
      </c>
      <c r="G130" s="49">
        <f t="shared" si="141"/>
        <v>-9.285714285714286E-2</v>
      </c>
      <c r="H130" s="49">
        <f t="shared" si="141"/>
        <v>-4.1733547351524881E-2</v>
      </c>
      <c r="I130" s="49">
        <f t="shared" si="141"/>
        <v>-6.3157894736842107E-2</v>
      </c>
      <c r="J130" s="49">
        <f t="shared" si="141"/>
        <v>0.12546125461254612</v>
      </c>
      <c r="K130" s="49">
        <f t="shared" si="141"/>
        <v>5.4237288135593219E-2</v>
      </c>
      <c r="L130" s="49">
        <f t="shared" si="141"/>
        <v>-9.5541401273885357E-2</v>
      </c>
      <c r="M130" s="49">
        <f t="shared" si="141"/>
        <v>5.2539404553415062E-2</v>
      </c>
      <c r="N130" s="49">
        <f t="shared" si="141"/>
        <v>0.10181818181818182</v>
      </c>
      <c r="O130" s="49">
        <f t="shared" si="141"/>
        <v>0.12949640287769784</v>
      </c>
      <c r="P130" s="49">
        <f t="shared" si="141"/>
        <v>-0.15679999999999999</v>
      </c>
      <c r="Q130" s="49">
        <f t="shared" si="141"/>
        <v>-0.18115942028985507</v>
      </c>
      <c r="R130" s="49">
        <f t="shared" si="141"/>
        <v>-0.21859706362153344</v>
      </c>
      <c r="S130" s="49">
        <f t="shared" si="141"/>
        <v>-3.6363636363636362E-2</v>
      </c>
      <c r="T130" s="49">
        <f t="shared" si="141"/>
        <v>5.8939096267190572E-2</v>
      </c>
      <c r="U130" s="49">
        <f t="shared" si="141"/>
        <v>1.3245033112582781E-2</v>
      </c>
      <c r="V130" s="49">
        <f t="shared" si="141"/>
        <v>4.975124378109453E-2</v>
      </c>
      <c r="W130" s="49">
        <f t="shared" si="141"/>
        <v>-4.4989775051124746E-2</v>
      </c>
      <c r="X130" s="49">
        <f t="shared" si="141"/>
        <v>2.6490066225165563E-2</v>
      </c>
      <c r="Y130" s="49">
        <f t="shared" si="141"/>
        <v>4.1095890410958902E-2</v>
      </c>
      <c r="Z130" s="49">
        <f t="shared" si="141"/>
        <v>-9.8807495741056212E-2</v>
      </c>
      <c r="AA130" s="49">
        <f t="shared" si="141"/>
        <v>-0.11398963730569948</v>
      </c>
      <c r="AB130" s="49">
        <f t="shared" si="141"/>
        <v>-0.11460258780036968</v>
      </c>
      <c r="AC130" s="49">
        <f t="shared" si="141"/>
        <v>-0.15985790408525755</v>
      </c>
      <c r="AD130" s="49">
        <f t="shared" si="141"/>
        <v>-8.5763293310463118E-2</v>
      </c>
      <c r="AE130" s="49">
        <f t="shared" si="141"/>
        <v>-8.6021505376344093E-2</v>
      </c>
      <c r="AF130" s="49">
        <f t="shared" si="141"/>
        <v>-7.6225045372050812E-2</v>
      </c>
      <c r="AG130" s="49">
        <f t="shared" si="141"/>
        <v>-0.28970331588132636</v>
      </c>
      <c r="AH130" s="49">
        <f t="shared" si="141"/>
        <v>9.056603773584905E-2</v>
      </c>
      <c r="AI130" s="49">
        <f t="shared" si="141"/>
        <v>5.4474708171206226E-2</v>
      </c>
      <c r="AJ130" s="49">
        <f t="shared" si="141"/>
        <v>-3.9387308533916851E-2</v>
      </c>
      <c r="AK130" s="49">
        <f t="shared" si="141"/>
        <v>-0.18612521150592218</v>
      </c>
      <c r="AL130" s="49">
        <f t="shared" si="141"/>
        <v>7.6923076923076927E-2</v>
      </c>
      <c r="AM130" s="49">
        <f t="shared" si="141"/>
        <v>-0.10071942446043165</v>
      </c>
      <c r="AN130" s="49">
        <f t="shared" si="141"/>
        <v>-3.7105751391465678E-3</v>
      </c>
      <c r="AO130" s="49">
        <f t="shared" si="141"/>
        <v>0.12418300653594772</v>
      </c>
      <c r="AP130" s="49">
        <f t="shared" si="141"/>
        <v>-8.2539682539682538E-2</v>
      </c>
      <c r="AQ130" s="49">
        <f t="shared" si="141"/>
        <v>6.6225165562913907E-3</v>
      </c>
      <c r="AR130" s="49">
        <f t="shared" si="141"/>
        <v>-9.4915254237288138E-2</v>
      </c>
      <c r="AS130" s="49">
        <f t="shared" si="141"/>
        <v>0</v>
      </c>
      <c r="AT130" s="49">
        <f t="shared" si="141"/>
        <v>1.9292604501607719E-2</v>
      </c>
      <c r="AU130" s="49">
        <f t="shared" si="141"/>
        <v>-7.460035523978685E-2</v>
      </c>
      <c r="AV130" s="49">
        <f t="shared" si="141"/>
        <v>-9.7478991596638656E-2</v>
      </c>
      <c r="AW130" s="49">
        <f t="shared" si="141"/>
        <v>-1.5898251192368838E-2</v>
      </c>
      <c r="AX130" s="49">
        <f t="shared" si="141"/>
        <v>-3.4321372854914198E-2</v>
      </c>
      <c r="AY130" s="49">
        <f t="shared" si="141"/>
        <v>6.5573770491803282E-2</v>
      </c>
      <c r="AZ130" s="49">
        <f t="shared" si="141"/>
        <v>9.9857346647646214E-2</v>
      </c>
      <c r="BA130" s="70">
        <f t="shared" si="142"/>
        <v>-0.11464968152866242</v>
      </c>
    </row>
    <row r="131" spans="1:53" s="30" customFormat="1" x14ac:dyDescent="0.25">
      <c r="A131" s="27" t="s">
        <v>46</v>
      </c>
      <c r="B131" s="49">
        <f t="shared" si="141"/>
        <v>-7.3121735636801924E-2</v>
      </c>
      <c r="C131" s="49">
        <f t="shared" si="141"/>
        <v>-9.5302013422818799E-2</v>
      </c>
      <c r="D131" s="49">
        <f t="shared" si="141"/>
        <v>-9.3055555555555558E-2</v>
      </c>
      <c r="E131" s="49">
        <f t="shared" si="141"/>
        <v>-1.4497756299620296E-2</v>
      </c>
      <c r="F131" s="49">
        <f t="shared" si="141"/>
        <v>-2.67051605918441E-2</v>
      </c>
      <c r="G131" s="49">
        <f t="shared" si="141"/>
        <v>2.9261155815654718E-2</v>
      </c>
      <c r="H131" s="49">
        <f t="shared" si="141"/>
        <v>-3.6376864314296106E-3</v>
      </c>
      <c r="I131" s="49">
        <f t="shared" si="141"/>
        <v>1.2261089073205915E-2</v>
      </c>
      <c r="J131" s="49">
        <f t="shared" si="141"/>
        <v>2.807862013638187E-2</v>
      </c>
      <c r="K131" s="49">
        <f t="shared" si="141"/>
        <v>-1.4792899408284023E-2</v>
      </c>
      <c r="L131" s="49">
        <f t="shared" si="141"/>
        <v>-3.806623524933384E-3</v>
      </c>
      <c r="M131" s="49">
        <f t="shared" si="141"/>
        <v>-7.6982294072363358E-2</v>
      </c>
      <c r="N131" s="49">
        <f t="shared" si="141"/>
        <v>0.13729777000437254</v>
      </c>
      <c r="O131" s="49">
        <f t="shared" si="141"/>
        <v>2.4380333197887038E-3</v>
      </c>
      <c r="P131" s="49">
        <f t="shared" si="141"/>
        <v>-8.8401964488099741E-2</v>
      </c>
      <c r="Q131" s="49">
        <f t="shared" si="141"/>
        <v>-0.23008849557522124</v>
      </c>
      <c r="R131" s="49">
        <f t="shared" si="141"/>
        <v>-4.9586776859504135E-3</v>
      </c>
      <c r="S131" s="49">
        <f t="shared" si="141"/>
        <v>-2.1505376344086023E-2</v>
      </c>
      <c r="T131" s="49">
        <f t="shared" si="141"/>
        <v>-1.9013128112267994E-2</v>
      </c>
      <c r="U131" s="49">
        <f t="shared" si="141"/>
        <v>-4.3010752688172046E-2</v>
      </c>
      <c r="V131" s="49">
        <f t="shared" si="141"/>
        <v>3.1746031746031746E-3</v>
      </c>
      <c r="W131" s="49">
        <f t="shared" si="141"/>
        <v>-7.0387129210658624E-3</v>
      </c>
      <c r="X131" s="49">
        <f t="shared" si="141"/>
        <v>2.3159636062861869E-2</v>
      </c>
      <c r="Y131" s="49">
        <f t="shared" si="141"/>
        <v>-4.2589437819420782E-2</v>
      </c>
      <c r="Z131" s="49">
        <f t="shared" si="141"/>
        <v>-9.5196884465599315E-3</v>
      </c>
      <c r="AA131" s="49">
        <f t="shared" si="141"/>
        <v>2.5020850708924104E-2</v>
      </c>
      <c r="AB131" s="49">
        <f t="shared" si="141"/>
        <v>-3.3598585322723251E-2</v>
      </c>
      <c r="AC131" s="49">
        <f t="shared" si="141"/>
        <v>0</v>
      </c>
      <c r="AD131" s="49">
        <f t="shared" si="141"/>
        <v>-2.6064291920069503E-2</v>
      </c>
      <c r="AE131" s="49">
        <f t="shared" si="141"/>
        <v>-6.5800865800865804E-2</v>
      </c>
      <c r="AF131" s="49">
        <f t="shared" si="141"/>
        <v>-2.8094820017559263E-2</v>
      </c>
      <c r="AG131" s="49">
        <f t="shared" si="141"/>
        <v>-7.0484581497797363E-2</v>
      </c>
      <c r="AH131" s="49">
        <f t="shared" si="141"/>
        <v>9.6040438079191243E-2</v>
      </c>
      <c r="AI131" s="49">
        <f t="shared" si="141"/>
        <v>3.9819004524886875E-2</v>
      </c>
      <c r="AJ131" s="49">
        <f t="shared" si="141"/>
        <v>8.8105726872246704E-3</v>
      </c>
      <c r="AK131" s="49">
        <f t="shared" si="141"/>
        <v>2.5052192066805845E-3</v>
      </c>
      <c r="AL131" s="49">
        <f t="shared" si="141"/>
        <v>-9.3656875266070663E-3</v>
      </c>
      <c r="AM131" s="49">
        <f t="shared" si="141"/>
        <v>2.5586353944562902E-3</v>
      </c>
      <c r="AN131" s="49">
        <f t="shared" si="141"/>
        <v>0.1</v>
      </c>
      <c r="AO131" s="49">
        <f t="shared" si="141"/>
        <v>-9.2088740058601931E-3</v>
      </c>
      <c r="AP131" s="49">
        <f t="shared" si="141"/>
        <v>-6.3856960408684549E-2</v>
      </c>
      <c r="AQ131" s="49">
        <f t="shared" si="141"/>
        <v>-4.6550994498518829E-2</v>
      </c>
      <c r="AR131" s="49">
        <f t="shared" si="141"/>
        <v>-1.6680567139282735E-3</v>
      </c>
      <c r="AS131" s="49">
        <f t="shared" si="141"/>
        <v>3.8346825734980827E-2</v>
      </c>
      <c r="AT131" s="49">
        <f t="shared" si="141"/>
        <v>6.6025908900961133E-2</v>
      </c>
      <c r="AU131" s="49">
        <f t="shared" si="141"/>
        <v>1.2841091492776886E-2</v>
      </c>
      <c r="AV131" s="49">
        <f t="shared" si="141"/>
        <v>1.6339869281045752E-3</v>
      </c>
      <c r="AW131" s="49">
        <f t="shared" si="141"/>
        <v>-7.2492952074103903E-3</v>
      </c>
      <c r="AX131" s="49">
        <f t="shared" si="141"/>
        <v>4.5728038507821901E-2</v>
      </c>
      <c r="AY131" s="49">
        <f t="shared" si="141"/>
        <v>3.7238169123351435E-2</v>
      </c>
      <c r="AZ131" s="49">
        <f t="shared" si="141"/>
        <v>7.6277650648360028E-3</v>
      </c>
      <c r="BA131" s="70">
        <f t="shared" si="142"/>
        <v>-2.428115015974441E-2</v>
      </c>
    </row>
    <row r="132" spans="1:53" s="30" customFormat="1" x14ac:dyDescent="0.25">
      <c r="A132" s="27" t="s">
        <v>47</v>
      </c>
      <c r="B132" s="49">
        <f t="shared" si="141"/>
        <v>-0.1122394441475147</v>
      </c>
      <c r="C132" s="49">
        <f t="shared" si="141"/>
        <v>-6.3111111111111118E-2</v>
      </c>
      <c r="D132" s="49">
        <f t="shared" si="141"/>
        <v>-8.9153754469606675E-2</v>
      </c>
      <c r="E132" s="49">
        <f t="shared" si="141"/>
        <v>-0.1079892499389201</v>
      </c>
      <c r="F132" s="49">
        <f t="shared" si="141"/>
        <v>-7.0833333333333331E-2</v>
      </c>
      <c r="G132" s="49">
        <f t="shared" si="141"/>
        <v>-3.8625532982192123E-2</v>
      </c>
      <c r="H132" s="49">
        <f t="shared" si="141"/>
        <v>-2.1739130434782608E-2</v>
      </c>
      <c r="I132" s="49">
        <f t="shared" si="141"/>
        <v>-3.870967741935484E-2</v>
      </c>
      <c r="J132" s="49">
        <f t="shared" si="141"/>
        <v>5.5149127743387732E-2</v>
      </c>
      <c r="K132" s="49">
        <f t="shared" si="141"/>
        <v>-8.3591331269349839E-2</v>
      </c>
      <c r="L132" s="49">
        <f t="shared" si="141"/>
        <v>-0.14620987321284057</v>
      </c>
      <c r="M132" s="49">
        <f t="shared" si="141"/>
        <v>-0.11239669421487604</v>
      </c>
      <c r="N132" s="49">
        <f t="shared" si="141"/>
        <v>3.5305048002477545E-2</v>
      </c>
      <c r="O132" s="49">
        <f t="shared" si="141"/>
        <v>-8.8809946714031973E-2</v>
      </c>
      <c r="P132" s="49">
        <f t="shared" si="141"/>
        <v>-0.18114209827357239</v>
      </c>
      <c r="Q132" s="49">
        <f t="shared" si="141"/>
        <v>-0.26097414311485267</v>
      </c>
      <c r="R132" s="49">
        <f t="shared" si="141"/>
        <v>1.338376491125982E-2</v>
      </c>
      <c r="S132" s="49">
        <f t="shared" si="141"/>
        <v>8.0133555926544239E-2</v>
      </c>
      <c r="T132" s="49">
        <f t="shared" si="141"/>
        <v>5.1525423728813559E-2</v>
      </c>
      <c r="U132" s="49">
        <f t="shared" si="141"/>
        <v>-6.4516129032258063E-2</v>
      </c>
      <c r="V132" s="49">
        <f t="shared" si="141"/>
        <v>6.191588785046729E-2</v>
      </c>
      <c r="W132" s="49">
        <f t="shared" si="141"/>
        <v>-3.4838250977603978E-2</v>
      </c>
      <c r="X132" s="49">
        <f t="shared" si="141"/>
        <v>2.3830281894798022E-2</v>
      </c>
      <c r="Y132" s="49">
        <f t="shared" si="141"/>
        <v>3.124042879019908E-2</v>
      </c>
      <c r="Z132" s="49">
        <f t="shared" si="141"/>
        <v>7.4119827053736875E-3</v>
      </c>
      <c r="AA132" s="49">
        <f t="shared" si="141"/>
        <v>-2.8860914952410194E-2</v>
      </c>
      <c r="AB132" s="49">
        <f t="shared" si="141"/>
        <v>8.362817626246381E-3</v>
      </c>
      <c r="AC132" s="49">
        <f t="shared" si="141"/>
        <v>-2.2756005056890013E-2</v>
      </c>
      <c r="AD132" s="49">
        <f t="shared" si="141"/>
        <v>-5.0048748781280468E-2</v>
      </c>
      <c r="AE132" s="49">
        <f t="shared" si="141"/>
        <v>2.0227560050568902E-2</v>
      </c>
      <c r="AF132" s="49">
        <f t="shared" si="141"/>
        <v>3.8940312799233961E-2</v>
      </c>
      <c r="AG132" s="49">
        <f t="shared" si="141"/>
        <v>-1.8832391713747645E-2</v>
      </c>
      <c r="AH132" s="49">
        <f t="shared" si="141"/>
        <v>9.5816033216224849E-3</v>
      </c>
      <c r="AI132" s="49">
        <f t="shared" si="141"/>
        <v>-1.1938422871504869E-2</v>
      </c>
      <c r="AJ132" s="49">
        <f t="shared" si="141"/>
        <v>-1.6078294302691365E-2</v>
      </c>
      <c r="AK132" s="49">
        <f t="shared" si="141"/>
        <v>1.3480392156862746E-2</v>
      </c>
      <c r="AL132" s="49">
        <f t="shared" si="141"/>
        <v>1.0568852968604289E-2</v>
      </c>
      <c r="AM132" s="49">
        <f t="shared" si="141"/>
        <v>-1.9284603421461897E-2</v>
      </c>
      <c r="AN132" s="49">
        <f t="shared" si="141"/>
        <v>-3.8046924540266328E-2</v>
      </c>
      <c r="AO132" s="49">
        <f t="shared" si="141"/>
        <v>2.3086269744835967E-2</v>
      </c>
      <c r="AP132" s="49">
        <f t="shared" si="141"/>
        <v>-7.4953154278575894E-3</v>
      </c>
      <c r="AQ132" s="49">
        <f t="shared" si="141"/>
        <v>-1.5843997562461912E-2</v>
      </c>
      <c r="AR132" s="49">
        <f t="shared" si="141"/>
        <v>3.6144578313253013E-3</v>
      </c>
      <c r="AS132" s="49">
        <f t="shared" si="141"/>
        <v>5.8168316831683171E-2</v>
      </c>
      <c r="AT132" s="49">
        <f t="shared" si="141"/>
        <v>5.9844404548174742E-3</v>
      </c>
      <c r="AU132" s="49">
        <f t="shared" si="141"/>
        <v>-2.5376217173207437E-2</v>
      </c>
      <c r="AV132" s="49">
        <f t="shared" si="141"/>
        <v>2.4978216671507406E-2</v>
      </c>
      <c r="AW132" s="49">
        <f t="shared" si="141"/>
        <v>5.4561454972132592E-2</v>
      </c>
      <c r="AX132" s="49">
        <f t="shared" si="141"/>
        <v>-4.13589364844904E-3</v>
      </c>
      <c r="AY132" s="49">
        <f t="shared" si="141"/>
        <v>-1.1644025505960632E-2</v>
      </c>
      <c r="AZ132" s="49">
        <f t="shared" si="141"/>
        <v>1.9098143236074269E-2</v>
      </c>
      <c r="BA132" s="70">
        <f t="shared" si="142"/>
        <v>-1.6736401673640166E-2</v>
      </c>
    </row>
    <row r="133" spans="1:53" s="30" customFormat="1" x14ac:dyDescent="0.25">
      <c r="A133" s="27" t="s">
        <v>48</v>
      </c>
      <c r="B133" s="49">
        <f t="shared" ref="B133:AZ135" si="143">B121/((B109+B36)/2)</f>
        <v>-0.15964125560538117</v>
      </c>
      <c r="C133" s="49">
        <f t="shared" si="143"/>
        <v>-0.14590058102001291</v>
      </c>
      <c r="D133" s="49">
        <f t="shared" si="143"/>
        <v>-0.12417582417582418</v>
      </c>
      <c r="E133" s="49">
        <f t="shared" si="143"/>
        <v>-0.15740479548660086</v>
      </c>
      <c r="F133" s="49">
        <f t="shared" si="143"/>
        <v>-0.15765433917784</v>
      </c>
      <c r="G133" s="49">
        <f t="shared" si="143"/>
        <v>-3.7724460540214277E-2</v>
      </c>
      <c r="H133" s="49">
        <f t="shared" si="143"/>
        <v>-2.9052876234747241E-2</v>
      </c>
      <c r="I133" s="49">
        <f t="shared" si="143"/>
        <v>-6.9742652657225526E-2</v>
      </c>
      <c r="J133" s="49">
        <f t="shared" si="143"/>
        <v>2.8966639544344995E-2</v>
      </c>
      <c r="K133" s="49">
        <f t="shared" si="143"/>
        <v>-0.1927818208822219</v>
      </c>
      <c r="L133" s="49">
        <f t="shared" si="143"/>
        <v>-0.20254328175271946</v>
      </c>
      <c r="M133" s="49">
        <f t="shared" si="143"/>
        <v>-0.12527821939586645</v>
      </c>
      <c r="N133" s="49">
        <f t="shared" si="143"/>
        <v>-3.170130327580134E-2</v>
      </c>
      <c r="O133" s="49">
        <f t="shared" si="143"/>
        <v>-2.5546218487394957E-2</v>
      </c>
      <c r="P133" s="49">
        <f t="shared" si="143"/>
        <v>-0.16853047724051032</v>
      </c>
      <c r="Q133" s="49">
        <f t="shared" si="143"/>
        <v>-0.19872701555869873</v>
      </c>
      <c r="R133" s="49">
        <f t="shared" si="143"/>
        <v>-3.3234213748469479E-2</v>
      </c>
      <c r="S133" s="49">
        <f t="shared" si="143"/>
        <v>9.8135426889106966E-2</v>
      </c>
      <c r="T133" s="49">
        <f t="shared" si="143"/>
        <v>7.8581503123111018E-2</v>
      </c>
      <c r="U133" s="49">
        <f t="shared" si="143"/>
        <v>2.581786030061892E-2</v>
      </c>
      <c r="V133" s="49">
        <f t="shared" si="143"/>
        <v>9.1958104029824253E-2</v>
      </c>
      <c r="W133" s="49">
        <f t="shared" si="143"/>
        <v>3.0847242763574898E-2</v>
      </c>
      <c r="X133" s="49">
        <f t="shared" si="143"/>
        <v>-1.2222804260520342E-2</v>
      </c>
      <c r="Y133" s="49">
        <f t="shared" si="143"/>
        <v>7.4878322725570952E-4</v>
      </c>
      <c r="Z133" s="49">
        <f t="shared" si="143"/>
        <v>6.1205094088576315E-2</v>
      </c>
      <c r="AA133" s="49">
        <f t="shared" si="143"/>
        <v>7.0769230769230765E-2</v>
      </c>
      <c r="AB133" s="49">
        <f t="shared" si="143"/>
        <v>1.4826078692263827E-2</v>
      </c>
      <c r="AC133" s="49">
        <f t="shared" si="143"/>
        <v>-6.4774242712897692E-3</v>
      </c>
      <c r="AD133" s="49">
        <f t="shared" si="143"/>
        <v>4.9469964664310952E-2</v>
      </c>
      <c r="AE133" s="49">
        <f t="shared" si="143"/>
        <v>-1.8433179723502304E-2</v>
      </c>
      <c r="AF133" s="49">
        <f t="shared" si="143"/>
        <v>1.6654049962149888E-2</v>
      </c>
      <c r="AG133" s="49">
        <f t="shared" si="143"/>
        <v>4.6710782405605293E-3</v>
      </c>
      <c r="AH133" s="49">
        <f t="shared" si="143"/>
        <v>1.6337915919505879E-2</v>
      </c>
      <c r="AI133" s="49">
        <f t="shared" si="143"/>
        <v>-3.2149235959515778E-2</v>
      </c>
      <c r="AJ133" s="49">
        <f t="shared" si="143"/>
        <v>7.5632132468113678E-2</v>
      </c>
      <c r="AK133" s="49">
        <f t="shared" si="143"/>
        <v>5.0618880472935522E-2</v>
      </c>
      <c r="AL133" s="49">
        <f t="shared" si="143"/>
        <v>2.9827915869980879E-2</v>
      </c>
      <c r="AM133" s="49">
        <f t="shared" si="143"/>
        <v>3.5498489425981876E-2</v>
      </c>
      <c r="AN133" s="49">
        <f t="shared" si="143"/>
        <v>4.8617554277231398E-2</v>
      </c>
      <c r="AO133" s="49">
        <f t="shared" si="143"/>
        <v>3.0679327976625273E-2</v>
      </c>
      <c r="AP133" s="49">
        <f t="shared" si="143"/>
        <v>4.5632798573975043E-2</v>
      </c>
      <c r="AQ133" s="49">
        <f t="shared" si="143"/>
        <v>5.3084900685533488E-2</v>
      </c>
      <c r="AR133" s="49">
        <f t="shared" si="143"/>
        <v>5.7709979783128099E-2</v>
      </c>
      <c r="AS133" s="49">
        <f t="shared" si="143"/>
        <v>8.442710180915218E-2</v>
      </c>
      <c r="AT133" s="49">
        <f t="shared" si="143"/>
        <v>1.6478896922818228E-2</v>
      </c>
      <c r="AU133" s="49">
        <f t="shared" si="143"/>
        <v>8.5243674647648163E-2</v>
      </c>
      <c r="AV133" s="49">
        <f t="shared" si="143"/>
        <v>0.13391803002192612</v>
      </c>
      <c r="AW133" s="49">
        <f t="shared" si="143"/>
        <v>0.10484006029140848</v>
      </c>
      <c r="AX133" s="49">
        <f t="shared" si="143"/>
        <v>3.7398643058083735E-2</v>
      </c>
      <c r="AY133" s="49">
        <f t="shared" si="143"/>
        <v>8.1916788084830827E-2</v>
      </c>
      <c r="AZ133" s="49">
        <f t="shared" si="143"/>
        <v>5.0660450660450662E-2</v>
      </c>
      <c r="BA133" s="70">
        <f t="shared" si="142"/>
        <v>0.10273327049952875</v>
      </c>
    </row>
    <row r="134" spans="1:53" s="51" customFormat="1" x14ac:dyDescent="0.25">
      <c r="A134" s="45" t="s">
        <v>49</v>
      </c>
      <c r="B134" s="50">
        <f t="shared" si="143"/>
        <v>-0.18149745197961584</v>
      </c>
      <c r="C134" s="50">
        <f t="shared" si="143"/>
        <v>-0.26513855627779681</v>
      </c>
      <c r="D134" s="50">
        <f t="shared" si="143"/>
        <v>-0.30272139801583692</v>
      </c>
      <c r="E134" s="50">
        <f t="shared" si="143"/>
        <v>-0.26342545521767263</v>
      </c>
      <c r="F134" s="50">
        <f t="shared" si="143"/>
        <v>-0.24301219863605802</v>
      </c>
      <c r="G134" s="50">
        <f t="shared" si="143"/>
        <v>-0.1293709757305597</v>
      </c>
      <c r="H134" s="50">
        <f t="shared" si="143"/>
        <v>-5.3569609939912416E-2</v>
      </c>
      <c r="I134" s="50">
        <f t="shared" si="143"/>
        <v>-0.1229465853910528</v>
      </c>
      <c r="J134" s="50">
        <f t="shared" si="143"/>
        <v>-1.814962372731297E-2</v>
      </c>
      <c r="K134" s="50">
        <f t="shared" si="143"/>
        <v>-0.25788779547529672</v>
      </c>
      <c r="L134" s="50">
        <f t="shared" si="143"/>
        <v>-0.26149573089188355</v>
      </c>
      <c r="M134" s="50">
        <f t="shared" si="143"/>
        <v>-0.1847778266608007</v>
      </c>
      <c r="N134" s="50">
        <f t="shared" si="143"/>
        <v>-5.6682201788638364E-2</v>
      </c>
      <c r="O134" s="50">
        <f t="shared" si="143"/>
        <v>-0.11049331598249142</v>
      </c>
      <c r="P134" s="50">
        <f t="shared" si="143"/>
        <v>-0.2153168044077135</v>
      </c>
      <c r="Q134" s="50">
        <f t="shared" si="143"/>
        <v>-0.21276595744680851</v>
      </c>
      <c r="R134" s="50">
        <f t="shared" si="143"/>
        <v>-2.1099664887675312E-2</v>
      </c>
      <c r="S134" s="50">
        <f t="shared" si="143"/>
        <v>0.16021426832237642</v>
      </c>
      <c r="T134" s="50">
        <f t="shared" si="143"/>
        <v>4.6915725456125108E-2</v>
      </c>
      <c r="U134" s="50">
        <f t="shared" si="143"/>
        <v>5.945540844366725E-2</v>
      </c>
      <c r="V134" s="50">
        <f t="shared" si="143"/>
        <v>6.9782751810401583E-2</v>
      </c>
      <c r="W134" s="50">
        <f t="shared" si="143"/>
        <v>3.5155001597954622E-2</v>
      </c>
      <c r="X134" s="50">
        <f t="shared" si="143"/>
        <v>3.7842708199253443E-2</v>
      </c>
      <c r="Y134" s="50">
        <f t="shared" si="143"/>
        <v>2.8137310073157007E-2</v>
      </c>
      <c r="Z134" s="50">
        <f t="shared" si="143"/>
        <v>2.2020905923344949E-2</v>
      </c>
      <c r="AA134" s="50">
        <f t="shared" si="143"/>
        <v>4.7459519821328865E-2</v>
      </c>
      <c r="AB134" s="50">
        <f t="shared" si="143"/>
        <v>-4.7042052744119746E-2</v>
      </c>
      <c r="AC134" s="50">
        <f t="shared" si="143"/>
        <v>-1.9754480033864824E-3</v>
      </c>
      <c r="AD134" s="50">
        <f t="shared" si="143"/>
        <v>-1.1376564277588168E-2</v>
      </c>
      <c r="AE134" s="50">
        <f t="shared" si="143"/>
        <v>2.5618631732168849E-2</v>
      </c>
      <c r="AF134" s="50">
        <f t="shared" si="143"/>
        <v>1.9892014776925263E-2</v>
      </c>
      <c r="AG134" s="50">
        <f t="shared" si="143"/>
        <v>-2.2446689113355782E-3</v>
      </c>
      <c r="AH134" s="50">
        <f t="shared" si="143"/>
        <v>1.9654556283502083E-2</v>
      </c>
      <c r="AI134" s="50">
        <f t="shared" si="143"/>
        <v>1.998551774076756E-2</v>
      </c>
      <c r="AJ134" s="50">
        <f t="shared" si="143"/>
        <v>7.539811504712382E-2</v>
      </c>
      <c r="AK134" s="50">
        <f t="shared" si="143"/>
        <v>3.6789753372394061E-2</v>
      </c>
      <c r="AL134" s="50">
        <f t="shared" si="143"/>
        <v>6.035321930190516E-2</v>
      </c>
      <c r="AM134" s="50">
        <f t="shared" si="143"/>
        <v>3.3690658499234305E-2</v>
      </c>
      <c r="AN134" s="50">
        <f t="shared" si="143"/>
        <v>4.8494983277591976E-2</v>
      </c>
      <c r="AO134" s="50">
        <f t="shared" si="143"/>
        <v>3.2733666982280536E-2</v>
      </c>
      <c r="AP134" s="50">
        <f t="shared" si="143"/>
        <v>8.1537263048558822E-2</v>
      </c>
      <c r="AQ134" s="50">
        <f t="shared" si="143"/>
        <v>5.356469256884195E-2</v>
      </c>
      <c r="AR134" s="50">
        <f t="shared" si="143"/>
        <v>8.0538650783374341E-2</v>
      </c>
      <c r="AS134" s="50">
        <f t="shared" si="143"/>
        <v>6.8006182380216385E-2</v>
      </c>
      <c r="AT134" s="50">
        <f t="shared" si="143"/>
        <v>9.4673152212599365E-2</v>
      </c>
      <c r="AU134" s="50">
        <f t="shared" si="143"/>
        <v>6.3328952085075871E-2</v>
      </c>
      <c r="AV134" s="50">
        <f t="shared" si="143"/>
        <v>0.12584704743465633</v>
      </c>
      <c r="AW134" s="50">
        <f t="shared" si="143"/>
        <v>0.12956532151838104</v>
      </c>
      <c r="AX134" s="50">
        <f t="shared" si="143"/>
        <v>8.7948657000237698E-2</v>
      </c>
      <c r="AY134" s="50">
        <f t="shared" si="143"/>
        <v>7.3799025295892315E-2</v>
      </c>
      <c r="AZ134" s="50">
        <f t="shared" si="143"/>
        <v>0.11900191938579655</v>
      </c>
      <c r="BA134" s="71">
        <f t="shared" si="142"/>
        <v>7.4781749299950587E-2</v>
      </c>
    </row>
    <row r="135" spans="1:53" x14ac:dyDescent="0.25">
      <c r="A135" s="73" t="s">
        <v>65</v>
      </c>
      <c r="B135" s="51"/>
      <c r="C135" s="51"/>
      <c r="D135" s="51"/>
      <c r="E135" s="50">
        <f t="shared" si="143"/>
        <v>-0.17098344693281403</v>
      </c>
      <c r="F135" s="50">
        <f t="shared" si="143"/>
        <v>-0.16174436579611098</v>
      </c>
      <c r="G135" s="50">
        <f t="shared" si="143"/>
        <v>-6.8737060041407866E-2</v>
      </c>
      <c r="H135" s="50">
        <f t="shared" si="143"/>
        <v>-3.5064395513086828E-2</v>
      </c>
      <c r="I135" s="50">
        <f t="shared" si="143"/>
        <v>-7.2278875282672697E-2</v>
      </c>
      <c r="J135" s="50">
        <f t="shared" si="143"/>
        <v>1.7353182939081193E-2</v>
      </c>
      <c r="K135" s="50">
        <f t="shared" si="143"/>
        <v>-0.17568528980958359</v>
      </c>
      <c r="L135" s="50">
        <f t="shared" si="143"/>
        <v>-0.1901948190965532</v>
      </c>
      <c r="M135" s="50">
        <f t="shared" si="143"/>
        <v>-0.13542460228545822</v>
      </c>
      <c r="N135" s="50">
        <f t="shared" si="143"/>
        <v>-7.4717285945072702E-3</v>
      </c>
      <c r="O135" s="50">
        <f t="shared" si="143"/>
        <v>-6.3862332695984708E-2</v>
      </c>
      <c r="P135" s="50">
        <f t="shared" si="143"/>
        <v>-0.17793909348441928</v>
      </c>
      <c r="Q135" s="50">
        <f t="shared" si="143"/>
        <v>-0.21710786250493877</v>
      </c>
      <c r="R135" s="50">
        <f t="shared" si="143"/>
        <v>-2.4257304198379574E-2</v>
      </c>
      <c r="S135" s="50">
        <f t="shared" si="143"/>
        <v>9.8689138576779023E-2</v>
      </c>
      <c r="T135" s="50">
        <f t="shared" si="143"/>
        <v>4.8758413937439897E-2</v>
      </c>
      <c r="U135" s="50">
        <f t="shared" si="143"/>
        <v>1.2834958114926763E-2</v>
      </c>
      <c r="V135" s="50">
        <f t="shared" si="143"/>
        <v>6.5060240963855417E-2</v>
      </c>
      <c r="W135" s="50">
        <f t="shared" si="143"/>
        <v>1.3774608398854148E-2</v>
      </c>
      <c r="X135" s="50">
        <f t="shared" si="143"/>
        <v>1.8914883026381283E-2</v>
      </c>
      <c r="Y135" s="50">
        <f t="shared" si="143"/>
        <v>1.0857994464551842E-2</v>
      </c>
      <c r="Z135" s="50">
        <f t="shared" si="143"/>
        <v>2.1588115849096933E-2</v>
      </c>
      <c r="AA135" s="50">
        <f t="shared" si="143"/>
        <v>3.1939325962719652E-2</v>
      </c>
      <c r="AB135" s="50">
        <f t="shared" si="143"/>
        <v>-2.1397379912663755E-2</v>
      </c>
      <c r="AC135" s="50">
        <f t="shared" si="143"/>
        <v>-1.2343005630142919E-2</v>
      </c>
      <c r="AD135" s="50">
        <f t="shared" si="143"/>
        <v>-5.1628494535068932E-3</v>
      </c>
      <c r="AE135" s="50">
        <f t="shared" si="143"/>
        <v>-3.1775598531748207E-3</v>
      </c>
      <c r="AF135" s="50">
        <f t="shared" si="143"/>
        <v>1.1935763888888888E-2</v>
      </c>
      <c r="AG135" s="50">
        <f t="shared" si="143"/>
        <v>-2.136543571389838E-2</v>
      </c>
      <c r="AH135" s="50">
        <f t="shared" si="143"/>
        <v>2.9347765441053397E-2</v>
      </c>
      <c r="AI135" s="50">
        <f t="shared" si="143"/>
        <v>1.7805475183618963E-3</v>
      </c>
      <c r="AJ135" s="50">
        <f t="shared" si="143"/>
        <v>4.6811945117029866E-2</v>
      </c>
      <c r="AK135" s="50">
        <f t="shared" si="143"/>
        <v>2.612330198537095E-2</v>
      </c>
      <c r="AL135" s="50">
        <f t="shared" si="143"/>
        <v>3.4431137724550899E-2</v>
      </c>
      <c r="AM135" s="50">
        <f t="shared" si="143"/>
        <v>1.440384102427314E-2</v>
      </c>
      <c r="AN135" s="50">
        <f t="shared" si="143"/>
        <v>3.9320726415599722E-2</v>
      </c>
      <c r="AO135" s="50">
        <f t="shared" si="143"/>
        <v>3.0670396850067349E-2</v>
      </c>
      <c r="AP135" s="50">
        <f t="shared" si="143"/>
        <v>3.3024156558964429E-2</v>
      </c>
      <c r="AQ135" s="50">
        <f t="shared" si="143"/>
        <v>2.9170829170829173E-2</v>
      </c>
      <c r="AR135" s="50">
        <f t="shared" si="143"/>
        <v>4.2600896860986545E-2</v>
      </c>
      <c r="AS135" s="50">
        <f t="shared" si="143"/>
        <v>6.4489920276240287E-2</v>
      </c>
      <c r="AT135" s="50">
        <f t="shared" si="143"/>
        <v>5.2379125095932462E-2</v>
      </c>
      <c r="AU135" s="50">
        <f t="shared" si="143"/>
        <v>4.3851652833085446E-2</v>
      </c>
      <c r="AV135" s="50">
        <f t="shared" si="143"/>
        <v>8.8775852967992702E-2</v>
      </c>
      <c r="AW135" s="50">
        <f t="shared" si="143"/>
        <v>8.8133009384974509E-2</v>
      </c>
      <c r="AX135" s="50">
        <f t="shared" si="143"/>
        <v>5.0135051888357103E-2</v>
      </c>
      <c r="AY135" s="50">
        <f t="shared" si="143"/>
        <v>5.8699052350722238E-2</v>
      </c>
      <c r="AZ135" s="50">
        <f t="shared" si="143"/>
        <v>7.0306397014148078E-2</v>
      </c>
      <c r="BA135" s="71">
        <f t="shared" si="142"/>
        <v>5.4828150572831427E-2</v>
      </c>
    </row>
    <row r="137" spans="1:53" ht="18.75" x14ac:dyDescent="0.3">
      <c r="A137" s="13" t="s">
        <v>59</v>
      </c>
      <c r="B137" s="17"/>
      <c r="C137" s="17"/>
      <c r="D137" s="17"/>
      <c r="E137" s="17"/>
      <c r="F137" s="17"/>
      <c r="I137" s="17" t="s">
        <v>64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34"/>
    </row>
    <row r="138" spans="1:53" x14ac:dyDescent="0.25">
      <c r="A138" s="33" t="s">
        <v>50</v>
      </c>
      <c r="B138" s="16">
        <v>1</v>
      </c>
      <c r="C138" s="16">
        <v>2</v>
      </c>
      <c r="D138" s="16">
        <v>3</v>
      </c>
      <c r="E138" s="16">
        <v>4</v>
      </c>
      <c r="F138" s="16">
        <v>5</v>
      </c>
      <c r="G138" s="16">
        <v>6</v>
      </c>
      <c r="H138" s="16">
        <v>7</v>
      </c>
      <c r="I138" s="16">
        <v>8</v>
      </c>
      <c r="J138" s="16">
        <v>9</v>
      </c>
      <c r="K138" s="16">
        <v>10</v>
      </c>
      <c r="L138" s="16">
        <v>11</v>
      </c>
      <c r="M138" s="16">
        <v>12</v>
      </c>
      <c r="N138" s="16">
        <v>13</v>
      </c>
      <c r="O138" s="16">
        <v>14</v>
      </c>
      <c r="P138" s="16">
        <v>15</v>
      </c>
      <c r="Q138" s="16">
        <v>16</v>
      </c>
      <c r="R138" s="16">
        <v>17</v>
      </c>
      <c r="S138" s="16">
        <v>18</v>
      </c>
      <c r="T138" s="16">
        <v>19</v>
      </c>
      <c r="U138" s="16">
        <v>20</v>
      </c>
      <c r="V138" s="16">
        <v>21</v>
      </c>
      <c r="W138" s="16">
        <v>22</v>
      </c>
      <c r="X138" s="16">
        <v>23</v>
      </c>
      <c r="Y138" s="16">
        <v>24</v>
      </c>
      <c r="Z138" s="16">
        <v>25</v>
      </c>
      <c r="AA138" s="16">
        <v>26</v>
      </c>
      <c r="AB138" s="16">
        <v>27</v>
      </c>
      <c r="AC138" s="16">
        <v>28</v>
      </c>
      <c r="AD138" s="16">
        <v>29</v>
      </c>
      <c r="AE138" s="16">
        <v>30</v>
      </c>
      <c r="AF138" s="16">
        <v>31</v>
      </c>
      <c r="AG138" s="16">
        <v>32</v>
      </c>
      <c r="AH138" s="16">
        <v>33</v>
      </c>
      <c r="AI138" s="16">
        <v>34</v>
      </c>
      <c r="AJ138" s="16">
        <v>35</v>
      </c>
      <c r="AK138" s="16">
        <v>36</v>
      </c>
      <c r="AL138" s="16">
        <v>37</v>
      </c>
      <c r="AM138" s="16">
        <v>38</v>
      </c>
      <c r="AN138" s="16">
        <v>39</v>
      </c>
      <c r="AO138" s="16">
        <v>40</v>
      </c>
      <c r="AP138" s="16">
        <v>41</v>
      </c>
      <c r="AQ138" s="16">
        <v>42</v>
      </c>
      <c r="AR138" s="16">
        <v>43</v>
      </c>
      <c r="AS138" s="16">
        <v>44</v>
      </c>
      <c r="AT138" s="16">
        <v>45</v>
      </c>
      <c r="AU138" s="16">
        <v>46</v>
      </c>
      <c r="AV138" s="16">
        <v>47</v>
      </c>
      <c r="AW138" s="16">
        <v>48</v>
      </c>
      <c r="AX138" s="16">
        <v>49</v>
      </c>
      <c r="AY138" s="16">
        <v>50</v>
      </c>
      <c r="AZ138" s="16">
        <v>51</v>
      </c>
      <c r="BA138" s="15">
        <v>52</v>
      </c>
    </row>
    <row r="139" spans="1:53" x14ac:dyDescent="0.25">
      <c r="A139" s="31" t="s">
        <v>52</v>
      </c>
      <c r="B139" s="36">
        <v>43833</v>
      </c>
      <c r="C139" s="36">
        <v>43840</v>
      </c>
      <c r="D139" s="36">
        <v>43847</v>
      </c>
      <c r="E139" s="36">
        <v>43854</v>
      </c>
      <c r="F139" s="36">
        <v>43861</v>
      </c>
      <c r="G139" s="36">
        <v>43868</v>
      </c>
      <c r="H139" s="36">
        <v>43875</v>
      </c>
      <c r="I139" s="36">
        <v>43882</v>
      </c>
      <c r="J139" s="36">
        <v>43889</v>
      </c>
      <c r="K139" s="36">
        <v>43896</v>
      </c>
      <c r="L139" s="36">
        <v>43903</v>
      </c>
      <c r="M139" s="36">
        <v>43910</v>
      </c>
      <c r="N139" s="36">
        <v>43917</v>
      </c>
      <c r="O139" s="36">
        <v>43924</v>
      </c>
      <c r="P139" s="35">
        <v>43931</v>
      </c>
      <c r="Q139" s="35">
        <v>43938</v>
      </c>
      <c r="R139" s="35">
        <v>43945</v>
      </c>
      <c r="S139" s="35">
        <v>43952</v>
      </c>
      <c r="T139" s="35">
        <v>43959</v>
      </c>
      <c r="U139" s="35">
        <v>43966</v>
      </c>
      <c r="V139" s="35">
        <v>43973</v>
      </c>
      <c r="W139" s="35">
        <v>43980</v>
      </c>
      <c r="X139" s="35">
        <v>43987</v>
      </c>
      <c r="Y139" s="35">
        <v>43994</v>
      </c>
      <c r="Z139" s="35">
        <v>44001</v>
      </c>
      <c r="AA139" s="35">
        <v>44008</v>
      </c>
      <c r="AB139" s="35">
        <v>44015</v>
      </c>
      <c r="AC139" s="35">
        <v>44022</v>
      </c>
      <c r="AD139" s="35">
        <v>44029</v>
      </c>
      <c r="AE139" s="35">
        <v>44036</v>
      </c>
      <c r="AF139" s="35">
        <v>44043</v>
      </c>
      <c r="AG139" s="35">
        <v>44050</v>
      </c>
      <c r="AH139" s="35">
        <v>44057</v>
      </c>
      <c r="AI139" s="35">
        <v>44064</v>
      </c>
      <c r="AJ139" s="35">
        <v>44071</v>
      </c>
      <c r="AK139" s="35">
        <v>44078</v>
      </c>
      <c r="AL139" s="35">
        <v>44085</v>
      </c>
      <c r="AM139" s="35">
        <v>44092</v>
      </c>
      <c r="AN139" s="35">
        <v>44099</v>
      </c>
      <c r="AO139" s="35">
        <v>44106</v>
      </c>
      <c r="AP139" s="35">
        <v>44113</v>
      </c>
      <c r="AQ139" s="35">
        <v>44120</v>
      </c>
      <c r="AR139" s="35">
        <v>44127</v>
      </c>
      <c r="AS139" s="35">
        <v>44134</v>
      </c>
      <c r="AT139" s="35">
        <v>44141</v>
      </c>
      <c r="AU139" s="35">
        <v>44148</v>
      </c>
      <c r="AV139" s="35">
        <v>44155</v>
      </c>
      <c r="AW139" s="35">
        <v>44162</v>
      </c>
      <c r="AX139" s="35">
        <v>44169</v>
      </c>
      <c r="AY139" s="35">
        <v>44176</v>
      </c>
      <c r="AZ139" s="35">
        <v>44183</v>
      </c>
      <c r="BA139" s="14">
        <v>44190</v>
      </c>
    </row>
    <row r="140" spans="1:53" x14ac:dyDescent="0.25">
      <c r="A140" s="27" t="s">
        <v>51</v>
      </c>
      <c r="B140" s="64">
        <f>(B116/'UK Pop by Age'!$G5)*52</f>
        <v>3.628249356267519E-3</v>
      </c>
      <c r="C140" s="64">
        <f>(C116/'UK Pop by Age'!$G5)*52</f>
        <v>5.0935039039909404E-3</v>
      </c>
      <c r="D140" s="64">
        <f>(D116/'UK Pop by Age'!$G5)*52</f>
        <v>4.1166675388419928E-3</v>
      </c>
      <c r="E140" s="64">
        <f>(E116/'UK Pop by Age'!$G5)*52</f>
        <v>-5.5819220865654137E-4</v>
      </c>
      <c r="F140" s="64">
        <f>(F116/'UK Pop by Age'!$G5)*52</f>
        <v>1.1163844173130827E-3</v>
      </c>
      <c r="G140" s="64">
        <f>(G116/'UK Pop by Age'!$G5)*52</f>
        <v>6.2796623473860907E-4</v>
      </c>
      <c r="H140" s="64">
        <f>(H116/'UK Pop by Age'!$G5)*52</f>
        <v>6.9774026082067671E-5</v>
      </c>
      <c r="I140" s="64">
        <f>(I116/'UK Pop by Age'!$G5)*52</f>
        <v>2.3025428607082329E-3</v>
      </c>
      <c r="J140" s="64">
        <f>(J116/'UK Pop by Age'!$G5)*52</f>
        <v>4.8841818257447367E-4</v>
      </c>
      <c r="K140" s="64">
        <f>(K116/'UK Pop by Age'!$G5)*52</f>
        <v>-1.3954805216413534E-4</v>
      </c>
      <c r="L140" s="64">
        <f>(L116/'UK Pop by Age'!$G5)*52</f>
        <v>6.9774026082067677E-4</v>
      </c>
      <c r="M140" s="64">
        <f>(M116/'UK Pop by Age'!$G5)*52</f>
        <v>2.0932207824620301E-4</v>
      </c>
      <c r="N140" s="64">
        <f>(N116/'UK Pop by Age'!$G5)*52</f>
        <v>1.3954805216413534E-4</v>
      </c>
      <c r="O140" s="64">
        <f>(O116/'UK Pop by Age'!$G5)*52</f>
        <v>-3.4887013041033838E-4</v>
      </c>
      <c r="P140" s="64">
        <f>(P116/'UK Pop by Age'!$G5)*52</f>
        <v>7.6751428690274436E-4</v>
      </c>
      <c r="Q140" s="64">
        <f>(Q116/'UK Pop by Age'!$G5)*52</f>
        <v>-4.1864415649240603E-4</v>
      </c>
      <c r="R140" s="64">
        <f>(R116/'UK Pop by Age'!$G5)*52</f>
        <v>-1.6048025998875563E-3</v>
      </c>
      <c r="S140" s="64">
        <f>(S116/'UK Pop by Age'!$G5)*52</f>
        <v>-3.4887013041033838E-4</v>
      </c>
      <c r="T140" s="64">
        <f>(T116/'UK Pop by Age'!$G5)*52</f>
        <v>5.5819220865654137E-4</v>
      </c>
      <c r="U140" s="64">
        <f>(U116/'UK Pop by Age'!$G5)*52</f>
        <v>-5.5819220865654137E-4</v>
      </c>
      <c r="V140" s="64">
        <f>(V116/'UK Pop by Age'!$G5)*52</f>
        <v>-6.2796623473860907E-4</v>
      </c>
      <c r="W140" s="64">
        <f>(W116/'UK Pop by Age'!$G5)*52</f>
        <v>-6.9774026082067671E-5</v>
      </c>
      <c r="X140" s="64">
        <f>(X116/'UK Pop by Age'!$G5)*52</f>
        <v>1.3954805216413534E-4</v>
      </c>
      <c r="Y140" s="64">
        <f>(Y116/'UK Pop by Age'!$G5)*52</f>
        <v>-9.7683636514894734E-4</v>
      </c>
      <c r="Z140" s="64">
        <f>(Z116/'UK Pop by Age'!$G5)*52</f>
        <v>-6.2796623473860907E-4</v>
      </c>
      <c r="AA140" s="64">
        <f>(AA116/'UK Pop by Age'!$G5)*52</f>
        <v>-2.7909610432827069E-4</v>
      </c>
      <c r="AB140" s="64">
        <f>(AB116/'UK Pop by Age'!$G5)*52</f>
        <v>-1.1861584433951503E-3</v>
      </c>
      <c r="AC140" s="64">
        <f>(AC116/'UK Pop by Age'!$G5)*52</f>
        <v>-2.7909610432827069E-4</v>
      </c>
      <c r="AD140" s="64">
        <f>(AD116/'UK Pop by Age'!$G5)*52</f>
        <v>0</v>
      </c>
      <c r="AE140" s="64">
        <f>(AE116/'UK Pop by Age'!$G5)*52</f>
        <v>-1.3954805216413534E-4</v>
      </c>
      <c r="AF140" s="64">
        <f>(AF116/'UK Pop by Age'!$G5)*52</f>
        <v>-3.4887013041033838E-4</v>
      </c>
      <c r="AG140" s="64">
        <f>(AG116/'UK Pop by Age'!$G5)*52</f>
        <v>-1.3954805216413534E-4</v>
      </c>
      <c r="AH140" s="64">
        <f>(AH116/'UK Pop by Age'!$G5)*52</f>
        <v>-6.9774026082067677E-4</v>
      </c>
      <c r="AI140" s="64">
        <f>(AI116/'UK Pop by Age'!$G5)*52</f>
        <v>2.0932207824620301E-4</v>
      </c>
      <c r="AJ140" s="64">
        <f>(AJ116/'UK Pop by Age'!$G5)*52</f>
        <v>-4.1864415649240603E-4</v>
      </c>
      <c r="AK140" s="64">
        <f>(AK116/'UK Pop by Age'!$G5)*52</f>
        <v>6.2796623473860907E-4</v>
      </c>
      <c r="AL140" s="64">
        <f>(AL116/'UK Pop by Age'!$G5)*52</f>
        <v>3.4887013041033838E-4</v>
      </c>
      <c r="AM140" s="64">
        <f>(AM116/'UK Pop by Age'!$G5)*52</f>
        <v>-1.6745766259696241E-3</v>
      </c>
      <c r="AN140" s="64">
        <f>(AN116/'UK Pop by Age'!$G5)*52</f>
        <v>3.4887013041033838E-4</v>
      </c>
      <c r="AO140" s="64">
        <f>(AO116/'UK Pop by Age'!$G5)*52</f>
        <v>1.9536727302978947E-3</v>
      </c>
      <c r="AP140" s="64">
        <f>(AP116/'UK Pop by Age'!$G5)*52</f>
        <v>-6.9774026082067671E-5</v>
      </c>
      <c r="AQ140" s="64">
        <f>(AQ116/'UK Pop by Age'!$G5)*52</f>
        <v>7.6751428690274436E-4</v>
      </c>
      <c r="AR140" s="64">
        <f>(AR116/'UK Pop by Age'!$G5)*52</f>
        <v>-1.1163844173130827E-3</v>
      </c>
      <c r="AS140" s="64">
        <f>(AS116/'UK Pop by Age'!$G5)*52</f>
        <v>-6.9774026082067671E-5</v>
      </c>
      <c r="AT140" s="64">
        <f>(AT116/'UK Pop by Age'!$G5)*52</f>
        <v>5.5819220865654137E-4</v>
      </c>
      <c r="AU140" s="64">
        <f>(AU116/'UK Pop by Age'!$G5)*52</f>
        <v>-6.9774026082067671E-5</v>
      </c>
      <c r="AV140" s="64">
        <f>(AV116/'UK Pop by Age'!$G5)*52</f>
        <v>-3.4887013041033838E-4</v>
      </c>
      <c r="AW140" s="64">
        <f>(AW116/'UK Pop by Age'!$G5)*52</f>
        <v>-1.3954805216413534E-4</v>
      </c>
      <c r="AX140" s="64">
        <f>(AX116/'UK Pop by Age'!$G5)*52</f>
        <v>3.4887013041033838E-4</v>
      </c>
      <c r="AY140" s="64">
        <f>(AY116/'UK Pop by Age'!$G5)*52</f>
        <v>6.9774026082067671E-5</v>
      </c>
      <c r="AZ140" s="64">
        <f>(AZ116/'UK Pop by Age'!$G5)*52</f>
        <v>8.3728831298481206E-4</v>
      </c>
      <c r="BA140" s="80">
        <f>(BA116/'UK Pop by Age'!$G5)*52</f>
        <v>8.3728831298481206E-4</v>
      </c>
    </row>
    <row r="141" spans="1:53" x14ac:dyDescent="0.25">
      <c r="A141" s="27" t="s">
        <v>44</v>
      </c>
      <c r="B141" s="64">
        <f>(B117/'UK Pop by Age'!$G6)*52</f>
        <v>-1.3970754375062634E-5</v>
      </c>
      <c r="C141" s="64">
        <f>(C117/'UK Pop by Age'!$G6)*52</f>
        <v>1.3970754375062634E-5</v>
      </c>
      <c r="D141" s="64">
        <f>(D117/'UK Pop by Age'!$G6)*52</f>
        <v>3.2598426875146141E-5</v>
      </c>
      <c r="E141" s="64">
        <f>(E117/'UK Pop by Age'!$G6)*52</f>
        <v>-1.3970754375062634E-5</v>
      </c>
      <c r="F141" s="64">
        <f>(F117/'UK Pop by Age'!$G6)*52</f>
        <v>4.6569181250208783E-6</v>
      </c>
      <c r="G141" s="64">
        <f>(G117/'UK Pop by Age'!$G6)*52</f>
        <v>9.3138362500417567E-6</v>
      </c>
      <c r="H141" s="64">
        <f>(H117/'UK Pop by Age'!$G6)*52</f>
        <v>0</v>
      </c>
      <c r="I141" s="64">
        <f>(I117/'UK Pop by Age'!$G6)*52</f>
        <v>7.9167608125354919E-5</v>
      </c>
      <c r="J141" s="64">
        <f>(J117/'UK Pop by Age'!$G6)*52</f>
        <v>4.1912263125187899E-5</v>
      </c>
      <c r="K141" s="64">
        <f>(K117/'UK Pop by Age'!$G6)*52</f>
        <v>-5.1226099375229658E-5</v>
      </c>
      <c r="L141" s="64">
        <f>(L117/'UK Pop by Age'!$G6)*52</f>
        <v>3.2598426875146141E-5</v>
      </c>
      <c r="M141" s="64">
        <f>(M117/'UK Pop by Age'!$G6)*52</f>
        <v>4.1912263125187899E-5</v>
      </c>
      <c r="N141" s="64">
        <f>(N117/'UK Pop by Age'!$G6)*52</f>
        <v>-1.3970754375062634E-5</v>
      </c>
      <c r="O141" s="64">
        <f>(O117/'UK Pop by Age'!$G6)*52</f>
        <v>-4.1912263125187899E-5</v>
      </c>
      <c r="P141" s="64">
        <f>(P117/'UK Pop by Age'!$G6)*52</f>
        <v>-9.3138362500417567E-6</v>
      </c>
      <c r="Q141" s="64">
        <f>(Q117/'UK Pop by Age'!$G6)*52</f>
        <v>0</v>
      </c>
      <c r="R141" s="64">
        <f>(R117/'UK Pop by Age'!$G6)*52</f>
        <v>2.7941508750125268E-5</v>
      </c>
      <c r="S141" s="64">
        <f>(S117/'UK Pop by Age'!$G6)*52</f>
        <v>-1.3970754375062634E-5</v>
      </c>
      <c r="T141" s="64">
        <f>(T117/'UK Pop by Age'!$G6)*52</f>
        <v>-1.8627672500083513E-5</v>
      </c>
      <c r="U141" s="64">
        <f>(U117/'UK Pop by Age'!$G6)*52</f>
        <v>-4.6569181250208778E-5</v>
      </c>
      <c r="V141" s="64">
        <f>(V117/'UK Pop by Age'!$G6)*52</f>
        <v>3.7255345000167027E-5</v>
      </c>
      <c r="W141" s="64">
        <f>(W117/'UK Pop by Age'!$G6)*52</f>
        <v>-9.3138362500417567E-6</v>
      </c>
      <c r="X141" s="64">
        <f>(X117/'UK Pop by Age'!$G6)*52</f>
        <v>-4.6569181250208783E-6</v>
      </c>
      <c r="Y141" s="64">
        <f>(Y117/'UK Pop by Age'!$G6)*52</f>
        <v>4.6569181250208783E-6</v>
      </c>
      <c r="Z141" s="64">
        <f>(Z117/'UK Pop by Age'!$G6)*52</f>
        <v>-4.6569181250208783E-6</v>
      </c>
      <c r="AA141" s="64">
        <f>(AA117/'UK Pop by Age'!$G6)*52</f>
        <v>-4.6569181250208783E-6</v>
      </c>
      <c r="AB141" s="64">
        <f>(AB117/'UK Pop by Age'!$G6)*52</f>
        <v>1.3970754375062634E-5</v>
      </c>
      <c r="AC141" s="64">
        <f>(AC117/'UK Pop by Age'!$G6)*52</f>
        <v>-2.3284590625104389E-5</v>
      </c>
      <c r="AD141" s="64">
        <f>(AD117/'UK Pop by Age'!$G6)*52</f>
        <v>-4.6569181250208783E-6</v>
      </c>
      <c r="AE141" s="64">
        <f>(AE117/'UK Pop by Age'!$G6)*52</f>
        <v>4.6569181250208783E-6</v>
      </c>
      <c r="AF141" s="64">
        <f>(AF117/'UK Pop by Age'!$G6)*52</f>
        <v>-3.2598426875146141E-5</v>
      </c>
      <c r="AG141" s="64">
        <f>(AG117/'UK Pop by Age'!$G6)*52</f>
        <v>-2.7941508750125268E-5</v>
      </c>
      <c r="AH141" s="64">
        <f>(AH117/'UK Pop by Age'!$G6)*52</f>
        <v>6.0539935625271409E-5</v>
      </c>
      <c r="AI141" s="64">
        <f>(AI117/'UK Pop by Age'!$G6)*52</f>
        <v>-6.5196853750292282E-5</v>
      </c>
      <c r="AJ141" s="64">
        <f>(AJ117/'UK Pop by Age'!$G6)*52</f>
        <v>2.3284590625104389E-5</v>
      </c>
      <c r="AK141" s="64">
        <f>(AK117/'UK Pop by Age'!$G6)*52</f>
        <v>-4.6569181250208783E-6</v>
      </c>
      <c r="AL141" s="64">
        <f>(AL117/'UK Pop by Age'!$G6)*52</f>
        <v>-2.7941508750125268E-5</v>
      </c>
      <c r="AM141" s="64">
        <f>(AM117/'UK Pop by Age'!$G6)*52</f>
        <v>0</v>
      </c>
      <c r="AN141" s="64">
        <f>(AN117/'UK Pop by Age'!$G6)*52</f>
        <v>1.8627672500083513E-5</v>
      </c>
      <c r="AO141" s="64">
        <f>(AO117/'UK Pop by Age'!$G6)*52</f>
        <v>-9.3138362500417567E-6</v>
      </c>
      <c r="AP141" s="64">
        <f>(AP117/'UK Pop by Age'!$G6)*52</f>
        <v>-1.8627672500083513E-5</v>
      </c>
      <c r="AQ141" s="64">
        <f>(AQ117/'UK Pop by Age'!$G6)*52</f>
        <v>-1.8627672500083513E-5</v>
      </c>
      <c r="AR141" s="64">
        <f>(AR117/'UK Pop by Age'!$G6)*52</f>
        <v>-4.6569181250208778E-5</v>
      </c>
      <c r="AS141" s="64">
        <f>(AS117/'UK Pop by Age'!$G6)*52</f>
        <v>-2.3284590625104389E-5</v>
      </c>
      <c r="AT141" s="64">
        <f>(AT117/'UK Pop by Age'!$G6)*52</f>
        <v>-2.3284590625104389E-5</v>
      </c>
      <c r="AU141" s="64">
        <f>(AU117/'UK Pop by Age'!$G6)*52</f>
        <v>-4.6569181250208778E-5</v>
      </c>
      <c r="AV141" s="64">
        <f>(AV117/'UK Pop by Age'!$G6)*52</f>
        <v>-1.3970754375062634E-5</v>
      </c>
      <c r="AW141" s="64">
        <f>(AW117/'UK Pop by Age'!$G6)*52</f>
        <v>-2.7941508750125268E-5</v>
      </c>
      <c r="AX141" s="64">
        <f>(AX117/'UK Pop by Age'!$G6)*52</f>
        <v>9.3138362500417567E-6</v>
      </c>
      <c r="AY141" s="64">
        <f>(AY117/'UK Pop by Age'!$G6)*52</f>
        <v>8.8481444375396678E-5</v>
      </c>
      <c r="AZ141" s="64">
        <f>(AZ117/'UK Pop by Age'!$G6)*52</f>
        <v>-1.8627672500083513E-5</v>
      </c>
      <c r="BA141" s="80">
        <f>(BA117/'UK Pop by Age'!$G6)*52</f>
        <v>9.3138362500417567E-6</v>
      </c>
    </row>
    <row r="142" spans="1:53" x14ac:dyDescent="0.25">
      <c r="A142" s="27" t="s">
        <v>45</v>
      </c>
      <c r="B142" s="64">
        <f>(B118/'UK Pop by Age'!$G7)*52</f>
        <v>1.4438724532261684E-5</v>
      </c>
      <c r="C142" s="64">
        <f>(C118/'UK Pop by Age'!$G7)*52</f>
        <v>-4.5378848529965291E-5</v>
      </c>
      <c r="D142" s="64">
        <f>(D118/'UK Pop by Age'!$G7)*52</f>
        <v>6.8068272794947939E-5</v>
      </c>
      <c r="E142" s="64">
        <f>(E118/'UK Pop by Age'!$G7)*52</f>
        <v>8.4569672260389862E-5</v>
      </c>
      <c r="F142" s="64">
        <f>(F118/'UK Pop by Age'!$G7)*52</f>
        <v>-6.6005597861767691E-5</v>
      </c>
      <c r="G142" s="64">
        <f>(G118/'UK Pop by Age'!$G7)*52</f>
        <v>-5.3629548262686252E-5</v>
      </c>
      <c r="H142" s="64">
        <f>(H118/'UK Pop by Age'!$G7)*52</f>
        <v>-2.6814774131343126E-5</v>
      </c>
      <c r="I142" s="64">
        <f>(I118/'UK Pop by Age'!$G7)*52</f>
        <v>-3.7128148797244329E-5</v>
      </c>
      <c r="J142" s="64">
        <f>(J118/'UK Pop by Age'!$G7)*52</f>
        <v>7.0130947728128188E-5</v>
      </c>
      <c r="K142" s="64">
        <f>(K118/'UK Pop by Age'!$G7)*52</f>
        <v>3.3002798930883845E-5</v>
      </c>
      <c r="L142" s="64">
        <f>(L118/'UK Pop by Age'!$G7)*52</f>
        <v>-6.188024799540722E-5</v>
      </c>
      <c r="M142" s="64">
        <f>(M118/'UK Pop by Age'!$G7)*52</f>
        <v>3.094012399770361E-5</v>
      </c>
      <c r="N142" s="64">
        <f>(N118/'UK Pop by Age'!$G7)*52</f>
        <v>5.7754898129046736E-5</v>
      </c>
      <c r="O142" s="64">
        <f>(O118/'UK Pop by Age'!$G7)*52</f>
        <v>7.4256297594488659E-5</v>
      </c>
      <c r="P142" s="64">
        <f>(P118/'UK Pop by Age'!$G7)*52</f>
        <v>-1.010710717258318E-4</v>
      </c>
      <c r="Q142" s="64">
        <f>(Q118/'UK Pop by Age'!$G7)*52</f>
        <v>-1.0313374665901203E-4</v>
      </c>
      <c r="R142" s="64">
        <f>(R118/'UK Pop by Age'!$G7)*52</f>
        <v>-1.381992205230761E-4</v>
      </c>
      <c r="S142" s="64">
        <f>(S118/'UK Pop by Age'!$G7)*52</f>
        <v>-2.2689424264982645E-5</v>
      </c>
      <c r="T142" s="64">
        <f>(T118/'UK Pop by Age'!$G7)*52</f>
        <v>3.094012399770361E-5</v>
      </c>
      <c r="U142" s="64">
        <f>(U118/'UK Pop by Age'!$G7)*52</f>
        <v>8.2506997327209613E-6</v>
      </c>
      <c r="V142" s="64">
        <f>(V118/'UK Pop by Age'!$G7)*52</f>
        <v>3.094012399770361E-5</v>
      </c>
      <c r="W142" s="64">
        <f>(W118/'UK Pop by Age'!$G7)*52</f>
        <v>-2.2689424264982645E-5</v>
      </c>
      <c r="X142" s="64">
        <f>(X118/'UK Pop by Age'!$G7)*52</f>
        <v>1.6501399465441923E-5</v>
      </c>
      <c r="Y142" s="64">
        <f>(Y118/'UK Pop by Age'!$G7)*52</f>
        <v>2.4752099198162884E-5</v>
      </c>
      <c r="Z142" s="64">
        <f>(Z118/'UK Pop by Age'!$G7)*52</f>
        <v>-5.9817573062226971E-5</v>
      </c>
      <c r="AA142" s="64">
        <f>(AA118/'UK Pop by Age'!$G7)*52</f>
        <v>-6.8068272794947939E-5</v>
      </c>
      <c r="AB142" s="64">
        <f>(AB118/'UK Pop by Age'!$G7)*52</f>
        <v>-6.3942922928587455E-5</v>
      </c>
      <c r="AC142" s="64">
        <f>(AC118/'UK Pop by Age'!$G7)*52</f>
        <v>-9.282037199311083E-5</v>
      </c>
      <c r="AD142" s="64">
        <f>(AD118/'UK Pop by Age'!$G7)*52</f>
        <v>-5.1566873329506017E-5</v>
      </c>
      <c r="AE142" s="64">
        <f>(AE118/'UK Pop by Age'!$G7)*52</f>
        <v>-4.9504198396325768E-5</v>
      </c>
      <c r="AF142" s="64">
        <f>(AF118/'UK Pop by Age'!$G7)*52</f>
        <v>-4.3316173596785055E-5</v>
      </c>
      <c r="AG142" s="64">
        <f>(AG118/'UK Pop by Age'!$G7)*52</f>
        <v>-1.7120201945395995E-4</v>
      </c>
      <c r="AH142" s="64">
        <f>(AH118/'UK Pop by Age'!$G7)*52</f>
        <v>4.9504198396325768E-5</v>
      </c>
      <c r="AI142" s="64">
        <f>(AI118/'UK Pop by Age'!$G7)*52</f>
        <v>2.8877449064523368E-5</v>
      </c>
      <c r="AJ142" s="64">
        <f>(AJ118/'UK Pop by Age'!$G7)*52</f>
        <v>-1.8564074398622165E-5</v>
      </c>
      <c r="AK142" s="64">
        <f>(AK118/'UK Pop by Age'!$G7)*52</f>
        <v>-1.1344712132491322E-4</v>
      </c>
      <c r="AL142" s="64">
        <f>(AL118/'UK Pop by Age'!$G7)*52</f>
        <v>4.5378848529965291E-5</v>
      </c>
      <c r="AM142" s="64">
        <f>(AM118/'UK Pop by Age'!$G7)*52</f>
        <v>-5.7754898129046736E-5</v>
      </c>
      <c r="AN142" s="64">
        <f>(AN118/'UK Pop by Age'!$G7)*52</f>
        <v>-2.0626749331802403E-6</v>
      </c>
      <c r="AO142" s="64">
        <f>(AO118/'UK Pop by Age'!$G7)*52</f>
        <v>7.8381647460849143E-5</v>
      </c>
      <c r="AP142" s="64">
        <f>(AP118/'UK Pop by Age'!$G7)*52</f>
        <v>-5.3629548262686252E-5</v>
      </c>
      <c r="AQ142" s="64">
        <f>(AQ118/'UK Pop by Age'!$G7)*52</f>
        <v>4.1253498663604807E-6</v>
      </c>
      <c r="AR142" s="64">
        <f>(AR118/'UK Pop by Age'!$G7)*52</f>
        <v>-5.7754898129046736E-5</v>
      </c>
      <c r="AS142" s="64">
        <f>(AS118/'UK Pop by Age'!$G7)*52</f>
        <v>0</v>
      </c>
      <c r="AT142" s="64">
        <f>(AT118/'UK Pop by Age'!$G7)*52</f>
        <v>1.2376049599081442E-5</v>
      </c>
      <c r="AU142" s="64">
        <f>(AU118/'UK Pop by Age'!$G7)*52</f>
        <v>-4.3316173596785055E-5</v>
      </c>
      <c r="AV142" s="64">
        <f>(AV118/'UK Pop by Age'!$G7)*52</f>
        <v>-5.9817573062226971E-5</v>
      </c>
      <c r="AW142" s="64">
        <f>(AW118/'UK Pop by Age'!$G7)*52</f>
        <v>-1.0313374665901202E-5</v>
      </c>
      <c r="AX142" s="64">
        <f>(AX118/'UK Pop by Age'!$G7)*52</f>
        <v>-2.2689424264982645E-5</v>
      </c>
      <c r="AY142" s="64">
        <f>(AY118/'UK Pop by Age'!$G7)*52</f>
        <v>4.1253498663604807E-5</v>
      </c>
      <c r="AZ142" s="64">
        <f>(AZ118/'UK Pop by Age'!$G7)*52</f>
        <v>7.219362266130841E-5</v>
      </c>
      <c r="BA142" s="80">
        <f>(BA118/'UK Pop by Age'!$G7)*52</f>
        <v>-3.7128148797244329E-5</v>
      </c>
    </row>
    <row r="143" spans="1:53" x14ac:dyDescent="0.25">
      <c r="A143" s="27" t="s">
        <v>46</v>
      </c>
      <c r="B143" s="64">
        <f>(B119/'UK Pop by Age'!$G8)*52</f>
        <v>-2.759414724171657E-4</v>
      </c>
      <c r="C143" s="64">
        <f>(C119/'UK Pop by Age'!$G8)*52</f>
        <v>-4.305899899256871E-4</v>
      </c>
      <c r="D143" s="64">
        <f>(D119/'UK Pop by Age'!$G8)*52</f>
        <v>-4.0633139894395817E-4</v>
      </c>
      <c r="E143" s="64">
        <f>(E119/'UK Pop by Age'!$G8)*52</f>
        <v>-6.3678801327038222E-5</v>
      </c>
      <c r="F143" s="64">
        <f>(F119/'UK Pop by Age'!$G8)*52</f>
        <v>-1.1219598329049593E-4</v>
      </c>
      <c r="G143" s="64">
        <f>(G119/'UK Pop by Age'!$G8)*52</f>
        <v>1.2129295490864425E-4</v>
      </c>
      <c r="H143" s="64">
        <f>(H119/'UK Pop by Age'!$G8)*52</f>
        <v>-1.5161619363580532E-5</v>
      </c>
      <c r="I143" s="64">
        <f>(I119/'UK Pop by Age'!$G8)*52</f>
        <v>5.1549505836173801E-5</v>
      </c>
      <c r="J143" s="64">
        <f>(J119/'UK Pop by Age'!$G8)*52</f>
        <v>1.061313355450637E-4</v>
      </c>
      <c r="K143" s="64">
        <f>(K119/'UK Pop by Age'!$G8)*52</f>
        <v>-6.0646477454322127E-5</v>
      </c>
      <c r="L143" s="64">
        <f>(L119/'UK Pop by Age'!$G8)*52</f>
        <v>-1.5161619363580532E-5</v>
      </c>
      <c r="M143" s="64">
        <f>(M119/'UK Pop by Age'!$G8)*52</f>
        <v>-3.0323238727161057E-4</v>
      </c>
      <c r="N143" s="64">
        <f>(N119/'UK Pop by Age'!$G8)*52</f>
        <v>4.7607484801642861E-4</v>
      </c>
      <c r="O143" s="64">
        <f>(O119/'UK Pop by Age'!$G8)*52</f>
        <v>9.0969716181483193E-6</v>
      </c>
      <c r="P143" s="64">
        <f>(P119/'UK Pop by Age'!$G8)*52</f>
        <v>-3.5478189310778443E-4</v>
      </c>
      <c r="Q143" s="64">
        <f>(Q119/'UK Pop by Age'!$G8)*52</f>
        <v>-8.6724462759680643E-4</v>
      </c>
      <c r="R143" s="64">
        <f>(R119/'UK Pop by Age'!$G8)*52</f>
        <v>-1.8193943236296639E-5</v>
      </c>
      <c r="S143" s="64">
        <f>(S119/'UK Pop by Age'!$G8)*52</f>
        <v>-8.7937392308767078E-5</v>
      </c>
      <c r="T143" s="64">
        <f>(T119/'UK Pop by Age'!$G8)*52</f>
        <v>-6.3678801327038222E-5</v>
      </c>
      <c r="U143" s="64">
        <f>(U119/'UK Pop by Age'!$G8)*52</f>
        <v>-1.6981013687210195E-4</v>
      </c>
      <c r="V143" s="64">
        <f>(V119/'UK Pop by Age'!$G8)*52</f>
        <v>1.2129295490864425E-5</v>
      </c>
      <c r="W143" s="64">
        <f>(W119/'UK Pop by Age'!$G8)*52</f>
        <v>-2.1226267109012744E-5</v>
      </c>
      <c r="X143" s="64">
        <f>(X119/'UK Pop by Age'!$G8)*52</f>
        <v>8.4905068436050976E-5</v>
      </c>
      <c r="Y143" s="64">
        <f>(Y119/'UK Pop by Age'!$G8)*52</f>
        <v>-1.5161619363580529E-4</v>
      </c>
      <c r="Z143" s="64">
        <f>(Z119/'UK Pop by Age'!$G8)*52</f>
        <v>-3.3355562599877169E-5</v>
      </c>
      <c r="AA143" s="64">
        <f>(AA119/'UK Pop by Age'!$G8)*52</f>
        <v>9.096971618148318E-5</v>
      </c>
      <c r="AB143" s="64">
        <f>(AB119/'UK Pop by Age'!$G8)*52</f>
        <v>-1.1522830716321204E-4</v>
      </c>
      <c r="AC143" s="64">
        <f>(AC119/'UK Pop by Age'!$G8)*52</f>
        <v>0</v>
      </c>
      <c r="AD143" s="64">
        <f>(AD119/'UK Pop by Age'!$G8)*52</f>
        <v>-9.096971618148318E-5</v>
      </c>
      <c r="AE143" s="64">
        <f>(AE119/'UK Pop by Age'!$G8)*52</f>
        <v>-2.3045661432642407E-4</v>
      </c>
      <c r="AF143" s="64">
        <f>(AF119/'UK Pop by Age'!$G8)*52</f>
        <v>-9.7034363926915397E-5</v>
      </c>
      <c r="AG143" s="64">
        <f>(AG119/'UK Pop by Age'!$G8)*52</f>
        <v>-2.4258590981728851E-4</v>
      </c>
      <c r="AH143" s="64">
        <f>(AH119/'UK Pop by Age'!$G8)*52</f>
        <v>3.4568492148963608E-4</v>
      </c>
      <c r="AI143" s="64">
        <f>(AI119/'UK Pop by Age'!$G8)*52</f>
        <v>1.3342225039950867E-4</v>
      </c>
      <c r="AJ143" s="64">
        <f>(AJ119/'UK Pop by Age'!$G8)*52</f>
        <v>2.7290914854444958E-5</v>
      </c>
      <c r="AK143" s="64">
        <f>(AK119/'UK Pop by Age'!$G8)*52</f>
        <v>9.0969716181483193E-6</v>
      </c>
      <c r="AL143" s="64">
        <f>(AL119/'UK Pop by Age'!$G8)*52</f>
        <v>-3.3355562599877169E-5</v>
      </c>
      <c r="AM143" s="64">
        <f>(AM119/'UK Pop by Age'!$G8)*52</f>
        <v>9.0969716181483193E-6</v>
      </c>
      <c r="AN143" s="64">
        <f>(AN119/'UK Pop by Age'!$G8)*52</f>
        <v>3.4568492148963608E-4</v>
      </c>
      <c r="AO143" s="64">
        <f>(AO119/'UK Pop by Age'!$G8)*52</f>
        <v>-3.3355562599877169E-5</v>
      </c>
      <c r="AP143" s="64">
        <f>(AP119/'UK Pop by Age'!$G8)*52</f>
        <v>-2.2742429045370798E-4</v>
      </c>
      <c r="AQ143" s="64">
        <f>(AQ119/'UK Pop by Age'!$G8)*52</f>
        <v>-1.6677781299938584E-4</v>
      </c>
      <c r="AR143" s="64">
        <f>(AR119/'UK Pop by Age'!$G8)*52</f>
        <v>-6.0646477454322123E-6</v>
      </c>
      <c r="AS143" s="64">
        <f>(AS119/'UK Pop by Age'!$G8)*52</f>
        <v>1.3645457427222476E-4</v>
      </c>
      <c r="AT143" s="64">
        <f>(AT119/'UK Pop by Age'!$G8)*52</f>
        <v>2.3955358594457239E-4</v>
      </c>
      <c r="AU143" s="64">
        <f>(AU119/'UK Pop by Age'!$G8)*52</f>
        <v>4.8517181963457699E-5</v>
      </c>
      <c r="AV143" s="64">
        <f>(AV119/'UK Pop by Age'!$G8)*52</f>
        <v>6.0646477454322123E-6</v>
      </c>
      <c r="AW143" s="64">
        <f>(AW119/'UK Pop by Age'!$G8)*52</f>
        <v>-2.7290914854444958E-5</v>
      </c>
      <c r="AX143" s="64">
        <f>(AX119/'UK Pop by Age'!$G8)*52</f>
        <v>1.7284246074481804E-4</v>
      </c>
      <c r="AY143" s="64">
        <f>(AY119/'UK Pop by Age'!$G8)*52</f>
        <v>1.4555154589037311E-4</v>
      </c>
      <c r="AZ143" s="64">
        <f>(AZ119/'UK Pop by Age'!$G8)*52</f>
        <v>3.0323238727161063E-5</v>
      </c>
      <c r="BA143" s="80">
        <f>(BA119/'UK Pop by Age'!$G8)*52</f>
        <v>-5.7614153581606018E-5</v>
      </c>
    </row>
    <row r="144" spans="1:53" x14ac:dyDescent="0.25">
      <c r="A144" s="27" t="s">
        <v>47</v>
      </c>
      <c r="B144" s="64">
        <f>(B120/'UK Pop by Age'!$G9)*52</f>
        <v>-1.6425916184807199E-3</v>
      </c>
      <c r="C144" s="64">
        <f>(C120/'UK Pop by Age'!$G9)*52</f>
        <v>-1.110704808686963E-3</v>
      </c>
      <c r="D144" s="64">
        <f>(D120/'UK Pop by Age'!$G9)*52</f>
        <v>-1.4626887269328318E-3</v>
      </c>
      <c r="E144" s="64">
        <f>(E120/'UK Pop by Age'!$G9)*52</f>
        <v>-1.7286321318297103E-3</v>
      </c>
      <c r="F144" s="64">
        <f>(F120/'UK Pop by Age'!$G9)*52</f>
        <v>-1.063773619587514E-3</v>
      </c>
      <c r="G144" s="64">
        <f>(G120/'UK Pop by Age'!$G9)*52</f>
        <v>-6.0228359344293065E-4</v>
      </c>
      <c r="H144" s="64">
        <f>(H120/'UK Pop by Age'!$G9)*52</f>
        <v>-3.2851832369614403E-4</v>
      </c>
      <c r="I144" s="64">
        <f>(I120/'UK Pop by Age'!$G9)*52</f>
        <v>-5.6317426919338975E-4</v>
      </c>
      <c r="J144" s="64">
        <f>(J120/'UK Pop by Age'!$G9)*52</f>
        <v>7.6654275529100275E-4</v>
      </c>
      <c r="K144" s="64">
        <f>(K120/'UK Pop by Age'!$G9)*52</f>
        <v>-1.2671421056851268E-3</v>
      </c>
      <c r="L144" s="64">
        <f>(L120/'UK Pop by Age'!$G9)*52</f>
        <v>-2.1197253743251198E-3</v>
      </c>
      <c r="M144" s="64">
        <f>(M120/'UK Pop by Age'!$G9)*52</f>
        <v>-1.5956604293812708E-3</v>
      </c>
      <c r="N144" s="64">
        <f>(N120/'UK Pop by Age'!$G9)*52</f>
        <v>4.4584629644476686E-4</v>
      </c>
      <c r="O144" s="64">
        <f>(O120/'UK Pop by Age'!$G9)*52</f>
        <v>-1.1732797274862288E-3</v>
      </c>
      <c r="P144" s="64">
        <f>(P120/'UK Pop by Age'!$G9)*52</f>
        <v>-2.6672559138186929E-3</v>
      </c>
      <c r="Q144" s="64">
        <f>(Q120/'UK Pop by Age'!$G9)*52</f>
        <v>-3.3946893448601545E-3</v>
      </c>
      <c r="R144" s="64">
        <f>(R120/'UK Pop by Age'!$G9)*52</f>
        <v>1.799028915478884E-4</v>
      </c>
      <c r="S144" s="64">
        <f>(S120/'UK Pop by Age'!$G9)*52</f>
        <v>1.1263485383867795E-3</v>
      </c>
      <c r="T144" s="64">
        <f>(T120/'UK Pop by Age'!$G9)*52</f>
        <v>5.9446172859302252E-4</v>
      </c>
      <c r="U144" s="64">
        <f>(U120/'UK Pop by Age'!$G9)*52</f>
        <v>-8.6040513348990106E-4</v>
      </c>
      <c r="V144" s="64">
        <f>(V120/'UK Pop by Age'!$G9)*52</f>
        <v>8.2911767409026829E-4</v>
      </c>
      <c r="W144" s="64">
        <f>(W120/'UK Pop by Age'!$G9)*52</f>
        <v>-3.8327137764550137E-4</v>
      </c>
      <c r="X144" s="64">
        <f>(X120/'UK Pop by Age'!$G9)*52</f>
        <v>3.2069645884623584E-4</v>
      </c>
      <c r="Y144" s="64">
        <f>(Y120/'UK Pop by Age'!$G9)*52</f>
        <v>3.9891510734531771E-4</v>
      </c>
      <c r="Z144" s="64">
        <f>(Z120/'UK Pop by Age'!$G9)*52</f>
        <v>9.3862378198898282E-5</v>
      </c>
      <c r="AA144" s="64">
        <f>(AA120/'UK Pop by Age'!$G9)*52</f>
        <v>-3.6762764794568499E-4</v>
      </c>
      <c r="AB144" s="64">
        <f>(AB120/'UK Pop by Age'!$G9)*52</f>
        <v>1.0168424304880647E-4</v>
      </c>
      <c r="AC144" s="64">
        <f>(AC120/'UK Pop by Age'!$G9)*52</f>
        <v>-2.8158713459669487E-4</v>
      </c>
      <c r="AD144" s="64">
        <f>(AD120/'UK Pop by Age'!$G9)*52</f>
        <v>-6.0228359344293065E-4</v>
      </c>
      <c r="AE144" s="64">
        <f>(AE120/'UK Pop by Age'!$G9)*52</f>
        <v>2.502996751970621E-4</v>
      </c>
      <c r="AF144" s="64">
        <f>(AF120/'UK Pop by Age'!$G9)*52</f>
        <v>4.7713375584439958E-4</v>
      </c>
      <c r="AG144" s="64">
        <f>(AG120/'UK Pop by Age'!$G9)*52</f>
        <v>-2.3465594549724572E-4</v>
      </c>
      <c r="AH144" s="64">
        <f>(AH120/'UK Pop by Age'!$G9)*52</f>
        <v>1.1732797274862286E-4</v>
      </c>
      <c r="AI144" s="64">
        <f>(AI120/'UK Pop by Age'!$G9)*52</f>
        <v>-1.4861543214825563E-4</v>
      </c>
      <c r="AJ144" s="64">
        <f>(AJ120/'UK Pop by Age'!$G9)*52</f>
        <v>-1.799028915478884E-4</v>
      </c>
      <c r="AK144" s="64">
        <f>(AK120/'UK Pop by Age'!$G9)*52</f>
        <v>1.7208102669798021E-4</v>
      </c>
      <c r="AL144" s="64">
        <f>(AL120/'UK Pop by Age'!$G9)*52</f>
        <v>1.3297170244843924E-4</v>
      </c>
      <c r="AM144" s="64">
        <f>(AM120/'UK Pop by Age'!$G9)*52</f>
        <v>-2.4247781034715391E-4</v>
      </c>
      <c r="AN144" s="64">
        <f>(AN120/'UK Pop by Age'!$G9)*52</f>
        <v>-4.6931189099449144E-4</v>
      </c>
      <c r="AO144" s="64">
        <f>(AO120/'UK Pop by Age'!$G9)*52</f>
        <v>2.9723086429651126E-4</v>
      </c>
      <c r="AP144" s="64">
        <f>(AP120/'UK Pop by Age'!$G9)*52</f>
        <v>-9.3862378198898282E-5</v>
      </c>
      <c r="AQ144" s="64">
        <f>(AQ120/'UK Pop by Age'!$G9)*52</f>
        <v>-2.0336848609761295E-4</v>
      </c>
      <c r="AR144" s="64">
        <f>(AR120/'UK Pop by Age'!$G9)*52</f>
        <v>4.6931189099449141E-5</v>
      </c>
      <c r="AS144" s="64">
        <f>(AS120/'UK Pop by Age'!$G9)*52</f>
        <v>7.3525529589136998E-4</v>
      </c>
      <c r="AT144" s="64">
        <f>(AT120/'UK Pop by Age'!$G9)*52</f>
        <v>7.8218648499081911E-5</v>
      </c>
      <c r="AU144" s="64">
        <f>(AU120/'UK Pop by Age'!$G9)*52</f>
        <v>-3.3634018854605217E-4</v>
      </c>
      <c r="AV144" s="64">
        <f>(AV120/'UK Pop by Age'!$G9)*52</f>
        <v>3.3634018854605217E-4</v>
      </c>
      <c r="AW144" s="64">
        <f>(AW120/'UK Pop by Age'!$G9)*52</f>
        <v>7.2743343104146184E-4</v>
      </c>
      <c r="AX144" s="64">
        <f>(AX120/'UK Pop by Age'!$G9)*52</f>
        <v>-5.4753053949357333E-5</v>
      </c>
      <c r="AY144" s="64">
        <f>(AY120/'UK Pop by Age'!$G9)*52</f>
        <v>-1.6425916184807201E-4</v>
      </c>
      <c r="AZ144" s="64">
        <f>(AZ120/'UK Pop by Age'!$G9)*52</f>
        <v>2.8158713459669487E-4</v>
      </c>
      <c r="BA144" s="80">
        <f>(BA120/'UK Pop by Age'!$G9)*52</f>
        <v>-1.5643729699816382E-4</v>
      </c>
    </row>
    <row r="145" spans="1:55" x14ac:dyDescent="0.25">
      <c r="A145" s="27" t="s">
        <v>48</v>
      </c>
      <c r="B145" s="64">
        <f>(B121/'UK Pop by Age'!$G10)*52</f>
        <v>-7.1035452748684199E-3</v>
      </c>
      <c r="C145" s="64">
        <f>(C121/'UK Pop by Age'!$G10)*52</f>
        <v>-7.5159233713495465E-3</v>
      </c>
      <c r="D145" s="64">
        <f>(D121/'UK Pop by Age'!$G10)*52</f>
        <v>-6.0127386970796363E-3</v>
      </c>
      <c r="E145" s="64">
        <f>(E121/'UK Pop by Age'!$G10)*52</f>
        <v>-7.422805736660259E-3</v>
      </c>
      <c r="F145" s="64">
        <f>(F121/'UK Pop by Age'!$G10)*52</f>
        <v>-7.1168477941097475E-3</v>
      </c>
      <c r="G145" s="64">
        <f>(G121/'UK Pop by Age'!$G10)*52</f>
        <v>-1.6628149051658284E-3</v>
      </c>
      <c r="H145" s="64">
        <f>(H121/'UK Pop by Age'!$G10)*52</f>
        <v>-1.3302519241326629E-3</v>
      </c>
      <c r="I145" s="64">
        <f>(I121/'UK Pop by Age'!$G10)*52</f>
        <v>-3.0462769062637981E-3</v>
      </c>
      <c r="J145" s="64">
        <f>(J121/'UK Pop by Age'!$G10)*52</f>
        <v>1.1839242124780699E-3</v>
      </c>
      <c r="K145" s="64">
        <f>(K121/'UK Pop by Age'!$G10)*52</f>
        <v>-8.6333349876209827E-3</v>
      </c>
      <c r="L145" s="64">
        <f>(L121/'UK Pop by Age'!$G10)*52</f>
        <v>-8.7929652185169023E-3</v>
      </c>
      <c r="M145" s="64">
        <f>(M121/'UK Pop by Age'!$G10)*52</f>
        <v>-5.2411925810826919E-3</v>
      </c>
      <c r="N145" s="64">
        <f>(N121/'UK Pop by Age'!$G10)*52</f>
        <v>-1.1972267317193967E-3</v>
      </c>
      <c r="O145" s="64">
        <f>(O121/'UK Pop by Age'!$G10)*52</f>
        <v>-1.0109914623408238E-3</v>
      </c>
      <c r="P145" s="64">
        <f>(P121/'UK Pop by Age'!$G10)*52</f>
        <v>-7.1168477941097475E-3</v>
      </c>
      <c r="Q145" s="64">
        <f>(Q121/'UK Pop by Age'!$G10)*52</f>
        <v>-7.4760158136255661E-3</v>
      </c>
      <c r="R145" s="64">
        <f>(R121/'UK Pop by Age'!$G10)*52</f>
        <v>-1.2637393279260297E-3</v>
      </c>
      <c r="S145" s="64">
        <f>(S121/'UK Pop by Age'!$G10)*52</f>
        <v>3.9907557723979888E-3</v>
      </c>
      <c r="T145" s="64">
        <f>(T121/'UK Pop by Age'!$G10)*52</f>
        <v>2.5939912520586928E-3</v>
      </c>
      <c r="U145" s="64">
        <f>(U121/'UK Pop by Age'!$G10)*52</f>
        <v>9.7108390461684386E-4</v>
      </c>
      <c r="V145" s="64">
        <f>(V121/'UK Pop by Age'!$G10)*52</f>
        <v>3.445352483503597E-3</v>
      </c>
      <c r="W145" s="64">
        <f>(W121/'UK Pop by Age'!$G10)*52</f>
        <v>9.7108390461684386E-4</v>
      </c>
      <c r="X145" s="64">
        <f>(X121/'UK Pop by Age'!$G10)*52</f>
        <v>-4.6558817344643198E-4</v>
      </c>
      <c r="Y145" s="64">
        <f>(Y121/'UK Pop by Age'!$G10)*52</f>
        <v>2.6605038482653255E-5</v>
      </c>
      <c r="Z145" s="64">
        <f>(Z121/'UK Pop by Age'!$G10)*52</f>
        <v>2.1417055978535872E-3</v>
      </c>
      <c r="AA145" s="64">
        <f>(AA121/'UK Pop by Age'!$G10)*52</f>
        <v>2.4476635404040996E-3</v>
      </c>
      <c r="AB145" s="64">
        <f>(AB121/'UK Pop by Age'!$G10)*52</f>
        <v>5.1879825041173855E-4</v>
      </c>
      <c r="AC145" s="64">
        <f>(AC121/'UK Pop by Age'!$G10)*52</f>
        <v>-2.2614282710255271E-4</v>
      </c>
      <c r="AD145" s="64">
        <f>(AD121/'UK Pop by Age'!$G10)*52</f>
        <v>1.6761174244071552E-3</v>
      </c>
      <c r="AE145" s="64">
        <f>(AE121/'UK Pop by Age'!$G10)*52</f>
        <v>-6.3852092358367824E-4</v>
      </c>
      <c r="AF145" s="64">
        <f>(AF121/'UK Pop by Age'!$G10)*52</f>
        <v>5.8531084661837167E-4</v>
      </c>
      <c r="AG145" s="64">
        <f>(AG121/'UK Pop by Age'!$G10)*52</f>
        <v>1.5963023089591956E-4</v>
      </c>
      <c r="AH145" s="64">
        <f>(AH121/'UK Pop by Age'!$G10)*52</f>
        <v>5.4540328889439178E-4</v>
      </c>
      <c r="AI145" s="64">
        <f>(AI121/'UK Pop by Age'!$G10)*52</f>
        <v>-1.077504058547457E-3</v>
      </c>
      <c r="AJ145" s="64">
        <f>(AJ121/'UK Pop by Age'!$G10)*52</f>
        <v>2.2481257517842001E-3</v>
      </c>
      <c r="AK145" s="64">
        <f>(AK121/'UK Pop by Age'!$G10)*52</f>
        <v>1.822445136061748E-3</v>
      </c>
      <c r="AL145" s="64">
        <f>(AL121/'UK Pop by Age'!$G10)*52</f>
        <v>1.0375965008234771E-3</v>
      </c>
      <c r="AM145" s="64">
        <f>(AM121/'UK Pop by Age'!$G10)*52</f>
        <v>1.2504368086847031E-3</v>
      </c>
      <c r="AN145" s="64">
        <f>(AN121/'UK Pop by Age'!$G10)*52</f>
        <v>1.7426300206137882E-3</v>
      </c>
      <c r="AO145" s="64">
        <f>(AO121/'UK Pop by Age'!$G10)*52</f>
        <v>1.1174116162714369E-3</v>
      </c>
      <c r="AP145" s="64">
        <f>(AP121/'UK Pop by Age'!$G10)*52</f>
        <v>1.7027224628898083E-3</v>
      </c>
      <c r="AQ145" s="64">
        <f>(AQ121/'UK Pop by Age'!$G10)*52</f>
        <v>2.0086804054403212E-3</v>
      </c>
      <c r="AR145" s="64">
        <f>(AR121/'UK Pop by Age'!$G10)*52</f>
        <v>2.0884955208882805E-3</v>
      </c>
      <c r="AS145" s="64">
        <f>(AS121/'UK Pop by Age'!$G10)*52</f>
        <v>3.1659995794357377E-3</v>
      </c>
      <c r="AT145" s="64">
        <f>(AT121/'UK Pop by Age'!$G10)*52</f>
        <v>6.518234428250048E-4</v>
      </c>
      <c r="AU145" s="64">
        <f>(AU121/'UK Pop by Age'!$G10)*52</f>
        <v>3.3389323295729841E-3</v>
      </c>
      <c r="AV145" s="64">
        <f>(AV121/'UK Pop by Age'!$G10)*52</f>
        <v>5.2811001388066723E-3</v>
      </c>
      <c r="AW145" s="64">
        <f>(AW121/'UK Pop by Age'!$G10)*52</f>
        <v>4.1636885225352352E-3</v>
      </c>
      <c r="AX145" s="64">
        <f>(AX121/'UK Pop by Age'!$G10)*52</f>
        <v>1.5031846742699091E-3</v>
      </c>
      <c r="AY145" s="64">
        <f>(AY121/'UK Pop by Age'!$G10)*52</f>
        <v>3.3655373680556372E-3</v>
      </c>
      <c r="AZ145" s="64">
        <f>(AZ121/'UK Pop by Age'!$G10)*52</f>
        <v>2.1683106363362403E-3</v>
      </c>
      <c r="BA145" s="80">
        <f>(BA121/'UK Pop by Age'!$G10)*52</f>
        <v>2.8999491946092052E-3</v>
      </c>
    </row>
    <row r="146" spans="1:55" x14ac:dyDescent="0.25">
      <c r="A146" s="45" t="s">
        <v>49</v>
      </c>
      <c r="B146" s="72">
        <f>(B122/'UK Pop by Age'!$G11)*52</f>
        <v>-4.7001956137234159E-2</v>
      </c>
      <c r="C146" s="72">
        <f>(C122/'UK Pop by Age'!$G11)*52</f>
        <v>-7.8674980575283951E-2</v>
      </c>
      <c r="D146" s="72">
        <f>(D122/'UK Pop by Age'!$G11)*52</f>
        <v>-8.4410640449482072E-2</v>
      </c>
      <c r="E146" s="72">
        <f>(E122/'UK Pop by Age'!$G11)*52</f>
        <v>-7.2330224077277183E-2</v>
      </c>
      <c r="F146" s="72">
        <f>(F122/'UK Pop by Age'!$G11)*52</f>
        <v>-6.4208935759828514E-2</v>
      </c>
      <c r="G146" s="72">
        <f>(G122/'UK Pop by Age'!$G11)*52</f>
        <v>-3.3145007945587369E-2</v>
      </c>
      <c r="H146" s="72">
        <f>(H122/'UK Pop by Age'!$G11)*52</f>
        <v>-1.3349367671806243E-2</v>
      </c>
      <c r="I146" s="72">
        <f>(I122/'UK Pop by Age'!$G11)*52</f>
        <v>-3.0201040930512228E-2</v>
      </c>
      <c r="J146" s="72">
        <f>(J122/'UK Pop by Age'!$G11)*52</f>
        <v>-4.1621602626924414E-3</v>
      </c>
      <c r="K146" s="72">
        <f>(K122/'UK Pop by Age'!$G11)*52</f>
        <v>-6.4513484071732838E-2</v>
      </c>
      <c r="L146" s="72">
        <f>(L122/'UK Pop by Age'!$G11)*52</f>
        <v>-6.4513484071732838E-2</v>
      </c>
      <c r="M146" s="72">
        <f>(M122/'UK Pop by Age'!$G11)*52</f>
        <v>-4.2636763666605501E-2</v>
      </c>
      <c r="N146" s="72">
        <f>(N122/'UK Pop by Age'!$G11)*52</f>
        <v>-1.1420561696412186E-2</v>
      </c>
      <c r="O146" s="72">
        <f>(O122/'UK Pop by Age'!$G11)*52</f>
        <v>-2.3704010276553292E-2</v>
      </c>
      <c r="P146" s="72">
        <f>(P122/'UK Pop by Age'!$G11)*52</f>
        <v>-4.9590616788420916E-2</v>
      </c>
      <c r="Q146" s="72">
        <f>(Q122/'UK Pop by Age'!$G11)*52</f>
        <v>-4.365192470628658E-2</v>
      </c>
      <c r="R146" s="72">
        <f>(R122/'UK Pop by Age'!$G11)*52</f>
        <v>-4.314434418644604E-3</v>
      </c>
      <c r="S146" s="72">
        <f>(S122/'UK Pop by Age'!$G11)*52</f>
        <v>3.3398798205507639E-2</v>
      </c>
      <c r="T146" s="72">
        <f>(T122/'UK Pop by Age'!$G11)*52</f>
        <v>8.222804421416775E-3</v>
      </c>
      <c r="U146" s="72">
        <f>(U122/'UK Pop by Age'!$G11)*52</f>
        <v>1.2080416372204892E-2</v>
      </c>
      <c r="V146" s="72">
        <f>(V122/'UK Pop by Age'!$G11)*52</f>
        <v>1.3450883775774353E-2</v>
      </c>
      <c r="W146" s="72">
        <f>(W122/'UK Pop by Age'!$G11)*52</f>
        <v>5.5833857182459581E-3</v>
      </c>
      <c r="X146" s="72">
        <f>(X122/'UK Pop by Age'!$G11)*52</f>
        <v>7.4614336416559618E-3</v>
      </c>
      <c r="Y146" s="72">
        <f>(Y122/'UK Pop by Age'!$G11)*52</f>
        <v>5.0758051984054163E-3</v>
      </c>
      <c r="Z146" s="72">
        <f>(Z122/'UK Pop by Age'!$G11)*52</f>
        <v>4.0098861067402788E-3</v>
      </c>
      <c r="AA146" s="72">
        <f>(AA122/'UK Pop by Age'!$G11)*52</f>
        <v>8.6288688372892081E-3</v>
      </c>
      <c r="AB146" s="72">
        <f>(AB122/'UK Pop by Age'!$G11)*52</f>
        <v>-8.3750785773689367E-3</v>
      </c>
      <c r="AC146" s="72">
        <f>(AC122/'UK Pop by Age'!$G11)*52</f>
        <v>-3.5530636388837918E-4</v>
      </c>
      <c r="AD146" s="72">
        <f>(AD122/'UK Pop by Age'!$G11)*52</f>
        <v>-2.0303220793621663E-3</v>
      </c>
      <c r="AE146" s="72">
        <f>(AE122/'UK Pop by Age'!$G11)*52</f>
        <v>4.4667085745967658E-3</v>
      </c>
      <c r="AF146" s="72">
        <f>(AF122/'UK Pop by Age'!$G11)*52</f>
        <v>3.5530636388837913E-3</v>
      </c>
      <c r="AG146" s="72">
        <f>(AG122/'UK Pop by Age'!$G11)*52</f>
        <v>-4.0606441587243331E-4</v>
      </c>
      <c r="AH146" s="72">
        <f>(AH122/'UK Pop by Age'!$G11)*52</f>
        <v>3.3500314309475748E-3</v>
      </c>
      <c r="AI146" s="72">
        <f>(AI122/'UK Pop by Age'!$G11)*52</f>
        <v>3.502305586899737E-3</v>
      </c>
      <c r="AJ146" s="72">
        <f>(AJ122/'UK Pop by Age'!$G11)*52</f>
        <v>1.1775868060300567E-2</v>
      </c>
      <c r="AK146" s="72">
        <f>(AK122/'UK Pop by Age'!$G11)*52</f>
        <v>6.8523370178473122E-3</v>
      </c>
      <c r="AL146" s="72">
        <f>(AL122/'UK Pop by Age'!$G11)*52</f>
        <v>1.1014497280539754E-2</v>
      </c>
      <c r="AM146" s="72">
        <f>(AM122/'UK Pop by Age'!$G11)*52</f>
        <v>6.1417242900705538E-3</v>
      </c>
      <c r="AN146" s="72">
        <f>(AN122/'UK Pop by Age'!$G11)*52</f>
        <v>8.8319010452254237E-3</v>
      </c>
      <c r="AO146" s="72">
        <f>(AO122/'UK Pop by Age'!$G11)*52</f>
        <v>6.1417242900705538E-3</v>
      </c>
      <c r="AP146" s="72">
        <f>(AP122/'UK Pop by Age'!$G11)*52</f>
        <v>1.5938028322993007E-2</v>
      </c>
      <c r="AQ146" s="72">
        <f>(AQ122/'UK Pop by Age'!$G11)*52</f>
        <v>1.0811465072603537E-2</v>
      </c>
      <c r="AR146" s="72">
        <f>(AR122/'UK Pop by Age'!$G11)*52</f>
        <v>1.5785754167040845E-2</v>
      </c>
      <c r="AS146" s="72">
        <f>(AS122/'UK Pop by Age'!$G11)*52</f>
        <v>1.3400125723790299E-2</v>
      </c>
      <c r="AT146" s="72">
        <f>(AT122/'UK Pop by Age'!$G11)*52</f>
        <v>2.0252462741637611E-2</v>
      </c>
      <c r="AU146" s="72">
        <f>(AU122/'UK Pop by Age'!$G11)*52</f>
        <v>1.3450883775774353E-2</v>
      </c>
      <c r="AV146" s="72">
        <f>(AV122/'UK Pop by Age'!$G11)*52</f>
        <v>2.6394187031708163E-2</v>
      </c>
      <c r="AW146" s="72">
        <f>(AW122/'UK Pop by Age'!$G11)*52</f>
        <v>2.7460106123373303E-2</v>
      </c>
      <c r="AX146" s="72">
        <f>(AX122/'UK Pop by Age'!$G11)*52</f>
        <v>1.8780479234100041E-2</v>
      </c>
      <c r="AY146" s="72">
        <f>(AY122/'UK Pop by Age'!$G11)*52</f>
        <v>1.6141060530929223E-2</v>
      </c>
      <c r="AZ146" s="72">
        <f>(AZ122/'UK Pop by Age'!$G11)*52</f>
        <v>2.8322993007102223E-2</v>
      </c>
      <c r="BA146" s="81">
        <f>(BA122/'UK Pop by Age'!$G11)*52</f>
        <v>1.1522077800380295E-2</v>
      </c>
    </row>
    <row r="147" spans="1:55" x14ac:dyDescent="0.25">
      <c r="A147" s="82" t="s">
        <v>65</v>
      </c>
      <c r="B147" s="83"/>
      <c r="C147" s="83"/>
      <c r="D147" s="83"/>
      <c r="E147" s="78">
        <f>(E123/'UK Pop by Age'!$G12)*52</f>
        <v>-1.7332931662054421E-3</v>
      </c>
      <c r="F147" s="78">
        <f>(F123/'UK Pop by Age'!$G12)*52</f>
        <v>-1.5698345395974574E-3</v>
      </c>
      <c r="G147" s="78">
        <f>(G123/'UK Pop by Age'!$G12)*52</f>
        <v>-6.5541381683394855E-4</v>
      </c>
      <c r="H147" s="78">
        <f>(H123/'UK Pop by Age'!$G12)*52</f>
        <v>-3.3323449482400758E-4</v>
      </c>
      <c r="I147" s="78">
        <f>(I123/'UK Pop by Age'!$G12)*52</f>
        <v>-6.6883795525102935E-4</v>
      </c>
      <c r="J147" s="78">
        <f>(J123/'UK Pop by Age'!$G12)*52</f>
        <v>1.5003448819090389E-4</v>
      </c>
      <c r="K147" s="78">
        <f>(K123/'UK Pop by Age'!$G12)*52</f>
        <v>-1.6574862669089855E-3</v>
      </c>
      <c r="L147" s="78">
        <f>(L123/'UK Pop by Age'!$G12)*52</f>
        <v>-1.7538242014315661E-3</v>
      </c>
      <c r="M147" s="78">
        <f>(M123/'UK Pop by Age'!$G12)*52</f>
        <v>-1.1931690087181883E-3</v>
      </c>
      <c r="N147" s="78">
        <f>(N123/'UK Pop by Age'!$G12)*52</f>
        <v>-5.843448487435203E-5</v>
      </c>
      <c r="O147" s="78">
        <f>(O123/'UK Pop by Age'!$G12)*52</f>
        <v>-5.2748967427117786E-4</v>
      </c>
      <c r="P147" s="78">
        <f>(P123/'UK Pop by Age'!$G12)*52</f>
        <v>-1.5872069540195622E-3</v>
      </c>
      <c r="Q147" s="78">
        <f>(Q123/'UK Pop by Age'!$G12)*52</f>
        <v>-1.7356621318084563E-3</v>
      </c>
      <c r="R147" s="78">
        <f>(R123/'UK Pop by Age'!$G12)*52</f>
        <v>-1.9504483464817505E-4</v>
      </c>
      <c r="S147" s="78">
        <f>(S123/'UK Pop by Age'!$G12)*52</f>
        <v>8.3229658185901415E-4</v>
      </c>
      <c r="T147" s="78">
        <f>(T123/'UK Pop by Age'!$G12)*52</f>
        <v>3.403413916330504E-4</v>
      </c>
      <c r="U147" s="78">
        <f>(U123/'UK Pop by Age'!$G12)*52</f>
        <v>1.034448313316232E-4</v>
      </c>
      <c r="V147" s="78">
        <f>(V123/'UK Pop by Age'!$G12)*52</f>
        <v>5.1169657025108264E-4</v>
      </c>
      <c r="W147" s="78">
        <f>(W123/'UK Pop by Age'!$G12)*52</f>
        <v>8.9231037713537574E-5</v>
      </c>
      <c r="X147" s="78">
        <f>(X123/'UK Pop by Age'!$G12)*52</f>
        <v>1.5003448819090389E-4</v>
      </c>
      <c r="Y147" s="78">
        <f>(Y123/'UK Pop by Age'!$G12)*52</f>
        <v>8.0544830502485244E-5</v>
      </c>
      <c r="Z147" s="78">
        <f>(Z123/'UK Pop by Age'!$G12)*52</f>
        <v>1.5951035060296097E-4</v>
      </c>
      <c r="AA147" s="78">
        <f>(AA123/'UK Pop by Age'!$G12)*52</f>
        <v>2.3610690510042243E-4</v>
      </c>
      <c r="AB147" s="78">
        <f>(AB123/'UK Pop by Age'!$G12)*52</f>
        <v>-1.5477241939693243E-4</v>
      </c>
      <c r="AC147" s="78">
        <f>(AC123/'UK Pop by Age'!$G12)*52</f>
        <v>-9.0020692914542322E-5</v>
      </c>
      <c r="AD147" s="78">
        <f>(AD123/'UK Pop by Age'!$G12)*52</f>
        <v>-3.7113794447223591E-5</v>
      </c>
      <c r="AE147" s="78">
        <f>(AE123/'UK Pop by Age'!$G12)*52</f>
        <v>-2.2900000829137961E-5</v>
      </c>
      <c r="AF147" s="78">
        <f>(AF123/'UK Pop by Age'!$G12)*52</f>
        <v>8.6862072110523291E-5</v>
      </c>
      <c r="AG147" s="78">
        <f>(AG123/'UK Pop by Age'!$G12)*52</f>
        <v>-1.5556207459793719E-4</v>
      </c>
      <c r="AH147" s="78">
        <f>(AH123/'UK Pop by Age'!$G12)*52</f>
        <v>2.0767931786425114E-4</v>
      </c>
      <c r="AI147" s="78">
        <f>(AI123/'UK Pop by Age'!$G12)*52</f>
        <v>1.2634483216076117E-5</v>
      </c>
      <c r="AJ147" s="78">
        <f>(AJ123/'UK Pop by Age'!$G12)*52</f>
        <v>2.9770001077879347E-4</v>
      </c>
      <c r="AK147" s="78">
        <f>(AK123/'UK Pop by Age'!$G12)*52</f>
        <v>1.9741380025118933E-4</v>
      </c>
      <c r="AL147" s="78">
        <f>(AL123/'UK Pop by Age'!$G12)*52</f>
        <v>2.5426897472353185E-4</v>
      </c>
      <c r="AM147" s="78">
        <f>(AM123/'UK Pop by Age'!$G12)*52</f>
        <v>1.0660345213564224E-4</v>
      </c>
      <c r="AN147" s="78">
        <f>(AN123/'UK Pop by Age'!$G12)*52</f>
        <v>2.8980345876874591E-4</v>
      </c>
      <c r="AO147" s="78">
        <f>(AO123/'UK Pop by Age'!$G12)*52</f>
        <v>2.3373793949740812E-4</v>
      </c>
      <c r="AP147" s="78">
        <f>(AP123/'UK Pop by Age'!$G12)*52</f>
        <v>2.5584828512554132E-4</v>
      </c>
      <c r="AQ147" s="78">
        <f>(AQ123/'UK Pop by Age'!$G12)*52</f>
        <v>2.3057931869338913E-4</v>
      </c>
      <c r="AR147" s="78">
        <f>(AR123/'UK Pop by Age'!$G12)*52</f>
        <v>3.3007587401998853E-4</v>
      </c>
      <c r="AS147" s="78">
        <f>(AS123/'UK Pop by Age'!$G12)*52</f>
        <v>5.0143105263802089E-4</v>
      </c>
      <c r="AT147" s="78">
        <f>(AT123/'UK Pop by Age'!$G12)*52</f>
        <v>4.3115173974859751E-4</v>
      </c>
      <c r="AU147" s="78">
        <f>(AU123/'UK Pop by Age'!$G12)*52</f>
        <v>3.6087242685917408E-4</v>
      </c>
      <c r="AV147" s="78">
        <f>(AV123/'UK Pop by Age'!$G12)*52</f>
        <v>7.3043106092940044E-4</v>
      </c>
      <c r="AW147" s="78">
        <f>(AW123/'UK Pop by Age'!$G12)*52</f>
        <v>7.3043106092940044E-4</v>
      </c>
      <c r="AX147" s="78">
        <f>(AX123/'UK Pop by Age'!$G12)*52</f>
        <v>4.177276013315166E-4</v>
      </c>
      <c r="AY147" s="78">
        <f>(AY123/'UK Pop by Age'!$G12)*52</f>
        <v>5.038000182410352E-4</v>
      </c>
      <c r="AZ147" s="78">
        <f>(AZ123/'UK Pop by Age'!$G12)*52</f>
        <v>6.3962071281385344E-4</v>
      </c>
      <c r="BA147" s="84">
        <f>(BA123/'UK Pop by Age'!$G12)*52</f>
        <v>3.1744139080391246E-4</v>
      </c>
    </row>
    <row r="149" spans="1:55" ht="18.75" x14ac:dyDescent="0.3">
      <c r="A149" s="13" t="s">
        <v>74</v>
      </c>
      <c r="B149" s="17"/>
      <c r="C149" s="17"/>
      <c r="D149" s="17"/>
      <c r="E149" s="17"/>
      <c r="F149" s="17"/>
      <c r="G149" s="17"/>
      <c r="H149" s="17"/>
      <c r="I149" s="17" t="s">
        <v>69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34"/>
    </row>
    <row r="150" spans="1:55" x14ac:dyDescent="0.25">
      <c r="A150" s="126" t="s">
        <v>50</v>
      </c>
      <c r="B150" s="16">
        <v>1</v>
      </c>
      <c r="C150" s="16">
        <v>2</v>
      </c>
      <c r="D150" s="16">
        <v>3</v>
      </c>
      <c r="E150" s="16">
        <v>4</v>
      </c>
      <c r="F150" s="16">
        <v>5</v>
      </c>
      <c r="G150" s="16">
        <v>6</v>
      </c>
      <c r="H150" s="16">
        <v>7</v>
      </c>
      <c r="I150" s="16">
        <v>8</v>
      </c>
      <c r="J150" s="16">
        <v>9</v>
      </c>
      <c r="K150" s="16">
        <v>10</v>
      </c>
      <c r="L150" s="16">
        <v>11</v>
      </c>
      <c r="M150" s="16">
        <v>12</v>
      </c>
      <c r="N150" s="16">
        <v>13</v>
      </c>
      <c r="O150" s="16">
        <v>14</v>
      </c>
      <c r="P150" s="16">
        <v>15</v>
      </c>
      <c r="Q150" s="114">
        <v>16</v>
      </c>
      <c r="R150" s="16">
        <v>17</v>
      </c>
      <c r="S150" s="16">
        <v>18</v>
      </c>
      <c r="T150" s="16">
        <v>19</v>
      </c>
      <c r="U150" s="16">
        <v>20</v>
      </c>
      <c r="V150" s="16">
        <v>21</v>
      </c>
      <c r="W150" s="16">
        <v>22</v>
      </c>
      <c r="X150" s="16">
        <v>23</v>
      </c>
      <c r="Y150" s="16">
        <v>24</v>
      </c>
      <c r="Z150" s="16">
        <v>25</v>
      </c>
      <c r="AA150" s="16">
        <v>26</v>
      </c>
      <c r="AB150" s="16">
        <v>27</v>
      </c>
      <c r="AC150" s="16">
        <v>28</v>
      </c>
      <c r="AD150" s="16">
        <v>29</v>
      </c>
      <c r="AE150" s="16">
        <v>30</v>
      </c>
      <c r="AF150" s="16">
        <v>31</v>
      </c>
      <c r="AG150" s="16">
        <v>32</v>
      </c>
      <c r="AH150" s="16">
        <v>33</v>
      </c>
      <c r="AI150" s="16">
        <v>34</v>
      </c>
      <c r="AJ150" s="16">
        <v>35</v>
      </c>
      <c r="AK150" s="16">
        <v>36</v>
      </c>
      <c r="AL150" s="16">
        <v>37</v>
      </c>
      <c r="AM150" s="16">
        <v>38</v>
      </c>
      <c r="AN150" s="16">
        <v>39</v>
      </c>
      <c r="AO150" s="16">
        <v>40</v>
      </c>
      <c r="AP150" s="16">
        <v>41</v>
      </c>
      <c r="AQ150" s="16">
        <v>42</v>
      </c>
      <c r="AR150" s="16">
        <v>43</v>
      </c>
      <c r="AS150" s="16">
        <v>44</v>
      </c>
      <c r="AT150" s="16">
        <v>45</v>
      </c>
      <c r="AU150" s="16">
        <v>46</v>
      </c>
      <c r="AV150" s="16">
        <v>47</v>
      </c>
      <c r="AW150" s="16">
        <v>48</v>
      </c>
      <c r="AX150" s="16">
        <v>49</v>
      </c>
      <c r="AY150" s="16">
        <v>50</v>
      </c>
      <c r="AZ150" s="16">
        <v>51</v>
      </c>
      <c r="BA150" s="15">
        <v>52</v>
      </c>
    </row>
    <row r="151" spans="1:55" x14ac:dyDescent="0.25">
      <c r="A151" s="126" t="s">
        <v>52</v>
      </c>
      <c r="B151" s="36">
        <v>43833</v>
      </c>
      <c r="C151" s="36">
        <v>43840</v>
      </c>
      <c r="D151" s="36">
        <v>43847</v>
      </c>
      <c r="E151" s="36">
        <v>43854</v>
      </c>
      <c r="F151" s="36">
        <v>43861</v>
      </c>
      <c r="G151" s="36">
        <v>43868</v>
      </c>
      <c r="H151" s="36">
        <v>43875</v>
      </c>
      <c r="I151" s="36">
        <v>43882</v>
      </c>
      <c r="J151" s="36">
        <v>43889</v>
      </c>
      <c r="K151" s="36">
        <v>43896</v>
      </c>
      <c r="L151" s="36">
        <v>43903</v>
      </c>
      <c r="M151" s="36">
        <v>43910</v>
      </c>
      <c r="N151" s="36">
        <v>43917</v>
      </c>
      <c r="O151" s="36">
        <v>43924</v>
      </c>
      <c r="P151" s="36">
        <v>43931</v>
      </c>
      <c r="Q151" s="36">
        <v>43938</v>
      </c>
      <c r="R151" s="35">
        <v>43945</v>
      </c>
      <c r="S151" s="35">
        <v>43952</v>
      </c>
      <c r="T151" s="35">
        <v>43959</v>
      </c>
      <c r="U151" s="35">
        <v>43966</v>
      </c>
      <c r="V151" s="35">
        <v>43973</v>
      </c>
      <c r="W151" s="35">
        <v>43980</v>
      </c>
      <c r="X151" s="35">
        <v>43987</v>
      </c>
      <c r="Y151" s="35">
        <v>43994</v>
      </c>
      <c r="Z151" s="35">
        <v>44001</v>
      </c>
      <c r="AA151" s="35">
        <v>44008</v>
      </c>
      <c r="AB151" s="35">
        <v>44015</v>
      </c>
      <c r="AC151" s="35">
        <v>44022</v>
      </c>
      <c r="AD151" s="35">
        <v>44029</v>
      </c>
      <c r="AE151" s="35">
        <v>44036</v>
      </c>
      <c r="AF151" s="35">
        <v>44043</v>
      </c>
      <c r="AG151" s="35">
        <v>44050</v>
      </c>
      <c r="AH151" s="35">
        <v>44057</v>
      </c>
      <c r="AI151" s="35">
        <v>44064</v>
      </c>
      <c r="AJ151" s="35">
        <v>44071</v>
      </c>
      <c r="AK151" s="35">
        <v>44078</v>
      </c>
      <c r="AL151" s="35">
        <v>44085</v>
      </c>
      <c r="AM151" s="35">
        <v>44092</v>
      </c>
      <c r="AN151" s="35">
        <v>44099</v>
      </c>
      <c r="AO151" s="35">
        <v>44106</v>
      </c>
      <c r="AP151" s="35">
        <v>44113</v>
      </c>
      <c r="AQ151" s="35">
        <v>44120</v>
      </c>
      <c r="AR151" s="35">
        <v>44127</v>
      </c>
      <c r="AS151" s="35">
        <v>44134</v>
      </c>
      <c r="AT151" s="35">
        <v>44141</v>
      </c>
      <c r="AU151" s="35">
        <v>44148</v>
      </c>
      <c r="AV151" s="35">
        <v>44155</v>
      </c>
      <c r="AW151" s="35">
        <v>44162</v>
      </c>
      <c r="AX151" s="35">
        <v>44169</v>
      </c>
      <c r="AY151" s="35">
        <v>44176</v>
      </c>
      <c r="AZ151" s="35">
        <v>44183</v>
      </c>
      <c r="BA151" s="14">
        <v>44190</v>
      </c>
      <c r="BB151" t="s">
        <v>137</v>
      </c>
      <c r="BC151" t="s">
        <v>138</v>
      </c>
    </row>
    <row r="152" spans="1:55" x14ac:dyDescent="0.25">
      <c r="A152" s="117" t="s">
        <v>51</v>
      </c>
      <c r="B152" s="85">
        <f>B31/'UK Pop by Age'!$G5*52</f>
        <v>3.0002831215289101E-3</v>
      </c>
      <c r="C152" s="85">
        <f>C31/'UK Pop by Age'!$G5*52</f>
        <v>3.4887013041033834E-3</v>
      </c>
      <c r="D152" s="85">
        <f>D31/'UK Pop by Age'!$G5*52</f>
        <v>4.1166675388419928E-3</v>
      </c>
      <c r="E152" s="85">
        <f>E31/'UK Pop by Age'!$G5*52</f>
        <v>2.9305090954468422E-3</v>
      </c>
      <c r="F152" s="85">
        <f>F31/'UK Pop by Age'!$G5*52</f>
        <v>3.9771194866778572E-3</v>
      </c>
      <c r="G152" s="85">
        <f>G31/'UK Pop by Age'!$G5*52</f>
        <v>3.7677974084316546E-3</v>
      </c>
      <c r="H152" s="85">
        <f>H31/'UK Pop by Age'!$G5*52</f>
        <v>3.418927278021316E-3</v>
      </c>
      <c r="I152" s="85">
        <f>I31/'UK Pop by Age'!$G5*52</f>
        <v>4.1166675388419928E-3</v>
      </c>
      <c r="J152" s="85">
        <f>J31/'UK Pop by Age'!$G5*52</f>
        <v>3.628249356267519E-3</v>
      </c>
      <c r="K152" s="85">
        <f>K31/'UK Pop by Age'!$G5*52</f>
        <v>3.1398311736930452E-3</v>
      </c>
      <c r="L152" s="85">
        <f>L31/'UK Pop by Age'!$G5*52</f>
        <v>3.9771194866778572E-3</v>
      </c>
      <c r="M152" s="85">
        <f>M31/'UK Pop by Age'!$G5*52</f>
        <v>3.418927278021316E-3</v>
      </c>
      <c r="N152" s="85">
        <f>N31/'UK Pop by Age'!$G5*52</f>
        <v>3.1398311736930452E-3</v>
      </c>
      <c r="O152" s="85">
        <f>O31/'UK Pop by Age'!$G5*52</f>
        <v>2.8607350693647744E-3</v>
      </c>
      <c r="P152" s="85">
        <f>P31/'UK Pop by Age'!$G5*52</f>
        <v>3.2793792258571804E-3</v>
      </c>
      <c r="Q152" s="85">
        <f>Q31/'UK Pop by Age'!$G5*52</f>
        <v>3.3491532519392482E-3</v>
      </c>
      <c r="R152" s="85">
        <f>R31/'UK Pop by Age'!$G5*52</f>
        <v>2.3723168867903007E-3</v>
      </c>
      <c r="S152" s="85">
        <f>S31/'UK Pop by Age'!$G5*52</f>
        <v>3.2096051997751126E-3</v>
      </c>
      <c r="T152" s="85">
        <f>T31/'UK Pop by Age'!$G5*52</f>
        <v>3.9073454605957894E-3</v>
      </c>
      <c r="U152" s="85">
        <f>U31/'UK Pop by Age'!$G5*52</f>
        <v>3.0700571476109774E-3</v>
      </c>
      <c r="V152" s="85">
        <f>V31/'UK Pop by Age'!$G5*52</f>
        <v>3.5584753301854512E-3</v>
      </c>
      <c r="W152" s="85">
        <f>W31/'UK Pop by Age'!$G5*52</f>
        <v>3.1398311736930452E-3</v>
      </c>
      <c r="X152" s="85">
        <f>X31/'UK Pop by Age'!$G5*52</f>
        <v>3.3491532519392482E-3</v>
      </c>
      <c r="Y152" s="85">
        <f>Y31/'UK Pop by Age'!$G5*52</f>
        <v>3.2096051997751126E-3</v>
      </c>
      <c r="Z152" s="85">
        <f>Z31/'UK Pop by Age'!$G5*52</f>
        <v>3.2096051997751126E-3</v>
      </c>
      <c r="AA152" s="85">
        <f>AA31/'UK Pop by Age'!$G5*52</f>
        <v>2.7211870172006393E-3</v>
      </c>
      <c r="AB152" s="85">
        <f>AB31/'UK Pop by Age'!$G5*52</f>
        <v>2.3025428607082329E-3</v>
      </c>
      <c r="AC152" s="85">
        <f>AC31/'UK Pop by Age'!$G5*52</f>
        <v>3.0700571476109774E-3</v>
      </c>
      <c r="AD152" s="85">
        <f>AD31/'UK Pop by Age'!$G5*52</f>
        <v>3.1398311736930452E-3</v>
      </c>
      <c r="AE152" s="85">
        <f>AE31/'UK Pop by Age'!$G5*52</f>
        <v>3.9771194866778572E-3</v>
      </c>
      <c r="AF152" s="85">
        <f>AF31/'UK Pop by Age'!$G5*52</f>
        <v>3.9771194866778572E-3</v>
      </c>
      <c r="AG152" s="85">
        <f>AG31/'UK Pop by Age'!$G5*52</f>
        <v>3.9771194866778572E-3</v>
      </c>
      <c r="AH152" s="85">
        <f>AH31/'UK Pop by Age'!$G5*52</f>
        <v>3.7677974084316546E-3</v>
      </c>
      <c r="AI152" s="85">
        <f>AI31/'UK Pop by Age'!$G5*52</f>
        <v>3.2793792258571804E-3</v>
      </c>
      <c r="AJ152" s="85">
        <f>AJ31/'UK Pop by Age'!$G5*52</f>
        <v>3.1398311736930452E-3</v>
      </c>
      <c r="AK152" s="85">
        <f>AK31/'UK Pop by Age'!$G5*52</f>
        <v>3.7677974084316546E-3</v>
      </c>
      <c r="AL152" s="85">
        <f>AL31/'UK Pop by Age'!$G5*52</f>
        <v>4.1864415649240606E-3</v>
      </c>
      <c r="AM152" s="85">
        <f>AM31/'UK Pop by Age'!$G5*52</f>
        <v>3.1398311736930452E-3</v>
      </c>
      <c r="AN152" s="85">
        <f>AN31/'UK Pop by Age'!$G5*52</f>
        <v>3.8375714345137224E-3</v>
      </c>
      <c r="AO152" s="85">
        <f>AO31/'UK Pop by Age'!$G5*52</f>
        <v>4.7446337735806013E-3</v>
      </c>
      <c r="AP152" s="85">
        <f>AP31/'UK Pop by Age'!$G5*52</f>
        <v>3.2096051997751126E-3</v>
      </c>
      <c r="AQ152" s="85">
        <f>AQ31/'UK Pop by Age'!$G5*52</f>
        <v>3.7677974084316546E-3</v>
      </c>
      <c r="AR152" s="85">
        <f>AR31/'UK Pop by Age'!$G5*52</f>
        <v>3.418927278021316E-3</v>
      </c>
      <c r="AS152" s="85">
        <f>AS31/'UK Pop by Age'!$G5*52</f>
        <v>3.1398311736930452E-3</v>
      </c>
      <c r="AT152" s="85">
        <f>AT31/'UK Pop by Age'!$G5*52</f>
        <v>3.628249356267519E-3</v>
      </c>
      <c r="AU152" s="85">
        <f>AU31/'UK Pop by Age'!$G5*52</f>
        <v>3.2096051997751126E-3</v>
      </c>
      <c r="AV152" s="85">
        <f>AV31/'UK Pop by Age'!$G5*52</f>
        <v>3.9771194866778572E-3</v>
      </c>
      <c r="AW152" s="85">
        <f>AW31/'UK Pop by Age'!$G5*52</f>
        <v>3.9073454605957894E-3</v>
      </c>
      <c r="AX152" s="85">
        <f>AX31/'UK Pop by Age'!$G5*52</f>
        <v>3.4887013041033834E-3</v>
      </c>
      <c r="AY152" s="85">
        <f>AY31/'UK Pop by Age'!$G5*52</f>
        <v>3.628249356267519E-3</v>
      </c>
      <c r="AZ152" s="85">
        <f>AZ31/'UK Pop by Age'!$G5*52</f>
        <v>3.6980233823495868E-3</v>
      </c>
      <c r="BA152" s="85">
        <f>BA31/'UK Pop by Age'!$G5*52</f>
        <v>2.3723168867903007E-3</v>
      </c>
      <c r="BB152" s="85">
        <f>BB31/'UK Pop by Age'!$G5</f>
        <v>3.4444216337051483E-3</v>
      </c>
      <c r="BC152" s="85">
        <f>DE31/'UK Pop by Age'!$G5</f>
        <v>5.7697752337094424E-5</v>
      </c>
    </row>
    <row r="153" spans="1:55" x14ac:dyDescent="0.25">
      <c r="A153" s="117" t="s">
        <v>44</v>
      </c>
      <c r="B153" s="85">
        <f>B32/'UK Pop by Age'!$G6*52</f>
        <v>6.9853771875313161E-5</v>
      </c>
      <c r="C153" s="85">
        <f>C32/'UK Pop by Age'!$G6*52</f>
        <v>9.3138362500417557E-5</v>
      </c>
      <c r="D153" s="85">
        <f>D32/'UK Pop by Age'!$G6*52</f>
        <v>1.3505062562560547E-4</v>
      </c>
      <c r="E153" s="85">
        <f>E32/'UK Pop by Age'!$G6*52</f>
        <v>1.0245219875045932E-4</v>
      </c>
      <c r="F153" s="85">
        <f>F32/'UK Pop by Age'!$G6*52</f>
        <v>6.9853771875313161E-5</v>
      </c>
      <c r="G153" s="85">
        <f>G32/'UK Pop by Age'!$G6*52</f>
        <v>1.1642295312552195E-4</v>
      </c>
      <c r="H153" s="85">
        <f>H32/'UK Pop by Age'!$G6*52</f>
        <v>7.9167608125354919E-5</v>
      </c>
      <c r="I153" s="85">
        <f>I32/'UK Pop by Age'!$G6*52</f>
        <v>1.3970754375062632E-4</v>
      </c>
      <c r="J153" s="85">
        <f>J32/'UK Pop by Age'!$G6*52</f>
        <v>9.3138362500417557E-5</v>
      </c>
      <c r="K153" s="85">
        <f>K32/'UK Pop by Age'!$G6*52</f>
        <v>7.4510690000334054E-5</v>
      </c>
      <c r="L153" s="85">
        <f>L32/'UK Pop by Age'!$G6*52</f>
        <v>1.1176603500050107E-4</v>
      </c>
      <c r="M153" s="85">
        <f>M32/'UK Pop by Age'!$G6*52</f>
        <v>1.1176603500050107E-4</v>
      </c>
      <c r="N153" s="85">
        <f>N32/'UK Pop by Age'!$G6*52</f>
        <v>7.9167608125354919E-5</v>
      </c>
      <c r="O153" s="85">
        <f>O32/'UK Pop by Age'!$G6*52</f>
        <v>6.0539935625271409E-5</v>
      </c>
      <c r="P153" s="85">
        <f>P32/'UK Pop by Age'!$G6*52</f>
        <v>1.0710911687548018E-4</v>
      </c>
      <c r="Q153" s="85">
        <f>Q32/'UK Pop by Age'!$G6*52</f>
        <v>9.7795280625438436E-5</v>
      </c>
      <c r="R153" s="85">
        <f>R32/'UK Pop by Age'!$G6*52</f>
        <v>8.3824526250375798E-5</v>
      </c>
      <c r="S153" s="85">
        <f>S32/'UK Pop by Age'!$G6*52</f>
        <v>8.3824526250375798E-5</v>
      </c>
      <c r="T153" s="85">
        <f>T32/'UK Pop by Age'!$G6*52</f>
        <v>7.9167608125354919E-5</v>
      </c>
      <c r="U153" s="85">
        <f>U32/'UK Pop by Age'!$G6*52</f>
        <v>6.5196853750292282E-5</v>
      </c>
      <c r="V153" s="85">
        <f>V32/'UK Pop by Age'!$G6*52</f>
        <v>9.7795280625438436E-5</v>
      </c>
      <c r="W153" s="85">
        <f>W32/'UK Pop by Age'!$G6*52</f>
        <v>7.4510690000334054E-5</v>
      </c>
      <c r="X153" s="85">
        <f>X32/'UK Pop by Age'!$G6*52</f>
        <v>8.3824526250375798E-5</v>
      </c>
      <c r="Y153" s="85">
        <f>Y32/'UK Pop by Age'!$G6*52</f>
        <v>8.3824526250375798E-5</v>
      </c>
      <c r="Z153" s="85">
        <f>Z32/'UK Pop by Age'!$G6*52</f>
        <v>9.3138362500417557E-5</v>
      </c>
      <c r="AA153" s="85">
        <f>AA32/'UK Pop by Age'!$G6*52</f>
        <v>9.7795280625438436E-5</v>
      </c>
      <c r="AB153" s="85">
        <f>AB32/'UK Pop by Age'!$G6*52</f>
        <v>1.2107987125054282E-4</v>
      </c>
      <c r="AC153" s="85">
        <f>AC32/'UK Pop by Age'!$G6*52</f>
        <v>7.4510690000334054E-5</v>
      </c>
      <c r="AD153" s="85">
        <f>AD32/'UK Pop by Age'!$G6*52</f>
        <v>6.5196853750292282E-5</v>
      </c>
      <c r="AE153" s="85">
        <f>AE32/'UK Pop by Age'!$G6*52</f>
        <v>6.5196853750292282E-5</v>
      </c>
      <c r="AF153" s="85">
        <f>AF32/'UK Pop by Age'!$G6*52</f>
        <v>5.1226099375229658E-5</v>
      </c>
      <c r="AG153" s="85">
        <f>AG32/'UK Pop by Age'!$G6*52</f>
        <v>5.5883017500250537E-5</v>
      </c>
      <c r="AH153" s="85">
        <f>AH32/'UK Pop by Age'!$G6*52</f>
        <v>1.1176603500050107E-4</v>
      </c>
      <c r="AI153" s="85">
        <f>AI32/'UK Pop by Age'!$G6*52</f>
        <v>3.7255345000167027E-5</v>
      </c>
      <c r="AJ153" s="85">
        <f>AJ32/'UK Pop by Age'!$G6*52</f>
        <v>7.4510690000334054E-5</v>
      </c>
      <c r="AK153" s="85">
        <f>AK32/'UK Pop by Age'!$G6*52</f>
        <v>8.8481444375396678E-5</v>
      </c>
      <c r="AL153" s="85">
        <f>AL32/'UK Pop by Age'!$G6*52</f>
        <v>5.5883017500250537E-5</v>
      </c>
      <c r="AM153" s="85">
        <f>AM32/'UK Pop by Age'!$G6*52</f>
        <v>8.3824526250375798E-5</v>
      </c>
      <c r="AN153" s="85">
        <f>AN32/'UK Pop by Age'!$G6*52</f>
        <v>6.5196853750292282E-5</v>
      </c>
      <c r="AO153" s="85">
        <f>AO32/'UK Pop by Age'!$G6*52</f>
        <v>6.9853771875313161E-5</v>
      </c>
      <c r="AP153" s="85">
        <f>AP32/'UK Pop by Age'!$G6*52</f>
        <v>7.4510690000334054E-5</v>
      </c>
      <c r="AQ153" s="85">
        <f>AQ32/'UK Pop by Age'!$G6*52</f>
        <v>6.5196853750292282E-5</v>
      </c>
      <c r="AR153" s="85">
        <f>AR32/'UK Pop by Age'!$G6*52</f>
        <v>6.5196853750292282E-5</v>
      </c>
      <c r="AS153" s="85">
        <f>AS32/'UK Pop by Age'!$G6*52</f>
        <v>8.8481444375396678E-5</v>
      </c>
      <c r="AT153" s="85">
        <f>AT32/'UK Pop by Age'!$G6*52</f>
        <v>3.2598426875146141E-5</v>
      </c>
      <c r="AU153" s="85">
        <f>AU32/'UK Pop by Age'!$G6*52</f>
        <v>8.8481444375396678E-5</v>
      </c>
      <c r="AV153" s="85">
        <f>AV32/'UK Pop by Age'!$G6*52</f>
        <v>8.8481444375396678E-5</v>
      </c>
      <c r="AW153" s="85">
        <f>AW32/'UK Pop by Age'!$G6*52</f>
        <v>6.5196853750292282E-5</v>
      </c>
      <c r="AX153" s="85">
        <f>AX32/'UK Pop by Age'!$G6*52</f>
        <v>7.9167608125354919E-5</v>
      </c>
      <c r="AY153" s="85">
        <f>AY32/'UK Pop by Age'!$G6*52</f>
        <v>1.4902138000066811E-4</v>
      </c>
      <c r="AZ153" s="85">
        <f>AZ32/'UK Pop by Age'!$G6*52</f>
        <v>8.8481444375396678E-5</v>
      </c>
      <c r="BA153" s="85">
        <f>BA32/'UK Pop by Age'!$G6*52</f>
        <v>6.0539935625271409E-5</v>
      </c>
      <c r="BB153" s="85">
        <f>BB32/'UK Pop by Age'!$G6</f>
        <v>8.3645414014798074E-5</v>
      </c>
      <c r="BC153" s="85">
        <f>DE32/'UK Pop by Age'!$G6</f>
        <v>1.3433417668329455E-6</v>
      </c>
    </row>
    <row r="154" spans="1:55" x14ac:dyDescent="0.25">
      <c r="A154" s="117" t="s">
        <v>45</v>
      </c>
      <c r="B154" s="85">
        <f>B33/'UK Pop by Age'!$G7*52</f>
        <v>4.434751106337517E-4</v>
      </c>
      <c r="C154" s="85">
        <f>C33/'UK Pop by Age'!$G7*52</f>
        <v>5.7754898129046728E-4</v>
      </c>
      <c r="D154" s="85">
        <f>D33/'UK Pop by Age'!$G7*52</f>
        <v>6.5799330368449677E-4</v>
      </c>
      <c r="E154" s="85">
        <f>E33/'UK Pop by Age'!$G7*52</f>
        <v>6.9924680234810153E-4</v>
      </c>
      <c r="F154" s="85">
        <f>F33/'UK Pop by Age'!$G7*52</f>
        <v>6.3324120448633389E-4</v>
      </c>
      <c r="G154" s="85">
        <f>G33/'UK Pop by Age'!$G7*52</f>
        <v>5.5073420715912415E-4</v>
      </c>
      <c r="H154" s="85">
        <f>H33/'UK Pop by Age'!$G7*52</f>
        <v>6.2911585461997339E-4</v>
      </c>
      <c r="I154" s="85">
        <f>I33/'UK Pop by Age'!$G7*52</f>
        <v>5.6929828155774639E-4</v>
      </c>
      <c r="J154" s="85">
        <f>J33/'UK Pop by Age'!$G7*52</f>
        <v>5.9405038075590927E-4</v>
      </c>
      <c r="K154" s="85">
        <f>K33/'UK Pop by Age'!$G7*52</f>
        <v>6.2499050475361289E-4</v>
      </c>
      <c r="L154" s="85">
        <f>L33/'UK Pop by Age'!$G7*52</f>
        <v>6.167398050208919E-4</v>
      </c>
      <c r="M154" s="85">
        <f>M33/'UK Pop by Age'!$G7*52</f>
        <v>6.0436375542181051E-4</v>
      </c>
      <c r="N154" s="85">
        <f>N33/'UK Pop by Age'!$G7*52</f>
        <v>5.9611305568908952E-4</v>
      </c>
      <c r="O154" s="85">
        <f>O33/'UK Pop by Age'!$G7*52</f>
        <v>6.1055178022135115E-4</v>
      </c>
      <c r="P154" s="85">
        <f>P33/'UK Pop by Age'!$G7*52</f>
        <v>5.9405038075590927E-4</v>
      </c>
      <c r="Q154" s="85">
        <f>Q33/'UK Pop by Age'!$G7*52</f>
        <v>5.1773140822824039E-4</v>
      </c>
      <c r="R154" s="85">
        <f>R33/'UK Pop by Age'!$G7*52</f>
        <v>5.6311025675820565E-4</v>
      </c>
      <c r="S154" s="85">
        <f>S33/'UK Pop by Age'!$G7*52</f>
        <v>6.126144551545314E-4</v>
      </c>
      <c r="T154" s="85">
        <f>T33/'UK Pop by Age'!$G7*52</f>
        <v>5.4042083249322302E-4</v>
      </c>
      <c r="U154" s="85">
        <f>U33/'UK Pop by Age'!$G7*52</f>
        <v>6.2705317968679314E-4</v>
      </c>
      <c r="V154" s="85">
        <f>V33/'UK Pop by Age'!$G7*52</f>
        <v>6.3736655435269428E-4</v>
      </c>
      <c r="W154" s="85">
        <f>W33/'UK Pop by Age'!$G7*52</f>
        <v>4.9297930903007751E-4</v>
      </c>
      <c r="X154" s="85">
        <f>X33/'UK Pop by Age'!$G7*52</f>
        <v>6.3117852955315364E-4</v>
      </c>
      <c r="Y154" s="85">
        <f>Y33/'UK Pop by Age'!$G7*52</f>
        <v>6.1467713008771165E-4</v>
      </c>
      <c r="Z154" s="85">
        <f>Z33/'UK Pop by Age'!$G7*52</f>
        <v>5.7548630635728703E-4</v>
      </c>
      <c r="AA154" s="85">
        <f>AA33/'UK Pop by Age'!$G7*52</f>
        <v>5.6311025675820565E-4</v>
      </c>
      <c r="AB154" s="85">
        <f>AB33/'UK Pop by Age'!$G7*52</f>
        <v>5.2598210796096128E-4</v>
      </c>
      <c r="AC154" s="85">
        <f>AC33/'UK Pop by Age'!$G7*52</f>
        <v>5.3423280769368227E-4</v>
      </c>
      <c r="AD154" s="85">
        <f>AD33/'UK Pop by Age'!$G7*52</f>
        <v>5.7548630635728703E-4</v>
      </c>
      <c r="AE154" s="85">
        <f>AE33/'UK Pop by Age'!$G7*52</f>
        <v>5.5073420715912415E-4</v>
      </c>
      <c r="AF154" s="85">
        <f>AF33/'UK Pop by Age'!$G7*52</f>
        <v>5.4660885729276376E-4</v>
      </c>
      <c r="AG154" s="85">
        <f>AG33/'UK Pop by Age'!$G7*52</f>
        <v>5.053553586291589E-4</v>
      </c>
      <c r="AH154" s="85">
        <f>AH33/'UK Pop by Age'!$G7*52</f>
        <v>5.7136095649092664E-4</v>
      </c>
      <c r="AI154" s="85">
        <f>AI33/'UK Pop by Age'!$G7*52</f>
        <v>5.4454618235958352E-4</v>
      </c>
      <c r="AJ154" s="85">
        <f>AJ33/'UK Pop by Age'!$G7*52</f>
        <v>4.6203918503237389E-4</v>
      </c>
      <c r="AK154" s="85">
        <f>AK33/'UK Pop by Age'!$G7*52</f>
        <v>5.527968820923044E-4</v>
      </c>
      <c r="AL154" s="85">
        <f>AL33/'UK Pop by Age'!$G7*52</f>
        <v>6.126144551545314E-4</v>
      </c>
      <c r="AM154" s="85">
        <f>AM33/'UK Pop by Age'!$G7*52</f>
        <v>5.4454618235958352E-4</v>
      </c>
      <c r="AN154" s="85">
        <f>AN33/'UK Pop by Age'!$G7*52</f>
        <v>5.5485955702548465E-4</v>
      </c>
      <c r="AO154" s="85">
        <f>AO33/'UK Pop by Age'!$G7*52</f>
        <v>6.7036935328357826E-4</v>
      </c>
      <c r="AP154" s="85">
        <f>AP33/'UK Pop by Age'!$G7*52</f>
        <v>6.2292782982043265E-4</v>
      </c>
      <c r="AQ154" s="85">
        <f>AQ33/'UK Pop by Age'!$G7*52</f>
        <v>6.2499050475361289E-4</v>
      </c>
      <c r="AR154" s="85">
        <f>AR33/'UK Pop by Age'!$G7*52</f>
        <v>5.7961165622364764E-4</v>
      </c>
      <c r="AS154" s="85">
        <f>AS33/'UK Pop by Age'!$G7*52</f>
        <v>5.9611305568908952E-4</v>
      </c>
      <c r="AT154" s="85">
        <f>AT33/'UK Pop by Age'!$G7*52</f>
        <v>6.4767992901859552E-4</v>
      </c>
      <c r="AU154" s="85">
        <f>AU33/'UK Pop by Age'!$G7*52</f>
        <v>5.5898490689184526E-4</v>
      </c>
      <c r="AV154" s="85">
        <f>AV33/'UK Pop by Age'!$G7*52</f>
        <v>5.8373700609000813E-4</v>
      </c>
      <c r="AW154" s="85">
        <f>AW33/'UK Pop by Age'!$G7*52</f>
        <v>6.4355457915223502E-4</v>
      </c>
      <c r="AX154" s="85">
        <f>AX33/'UK Pop by Age'!$G7*52</f>
        <v>6.4974260395177577E-4</v>
      </c>
      <c r="AY154" s="85">
        <f>AY33/'UK Pop by Age'!$G7*52</f>
        <v>6.4974260395177577E-4</v>
      </c>
      <c r="AZ154" s="85">
        <f>AZ33/'UK Pop by Age'!$G7*52</f>
        <v>7.5906437541032852E-4</v>
      </c>
      <c r="BA154" s="85">
        <f>BA33/'UK Pop by Age'!$G7*52</f>
        <v>3.0527589011067558E-4</v>
      </c>
      <c r="BB154" s="85">
        <f>BB33/'UK Pop by Age'!$G7</f>
        <v>5.8365767243873188E-4</v>
      </c>
      <c r="BC154" s="85">
        <f>DE33/'UK Pop by Age'!$G7</f>
        <v>8.5283675121875325E-6</v>
      </c>
    </row>
    <row r="155" spans="1:55" x14ac:dyDescent="0.25">
      <c r="A155" s="117" t="s">
        <v>46</v>
      </c>
      <c r="B155" s="85">
        <f>B34/'UK Pop by Age'!$G8*52</f>
        <v>3.6357563233866113E-3</v>
      </c>
      <c r="C155" s="85">
        <f>C34/'UK Pop by Age'!$G8*52</f>
        <v>4.3028675753841545E-3</v>
      </c>
      <c r="D155" s="85">
        <f>D34/'UK Pop by Age'!$G8*52</f>
        <v>4.1633806772392139E-3</v>
      </c>
      <c r="E155" s="85">
        <f>E34/'UK Pop by Age'!$G8*52</f>
        <v>4.3604817289657604E-3</v>
      </c>
      <c r="F155" s="85">
        <f>F34/'UK Pop by Age'!$G8*52</f>
        <v>4.145186734002917E-3</v>
      </c>
      <c r="G155" s="85">
        <f>G34/'UK Pop by Age'!$G8*52</f>
        <v>4.2058332114572388E-3</v>
      </c>
      <c r="H155" s="85">
        <f>H34/'UK Pop by Age'!$G8*52</f>
        <v>4.1603483533664979E-3</v>
      </c>
      <c r="I155" s="85">
        <f>I34/'UK Pop by Age'!$G8*52</f>
        <v>4.2300918024389678E-3</v>
      </c>
      <c r="J155" s="85">
        <f>J34/'UK Pop by Age'!$G8*52</f>
        <v>3.8328573751131583E-3</v>
      </c>
      <c r="K155" s="85">
        <f>K34/'UK Pop by Age'!$G8*52</f>
        <v>4.0693786371850142E-3</v>
      </c>
      <c r="L155" s="85">
        <f>L34/'UK Pop by Age'!$G8*52</f>
        <v>3.9753765971308145E-3</v>
      </c>
      <c r="M155" s="85">
        <f>M34/'UK Pop by Age'!$G8*52</f>
        <v>3.7873725170224164E-3</v>
      </c>
      <c r="N155" s="85">
        <f>N34/'UK Pop by Age'!$G8*52</f>
        <v>3.7054997724590821E-3</v>
      </c>
      <c r="O155" s="85">
        <f>O34/'UK Pop by Age'!$G8*52</f>
        <v>3.735823011186243E-3</v>
      </c>
      <c r="P155" s="85">
        <f>P34/'UK Pop by Age'!$G8*52</f>
        <v>3.8358896989858747E-3</v>
      </c>
      <c r="Q155" s="85">
        <f>Q34/'UK Pop by Age'!$G8*52</f>
        <v>3.3355562599877166E-3</v>
      </c>
      <c r="R155" s="85">
        <f>R34/'UK Pop by Age'!$G8*52</f>
        <v>3.6600149143683402E-3</v>
      </c>
      <c r="S155" s="85">
        <f>S34/'UK Pop by Age'!$G8*52</f>
        <v>4.0451200462032853E-3</v>
      </c>
      <c r="T155" s="85">
        <f>T34/'UK Pop by Age'!$G8*52</f>
        <v>3.3173623167514201E-3</v>
      </c>
      <c r="U155" s="85">
        <f>U34/'UK Pop by Age'!$G8*52</f>
        <v>3.8631806138403192E-3</v>
      </c>
      <c r="V155" s="85">
        <f>V34/'UK Pop by Age'!$G8*52</f>
        <v>3.8267927273677258E-3</v>
      </c>
      <c r="W155" s="85">
        <f>W34/'UK Pop by Age'!$G8*52</f>
        <v>3.005032957861661E-3</v>
      </c>
      <c r="X155" s="85">
        <f>X34/'UK Pop by Age'!$G8*52</f>
        <v>3.7085320963317976E-3</v>
      </c>
      <c r="Y155" s="85">
        <f>Y34/'UK Pop by Age'!$G8*52</f>
        <v>3.4841401297508062E-3</v>
      </c>
      <c r="Z155" s="85">
        <f>Z34/'UK Pop by Age'!$G8*52</f>
        <v>3.4871724536235217E-3</v>
      </c>
      <c r="AA155" s="85">
        <f>AA34/'UK Pop by Age'!$G8*52</f>
        <v>3.6812411814773527E-3</v>
      </c>
      <c r="AB155" s="85">
        <f>AB34/'UK Pop by Age'!$G8*52</f>
        <v>3.3719441464603104E-3</v>
      </c>
      <c r="AC155" s="85">
        <f>AC34/'UK Pop by Age'!$G8*52</f>
        <v>3.4568492148963608E-3</v>
      </c>
      <c r="AD155" s="85">
        <f>AD34/'UK Pop by Age'!$G8*52</f>
        <v>3.4447199194054968E-3</v>
      </c>
      <c r="AE155" s="85">
        <f>AE34/'UK Pop by Age'!$G8*52</f>
        <v>3.3871057658238909E-3</v>
      </c>
      <c r="AF155" s="85">
        <f>AF34/'UK Pop by Age'!$G8*52</f>
        <v>3.405299709060187E-3</v>
      </c>
      <c r="AG155" s="85">
        <f>AG34/'UK Pop by Age'!$G8*52</f>
        <v>3.3203946406241362E-3</v>
      </c>
      <c r="AH155" s="85">
        <f>AH34/'UK Pop by Age'!$G8*52</f>
        <v>3.772210897658836E-3</v>
      </c>
      <c r="AI155" s="85">
        <f>AI34/'UK Pop by Age'!$G8*52</f>
        <v>3.4174290045510518E-3</v>
      </c>
      <c r="AJ155" s="85">
        <f>AJ34/'UK Pop by Age'!$G8*52</f>
        <v>3.1111642934067252E-3</v>
      </c>
      <c r="AK155" s="85">
        <f>AK34/'UK Pop by Age'!$G8*52</f>
        <v>3.6357563233866113E-3</v>
      </c>
      <c r="AL155" s="85">
        <f>AL34/'UK Pop by Age'!$G8*52</f>
        <v>3.544786607205128E-3</v>
      </c>
      <c r="AM155" s="85">
        <f>AM34/'UK Pop by Age'!$G8*52</f>
        <v>3.5599482265687085E-3</v>
      </c>
      <c r="AN155" s="85">
        <f>AN34/'UK Pop by Age'!$G8*52</f>
        <v>3.6296916756411793E-3</v>
      </c>
      <c r="AO155" s="85">
        <f>AO34/'UK Pop by Age'!$G8*52</f>
        <v>3.6054330846594504E-3</v>
      </c>
      <c r="AP155" s="85">
        <f>AP34/'UK Pop by Age'!$G8*52</f>
        <v>3.4477522432782128E-3</v>
      </c>
      <c r="AQ155" s="85">
        <f>AQ34/'UK Pop by Age'!$G8*52</f>
        <v>3.4993017491143866E-3</v>
      </c>
      <c r="AR155" s="85">
        <f>AR34/'UK Pop by Age'!$G8*52</f>
        <v>3.6327239995138949E-3</v>
      </c>
      <c r="AS155" s="85">
        <f>AS34/'UK Pop by Age'!$G8*52</f>
        <v>3.6266593517684628E-3</v>
      </c>
      <c r="AT155" s="85">
        <f>AT34/'UK Pop by Age'!$G8*52</f>
        <v>3.747952306677107E-3</v>
      </c>
      <c r="AU155" s="85">
        <f>AU34/'UK Pop by Age'!$G8*52</f>
        <v>3.8025341363859969E-3</v>
      </c>
      <c r="AV155" s="85">
        <f>AV34/'UK Pop by Age'!$G8*52</f>
        <v>3.7145967440772301E-3</v>
      </c>
      <c r="AW155" s="85">
        <f>AW34/'UK Pop by Age'!$G8*52</f>
        <v>3.7509846305498235E-3</v>
      </c>
      <c r="AX155" s="85">
        <f>AX34/'UK Pop by Age'!$G8*52</f>
        <v>3.8662129377130356E-3</v>
      </c>
      <c r="AY155" s="85">
        <f>AY34/'UK Pop by Age'!$G8*52</f>
        <v>3.9814412448762474E-3</v>
      </c>
      <c r="AZ155" s="85">
        <f>AZ34/'UK Pop by Age'!$G8*52</f>
        <v>3.9905382164943954E-3</v>
      </c>
      <c r="BA155" s="85">
        <f>BA34/'UK Pop by Age'!$G8*52</f>
        <v>2.3439863536095502E-3</v>
      </c>
      <c r="BB155" s="85">
        <f>BB34/'UK Pop by Age'!$G8</f>
        <v>3.6851482141595062E-3</v>
      </c>
      <c r="BC155" s="85">
        <f>DE34/'UK Pop by Age'!$G8</f>
        <v>6.991839083435791E-5</v>
      </c>
    </row>
    <row r="156" spans="1:55" x14ac:dyDescent="0.25">
      <c r="A156" s="117" t="s">
        <v>47</v>
      </c>
      <c r="B156" s="85">
        <f>B35/'UK Pop by Age'!$G9*52</f>
        <v>1.3813413324937865E-2</v>
      </c>
      <c r="C156" s="85">
        <f>C35/'UK Pop by Age'!$G9*52</f>
        <v>1.7043843507949949E-2</v>
      </c>
      <c r="D156" s="85">
        <f>D35/'UK Pop by Age'!$G9*52</f>
        <v>1.5675017159216015E-2</v>
      </c>
      <c r="E156" s="85">
        <f>E35/'UK Pop by Age'!$G9*52</f>
        <v>1.5143130349422256E-2</v>
      </c>
      <c r="F156" s="85">
        <f>F35/'UK Pop by Age'!$G9*52</f>
        <v>1.4486093702029971E-2</v>
      </c>
      <c r="G156" s="85">
        <f>G35/'UK Pop by Age'!$G9*52</f>
        <v>1.5291745781570514E-2</v>
      </c>
      <c r="H156" s="85">
        <f>H35/'UK Pop by Age'!$G9*52</f>
        <v>1.4947583728174554E-2</v>
      </c>
      <c r="I156" s="85">
        <f>I35/'UK Pop by Age'!$G9*52</f>
        <v>1.426708148623254E-2</v>
      </c>
      <c r="J156" s="85">
        <f>J35/'UK Pop by Age'!$G9*52</f>
        <v>1.4282725215932357E-2</v>
      </c>
      <c r="K156" s="85">
        <f>K35/'UK Pop by Age'!$G9*52</f>
        <v>1.4525203026279512E-2</v>
      </c>
      <c r="L156" s="85">
        <f>L35/'UK Pop by Age'!$G9*52</f>
        <v>1.3437963812142271E-2</v>
      </c>
      <c r="M156" s="85">
        <f>M35/'UK Pop by Age'!$G9*52</f>
        <v>1.3398854487892731E-2</v>
      </c>
      <c r="N156" s="85">
        <f>N35/'UK Pop by Age'!$G9*52</f>
        <v>1.2851323948399159E-2</v>
      </c>
      <c r="O156" s="85">
        <f>O35/'UK Pop by Age'!$G9*52</f>
        <v>1.2624489867751819E-2</v>
      </c>
      <c r="P156" s="85">
        <f>P35/'UK Pop by Age'!$G9*52</f>
        <v>1.3391032623042823E-2</v>
      </c>
      <c r="Q156" s="85">
        <f>Q35/'UK Pop by Age'!$G9*52</f>
        <v>1.1310416572967243E-2</v>
      </c>
      <c r="R156" s="85">
        <f>R35/'UK Pop by Age'!$G9*52</f>
        <v>1.353182619034117E-2</v>
      </c>
      <c r="S156" s="85">
        <f>S35/'UK Pop by Age'!$G9*52</f>
        <v>1.461906540447841E-2</v>
      </c>
      <c r="T156" s="85">
        <f>T35/'UK Pop by Age'!$G9*52</f>
        <v>1.1834481517911093E-2</v>
      </c>
      <c r="U156" s="85">
        <f>U35/'UK Pop by Age'!$G9*52</f>
        <v>1.2906077002348516E-2</v>
      </c>
      <c r="V156" s="85">
        <f>V35/'UK Pop by Age'!$G9*52</f>
        <v>1.3805591460087956E-2</v>
      </c>
      <c r="W156" s="85">
        <f>W35/'UK Pop by Age'!$G9*52</f>
        <v>1.0809817222573121E-2</v>
      </c>
      <c r="X156" s="85">
        <f>X35/'UK Pop by Age'!$G9*52</f>
        <v>1.3617866703690161E-2</v>
      </c>
      <c r="Y156" s="85">
        <f>Y35/'UK Pop by Age'!$G9*52</f>
        <v>1.2968651921147781E-2</v>
      </c>
      <c r="Z156" s="85">
        <f>Z35/'UK Pop by Age'!$G9*52</f>
        <v>1.2710530381100808E-2</v>
      </c>
      <c r="AA156" s="85">
        <f>AA35/'UK Pop by Age'!$G9*52</f>
        <v>1.2554093084102647E-2</v>
      </c>
      <c r="AB156" s="85">
        <f>AB35/'UK Pop by Age'!$G9*52</f>
        <v>1.2209931030706686E-2</v>
      </c>
      <c r="AC156" s="85">
        <f>AC35/'UK Pop by Age'!$G9*52</f>
        <v>1.223339662525641E-2</v>
      </c>
      <c r="AD156" s="85">
        <f>AD35/'UK Pop by Age'!$G9*52</f>
        <v>1.1732797274862285E-2</v>
      </c>
      <c r="AE156" s="85">
        <f>AE35/'UK Pop by Age'!$G9*52</f>
        <v>1.2499340030153289E-2</v>
      </c>
      <c r="AF156" s="85">
        <f>AF35/'UK Pop by Age'!$G9*52</f>
        <v>1.2491518165303382E-2</v>
      </c>
      <c r="AG156" s="85">
        <f>AG35/'UK Pop by Age'!$G9*52</f>
        <v>1.2342902733155124E-2</v>
      </c>
      <c r="AH156" s="85">
        <f>AH35/'UK Pop by Age'!$G9*52</f>
        <v>1.2303793408905585E-2</v>
      </c>
      <c r="AI156" s="85">
        <f>AI35/'UK Pop by Age'!$G9*52</f>
        <v>1.2374190192554757E-2</v>
      </c>
      <c r="AJ156" s="85">
        <f>AJ35/'UK Pop by Age'!$G9*52</f>
        <v>1.1099226222019722E-2</v>
      </c>
      <c r="AK156" s="85">
        <f>AK35/'UK Pop by Age'!$G9*52</f>
        <v>1.2851323948399159E-2</v>
      </c>
      <c r="AL156" s="85">
        <f>AL35/'UK Pop by Age'!$G9*52</f>
        <v>1.2647955462301543E-2</v>
      </c>
      <c r="AM156" s="85">
        <f>AM35/'UK Pop by Age'!$G9*52</f>
        <v>1.2452408841053839E-2</v>
      </c>
      <c r="AN156" s="85">
        <f>AN35/'UK Pop by Age'!$G9*52</f>
        <v>1.2100424922807971E-2</v>
      </c>
      <c r="AO156" s="85">
        <f>AO35/'UK Pop by Age'!$G9*52</f>
        <v>1.3023404975097137E-2</v>
      </c>
      <c r="AP156" s="85">
        <f>AP35/'UK Pop by Age'!$G9*52</f>
        <v>1.2475874435603565E-2</v>
      </c>
      <c r="AQ156" s="85">
        <f>AQ35/'UK Pop by Age'!$G9*52</f>
        <v>1.2733995975650534E-2</v>
      </c>
      <c r="AR156" s="85">
        <f>AR35/'UK Pop by Age'!$G9*52</f>
        <v>1.3007761245397322E-2</v>
      </c>
      <c r="AS156" s="85">
        <f>AS35/'UK Pop by Age'!$G9*52</f>
        <v>1.3007761245397322E-2</v>
      </c>
      <c r="AT156" s="85">
        <f>AT35/'UK Pop by Age'!$G9*52</f>
        <v>1.3109445488446126E-2</v>
      </c>
      <c r="AU156" s="85">
        <f>AU35/'UK Pop by Age'!$G9*52</f>
        <v>1.3085979893896402E-2</v>
      </c>
      <c r="AV156" s="85">
        <f>AV35/'UK Pop by Age'!$G9*52</f>
        <v>1.3633510433389978E-2</v>
      </c>
      <c r="AW156" s="85">
        <f>AW35/'UK Pop by Age'!$G9*52</f>
        <v>1.3696085352189243E-2</v>
      </c>
      <c r="AX156" s="85">
        <f>AX35/'UK Pop by Age'!$G9*52</f>
        <v>1.3211129731494936E-2</v>
      </c>
      <c r="AY156" s="85">
        <f>AY35/'UK Pop by Age'!$G9*52</f>
        <v>1.4024603675885384E-2</v>
      </c>
      <c r="AZ156" s="85">
        <f>AZ35/'UK Pop by Age'!$G9*52</f>
        <v>1.4885008809375289E-2</v>
      </c>
      <c r="BA156" s="85">
        <f>BA35/'UK Pop by Age'!$G9*52</f>
        <v>9.2689098471412067E-3</v>
      </c>
      <c r="BB156" s="85">
        <f>BB35/'UK Pop by Age'!$G9</f>
        <v>1.3160588450926297E-2</v>
      </c>
      <c r="BC156" s="85">
        <f>DE35/'UK Pop by Age'!$G9</f>
        <v>2.6564256394111279E-4</v>
      </c>
    </row>
    <row r="157" spans="1:55" x14ac:dyDescent="0.25">
      <c r="A157" s="117" t="s">
        <v>48</v>
      </c>
      <c r="B157" s="85">
        <f>B36/'UK Pop by Age'!$G10*52</f>
        <v>4.0945154224803368E-2</v>
      </c>
      <c r="C157" s="85">
        <f>C36/'UK Pop by Age'!$G10*52</f>
        <v>4.7756044076362601E-2</v>
      </c>
      <c r="D157" s="85">
        <f>D36/'UK Pop by Age'!$G10*52</f>
        <v>4.5414800689889109E-2</v>
      </c>
      <c r="E157" s="85">
        <f>E36/'UK Pop by Age'!$G10*52</f>
        <v>4.3446027842172774E-2</v>
      </c>
      <c r="F157" s="85">
        <f>F36/'UK Pop by Age'!$G10*52</f>
        <v>4.1583675148387046E-2</v>
      </c>
      <c r="G157" s="85">
        <f>G36/'UK Pop by Age'!$G10*52</f>
        <v>4.3246490053552876E-2</v>
      </c>
      <c r="H157" s="85">
        <f>H36/'UK Pop by Age'!$G10*52</f>
        <v>4.5122145266579927E-2</v>
      </c>
      <c r="I157" s="85">
        <f>I36/'UK Pop by Age'!$G10*52</f>
        <v>4.2155683475764087E-2</v>
      </c>
      <c r="J157" s="85">
        <f>J36/'UK Pop by Age'!$G10*52</f>
        <v>4.1463952475215109E-2</v>
      </c>
      <c r="K157" s="85">
        <f>K36/'UK Pop by Age'!$G10*52</f>
        <v>4.0466263532115611E-2</v>
      </c>
      <c r="L157" s="85">
        <f>L36/'UK Pop by Age'!$G10*52</f>
        <v>3.9016288934811003E-2</v>
      </c>
      <c r="M157" s="85">
        <f>M36/'UK Pop by Age'!$G10*52</f>
        <v>3.9215826723430908E-2</v>
      </c>
      <c r="N157" s="85">
        <f>N36/'UK Pop by Age'!$G10*52</f>
        <v>3.7167238760266598E-2</v>
      </c>
      <c r="O157" s="85">
        <f>O36/'UK Pop by Age'!$G10*52</f>
        <v>3.906949901177631E-2</v>
      </c>
      <c r="P157" s="85">
        <f>P36/'UK Pop by Age'!$G10*52</f>
        <v>3.8670423434536513E-2</v>
      </c>
      <c r="Q157" s="85">
        <f>Q36/'UK Pop by Age'!$G10*52</f>
        <v>3.3881516507658929E-2</v>
      </c>
      <c r="R157" s="85">
        <f>R36/'UK Pop by Age'!$G10*52</f>
        <v>3.7393381587369157E-2</v>
      </c>
      <c r="S157" s="85">
        <f>S36/'UK Pop by Age'!$G10*52</f>
        <v>4.2661179206934498E-2</v>
      </c>
      <c r="T157" s="85">
        <f>T36/'UK Pop by Age'!$G10*52</f>
        <v>3.4307197123381379E-2</v>
      </c>
      <c r="U157" s="85">
        <f>U36/'UK Pop by Age'!$G10*52</f>
        <v>3.8098415107159465E-2</v>
      </c>
      <c r="V157" s="85">
        <f>V36/'UK Pop by Age'!$G10*52</f>
        <v>3.9189221684948254E-2</v>
      </c>
      <c r="W157" s="85">
        <f>W36/'UK Pop by Age'!$G10*52</f>
        <v>3.1965953736907894E-2</v>
      </c>
      <c r="X157" s="85">
        <f>X36/'UK Pop by Age'!$G10*52</f>
        <v>3.785896976081559E-2</v>
      </c>
      <c r="Y157" s="85">
        <f>Y36/'UK Pop by Age'!$G10*52</f>
        <v>3.5544331412824752E-2</v>
      </c>
      <c r="Z157" s="85">
        <f>Z36/'UK Pop by Age'!$G10*52</f>
        <v>3.6063129663236493E-2</v>
      </c>
      <c r="AA157" s="85">
        <f>AA36/'UK Pop by Age'!$G10*52</f>
        <v>3.5810381797651288E-2</v>
      </c>
      <c r="AB157" s="85">
        <f>AB36/'UK Pop by Age'!$G10*52</f>
        <v>3.5251675989515563E-2</v>
      </c>
      <c r="AC157" s="85">
        <f>AC36/'UK Pop by Age'!$G10*52</f>
        <v>3.4799390335310466E-2</v>
      </c>
      <c r="AD157" s="85">
        <f>AD36/'UK Pop by Age'!$G10*52</f>
        <v>3.4719575219862506E-2</v>
      </c>
      <c r="AE157" s="85">
        <f>AE36/'UK Pop by Age'!$G10*52</f>
        <v>3.4320499642622702E-2</v>
      </c>
      <c r="AF157" s="85">
        <f>AF36/'UK Pop by Age'!$G10*52</f>
        <v>3.5437911258894145E-2</v>
      </c>
      <c r="AG157" s="85">
        <f>AG36/'UK Pop by Age'!$G10*52</f>
        <v>3.4253987046416065E-2</v>
      </c>
      <c r="AH157" s="85">
        <f>AH36/'UK Pop by Age'!$G10*52</f>
        <v>3.3655373680556371E-2</v>
      </c>
      <c r="AI157" s="85">
        <f>AI36/'UK Pop by Age'!$G10*52</f>
        <v>3.2976945199248708E-2</v>
      </c>
      <c r="AJ157" s="85">
        <f>AJ36/'UK Pop by Age'!$G10*52</f>
        <v>3.0848542120636455E-2</v>
      </c>
      <c r="AK157" s="85">
        <f>AK36/'UK Pop by Age'!$G10*52</f>
        <v>3.69144908946814E-2</v>
      </c>
      <c r="AL157" s="85">
        <f>AL36/'UK Pop by Age'!$G10*52</f>
        <v>3.5304886066480877E-2</v>
      </c>
      <c r="AM157" s="85">
        <f>AM36/'UK Pop by Age'!$G10*52</f>
        <v>3.5850289355375264E-2</v>
      </c>
      <c r="AN157" s="85">
        <f>AN36/'UK Pop by Age'!$G10*52</f>
        <v>3.6714953106061501E-2</v>
      </c>
      <c r="AO157" s="85">
        <f>AO36/'UK Pop by Age'!$G10*52</f>
        <v>3.698100349088803E-2</v>
      </c>
      <c r="AP157" s="85">
        <f>AP36/'UK Pop by Age'!$G10*52</f>
        <v>3.8164927703366096E-2</v>
      </c>
      <c r="AQ157" s="85">
        <f>AQ36/'UK Pop by Age'!$G10*52</f>
        <v>3.8843356184673758E-2</v>
      </c>
      <c r="AR157" s="85">
        <f>AR36/'UK Pop by Age'!$G10*52</f>
        <v>3.7233751356473235E-2</v>
      </c>
      <c r="AS157" s="85">
        <f>AS36/'UK Pop by Age'!$G10*52</f>
        <v>3.9082801531017633E-2</v>
      </c>
      <c r="AT157" s="85">
        <f>AT36/'UK Pop by Age'!$G10*52</f>
        <v>3.9880952685497233E-2</v>
      </c>
      <c r="AU157" s="85">
        <f>AU36/'UK Pop by Age'!$G10*52</f>
        <v>4.0838734070872754E-2</v>
      </c>
      <c r="AV157" s="85">
        <f>AV36/'UK Pop by Age'!$G10*52</f>
        <v>4.2075868360316127E-2</v>
      </c>
      <c r="AW157" s="85">
        <f>AW36/'UK Pop by Age'!$G10*52</f>
        <v>4.1796515456248268E-2</v>
      </c>
      <c r="AX157" s="85">
        <f>AX36/'UK Pop by Age'!$G10*52</f>
        <v>4.0945154224803368E-2</v>
      </c>
      <c r="AY157" s="85">
        <f>AY36/'UK Pop by Age'!$G10*52</f>
        <v>4.2767599360865112E-2</v>
      </c>
      <c r="AZ157" s="85">
        <f>AZ36/'UK Pop by Age'!$G10*52</f>
        <v>4.3885010977136554E-2</v>
      </c>
      <c r="BA157" s="85">
        <f>BA36/'UK Pop by Age'!$G10*52</f>
        <v>2.9677920427399709E-2</v>
      </c>
      <c r="BB157" s="85">
        <f>BB36/'UK Pop by Age'!$G10</f>
        <v>3.8283371288149452E-2</v>
      </c>
      <c r="BC157" s="85">
        <f>DE36/'UK Pop by Age'!$G10</f>
        <v>7.8740681201544939E-4</v>
      </c>
    </row>
    <row r="158" spans="1:55" x14ac:dyDescent="0.25">
      <c r="A158" s="127" t="s">
        <v>49</v>
      </c>
      <c r="B158" s="85">
        <f>B37/'UK Pop by Age'!$G11*52</f>
        <v>0.23546660315402729</v>
      </c>
      <c r="C158" s="85">
        <f>C37/'UK Pop by Age'!$G11*52</f>
        <v>0.25739408161113864</v>
      </c>
      <c r="D158" s="85">
        <f>D37/'UK Pop by Age'!$G11*52</f>
        <v>0.23663403834966051</v>
      </c>
      <c r="E158" s="86">
        <f>E37/'UK Pop by Age'!$G11*52</f>
        <v>0.23841057016910241</v>
      </c>
      <c r="F158" s="86">
        <f>F37/'UK Pop by Age'!$G11*52</f>
        <v>0.2321165717230797</v>
      </c>
      <c r="G158" s="86">
        <f>G37/'UK Pop by Age'!$G11*52</f>
        <v>0.23962876341671971</v>
      </c>
      <c r="H158" s="86">
        <f>H37/'UK Pop by Age'!$G11*52</f>
        <v>0.2425219723798108</v>
      </c>
      <c r="I158" s="86">
        <f>I37/'UK Pop by Age'!$G11*52</f>
        <v>0.23054307211157404</v>
      </c>
      <c r="J158" s="86">
        <f>J37/'UK Pop by Age'!$G11*52</f>
        <v>0.22724379873261047</v>
      </c>
      <c r="K158" s="86">
        <f>K37/'UK Pop by Age'!$G11*52</f>
        <v>0.21790431716754452</v>
      </c>
      <c r="L158" s="86">
        <f>L37/'UK Pop by Age'!$G11*52</f>
        <v>0.21445276963262885</v>
      </c>
      <c r="M158" s="86">
        <f>M37/'UK Pop by Age'!$G11*52</f>
        <v>0.20942772248620747</v>
      </c>
      <c r="N158" s="86">
        <f>N37/'UK Pop by Age'!$G11*52</f>
        <v>0.19577380650249693</v>
      </c>
      <c r="O158" s="86">
        <f>O37/'UK Pop by Age'!$G11*52</f>
        <v>0.20267690157232826</v>
      </c>
      <c r="P158" s="86">
        <f>P37/'UK Pop by Age'!$G11*52</f>
        <v>0.20551935248343528</v>
      </c>
      <c r="Q158" s="85">
        <f>Q37/'UK Pop by Age'!$G11*52</f>
        <v>0.18333808376640362</v>
      </c>
      <c r="R158" s="85">
        <f>R37/'UK Pop by Age'!$G11*52</f>
        <v>0.2023215952084399</v>
      </c>
      <c r="S158" s="85">
        <f>S37/'UK Pop by Age'!$G11*52</f>
        <v>0.22516271860126427</v>
      </c>
      <c r="T158" s="85">
        <f>T37/'UK Pop by Age'!$G11*52</f>
        <v>0.17937895571164741</v>
      </c>
      <c r="U158" s="85">
        <f>U37/'UK Pop by Age'!$G11*52</f>
        <v>0.20922469027827126</v>
      </c>
      <c r="V158" s="85">
        <f>V37/'UK Pop by Age'!$G11*52</f>
        <v>0.19947914429733285</v>
      </c>
      <c r="W158" s="85">
        <f>W37/'UK Pop by Age'!$G11*52</f>
        <v>0.16161363751722846</v>
      </c>
      <c r="X158" s="85">
        <f>X37/'UK Pop by Age'!$G11*52</f>
        <v>0.20090036975288639</v>
      </c>
      <c r="Y158" s="85">
        <f>Y37/'UK Pop by Age'!$G11*52</f>
        <v>0.18293201935053119</v>
      </c>
      <c r="Z158" s="85">
        <f>Z37/'UK Pop by Age'!$G11*52</f>
        <v>0.18409945454616444</v>
      </c>
      <c r="AA158" s="85">
        <f>AA37/'UK Pop by Age'!$G11*52</f>
        <v>0.18612977662552663</v>
      </c>
      <c r="AB158" s="85">
        <f>AB37/'UK Pop by Age'!$G11*52</f>
        <v>0.1738463280453855</v>
      </c>
      <c r="AC158" s="85">
        <f>AC37/'UK Pop by Age'!$G11*52</f>
        <v>0.17968350402355174</v>
      </c>
      <c r="AD158" s="85">
        <f>AD37/'UK Pop by Age'!$G11*52</f>
        <v>0.17745014973625334</v>
      </c>
      <c r="AE158" s="85">
        <f>AE37/'UK Pop by Age'!$G11*52</f>
        <v>0.17658726285252443</v>
      </c>
      <c r="AF158" s="85">
        <f>AF37/'UK Pop by Age'!$G11*52</f>
        <v>0.18039411675132849</v>
      </c>
      <c r="AG158" s="85">
        <f>AG37/'UK Pop by Age'!$G11*52</f>
        <v>0.18069866506323282</v>
      </c>
      <c r="AH158" s="85">
        <f>AH37/'UK Pop by Age'!$G11*52</f>
        <v>0.17212055427792766</v>
      </c>
      <c r="AI158" s="85">
        <f>AI37/'UK Pop by Age'!$G11*52</f>
        <v>0.17699332726839687</v>
      </c>
      <c r="AJ158" s="85">
        <f>AJ37/'UK Pop by Age'!$G11*52</f>
        <v>0.16207045998508493</v>
      </c>
      <c r="AK158" s="85">
        <f>AK37/'UK Pop by Age'!$G11*52</f>
        <v>0.1896828402644104</v>
      </c>
      <c r="AL158" s="85">
        <f>AL37/'UK Pop by Age'!$G11*52</f>
        <v>0.18800782454893664</v>
      </c>
      <c r="AM158" s="85">
        <f>AM37/'UK Pop by Age'!$G11*52</f>
        <v>0.1853684058457658</v>
      </c>
      <c r="AN158" s="85">
        <f>AN37/'UK Pop by Age'!$G11*52</f>
        <v>0.18653584104139906</v>
      </c>
      <c r="AO158" s="85">
        <f>AO37/'UK Pop by Age'!$G11*52</f>
        <v>0.19069800130409148</v>
      </c>
      <c r="AP158" s="85">
        <f>AP37/'UK Pop by Age'!$G11*52</f>
        <v>0.20343827235208908</v>
      </c>
      <c r="AQ158" s="85">
        <f>AQ37/'UK Pop by Age'!$G11*52</f>
        <v>0.20724512625089317</v>
      </c>
      <c r="AR158" s="85">
        <f>AR37/'UK Pop by Age'!$G11*52</f>
        <v>0.20389509481994558</v>
      </c>
      <c r="AS158" s="85">
        <f>AS37/'UK Pop by Age'!$G11*52</f>
        <v>0.20374282066399341</v>
      </c>
      <c r="AT158" s="85">
        <f>AT37/'UK Pop by Age'!$G11*52</f>
        <v>0.22404604145761509</v>
      </c>
      <c r="AU158" s="85">
        <f>AU37/'UK Pop by Age'!$G11*52</f>
        <v>0.21912251041516184</v>
      </c>
      <c r="AV158" s="85">
        <f>AV37/'UK Pop by Age'!$G11*52</f>
        <v>0.22292936431396587</v>
      </c>
      <c r="AW158" s="85">
        <f>AW37/'UK Pop by Age'!$G11*52</f>
        <v>0.22567029912110481</v>
      </c>
      <c r="AX158" s="85">
        <f>AX37/'UK Pop by Age'!$G11*52</f>
        <v>0.22292936431396587</v>
      </c>
      <c r="AY158" s="85">
        <f>AY37/'UK Pop by Age'!$G11*52</f>
        <v>0.22678697626475403</v>
      </c>
      <c r="AZ158" s="85">
        <f>AZ37/'UK Pop by Age'!$G11*52</f>
        <v>0.2521660022567811</v>
      </c>
      <c r="BA158" s="85">
        <f>BA37/'UK Pop by Age'!$G11*52</f>
        <v>0.15983710569778656</v>
      </c>
      <c r="BB158" s="85">
        <f>BB37/'UK Pop by Age'!$G11</f>
        <v>0.20369694319393089</v>
      </c>
      <c r="BC158" s="85">
        <f>DE37/'UK Pop by Age'!$G11</f>
        <v>4.5282039068082168E-3</v>
      </c>
    </row>
    <row r="159" spans="1:55" x14ac:dyDescent="0.25">
      <c r="A159" s="128" t="s">
        <v>65</v>
      </c>
      <c r="B159" s="76"/>
      <c r="C159" s="76"/>
      <c r="D159" s="76"/>
      <c r="E159" s="78">
        <f>E38/'UK Pop by Age'!$G12*52</f>
        <v>9.2705520597958502E-3</v>
      </c>
      <c r="F159" s="78">
        <f>F38/'UK Pop by Age'!$G12*52</f>
        <v>8.9207348057507418E-3</v>
      </c>
      <c r="G159" s="78">
        <f>G38/'UK Pop by Age'!$G12*52</f>
        <v>9.2073796437154697E-3</v>
      </c>
      <c r="H159" s="78">
        <f>H38/'UK Pop by Age'!$G12*52</f>
        <v>9.3368830966802513E-3</v>
      </c>
      <c r="I159" s="78">
        <f>I38/'UK Pop by Age'!$G12*52</f>
        <v>8.9191554953487323E-3</v>
      </c>
      <c r="J159" s="78">
        <f>J38/'UK Pop by Age'!$G12*52</f>
        <v>8.7209520398965398E-3</v>
      </c>
      <c r="K159" s="78">
        <f>K38/'UK Pop by Age'!$G12*52</f>
        <v>8.6056623805498451E-3</v>
      </c>
      <c r="L159" s="78">
        <f>L38/'UK Pop by Age'!$G12*52</f>
        <v>8.3442865090172704E-3</v>
      </c>
      <c r="M159" s="78">
        <f>M38/'UK Pop by Age'!$G12*52</f>
        <v>8.213993400851485E-3</v>
      </c>
      <c r="N159" s="78">
        <f>N38/'UK Pop by Age'!$G12*52</f>
        <v>7.7915278683139411E-3</v>
      </c>
      <c r="O159" s="78">
        <f>O38/'UK Pop by Age'!$G12*52</f>
        <v>7.9960485653741715E-3</v>
      </c>
      <c r="P159" s="78">
        <f>P38/'UK Pop by Age'!$G12*52</f>
        <v>8.1263416735399569E-3</v>
      </c>
      <c r="Q159" s="78">
        <f>Q38/'UK Pop by Age'!$G12*52</f>
        <v>7.1266381890679343E-3</v>
      </c>
      <c r="R159" s="78">
        <f>R38/'UK Pop by Age'!$G12*52</f>
        <v>7.9431416669068534E-3</v>
      </c>
      <c r="S159" s="78">
        <f>S38/'UK Pop by Age'!$G12*52</f>
        <v>8.8496658376603157E-3</v>
      </c>
      <c r="T159" s="78">
        <f>T38/'UK Pop by Age'!$G12*52</f>
        <v>7.150327845098078E-3</v>
      </c>
      <c r="U159" s="78">
        <f>U38/'UK Pop by Age'!$G12*52</f>
        <v>8.1113382247208661E-3</v>
      </c>
      <c r="V159" s="78">
        <f>V38/'UK Pop by Age'!$G12*52</f>
        <v>8.1208140871329229E-3</v>
      </c>
      <c r="W159" s="78">
        <f>W38/'UK Pop by Age'!$G12*52</f>
        <v>6.5225519602992955E-3</v>
      </c>
      <c r="X159" s="78">
        <f>X38/'UK Pop by Age'!$G12*52</f>
        <v>8.0071037381882378E-3</v>
      </c>
      <c r="Y159" s="78">
        <f>Y38/'UK Pop by Age'!$G12*52</f>
        <v>7.4582933734899321E-3</v>
      </c>
      <c r="Z159" s="78">
        <f>Z38/'UK Pop by Age'!$G12*52</f>
        <v>7.4685588911029936E-3</v>
      </c>
      <c r="AA159" s="78">
        <f>AA38/'UK Pop by Age'!$G12*52</f>
        <v>7.5104106167562463E-3</v>
      </c>
      <c r="AB159" s="78">
        <f>AB38/'UK Pop by Age'!$G12*52</f>
        <v>7.1558554315051103E-3</v>
      </c>
      <c r="AC159" s="78">
        <f>AC38/'UK Pop by Age'!$G12*52</f>
        <v>7.2482450900226668E-3</v>
      </c>
      <c r="AD159" s="78">
        <f>AD38/'UK Pop by Age'!$G12*52</f>
        <v>7.1700692251231955E-3</v>
      </c>
      <c r="AE159" s="78">
        <f>AE38/'UK Pop by Age'!$G12*52</f>
        <v>7.1953381915553479E-3</v>
      </c>
      <c r="AF159" s="78">
        <f>AF38/'UK Pop by Age'!$G12*52</f>
        <v>7.3208933685151058E-3</v>
      </c>
      <c r="AG159" s="78">
        <f>AG38/'UK Pop by Age'!$G12*52</f>
        <v>7.2032347435653961E-3</v>
      </c>
      <c r="AH159" s="78">
        <f>AH38/'UK Pop by Age'!$G12*52</f>
        <v>7.1803347427362579E-3</v>
      </c>
      <c r="AI159" s="78">
        <f>AI38/'UK Pop by Age'!$G12*52</f>
        <v>7.1021588778367867E-3</v>
      </c>
      <c r="AJ159" s="78">
        <f>AJ38/'UK Pop by Age'!$G12*52</f>
        <v>6.5083381666812103E-3</v>
      </c>
      <c r="AK159" s="78">
        <f>AK38/'UK Pop by Age'!$G12*52</f>
        <v>7.6557071737411216E-3</v>
      </c>
      <c r="AL159" s="78">
        <f>AL38/'UK Pop by Age'!$G12*52</f>
        <v>7.5119899271582557E-3</v>
      </c>
      <c r="AM159" s="78">
        <f>AM38/'UK Pop by Age'!$G12*52</f>
        <v>7.4543450974849084E-3</v>
      </c>
      <c r="AN159" s="78">
        <f>AN38/'UK Pop by Age'!$G12*52</f>
        <v>7.5151485479622755E-3</v>
      </c>
      <c r="AO159" s="78">
        <f>AO38/'UK Pop by Age'!$G12*52</f>
        <v>7.7378313146456174E-3</v>
      </c>
      <c r="AP159" s="78">
        <f>AP38/'UK Pop by Age'!$G12*52</f>
        <v>7.8752313196204446E-3</v>
      </c>
      <c r="AQ159" s="78">
        <f>AQ38/'UK Pop by Age'!$G12*52</f>
        <v>8.0197382214043152E-3</v>
      </c>
      <c r="AR159" s="78">
        <f>AR38/'UK Pop by Age'!$G12*52</f>
        <v>7.9131347692686718E-3</v>
      </c>
      <c r="AS159" s="78">
        <f>AS38/'UK Pop by Age'!$G12*52</f>
        <v>8.0260554630123531E-3</v>
      </c>
      <c r="AT159" s="78">
        <f>AT38/'UK Pop by Age'!$G12*52</f>
        <v>8.4469416851478893E-3</v>
      </c>
      <c r="AU159" s="78">
        <f>AU38/'UK Pop by Age'!$G12*52</f>
        <v>8.4098278907006642E-3</v>
      </c>
      <c r="AV159" s="78">
        <f>AV38/'UK Pop by Age'!$G12*52</f>
        <v>8.5930278973337677E-3</v>
      </c>
      <c r="AW159" s="78">
        <f>AW38/'UK Pop by Age'!$G12*52</f>
        <v>8.6530416926101309E-3</v>
      </c>
      <c r="AX159" s="78">
        <f>AX38/'UK Pop by Age'!$G12*52</f>
        <v>8.5409106540674535E-3</v>
      </c>
      <c r="AY159" s="78">
        <f>AY38/'UK Pop by Age'!$G12*52</f>
        <v>8.8346623888412249E-3</v>
      </c>
      <c r="AZ159" s="78">
        <f>AZ38/'UK Pop by Age'!$G12*52</f>
        <v>9.4174279271827342E-3</v>
      </c>
      <c r="BA159" s="84">
        <f>BA38/'UK Pop by Age'!$G12*52</f>
        <v>5.9484726291688366E-3</v>
      </c>
      <c r="BB159" s="85">
        <f>BB38/'UK Pop by Age'!$G12</f>
        <v>8.0064051970488888E-3</v>
      </c>
      <c r="BC159" s="85">
        <f>DE38/'UK Pop by Age'!$G12</f>
        <v>1.66359090903983E-4</v>
      </c>
    </row>
  </sheetData>
  <conditionalFormatting sqref="B80:BA8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:BA122">
    <cfRule type="colorScale" priority="9">
      <colorScale>
        <cfvo type="min"/>
        <cfvo type="percentile" val="0"/>
        <cfvo type="max"/>
        <color rgb="FF63BE7B"/>
        <color rgb="FFFFEB84"/>
        <color rgb="FFF8696B"/>
      </colorScale>
    </cfRule>
  </conditionalFormatting>
  <conditionalFormatting sqref="B128:BA1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:BA14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BA9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BA62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68:BA74">
    <cfRule type="colorScale" priority="6">
      <colorScale>
        <cfvo type="num" val="-0.5"/>
        <cfvo type="percentile" val="50"/>
        <cfvo type="num" val="1"/>
        <color rgb="FF63BE7B"/>
        <color rgb="FFFFEB84"/>
        <color rgb="FFF8696B"/>
      </colorScale>
    </cfRule>
  </conditionalFormatting>
  <conditionalFormatting sqref="B6:BA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A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BA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1:DD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1" r:id="rId1" xr:uid="{CAEF9482-1C65-4FB4-BDBD-3DB047A649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6DFD-8AF7-4801-977D-197998DF234A}">
  <sheetPr codeName="Sheet1"/>
  <dimension ref="B1:AN57"/>
  <sheetViews>
    <sheetView workbookViewId="0">
      <pane xSplit="2" ySplit="3" topLeftCell="P18" activePane="bottomRight" state="frozen"/>
      <selection pane="topRight" activeCell="C1" sqref="C1"/>
      <selection pane="bottomLeft" activeCell="A4" sqref="A4"/>
      <selection pane="bottomRight" activeCell="L48" sqref="L48"/>
    </sheetView>
  </sheetViews>
  <sheetFormatPr defaultRowHeight="15" x14ac:dyDescent="0.25"/>
  <cols>
    <col min="1" max="1" width="4" customWidth="1"/>
    <col min="2" max="2" width="10.42578125" bestFit="1" customWidth="1"/>
    <col min="3" max="3" width="11" customWidth="1"/>
    <col min="4" max="5" width="10.42578125" customWidth="1"/>
    <col min="6" max="6" width="13.5703125" customWidth="1"/>
    <col min="7" max="12" width="10.42578125" customWidth="1"/>
    <col min="16" max="16" width="10.7109375" bestFit="1" customWidth="1"/>
    <col min="17" max="23" width="10.42578125" bestFit="1" customWidth="1"/>
    <col min="24" max="24" width="10.42578125" customWidth="1"/>
    <col min="25" max="33" width="10.42578125" bestFit="1" customWidth="1"/>
  </cols>
  <sheetData>
    <row r="1" spans="2:40" x14ac:dyDescent="0.25">
      <c r="B1" s="1" t="s">
        <v>121</v>
      </c>
      <c r="D1" s="188"/>
      <c r="E1" s="188"/>
      <c r="L1" s="188"/>
      <c r="M1" s="188"/>
      <c r="N1" s="188"/>
      <c r="O1" s="188"/>
      <c r="P1" s="189"/>
      <c r="Q1" s="189"/>
      <c r="R1" s="189"/>
      <c r="S1" s="189"/>
      <c r="T1" s="189"/>
      <c r="U1" s="189"/>
      <c r="V1" s="189"/>
      <c r="W1" s="189"/>
      <c r="X1" s="189"/>
    </row>
    <row r="2" spans="2:40" x14ac:dyDescent="0.25">
      <c r="P2" s="1" t="s">
        <v>91</v>
      </c>
    </row>
    <row r="3" spans="2:40" ht="27" thickBot="1" x14ac:dyDescent="0.3">
      <c r="B3" s="1" t="s">
        <v>76</v>
      </c>
      <c r="C3" s="177" t="s">
        <v>103</v>
      </c>
      <c r="D3" s="177" t="s">
        <v>102</v>
      </c>
      <c r="E3" s="169" t="s">
        <v>104</v>
      </c>
      <c r="F3" s="169" t="s">
        <v>95</v>
      </c>
      <c r="G3" s="169" t="s">
        <v>94</v>
      </c>
      <c r="H3" s="177" t="s">
        <v>81</v>
      </c>
      <c r="I3" s="169" t="s">
        <v>100</v>
      </c>
      <c r="J3" s="169" t="s">
        <v>93</v>
      </c>
      <c r="K3" s="169" t="s">
        <v>98</v>
      </c>
      <c r="L3" s="169" t="s">
        <v>99</v>
      </c>
      <c r="M3" t="s">
        <v>78</v>
      </c>
      <c r="N3" t="s">
        <v>79</v>
      </c>
      <c r="P3" s="129" t="s">
        <v>84</v>
      </c>
      <c r="Q3" s="258" t="s">
        <v>51</v>
      </c>
      <c r="R3" s="258" t="s">
        <v>44</v>
      </c>
      <c r="S3" s="258" t="s">
        <v>45</v>
      </c>
      <c r="T3" s="258" t="s">
        <v>46</v>
      </c>
      <c r="U3" s="258" t="s">
        <v>47</v>
      </c>
      <c r="V3" s="258" t="s">
        <v>48</v>
      </c>
      <c r="W3" s="262" t="s">
        <v>49</v>
      </c>
      <c r="X3" s="262" t="s">
        <v>65</v>
      </c>
    </row>
    <row r="4" spans="2:40" x14ac:dyDescent="0.25">
      <c r="B4" s="131">
        <v>43896</v>
      </c>
      <c r="C4" s="175">
        <v>0</v>
      </c>
      <c r="D4" s="175">
        <v>1583</v>
      </c>
      <c r="E4" s="178">
        <f t="shared" ref="E4:E38" si="0">IF(ISNUMBER(C4),C4-D4,NA())</f>
        <v>-1583</v>
      </c>
      <c r="F4" s="178">
        <f t="shared" ref="F4:F38" si="1">IF(ISNUMBER(C4),H4-G4-C4,NA())</f>
        <v>10901</v>
      </c>
      <c r="G4" s="170">
        <f t="shared" ref="G4:G38" si="2">IF(ISNUMBER(C4),J4-C4,NA())</f>
        <v>-6</v>
      </c>
      <c r="H4" s="175">
        <v>10895</v>
      </c>
      <c r="I4" s="199">
        <f t="shared" ref="I4:I38" si="3">IF(ISNUMBER(C4),C4/H4,NA())</f>
        <v>0</v>
      </c>
      <c r="J4" s="209">
        <f t="shared" ref="J4:J38" si="4">IF(ISNUMBER(C4),SUM(Q4:W4),NA())</f>
        <v>-6</v>
      </c>
      <c r="K4" s="167">
        <f>IF(ISNUMBER(C4),SUMIFS('ONS Daily'!$D$4:$D$500,'ONS Daily'!$B$4:$B$500,M4,'ONS Daily'!$B$4:$B$500,N4),NA())</f>
        <v>0</v>
      </c>
      <c r="L4" s="167">
        <f t="shared" ref="L4:L38" si="5">IF(ISNUMBER(C4),K4-C4,NA())</f>
        <v>0</v>
      </c>
      <c r="M4" t="str">
        <f>"&lt;="&amp;B4</f>
        <v>&lt;=43896</v>
      </c>
      <c r="N4">
        <v>0</v>
      </c>
      <c r="P4" s="265">
        <f>B4</f>
        <v>43896</v>
      </c>
      <c r="Q4" s="260">
        <v>11</v>
      </c>
      <c r="R4" s="260">
        <v>4</v>
      </c>
      <c r="S4" s="260">
        <v>9</v>
      </c>
      <c r="T4" s="260">
        <v>-90</v>
      </c>
      <c r="U4" s="260">
        <v>-88</v>
      </c>
      <c r="V4" s="260">
        <v>81</v>
      </c>
      <c r="W4" s="260">
        <v>67</v>
      </c>
      <c r="X4" s="261">
        <f>IF(ISNUMBER(Q4),SUM(Q4:W4),NA())</f>
        <v>-6</v>
      </c>
    </row>
    <row r="5" spans="2:40" x14ac:dyDescent="0.25">
      <c r="B5" s="131">
        <f>IF(ISNUMBER(C5),B4+7,NA())</f>
        <v>43903</v>
      </c>
      <c r="C5" s="175">
        <v>5</v>
      </c>
      <c r="D5" s="175">
        <v>1508</v>
      </c>
      <c r="E5" s="178">
        <f t="shared" si="0"/>
        <v>-1503</v>
      </c>
      <c r="F5" s="178">
        <f t="shared" si="1"/>
        <v>10569</v>
      </c>
      <c r="G5" s="170">
        <f t="shared" si="2"/>
        <v>445</v>
      </c>
      <c r="H5" s="175">
        <v>11019</v>
      </c>
      <c r="I5" s="199">
        <f t="shared" si="3"/>
        <v>4.5376168436337235E-4</v>
      </c>
      <c r="J5" s="209">
        <f t="shared" si="4"/>
        <v>450</v>
      </c>
      <c r="K5" s="167">
        <f>IF(ISNUMBER(C5),SUMIFS('ONS Daily'!$D$4:$D$500,'ONS Daily'!$B$4:$B$500,M5,'ONS Daily'!$B$4:$B$500,N5),NA())</f>
        <v>44</v>
      </c>
      <c r="L5" s="167">
        <f t="shared" si="5"/>
        <v>39</v>
      </c>
      <c r="M5" t="str">
        <f t="shared" ref="M5:M50" si="6">"&lt;="&amp;B5</f>
        <v>&lt;=43903</v>
      </c>
      <c r="N5" t="str">
        <f>"&gt;"&amp;B4</f>
        <v>&gt;43896</v>
      </c>
      <c r="P5" s="259">
        <f t="shared" ref="P5:P45" si="7">B5</f>
        <v>43903</v>
      </c>
      <c r="Q5" s="43">
        <v>-4</v>
      </c>
      <c r="R5" s="43">
        <v>-2</v>
      </c>
      <c r="S5" s="43">
        <v>12</v>
      </c>
      <c r="T5" s="43">
        <v>29</v>
      </c>
      <c r="U5" s="43">
        <v>35</v>
      </c>
      <c r="V5" s="43">
        <v>171</v>
      </c>
      <c r="W5" s="43">
        <v>209</v>
      </c>
      <c r="X5" s="263">
        <f t="shared" ref="X5:X43" si="8">IF(ISNUMBER(Q5),SUM(Q5:W5),NA())</f>
        <v>450</v>
      </c>
    </row>
    <row r="6" spans="2:40" x14ac:dyDescent="0.25">
      <c r="B6" s="131">
        <f t="shared" ref="B6:B46" si="9">IF(ISNUMBER(C6),B5+7,NA())</f>
        <v>43910</v>
      </c>
      <c r="C6" s="175">
        <v>103</v>
      </c>
      <c r="D6" s="175">
        <v>1546</v>
      </c>
      <c r="E6" s="178">
        <f t="shared" si="0"/>
        <v>-1443</v>
      </c>
      <c r="F6" s="178">
        <f t="shared" si="1"/>
        <v>10401</v>
      </c>
      <c r="G6" s="170">
        <f t="shared" si="2"/>
        <v>141</v>
      </c>
      <c r="H6" s="175">
        <v>10645</v>
      </c>
      <c r="I6" s="199">
        <f t="shared" si="3"/>
        <v>9.6759041803663685E-3</v>
      </c>
      <c r="J6" s="209">
        <f t="shared" si="4"/>
        <v>244</v>
      </c>
      <c r="K6" s="167">
        <f>IF(ISNUMBER(C6),SUMIFS('ONS Daily'!$D$4:$D$500,'ONS Daily'!$B$4:$B$500,M6,'ONS Daily'!$B$4:$B$500,N6),NA())</f>
        <v>406</v>
      </c>
      <c r="L6" s="167">
        <f t="shared" si="5"/>
        <v>303</v>
      </c>
      <c r="M6" t="str">
        <f t="shared" si="6"/>
        <v>&lt;=43910</v>
      </c>
      <c r="N6" t="str">
        <f>"&gt;"&amp;B5</f>
        <v>&gt;43903</v>
      </c>
      <c r="P6" s="259">
        <f t="shared" si="7"/>
        <v>43910</v>
      </c>
      <c r="Q6" s="43">
        <v>-5</v>
      </c>
      <c r="R6" s="43">
        <v>-12</v>
      </c>
      <c r="S6" s="43">
        <v>-18</v>
      </c>
      <c r="T6" s="43">
        <v>15</v>
      </c>
      <c r="U6" s="43">
        <v>67</v>
      </c>
      <c r="V6" s="43">
        <v>119</v>
      </c>
      <c r="W6" s="43">
        <v>78</v>
      </c>
      <c r="X6" s="263">
        <f t="shared" si="8"/>
        <v>244</v>
      </c>
    </row>
    <row r="7" spans="2:40" x14ac:dyDescent="0.25">
      <c r="B7" s="131">
        <f t="shared" si="9"/>
        <v>43917</v>
      </c>
      <c r="C7" s="175">
        <v>539</v>
      </c>
      <c r="D7" s="175">
        <v>1539</v>
      </c>
      <c r="E7" s="178">
        <f t="shared" si="0"/>
        <v>-1000</v>
      </c>
      <c r="F7" s="178">
        <f t="shared" si="1"/>
        <v>9866</v>
      </c>
      <c r="G7" s="170">
        <f t="shared" si="2"/>
        <v>736</v>
      </c>
      <c r="H7" s="175">
        <v>11141</v>
      </c>
      <c r="I7" s="199">
        <f t="shared" si="3"/>
        <v>4.8379858181491785E-2</v>
      </c>
      <c r="J7" s="209">
        <f t="shared" si="4"/>
        <v>1275</v>
      </c>
      <c r="K7" s="167">
        <f>IF(ISNUMBER(C7),SUMIFS('ONS Daily'!$D$4:$D$500,'ONS Daily'!$B$4:$B$500,M7,'ONS Daily'!$B$4:$B$500,N7),NA())</f>
        <v>1882</v>
      </c>
      <c r="L7" s="167">
        <f t="shared" si="5"/>
        <v>1343</v>
      </c>
      <c r="M7" t="str">
        <f t="shared" si="6"/>
        <v>&lt;=43917</v>
      </c>
      <c r="N7" t="str">
        <f>"&gt;"&amp;B6</f>
        <v>&gt;43910</v>
      </c>
      <c r="P7" s="259">
        <f t="shared" si="7"/>
        <v>43917</v>
      </c>
      <c r="Q7" s="43">
        <v>4</v>
      </c>
      <c r="R7" s="43">
        <v>-4</v>
      </c>
      <c r="S7" s="43">
        <v>-6</v>
      </c>
      <c r="T7" s="43">
        <v>79</v>
      </c>
      <c r="U7" s="43">
        <v>162</v>
      </c>
      <c r="V7" s="43">
        <v>453</v>
      </c>
      <c r="W7" s="43">
        <v>587</v>
      </c>
      <c r="X7" s="263">
        <f t="shared" si="8"/>
        <v>1275</v>
      </c>
    </row>
    <row r="8" spans="2:40" x14ac:dyDescent="0.25">
      <c r="B8" s="131">
        <f t="shared" si="9"/>
        <v>43924</v>
      </c>
      <c r="C8" s="175">
        <v>3475</v>
      </c>
      <c r="D8" s="175">
        <v>1968</v>
      </c>
      <c r="E8" s="178">
        <f t="shared" si="0"/>
        <v>1507</v>
      </c>
      <c r="F8" s="178">
        <f t="shared" si="1"/>
        <v>10126</v>
      </c>
      <c r="G8" s="170">
        <f t="shared" si="2"/>
        <v>2786</v>
      </c>
      <c r="H8" s="175">
        <v>16387</v>
      </c>
      <c r="I8" s="199">
        <f t="shared" si="3"/>
        <v>0.21205833892719839</v>
      </c>
      <c r="J8" s="209">
        <f t="shared" si="4"/>
        <v>6261</v>
      </c>
      <c r="K8" s="167">
        <f>IF(ISNUMBER(C8),SUMIFS('ONS Daily'!$D$4:$D$500,'ONS Daily'!$B$4:$B$500,M8,'ONS Daily'!$B$4:$B$500,N8),NA())</f>
        <v>5193</v>
      </c>
      <c r="L8" s="167">
        <f t="shared" si="5"/>
        <v>1718</v>
      </c>
      <c r="M8" t="str">
        <f t="shared" si="6"/>
        <v>&lt;=43924</v>
      </c>
      <c r="N8" t="str">
        <f>"&gt;"&amp;B7</f>
        <v>&gt;43917</v>
      </c>
      <c r="P8" s="259">
        <f t="shared" si="7"/>
        <v>43924</v>
      </c>
      <c r="Q8" s="43">
        <v>10</v>
      </c>
      <c r="R8" s="43">
        <v>8</v>
      </c>
      <c r="S8" s="43">
        <v>-8</v>
      </c>
      <c r="T8" s="43">
        <v>628</v>
      </c>
      <c r="U8" s="43">
        <v>1120</v>
      </c>
      <c r="V8" s="43">
        <v>2068</v>
      </c>
      <c r="W8" s="43">
        <v>2435</v>
      </c>
      <c r="X8" s="263">
        <f t="shared" si="8"/>
        <v>6261</v>
      </c>
    </row>
    <row r="9" spans="2:40" x14ac:dyDescent="0.25">
      <c r="B9" s="131">
        <f t="shared" si="9"/>
        <v>43931</v>
      </c>
      <c r="C9" s="175">
        <v>6213</v>
      </c>
      <c r="D9" s="175">
        <v>1777</v>
      </c>
      <c r="E9" s="178">
        <f t="shared" si="0"/>
        <v>4436</v>
      </c>
      <c r="F9" s="178">
        <f t="shared" si="1"/>
        <v>7175</v>
      </c>
      <c r="G9" s="170">
        <f t="shared" si="2"/>
        <v>5128</v>
      </c>
      <c r="H9" s="173">
        <v>18516</v>
      </c>
      <c r="I9" s="199">
        <f t="shared" si="3"/>
        <v>0.33554763447828906</v>
      </c>
      <c r="J9" s="209">
        <f t="shared" si="4"/>
        <v>11341</v>
      </c>
      <c r="K9" s="167">
        <f>IF(ISNUMBER(C9),SUMIFS('ONS Daily'!$D$4:$D$500,'ONS Daily'!$B$4:$B$500,M9,'ONS Daily'!$B$4:$B$500,N9),NA())</f>
        <v>8264</v>
      </c>
      <c r="L9" s="167">
        <f t="shared" si="5"/>
        <v>2051</v>
      </c>
      <c r="M9" t="str">
        <f t="shared" si="6"/>
        <v>&lt;=43931</v>
      </c>
      <c r="N9" t="str">
        <f>"&gt;"&amp;B8</f>
        <v>&gt;43924</v>
      </c>
      <c r="P9" s="259">
        <f t="shared" si="7"/>
        <v>43931</v>
      </c>
      <c r="Q9" s="43">
        <v>6</v>
      </c>
      <c r="R9" s="43">
        <v>6</v>
      </c>
      <c r="S9" s="43">
        <v>5</v>
      </c>
      <c r="T9" s="43">
        <v>1154</v>
      </c>
      <c r="U9" s="43">
        <v>1951</v>
      </c>
      <c r="V9" s="43">
        <v>3856</v>
      </c>
      <c r="W9" s="43">
        <v>4363</v>
      </c>
      <c r="X9" s="263">
        <f t="shared" si="8"/>
        <v>11341</v>
      </c>
    </row>
    <row r="10" spans="2:40" x14ac:dyDescent="0.25">
      <c r="B10" s="131">
        <f t="shared" si="9"/>
        <v>43938</v>
      </c>
      <c r="C10" s="175">
        <v>8758</v>
      </c>
      <c r="D10" s="175">
        <v>1794</v>
      </c>
      <c r="E10" s="178">
        <f t="shared" si="0"/>
        <v>6964</v>
      </c>
      <c r="F10" s="178">
        <f t="shared" si="1"/>
        <v>4499</v>
      </c>
      <c r="G10" s="170">
        <f t="shared" si="2"/>
        <v>9094</v>
      </c>
      <c r="H10" s="173">
        <v>22351</v>
      </c>
      <c r="I10" s="199">
        <f t="shared" si="3"/>
        <v>0.39183929130687667</v>
      </c>
      <c r="J10" s="209">
        <f t="shared" si="4"/>
        <v>17852</v>
      </c>
      <c r="K10" s="167">
        <f>IF(ISNUMBER(C10),SUMIFS('ONS Daily'!$D$4:$D$500,'ONS Daily'!$B$4:$B$500,M10,'ONS Daily'!$B$4:$B$500,N10),NA())</f>
        <v>8332</v>
      </c>
      <c r="L10" s="167">
        <f t="shared" si="5"/>
        <v>-426</v>
      </c>
      <c r="M10" t="str">
        <f t="shared" si="6"/>
        <v>&lt;=43938</v>
      </c>
      <c r="N10" t="str">
        <f t="shared" ref="N10:N50" si="10">"&gt;"&amp;B9</f>
        <v>&gt;43931</v>
      </c>
      <c r="P10" s="259">
        <f t="shared" si="7"/>
        <v>43938</v>
      </c>
      <c r="Q10" s="43">
        <v>7</v>
      </c>
      <c r="R10" s="43">
        <v>16</v>
      </c>
      <c r="S10" s="43">
        <v>47</v>
      </c>
      <c r="T10" s="43">
        <v>1878</v>
      </c>
      <c r="U10" s="43">
        <v>3146</v>
      </c>
      <c r="V10" s="43">
        <v>5974</v>
      </c>
      <c r="W10" s="43">
        <v>6784</v>
      </c>
      <c r="X10" s="263">
        <f t="shared" si="8"/>
        <v>17852</v>
      </c>
    </row>
    <row r="11" spans="2:40" x14ac:dyDescent="0.25">
      <c r="B11" s="131">
        <f t="shared" si="9"/>
        <v>43945</v>
      </c>
      <c r="C11" s="175">
        <v>8237</v>
      </c>
      <c r="D11" s="175">
        <v>1597</v>
      </c>
      <c r="E11" s="178">
        <f t="shared" si="0"/>
        <v>6640</v>
      </c>
      <c r="F11" s="178">
        <f t="shared" si="1"/>
        <v>10059</v>
      </c>
      <c r="G11" s="170">
        <f t="shared" si="2"/>
        <v>3701</v>
      </c>
      <c r="H11" s="173">
        <v>21997</v>
      </c>
      <c r="I11" s="199">
        <f t="shared" si="3"/>
        <v>0.37446015365731689</v>
      </c>
      <c r="J11" s="209">
        <f t="shared" si="4"/>
        <v>11938</v>
      </c>
      <c r="K11" s="167">
        <f>IF(ISNUMBER(C11),SUMIFS('ONS Daily'!$D$4:$D$500,'ONS Daily'!$B$4:$B$500,M11,'ONS Daily'!$B$4:$B$500,N11),NA())</f>
        <v>6955</v>
      </c>
      <c r="L11" s="167">
        <f t="shared" si="5"/>
        <v>-1282</v>
      </c>
      <c r="M11" t="str">
        <f t="shared" si="6"/>
        <v>&lt;=43945</v>
      </c>
      <c r="N11" t="str">
        <f t="shared" si="10"/>
        <v>&gt;43938</v>
      </c>
      <c r="P11" s="264">
        <f t="shared" si="7"/>
        <v>43945</v>
      </c>
      <c r="Q11" s="43">
        <v>20</v>
      </c>
      <c r="R11" s="43">
        <v>-6</v>
      </c>
      <c r="S11" s="43">
        <v>131</v>
      </c>
      <c r="T11" s="43">
        <v>1076</v>
      </c>
      <c r="U11" s="43">
        <v>1508</v>
      </c>
      <c r="V11" s="43">
        <v>3702</v>
      </c>
      <c r="W11" s="43">
        <v>5507</v>
      </c>
      <c r="X11" s="263">
        <f t="shared" si="8"/>
        <v>11938</v>
      </c>
    </row>
    <row r="12" spans="2:40" x14ac:dyDescent="0.25">
      <c r="B12" s="131">
        <f t="shared" si="9"/>
        <v>43952</v>
      </c>
      <c r="C12" s="176">
        <v>6035</v>
      </c>
      <c r="D12" s="176">
        <v>1288</v>
      </c>
      <c r="E12" s="178">
        <f t="shared" si="0"/>
        <v>4747</v>
      </c>
      <c r="F12" s="178">
        <f t="shared" si="1"/>
        <v>11207</v>
      </c>
      <c r="G12" s="170">
        <f t="shared" si="2"/>
        <v>711</v>
      </c>
      <c r="H12" s="168">
        <v>17953</v>
      </c>
      <c r="I12" s="199">
        <f t="shared" si="3"/>
        <v>0.33615551718375758</v>
      </c>
      <c r="J12" s="209">
        <f t="shared" si="4"/>
        <v>6746</v>
      </c>
      <c r="K12" s="167">
        <f>IF(ISNUMBER(C12),SUMIFS('ONS Daily'!$D$4:$D$500,'ONS Daily'!$B$4:$B$500,M12,'ONS Daily'!$B$4:$B$500,N12),NA())</f>
        <v>5228</v>
      </c>
      <c r="L12" s="167">
        <f t="shared" si="5"/>
        <v>-807</v>
      </c>
      <c r="M12" t="str">
        <f t="shared" si="6"/>
        <v>&lt;=43952</v>
      </c>
      <c r="N12" t="str">
        <f t="shared" si="10"/>
        <v>&gt;43945</v>
      </c>
      <c r="P12" s="264">
        <f t="shared" si="7"/>
        <v>43952</v>
      </c>
      <c r="Q12" s="43">
        <v>2</v>
      </c>
      <c r="R12" s="43">
        <v>-7</v>
      </c>
      <c r="S12" s="43">
        <v>48</v>
      </c>
      <c r="T12" s="43">
        <v>563</v>
      </c>
      <c r="U12" s="43">
        <v>732</v>
      </c>
      <c r="V12" s="43">
        <v>1935</v>
      </c>
      <c r="W12" s="43">
        <v>3473</v>
      </c>
      <c r="X12" s="263">
        <f t="shared" si="8"/>
        <v>6746</v>
      </c>
    </row>
    <row r="13" spans="2:40" x14ac:dyDescent="0.25">
      <c r="B13" s="131">
        <f t="shared" si="9"/>
        <v>43959</v>
      </c>
      <c r="C13" s="176">
        <v>3930</v>
      </c>
      <c r="D13" s="176">
        <v>930</v>
      </c>
      <c r="E13" s="178">
        <f t="shared" si="0"/>
        <v>3000</v>
      </c>
      <c r="F13" s="178">
        <f t="shared" si="1"/>
        <v>9055</v>
      </c>
      <c r="G13" s="170">
        <f t="shared" si="2"/>
        <v>-328</v>
      </c>
      <c r="H13" s="179">
        <v>12657</v>
      </c>
      <c r="I13" s="199">
        <f t="shared" si="3"/>
        <v>0.31050011851149562</v>
      </c>
      <c r="J13" s="209">
        <f t="shared" si="4"/>
        <v>3602</v>
      </c>
      <c r="K13" s="167">
        <f>IF(ISNUMBER(C13),SUMIFS('ONS Daily'!$D$4:$D$500,'ONS Daily'!$B$4:$B$500,M13,'ONS Daily'!$B$4:$B$500,N13),NA())</f>
        <v>3992</v>
      </c>
      <c r="L13" s="167">
        <f t="shared" si="5"/>
        <v>62</v>
      </c>
      <c r="M13" t="str">
        <f t="shared" si="6"/>
        <v>&lt;=43959</v>
      </c>
      <c r="N13" t="str">
        <f t="shared" si="10"/>
        <v>&gt;43952</v>
      </c>
      <c r="P13" s="264">
        <f t="shared" si="7"/>
        <v>43959</v>
      </c>
      <c r="Q13" s="43">
        <v>-28</v>
      </c>
      <c r="R13" s="43">
        <v>3</v>
      </c>
      <c r="S13" s="43">
        <v>-29</v>
      </c>
      <c r="T13" s="43">
        <v>276</v>
      </c>
      <c r="U13" s="43">
        <v>422</v>
      </c>
      <c r="V13" s="43">
        <v>1048</v>
      </c>
      <c r="W13" s="43">
        <v>1910</v>
      </c>
      <c r="X13" s="263">
        <f t="shared" si="8"/>
        <v>3602</v>
      </c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</row>
    <row r="14" spans="2:40" x14ac:dyDescent="0.25">
      <c r="B14" s="131">
        <f t="shared" si="9"/>
        <v>43966</v>
      </c>
      <c r="C14" s="176">
        <v>3810</v>
      </c>
      <c r="D14" s="176">
        <v>1144</v>
      </c>
      <c r="E14" s="178">
        <f t="shared" si="0"/>
        <v>2666</v>
      </c>
      <c r="F14" s="178">
        <f t="shared" si="1"/>
        <v>10272</v>
      </c>
      <c r="G14" s="170">
        <f t="shared" si="2"/>
        <v>491</v>
      </c>
      <c r="H14" s="179">
        <v>14573</v>
      </c>
      <c r="I14" s="199">
        <f t="shared" si="3"/>
        <v>0.26144239346737119</v>
      </c>
      <c r="J14" s="209">
        <f t="shared" si="4"/>
        <v>4301</v>
      </c>
      <c r="K14" s="167">
        <f>IF(ISNUMBER(C14),SUMIFS('ONS Daily'!$D$4:$D$500,'ONS Daily'!$B$4:$B$500,M14,'ONS Daily'!$B$4:$B$500,N14),NA())</f>
        <v>2868</v>
      </c>
      <c r="L14" s="167">
        <f t="shared" si="5"/>
        <v>-942</v>
      </c>
      <c r="M14" t="str">
        <f t="shared" si="6"/>
        <v>&lt;=43966</v>
      </c>
      <c r="N14" t="str">
        <f t="shared" si="10"/>
        <v>&gt;43959</v>
      </c>
      <c r="P14" s="264">
        <f t="shared" si="7"/>
        <v>43966</v>
      </c>
      <c r="Q14" s="43">
        <v>12</v>
      </c>
      <c r="R14" s="43">
        <v>5</v>
      </c>
      <c r="S14" s="43">
        <v>-17</v>
      </c>
      <c r="T14" s="43">
        <v>369</v>
      </c>
      <c r="U14" s="43">
        <v>538</v>
      </c>
      <c r="V14" s="43">
        <v>1303</v>
      </c>
      <c r="W14" s="43">
        <v>2091</v>
      </c>
      <c r="X14" s="263">
        <f t="shared" si="8"/>
        <v>4301</v>
      </c>
      <c r="Y14" s="157"/>
    </row>
    <row r="15" spans="2:40" x14ac:dyDescent="0.25">
      <c r="B15" s="131">
        <f t="shared" si="9"/>
        <v>43973</v>
      </c>
      <c r="C15" s="176">
        <v>2589</v>
      </c>
      <c r="D15" s="176">
        <v>946</v>
      </c>
      <c r="E15" s="178">
        <f t="shared" si="0"/>
        <v>1643</v>
      </c>
      <c r="F15" s="178">
        <f t="shared" si="1"/>
        <v>10284</v>
      </c>
      <c r="G15" s="170">
        <f t="shared" si="2"/>
        <v>-585</v>
      </c>
      <c r="H15" s="179">
        <v>12288</v>
      </c>
      <c r="I15" s="199">
        <f t="shared" si="3"/>
        <v>0.210693359375</v>
      </c>
      <c r="J15" s="209">
        <f t="shared" si="4"/>
        <v>2004</v>
      </c>
      <c r="K15" s="167">
        <f>IF(ISNUMBER(C15),SUMIFS('ONS Daily'!$D$4:$D$500,'ONS Daily'!$B$4:$B$500,M15,'ONS Daily'!$B$4:$B$500,N15),NA())</f>
        <v>2291</v>
      </c>
      <c r="L15" s="167">
        <f t="shared" si="5"/>
        <v>-298</v>
      </c>
      <c r="M15" t="str">
        <f t="shared" si="6"/>
        <v>&lt;=43973</v>
      </c>
      <c r="N15" t="str">
        <f t="shared" si="10"/>
        <v>&gt;43966</v>
      </c>
      <c r="P15" s="264">
        <f t="shared" si="7"/>
        <v>43973</v>
      </c>
      <c r="Q15" s="43">
        <v>0</v>
      </c>
      <c r="R15" s="43">
        <v>-5</v>
      </c>
      <c r="S15" s="43">
        <v>30</v>
      </c>
      <c r="T15" s="43">
        <v>219</v>
      </c>
      <c r="U15" s="43">
        <v>118</v>
      </c>
      <c r="V15" s="43">
        <v>509</v>
      </c>
      <c r="W15" s="43">
        <v>1133</v>
      </c>
      <c r="X15" s="263">
        <f t="shared" si="8"/>
        <v>2004</v>
      </c>
    </row>
    <row r="16" spans="2:40" x14ac:dyDescent="0.25">
      <c r="B16" s="131">
        <f t="shared" si="9"/>
        <v>43980</v>
      </c>
      <c r="C16" s="176">
        <v>1822</v>
      </c>
      <c r="D16" s="176">
        <v>788</v>
      </c>
      <c r="E16" s="178">
        <f t="shared" si="0"/>
        <v>1034</v>
      </c>
      <c r="F16" s="178">
        <f t="shared" si="1"/>
        <v>7820</v>
      </c>
      <c r="G16" s="170">
        <f t="shared" si="2"/>
        <v>182</v>
      </c>
      <c r="H16" s="179">
        <v>9824</v>
      </c>
      <c r="I16" s="199">
        <f t="shared" si="3"/>
        <v>0.18546416938110749</v>
      </c>
      <c r="J16" s="209">
        <f t="shared" si="4"/>
        <v>2004</v>
      </c>
      <c r="K16" s="167">
        <f>IF(ISNUMBER(C16),SUMIFS('ONS Daily'!$D$4:$D$500,'ONS Daily'!$B$4:$B$500,M16,'ONS Daily'!$B$4:$B$500,N16),NA())</f>
        <v>1786</v>
      </c>
      <c r="L16" s="167">
        <f t="shared" si="5"/>
        <v>-36</v>
      </c>
      <c r="M16" t="str">
        <f t="shared" si="6"/>
        <v>&lt;=43980</v>
      </c>
      <c r="N16" t="str">
        <f t="shared" si="10"/>
        <v>&gt;43973</v>
      </c>
      <c r="P16" s="264">
        <f t="shared" si="7"/>
        <v>43980</v>
      </c>
      <c r="Q16" s="43">
        <v>0</v>
      </c>
      <c r="R16" s="43">
        <v>-5</v>
      </c>
      <c r="S16" s="43">
        <v>30</v>
      </c>
      <c r="T16" s="43">
        <v>219</v>
      </c>
      <c r="U16" s="43">
        <v>118</v>
      </c>
      <c r="V16" s="43">
        <v>509</v>
      </c>
      <c r="W16" s="43">
        <v>1133</v>
      </c>
      <c r="X16" s="263">
        <f t="shared" si="8"/>
        <v>2004</v>
      </c>
    </row>
    <row r="17" spans="2:24" x14ac:dyDescent="0.25">
      <c r="B17" s="131">
        <f t="shared" si="9"/>
        <v>43987</v>
      </c>
      <c r="C17" s="176">
        <v>1588</v>
      </c>
      <c r="D17" s="176">
        <v>941</v>
      </c>
      <c r="E17" s="178">
        <f t="shared" si="0"/>
        <v>647</v>
      </c>
      <c r="F17" s="178">
        <f t="shared" si="1"/>
        <v>10140</v>
      </c>
      <c r="G17" s="170">
        <f t="shared" si="2"/>
        <v>-1019</v>
      </c>
      <c r="H17" s="179">
        <v>10709</v>
      </c>
      <c r="I17" s="199">
        <f t="shared" si="3"/>
        <v>0.14828648800074704</v>
      </c>
      <c r="J17" s="209">
        <f t="shared" si="4"/>
        <v>569</v>
      </c>
      <c r="K17" s="167">
        <f>IF(ISNUMBER(C17),SUMIFS('ONS Daily'!$D$4:$D$500,'ONS Daily'!$B$4:$B$500,M17,'ONS Daily'!$B$4:$B$500,N17),NA())</f>
        <v>1314</v>
      </c>
      <c r="L17" s="167">
        <f t="shared" si="5"/>
        <v>-274</v>
      </c>
      <c r="M17" t="str">
        <f t="shared" si="6"/>
        <v>&lt;=43987</v>
      </c>
      <c r="N17" t="str">
        <f t="shared" si="10"/>
        <v>&gt;43980</v>
      </c>
      <c r="P17" s="264">
        <f t="shared" si="7"/>
        <v>43987</v>
      </c>
      <c r="Q17" s="43">
        <v>-4</v>
      </c>
      <c r="R17" s="43">
        <v>-2</v>
      </c>
      <c r="S17" s="43">
        <v>-39</v>
      </c>
      <c r="T17" s="43">
        <v>85</v>
      </c>
      <c r="U17" s="43">
        <v>50</v>
      </c>
      <c r="V17" s="43">
        <v>296</v>
      </c>
      <c r="W17" s="43">
        <v>183</v>
      </c>
      <c r="X17" s="263">
        <f t="shared" si="8"/>
        <v>569</v>
      </c>
    </row>
    <row r="18" spans="2:24" x14ac:dyDescent="0.25">
      <c r="B18" s="131">
        <f t="shared" si="9"/>
        <v>43994</v>
      </c>
      <c r="C18" s="176">
        <v>1114</v>
      </c>
      <c r="D18" s="176">
        <v>865</v>
      </c>
      <c r="E18" s="178">
        <f t="shared" si="0"/>
        <v>249</v>
      </c>
      <c r="F18" s="178">
        <f t="shared" si="1"/>
        <v>9445</v>
      </c>
      <c r="G18" s="170">
        <f t="shared" si="2"/>
        <v>-583</v>
      </c>
      <c r="H18" s="179">
        <v>9976</v>
      </c>
      <c r="I18" s="199">
        <f t="shared" si="3"/>
        <v>0.11166800320769847</v>
      </c>
      <c r="J18" s="209">
        <f t="shared" si="4"/>
        <v>531</v>
      </c>
      <c r="K18" s="167">
        <f>IF(ISNUMBER(C18),SUMIFS('ONS Daily'!$D$4:$D$500,'ONS Daily'!$B$4:$B$500,M18,'ONS Daily'!$B$4:$B$500,N18),NA())</f>
        <v>954</v>
      </c>
      <c r="L18" s="167">
        <f t="shared" si="5"/>
        <v>-160</v>
      </c>
      <c r="M18" t="str">
        <f t="shared" si="6"/>
        <v>&lt;=43994</v>
      </c>
      <c r="N18" t="str">
        <f t="shared" si="10"/>
        <v>&gt;43987</v>
      </c>
      <c r="P18" s="264">
        <f t="shared" si="7"/>
        <v>43994</v>
      </c>
      <c r="Q18" s="43">
        <v>-2</v>
      </c>
      <c r="R18" s="43">
        <v>-7</v>
      </c>
      <c r="S18" s="43">
        <v>-11</v>
      </c>
      <c r="T18" s="43">
        <v>121</v>
      </c>
      <c r="U18" s="43">
        <v>61</v>
      </c>
      <c r="V18" s="43">
        <v>194</v>
      </c>
      <c r="W18" s="43">
        <v>175</v>
      </c>
      <c r="X18" s="263">
        <f t="shared" si="8"/>
        <v>531</v>
      </c>
    </row>
    <row r="19" spans="2:24" x14ac:dyDescent="0.25">
      <c r="B19" s="131">
        <f t="shared" si="9"/>
        <v>44001</v>
      </c>
      <c r="C19" s="176">
        <v>783</v>
      </c>
      <c r="D19" s="176">
        <v>870</v>
      </c>
      <c r="E19" s="178">
        <f t="shared" si="0"/>
        <v>-87</v>
      </c>
      <c r="F19" s="178">
        <f t="shared" si="1"/>
        <v>9458</v>
      </c>
      <c r="G19" s="170">
        <f t="shared" si="2"/>
        <v>-902</v>
      </c>
      <c r="H19" s="179">
        <v>9339</v>
      </c>
      <c r="I19" s="199">
        <f t="shared" si="3"/>
        <v>8.3841953099903624E-2</v>
      </c>
      <c r="J19" s="209">
        <f t="shared" si="4"/>
        <v>-119</v>
      </c>
      <c r="K19" s="167">
        <f>IF(ISNUMBER(C19),SUMIFS('ONS Daily'!$D$4:$D$500,'ONS Daily'!$B$4:$B$500,M19,'ONS Daily'!$B$4:$B$500,N19),NA())</f>
        <v>682</v>
      </c>
      <c r="L19" s="167">
        <f t="shared" si="5"/>
        <v>-101</v>
      </c>
      <c r="M19" t="str">
        <f t="shared" si="6"/>
        <v>&lt;=44001</v>
      </c>
      <c r="N19" t="str">
        <f t="shared" si="10"/>
        <v>&gt;43994</v>
      </c>
      <c r="P19" s="264">
        <f t="shared" si="7"/>
        <v>44001</v>
      </c>
      <c r="Q19" s="43">
        <v>2</v>
      </c>
      <c r="R19" s="43">
        <v>-1</v>
      </c>
      <c r="S19" s="43">
        <v>-16</v>
      </c>
      <c r="T19" s="43">
        <v>56</v>
      </c>
      <c r="U19" s="43">
        <v>-10</v>
      </c>
      <c r="V19" s="43">
        <v>-31</v>
      </c>
      <c r="W19" s="43">
        <v>-119</v>
      </c>
      <c r="X19" s="263">
        <f t="shared" si="8"/>
        <v>-119</v>
      </c>
    </row>
    <row r="20" spans="2:24" x14ac:dyDescent="0.25">
      <c r="B20" s="131">
        <f t="shared" si="9"/>
        <v>44008</v>
      </c>
      <c r="C20" s="176">
        <v>606</v>
      </c>
      <c r="D20" s="176">
        <v>809</v>
      </c>
      <c r="E20" s="178">
        <f t="shared" si="0"/>
        <v>-203</v>
      </c>
      <c r="F20" s="178">
        <f t="shared" si="1"/>
        <v>9511</v>
      </c>
      <c r="G20" s="170">
        <f t="shared" si="2"/>
        <v>-1138</v>
      </c>
      <c r="H20" s="179">
        <v>8979</v>
      </c>
      <c r="I20" s="199">
        <f t="shared" si="3"/>
        <v>6.7490811894420313E-2</v>
      </c>
      <c r="J20" s="209">
        <f t="shared" si="4"/>
        <v>-532</v>
      </c>
      <c r="K20" s="167">
        <f>IF(ISNUMBER(C20),SUMIFS('ONS Daily'!$D$4:$D$500,'ONS Daily'!$B$4:$B$500,M20,'ONS Daily'!$B$4:$B$500,N20),NA())</f>
        <v>590</v>
      </c>
      <c r="L20" s="167">
        <f t="shared" si="5"/>
        <v>-16</v>
      </c>
      <c r="M20" t="str">
        <f t="shared" si="6"/>
        <v>&lt;=44008</v>
      </c>
      <c r="N20" t="str">
        <f t="shared" si="10"/>
        <v>&gt;44001</v>
      </c>
      <c r="P20" s="264">
        <f t="shared" si="7"/>
        <v>44008</v>
      </c>
      <c r="Q20" s="43">
        <v>8</v>
      </c>
      <c r="R20" s="43">
        <v>-10</v>
      </c>
      <c r="S20" s="43">
        <v>-54</v>
      </c>
      <c r="T20" s="43">
        <v>-64</v>
      </c>
      <c r="U20" s="43">
        <v>-37</v>
      </c>
      <c r="V20" s="43">
        <v>-85</v>
      </c>
      <c r="W20" s="43">
        <v>-290</v>
      </c>
      <c r="X20" s="263">
        <f t="shared" si="8"/>
        <v>-532</v>
      </c>
    </row>
    <row r="21" spans="2:24" x14ac:dyDescent="0.25">
      <c r="B21" s="131">
        <f t="shared" si="9"/>
        <v>44015</v>
      </c>
      <c r="C21" s="176">
        <v>532</v>
      </c>
      <c r="D21" s="176">
        <v>863</v>
      </c>
      <c r="E21" s="178">
        <f t="shared" si="0"/>
        <v>-331</v>
      </c>
      <c r="F21" s="178">
        <f t="shared" si="1"/>
        <v>9062</v>
      </c>
      <c r="G21" s="170">
        <f t="shared" si="2"/>
        <v>-454</v>
      </c>
      <c r="H21" s="179">
        <v>9140</v>
      </c>
      <c r="I21" s="199">
        <f t="shared" si="3"/>
        <v>5.820568927789934E-2</v>
      </c>
      <c r="J21" s="209">
        <f t="shared" si="4"/>
        <v>78</v>
      </c>
      <c r="K21" s="167">
        <f>IF(ISNUMBER(C21),SUMIFS('ONS Daily'!$D$4:$D$500,'ONS Daily'!$B$4:$B$500,M21,'ONS Daily'!$B$4:$B$500,N21),NA())</f>
        <v>427</v>
      </c>
      <c r="L21" s="167">
        <f t="shared" si="5"/>
        <v>-105</v>
      </c>
      <c r="M21" t="str">
        <f t="shared" si="6"/>
        <v>&lt;=44015</v>
      </c>
      <c r="N21" t="str">
        <f t="shared" si="10"/>
        <v>&gt;44008</v>
      </c>
      <c r="P21" s="264">
        <f t="shared" si="7"/>
        <v>44015</v>
      </c>
      <c r="Q21" s="43">
        <v>14</v>
      </c>
      <c r="R21" s="43">
        <v>-13</v>
      </c>
      <c r="S21" s="43">
        <v>17</v>
      </c>
      <c r="T21" s="43">
        <v>69</v>
      </c>
      <c r="U21" s="43">
        <v>40</v>
      </c>
      <c r="V21" s="43">
        <v>-20</v>
      </c>
      <c r="W21" s="43">
        <v>-29</v>
      </c>
      <c r="X21" s="263">
        <f t="shared" si="8"/>
        <v>78</v>
      </c>
    </row>
    <row r="22" spans="2:24" x14ac:dyDescent="0.25">
      <c r="B22" s="131">
        <f t="shared" si="9"/>
        <v>44022</v>
      </c>
      <c r="C22" s="176">
        <v>366</v>
      </c>
      <c r="D22" s="176">
        <v>815</v>
      </c>
      <c r="E22" s="178">
        <f t="shared" si="0"/>
        <v>-449</v>
      </c>
      <c r="F22" s="178">
        <f t="shared" si="1"/>
        <v>9179</v>
      </c>
      <c r="G22" s="170">
        <f t="shared" si="2"/>
        <v>-855</v>
      </c>
      <c r="H22" s="179">
        <v>8690</v>
      </c>
      <c r="I22" s="199">
        <f t="shared" si="3"/>
        <v>4.2117376294591481E-2</v>
      </c>
      <c r="J22" s="209">
        <f t="shared" si="4"/>
        <v>-489</v>
      </c>
      <c r="K22" s="167">
        <f>IF(ISNUMBER(C22),SUMIFS('ONS Daily'!$D$4:$D$500,'ONS Daily'!$B$4:$B$500,M22,'ONS Daily'!$B$4:$B$500,N22),NA())</f>
        <v>337</v>
      </c>
      <c r="L22" s="167">
        <f t="shared" si="5"/>
        <v>-29</v>
      </c>
      <c r="M22" t="str">
        <f t="shared" si="6"/>
        <v>&lt;=44022</v>
      </c>
      <c r="N22" t="str">
        <f t="shared" si="10"/>
        <v>&gt;44015</v>
      </c>
      <c r="P22" s="264">
        <f t="shared" si="7"/>
        <v>44022</v>
      </c>
      <c r="Q22" s="43">
        <v>14</v>
      </c>
      <c r="R22" s="43">
        <v>-6</v>
      </c>
      <c r="S22" s="43">
        <v>5</v>
      </c>
      <c r="T22" s="43">
        <v>-32</v>
      </c>
      <c r="U22" s="43">
        <v>-21</v>
      </c>
      <c r="V22" s="43">
        <v>-87</v>
      </c>
      <c r="W22" s="43">
        <v>-362</v>
      </c>
      <c r="X22" s="263">
        <f t="shared" si="8"/>
        <v>-489</v>
      </c>
    </row>
    <row r="23" spans="2:24" x14ac:dyDescent="0.25">
      <c r="B23" s="131">
        <f t="shared" si="9"/>
        <v>44029</v>
      </c>
      <c r="C23" s="176">
        <v>295</v>
      </c>
      <c r="D23" s="176">
        <v>747</v>
      </c>
      <c r="E23" s="178">
        <f t="shared" si="0"/>
        <v>-452</v>
      </c>
      <c r="F23" s="178">
        <f t="shared" si="1"/>
        <v>9080</v>
      </c>
      <c r="G23" s="170">
        <f t="shared" si="2"/>
        <v>-552</v>
      </c>
      <c r="H23" s="179">
        <v>8823</v>
      </c>
      <c r="I23" s="199">
        <f t="shared" si="3"/>
        <v>3.3435339453700558E-2</v>
      </c>
      <c r="J23" s="209">
        <f t="shared" si="4"/>
        <v>-257</v>
      </c>
      <c r="K23" s="167">
        <f>IF(ISNUMBER(C23),SUMIFS('ONS Daily'!$D$4:$D$500,'ONS Daily'!$B$4:$B$500,M23,'ONS Daily'!$B$4:$B$500,N23),NA())</f>
        <v>233</v>
      </c>
      <c r="L23" s="167">
        <f t="shared" si="5"/>
        <v>-62</v>
      </c>
      <c r="M23" t="str">
        <f t="shared" si="6"/>
        <v>&lt;=44029</v>
      </c>
      <c r="N23" t="str">
        <f t="shared" si="10"/>
        <v>&gt;44022</v>
      </c>
      <c r="P23" s="264">
        <f t="shared" si="7"/>
        <v>44029</v>
      </c>
      <c r="Q23" s="43">
        <v>-10</v>
      </c>
      <c r="R23" s="43">
        <v>-4</v>
      </c>
      <c r="S23" s="43">
        <v>-2</v>
      </c>
      <c r="T23" s="43">
        <v>62</v>
      </c>
      <c r="U23" s="43">
        <v>46</v>
      </c>
      <c r="V23" s="43">
        <v>-63</v>
      </c>
      <c r="W23" s="43">
        <v>-286</v>
      </c>
      <c r="X23" s="263">
        <f t="shared" si="8"/>
        <v>-257</v>
      </c>
    </row>
    <row r="24" spans="2:24" x14ac:dyDescent="0.25">
      <c r="B24" s="131">
        <f t="shared" si="9"/>
        <v>44036</v>
      </c>
      <c r="C24" s="176">
        <v>217</v>
      </c>
      <c r="D24" s="176">
        <v>824</v>
      </c>
      <c r="E24" s="178">
        <f t="shared" si="0"/>
        <v>-607</v>
      </c>
      <c r="F24" s="178">
        <f t="shared" si="1"/>
        <v>9112</v>
      </c>
      <c r="G24" s="170">
        <f t="shared" si="2"/>
        <v>-438</v>
      </c>
      <c r="H24" s="179">
        <v>8891</v>
      </c>
      <c r="I24" s="199">
        <f t="shared" si="3"/>
        <v>2.4406703407940614E-2</v>
      </c>
      <c r="J24" s="209">
        <f t="shared" si="4"/>
        <v>-221</v>
      </c>
      <c r="K24" s="167">
        <f>IF(ISNUMBER(C24),SUMIFS('ONS Daily'!$D$4:$D$500,'ONS Daily'!$B$4:$B$500,M24,'ONS Daily'!$B$4:$B$500,N24),NA())</f>
        <v>194</v>
      </c>
      <c r="L24" s="167">
        <f t="shared" si="5"/>
        <v>-23</v>
      </c>
      <c r="M24" t="str">
        <f t="shared" si="6"/>
        <v>&lt;=44036</v>
      </c>
      <c r="N24" t="str">
        <f t="shared" si="10"/>
        <v>&gt;44029</v>
      </c>
      <c r="P24" s="264">
        <f t="shared" si="7"/>
        <v>44036</v>
      </c>
      <c r="Q24" s="43">
        <v>-8</v>
      </c>
      <c r="R24" s="43">
        <v>-2</v>
      </c>
      <c r="S24" s="43">
        <v>8</v>
      </c>
      <c r="T24" s="43">
        <v>91</v>
      </c>
      <c r="U24" s="43">
        <v>-81</v>
      </c>
      <c r="V24" s="43">
        <v>-74</v>
      </c>
      <c r="W24" s="43">
        <v>-155</v>
      </c>
      <c r="X24" s="263">
        <f t="shared" si="8"/>
        <v>-221</v>
      </c>
    </row>
    <row r="25" spans="2:24" x14ac:dyDescent="0.25">
      <c r="B25" s="131">
        <f t="shared" si="9"/>
        <v>44043</v>
      </c>
      <c r="C25" s="176">
        <v>193</v>
      </c>
      <c r="D25" s="176">
        <v>793</v>
      </c>
      <c r="E25" s="178">
        <f t="shared" si="0"/>
        <v>-600</v>
      </c>
      <c r="F25" s="178">
        <f t="shared" si="1"/>
        <v>9271</v>
      </c>
      <c r="G25" s="170">
        <f t="shared" si="2"/>
        <v>-518</v>
      </c>
      <c r="H25" s="179">
        <v>8946</v>
      </c>
      <c r="I25" s="199">
        <f t="shared" si="3"/>
        <v>2.157388777107087E-2</v>
      </c>
      <c r="J25" s="209">
        <f t="shared" si="4"/>
        <v>-325</v>
      </c>
      <c r="K25" s="167">
        <f>IF(ISNUMBER(C25),SUMIFS('ONS Daily'!$D$4:$D$500,'ONS Daily'!$B$4:$B$500,M25,'ONS Daily'!$B$4:$B$500,N25),NA())</f>
        <v>165</v>
      </c>
      <c r="L25" s="167">
        <f t="shared" si="5"/>
        <v>-28</v>
      </c>
      <c r="M25" t="str">
        <f t="shared" si="6"/>
        <v>&lt;=44043</v>
      </c>
      <c r="N25" t="str">
        <f t="shared" si="10"/>
        <v>&gt;44036</v>
      </c>
      <c r="P25" s="264">
        <f t="shared" si="7"/>
        <v>44043</v>
      </c>
      <c r="Q25" s="43">
        <v>-12</v>
      </c>
      <c r="R25" s="43">
        <v>8</v>
      </c>
      <c r="S25" s="43">
        <v>23</v>
      </c>
      <c r="T25" s="43">
        <v>86</v>
      </c>
      <c r="U25" s="43">
        <v>-19</v>
      </c>
      <c r="V25" s="43">
        <v>-105</v>
      </c>
      <c r="W25" s="43">
        <v>-306</v>
      </c>
      <c r="X25" s="263">
        <f t="shared" si="8"/>
        <v>-325</v>
      </c>
    </row>
    <row r="26" spans="2:24" x14ac:dyDescent="0.25">
      <c r="B26" s="131">
        <f t="shared" si="9"/>
        <v>44050</v>
      </c>
      <c r="C26" s="176">
        <v>152</v>
      </c>
      <c r="D26" s="176">
        <v>809</v>
      </c>
      <c r="E26" s="178">
        <f t="shared" si="0"/>
        <v>-657</v>
      </c>
      <c r="F26" s="178">
        <f t="shared" si="1"/>
        <v>9122</v>
      </c>
      <c r="G26" s="170">
        <f t="shared" si="2"/>
        <v>-329</v>
      </c>
      <c r="H26" s="179">
        <v>8945</v>
      </c>
      <c r="I26" s="199">
        <f t="shared" si="3"/>
        <v>1.69927333705981E-2</v>
      </c>
      <c r="J26" s="209">
        <f t="shared" si="4"/>
        <v>-177</v>
      </c>
      <c r="K26" s="167">
        <f>IF(ISNUMBER(C26),SUMIFS('ONS Daily'!$D$4:$D$500,'ONS Daily'!$B$4:$B$500,M26,'ONS Daily'!$B$4:$B$500,N26),NA())</f>
        <v>134</v>
      </c>
      <c r="L26" s="167">
        <f t="shared" si="5"/>
        <v>-18</v>
      </c>
      <c r="M26" t="str">
        <f t="shared" si="6"/>
        <v>&lt;=44050</v>
      </c>
      <c r="N26" t="str">
        <f t="shared" si="10"/>
        <v>&gt;44043</v>
      </c>
      <c r="P26" s="264">
        <f t="shared" si="7"/>
        <v>44050</v>
      </c>
      <c r="Q26" s="43">
        <v>-13</v>
      </c>
      <c r="R26" s="43">
        <v>3</v>
      </c>
      <c r="S26" s="43">
        <v>84</v>
      </c>
      <c r="T26" s="43">
        <v>84</v>
      </c>
      <c r="U26" s="43">
        <v>-97</v>
      </c>
      <c r="V26" s="43">
        <v>-25</v>
      </c>
      <c r="W26" s="43">
        <v>-213</v>
      </c>
      <c r="X26" s="263">
        <f t="shared" si="8"/>
        <v>-177</v>
      </c>
    </row>
    <row r="27" spans="2:24" x14ac:dyDescent="0.25">
      <c r="B27" s="131">
        <f t="shared" si="9"/>
        <v>44057</v>
      </c>
      <c r="C27" s="176">
        <v>139</v>
      </c>
      <c r="D27" s="176">
        <v>861</v>
      </c>
      <c r="E27" s="178">
        <f t="shared" si="0"/>
        <v>-722</v>
      </c>
      <c r="F27" s="178">
        <f t="shared" si="1"/>
        <v>9093</v>
      </c>
      <c r="G27" s="170">
        <f t="shared" si="2"/>
        <v>160</v>
      </c>
      <c r="H27" s="179">
        <v>9392</v>
      </c>
      <c r="I27" s="199">
        <f t="shared" si="3"/>
        <v>1.4799829642248722E-2</v>
      </c>
      <c r="J27" s="209">
        <f t="shared" si="4"/>
        <v>299</v>
      </c>
      <c r="K27" s="167">
        <f>IF(ISNUMBER(C27),SUMIFS('ONS Daily'!$D$4:$D$500,'ONS Daily'!$B$4:$B$500,M27,'ONS Daily'!$B$4:$B$500,N27),NA())</f>
        <v>141</v>
      </c>
      <c r="L27" s="167">
        <f t="shared" si="5"/>
        <v>2</v>
      </c>
      <c r="M27" t="str">
        <f t="shared" si="6"/>
        <v>&lt;=44057</v>
      </c>
      <c r="N27" t="str">
        <f t="shared" si="10"/>
        <v>&gt;44050</v>
      </c>
      <c r="P27" s="264">
        <f t="shared" si="7"/>
        <v>44057</v>
      </c>
      <c r="Q27" s="43">
        <v>-4</v>
      </c>
      <c r="R27" s="43">
        <v>-9</v>
      </c>
      <c r="S27" s="43">
        <v>12</v>
      </c>
      <c r="T27" s="43">
        <v>-94</v>
      </c>
      <c r="U27" s="43">
        <v>28</v>
      </c>
      <c r="V27" s="43">
        <v>184</v>
      </c>
      <c r="W27" s="43">
        <v>182</v>
      </c>
      <c r="X27" s="263">
        <f t="shared" si="8"/>
        <v>299</v>
      </c>
    </row>
    <row r="28" spans="2:24" x14ac:dyDescent="0.25">
      <c r="B28" s="131">
        <f t="shared" si="9"/>
        <v>44064</v>
      </c>
      <c r="C28" s="176">
        <v>138</v>
      </c>
      <c r="D28" s="176">
        <v>964</v>
      </c>
      <c r="E28" s="172">
        <f t="shared" si="0"/>
        <v>-826</v>
      </c>
      <c r="F28" s="178">
        <f t="shared" si="1"/>
        <v>8994</v>
      </c>
      <c r="G28" s="170">
        <f t="shared" si="2"/>
        <v>499</v>
      </c>
      <c r="H28" s="179">
        <v>9631</v>
      </c>
      <c r="I28" s="199">
        <f t="shared" si="3"/>
        <v>1.4328730142248988E-2</v>
      </c>
      <c r="J28" s="209">
        <f t="shared" si="4"/>
        <v>637</v>
      </c>
      <c r="K28" s="167">
        <f>IF(ISNUMBER(C28),SUMIFS('ONS Daily'!$D$4:$D$500,'ONS Daily'!$B$4:$B$500,M28,'ONS Daily'!$B$4:$B$500,N28),NA())</f>
        <v>102</v>
      </c>
      <c r="L28" s="167">
        <f t="shared" si="5"/>
        <v>-36</v>
      </c>
      <c r="M28" t="str">
        <f t="shared" si="6"/>
        <v>&lt;=44064</v>
      </c>
      <c r="N28" t="str">
        <f t="shared" si="10"/>
        <v>&gt;44057</v>
      </c>
      <c r="P28" s="264">
        <f t="shared" si="7"/>
        <v>44064</v>
      </c>
      <c r="Q28" s="43">
        <v>2</v>
      </c>
      <c r="R28" s="43">
        <v>8</v>
      </c>
      <c r="S28" s="43">
        <v>31</v>
      </c>
      <c r="T28" s="43">
        <v>124</v>
      </c>
      <c r="U28" s="43">
        <v>-12</v>
      </c>
      <c r="V28" s="43">
        <v>344</v>
      </c>
      <c r="W28" s="43">
        <v>140</v>
      </c>
      <c r="X28" s="263">
        <f t="shared" si="8"/>
        <v>637</v>
      </c>
    </row>
    <row r="29" spans="2:24" x14ac:dyDescent="0.25">
      <c r="B29" s="131">
        <f t="shared" si="9"/>
        <v>44071</v>
      </c>
      <c r="C29" s="176">
        <v>101</v>
      </c>
      <c r="D29" s="176">
        <v>797</v>
      </c>
      <c r="E29" s="172">
        <f t="shared" si="0"/>
        <v>-696</v>
      </c>
      <c r="F29" s="178">
        <f t="shared" si="1"/>
        <v>8242</v>
      </c>
      <c r="G29" s="170">
        <f t="shared" si="2"/>
        <v>689</v>
      </c>
      <c r="H29" s="179">
        <v>9032</v>
      </c>
      <c r="I29" s="199">
        <f t="shared" si="3"/>
        <v>1.1182462356067317E-2</v>
      </c>
      <c r="J29" s="209">
        <f t="shared" si="4"/>
        <v>790</v>
      </c>
      <c r="K29" s="167">
        <f>IF(ISNUMBER(C29),SUMIFS('ONS Daily'!$D$4:$D$500,'ONS Daily'!$B$4:$B$500,M29,'ONS Daily'!$B$4:$B$500,N29),NA())</f>
        <v>92</v>
      </c>
      <c r="L29" s="167">
        <f t="shared" si="5"/>
        <v>-9</v>
      </c>
      <c r="M29" t="str">
        <f t="shared" si="6"/>
        <v>&lt;=44071</v>
      </c>
      <c r="N29" t="str">
        <f t="shared" si="10"/>
        <v>&gt;44064</v>
      </c>
      <c r="P29" s="264">
        <f t="shared" si="7"/>
        <v>44071</v>
      </c>
      <c r="Q29" s="43">
        <v>-7</v>
      </c>
      <c r="R29" s="43">
        <v>2</v>
      </c>
      <c r="S29" s="43">
        <v>47</v>
      </c>
      <c r="T29" s="43">
        <v>210</v>
      </c>
      <c r="U29" s="43">
        <v>155</v>
      </c>
      <c r="V29" s="43">
        <v>277</v>
      </c>
      <c r="W29" s="43">
        <v>106</v>
      </c>
      <c r="X29" s="263">
        <f t="shared" si="8"/>
        <v>790</v>
      </c>
    </row>
    <row r="30" spans="2:24" x14ac:dyDescent="0.25">
      <c r="B30" s="131">
        <f t="shared" si="9"/>
        <v>44078</v>
      </c>
      <c r="C30" s="176">
        <v>78</v>
      </c>
      <c r="D30" s="176">
        <v>697</v>
      </c>
      <c r="E30" s="172">
        <f t="shared" si="0"/>
        <v>-619</v>
      </c>
      <c r="F30" s="178">
        <f t="shared" si="1"/>
        <v>9695</v>
      </c>
      <c r="G30" s="170">
        <f t="shared" si="2"/>
        <v>-2034</v>
      </c>
      <c r="H30" s="179">
        <v>7739</v>
      </c>
      <c r="I30" s="199">
        <f t="shared" si="3"/>
        <v>1.0078821553172244E-2</v>
      </c>
      <c r="J30" s="209">
        <f t="shared" si="4"/>
        <v>-1956</v>
      </c>
      <c r="K30" s="167">
        <f>IF(ISNUMBER(C30),SUMIFS('ONS Daily'!$D$4:$D$500,'ONS Daily'!$B$4:$B$500,M30,'ONS Daily'!$B$4:$B$500,N30),NA())</f>
        <v>77</v>
      </c>
      <c r="L30" s="167">
        <f t="shared" si="5"/>
        <v>-1</v>
      </c>
      <c r="M30" t="str">
        <f t="shared" si="6"/>
        <v>&lt;=44078</v>
      </c>
      <c r="N30" t="str">
        <f t="shared" si="10"/>
        <v>&gt;44071</v>
      </c>
      <c r="P30" s="264">
        <f t="shared" si="7"/>
        <v>44078</v>
      </c>
      <c r="Q30" s="43">
        <v>-25</v>
      </c>
      <c r="R30" s="43">
        <v>-9</v>
      </c>
      <c r="S30" s="43">
        <v>-26</v>
      </c>
      <c r="T30" s="43">
        <v>-178</v>
      </c>
      <c r="U30" s="43">
        <v>-266</v>
      </c>
      <c r="V30" s="43">
        <v>-542</v>
      </c>
      <c r="W30" s="43">
        <v>-910</v>
      </c>
      <c r="X30" s="263">
        <f t="shared" si="8"/>
        <v>-1956</v>
      </c>
    </row>
    <row r="31" spans="2:24" x14ac:dyDescent="0.25">
      <c r="B31" s="131">
        <f t="shared" si="9"/>
        <v>44085</v>
      </c>
      <c r="C31" s="176">
        <v>99</v>
      </c>
      <c r="D31" s="176">
        <v>900</v>
      </c>
      <c r="E31" s="172">
        <f t="shared" si="0"/>
        <v>-801</v>
      </c>
      <c r="F31" s="178">
        <f t="shared" si="1"/>
        <v>9513</v>
      </c>
      <c r="G31" s="170">
        <f t="shared" si="2"/>
        <v>199</v>
      </c>
      <c r="H31" s="179">
        <v>9811</v>
      </c>
      <c r="I31" s="199">
        <f t="shared" si="3"/>
        <v>1.0090714504128019E-2</v>
      </c>
      <c r="J31" s="209">
        <f t="shared" si="4"/>
        <v>298</v>
      </c>
      <c r="K31" s="167">
        <f>IF(ISNUMBER(C31),SUMIFS('ONS Daily'!$D$4:$D$500,'ONS Daily'!$B$4:$B$500,M31,'ONS Daily'!$B$4:$B$500,N31),NA())</f>
        <v>101</v>
      </c>
      <c r="L31" s="167">
        <f t="shared" si="5"/>
        <v>2</v>
      </c>
      <c r="M31" t="str">
        <f t="shared" si="6"/>
        <v>&lt;=44085</v>
      </c>
      <c r="N31" t="str">
        <f t="shared" si="10"/>
        <v>&gt;44078</v>
      </c>
      <c r="P31" s="264">
        <f t="shared" si="7"/>
        <v>44085</v>
      </c>
      <c r="Q31" s="43">
        <v>-21</v>
      </c>
      <c r="R31" s="43">
        <v>2</v>
      </c>
      <c r="S31" s="43">
        <v>6</v>
      </c>
      <c r="T31" s="43">
        <v>40</v>
      </c>
      <c r="U31" s="43">
        <v>108</v>
      </c>
      <c r="V31" s="43">
        <v>135</v>
      </c>
      <c r="W31" s="43">
        <v>28</v>
      </c>
      <c r="X31" s="263">
        <f t="shared" si="8"/>
        <v>298</v>
      </c>
    </row>
    <row r="32" spans="2:24" x14ac:dyDescent="0.25">
      <c r="B32" s="131">
        <f t="shared" si="9"/>
        <v>44092</v>
      </c>
      <c r="C32" s="176">
        <v>139</v>
      </c>
      <c r="D32" s="176">
        <v>939</v>
      </c>
      <c r="E32" s="172">
        <f t="shared" si="0"/>
        <v>-800</v>
      </c>
      <c r="F32" s="178">
        <f t="shared" si="1"/>
        <v>9441</v>
      </c>
      <c r="G32" s="170">
        <f t="shared" si="2"/>
        <v>-57</v>
      </c>
      <c r="H32" s="179">
        <v>9523</v>
      </c>
      <c r="I32" s="199">
        <f t="shared" si="3"/>
        <v>1.4596240680457839E-2</v>
      </c>
      <c r="J32" s="209">
        <f t="shared" si="4"/>
        <v>82</v>
      </c>
      <c r="K32" s="167">
        <f>IF(ISNUMBER(C32),SUMIFS('ONS Daily'!$D$4:$D$500,'ONS Daily'!$B$4:$B$500,M32,'ONS Daily'!$B$4:$B$500,N32),NA())</f>
        <v>168</v>
      </c>
      <c r="L32" s="167">
        <f t="shared" si="5"/>
        <v>29</v>
      </c>
      <c r="M32" t="str">
        <f t="shared" si="6"/>
        <v>&lt;=44092</v>
      </c>
      <c r="N32" t="str">
        <f t="shared" si="10"/>
        <v>&gt;44085</v>
      </c>
      <c r="P32" s="264">
        <f t="shared" si="7"/>
        <v>44092</v>
      </c>
      <c r="Q32" s="43">
        <v>-9</v>
      </c>
      <c r="R32" s="43">
        <v>-3</v>
      </c>
      <c r="S32" s="43">
        <v>53</v>
      </c>
      <c r="T32" s="43">
        <v>57</v>
      </c>
      <c r="U32" s="43">
        <v>18</v>
      </c>
      <c r="V32" s="43">
        <v>49</v>
      </c>
      <c r="W32" s="43">
        <v>-83</v>
      </c>
      <c r="X32" s="263">
        <f t="shared" si="8"/>
        <v>82</v>
      </c>
    </row>
    <row r="33" spans="2:24" x14ac:dyDescent="0.25">
      <c r="B33" s="131">
        <f t="shared" si="9"/>
        <v>44099</v>
      </c>
      <c r="C33" s="176">
        <v>215</v>
      </c>
      <c r="D33" s="176">
        <v>942</v>
      </c>
      <c r="E33" s="172">
        <f t="shared" si="0"/>
        <v>-727</v>
      </c>
      <c r="F33" s="178">
        <f t="shared" si="1"/>
        <v>9517</v>
      </c>
      <c r="G33" s="170">
        <f t="shared" si="2"/>
        <v>-98</v>
      </c>
      <c r="H33" s="179">
        <v>9634</v>
      </c>
      <c r="I33" s="199">
        <f t="shared" si="3"/>
        <v>2.2316794685488892E-2</v>
      </c>
      <c r="J33" s="209">
        <f t="shared" si="4"/>
        <v>117</v>
      </c>
      <c r="K33" s="167">
        <f>IF(ISNUMBER(C33),SUMIFS('ONS Daily'!$D$4:$D$500,'ONS Daily'!$B$4:$B$500,M33,'ONS Daily'!$B$4:$B$500,N33),NA())</f>
        <v>245</v>
      </c>
      <c r="L33" s="167">
        <f t="shared" si="5"/>
        <v>30</v>
      </c>
      <c r="M33" t="str">
        <f t="shared" si="6"/>
        <v>&lt;=44099</v>
      </c>
      <c r="N33" t="str">
        <f t="shared" si="10"/>
        <v>&gt;44092</v>
      </c>
      <c r="P33" s="264">
        <f t="shared" si="7"/>
        <v>44099</v>
      </c>
      <c r="Q33" s="43">
        <v>-10</v>
      </c>
      <c r="R33" s="43">
        <v>3</v>
      </c>
      <c r="S33" s="43">
        <v>45</v>
      </c>
      <c r="T33" s="43">
        <v>56</v>
      </c>
      <c r="U33" s="43">
        <v>75</v>
      </c>
      <c r="V33" s="43">
        <v>15</v>
      </c>
      <c r="W33" s="43">
        <v>-67</v>
      </c>
      <c r="X33" s="263">
        <f t="shared" si="8"/>
        <v>117</v>
      </c>
    </row>
    <row r="34" spans="2:24" x14ac:dyDescent="0.25">
      <c r="B34" s="131">
        <f t="shared" si="9"/>
        <v>44106</v>
      </c>
      <c r="C34" s="176">
        <v>321</v>
      </c>
      <c r="D34" s="176">
        <v>901</v>
      </c>
      <c r="E34" s="172">
        <f t="shared" si="0"/>
        <v>-580</v>
      </c>
      <c r="F34" s="178">
        <f t="shared" si="1"/>
        <v>9799</v>
      </c>
      <c r="G34" s="170">
        <f t="shared" si="2"/>
        <v>-175</v>
      </c>
      <c r="H34" s="179">
        <v>9945</v>
      </c>
      <c r="I34" s="199">
        <f t="shared" si="3"/>
        <v>3.2277526395173457E-2</v>
      </c>
      <c r="J34" s="209">
        <f t="shared" si="4"/>
        <v>146</v>
      </c>
      <c r="K34" s="167">
        <f>IF(ISNUMBER(C34),SUMIFS('ONS Daily'!$D$4:$D$500,'ONS Daily'!$B$4:$B$500,M34,'ONS Daily'!$B$4:$B$500,N34),NA())</f>
        <v>380</v>
      </c>
      <c r="L34" s="167">
        <f t="shared" si="5"/>
        <v>59</v>
      </c>
      <c r="M34" t="str">
        <f t="shared" si="6"/>
        <v>&lt;=44106</v>
      </c>
      <c r="N34" t="str">
        <f t="shared" si="10"/>
        <v>&gt;44099</v>
      </c>
      <c r="P34" s="264">
        <f t="shared" si="7"/>
        <v>44106</v>
      </c>
      <c r="Q34" s="43">
        <v>-21</v>
      </c>
      <c r="R34" s="43">
        <v>1</v>
      </c>
      <c r="S34" s="43">
        <v>-46</v>
      </c>
      <c r="T34" s="43">
        <v>68</v>
      </c>
      <c r="U34" s="43">
        <v>40</v>
      </c>
      <c r="V34" s="43">
        <v>142</v>
      </c>
      <c r="W34" s="43">
        <v>-38</v>
      </c>
      <c r="X34" s="263">
        <f t="shared" si="8"/>
        <v>146</v>
      </c>
    </row>
    <row r="35" spans="2:24" x14ac:dyDescent="0.25">
      <c r="B35" s="131">
        <f t="shared" si="9"/>
        <v>44113</v>
      </c>
      <c r="C35" s="176">
        <v>438</v>
      </c>
      <c r="D35" s="176">
        <v>976</v>
      </c>
      <c r="E35" s="172">
        <f t="shared" si="0"/>
        <v>-538</v>
      </c>
      <c r="F35" s="178">
        <f t="shared" si="1"/>
        <v>9973</v>
      </c>
      <c r="G35" s="170">
        <f t="shared" si="2"/>
        <v>-457</v>
      </c>
      <c r="H35" s="179">
        <v>9954</v>
      </c>
      <c r="I35" s="199">
        <f t="shared" si="3"/>
        <v>4.4002411091018684E-2</v>
      </c>
      <c r="J35" s="209">
        <f t="shared" si="4"/>
        <v>-19</v>
      </c>
      <c r="K35" s="167">
        <f>IF(ISNUMBER(C35),SUMIFS('ONS Daily'!$D$4:$D$500,'ONS Daily'!$B$4:$B$500,M35,'ONS Daily'!$B$4:$B$500,N35),NA())</f>
        <v>529</v>
      </c>
      <c r="L35" s="167">
        <f t="shared" si="5"/>
        <v>91</v>
      </c>
      <c r="M35" t="str">
        <f t="shared" si="6"/>
        <v>&lt;=44113</v>
      </c>
      <c r="N35" t="str">
        <f t="shared" si="10"/>
        <v>&gt;44106</v>
      </c>
      <c r="P35" s="264">
        <f t="shared" si="7"/>
        <v>44113</v>
      </c>
      <c r="Q35" s="43">
        <v>-1</v>
      </c>
      <c r="R35" s="43">
        <v>1</v>
      </c>
      <c r="S35" s="43">
        <v>-10</v>
      </c>
      <c r="T35" s="43">
        <v>94</v>
      </c>
      <c r="U35" s="43">
        <v>69</v>
      </c>
      <c r="V35" s="43">
        <v>-35</v>
      </c>
      <c r="W35" s="43">
        <v>-137</v>
      </c>
      <c r="X35" s="263">
        <f t="shared" si="8"/>
        <v>-19</v>
      </c>
    </row>
    <row r="36" spans="2:24" x14ac:dyDescent="0.25">
      <c r="B36" s="131">
        <f t="shared" si="9"/>
        <v>44120</v>
      </c>
      <c r="C36" s="176">
        <v>670</v>
      </c>
      <c r="D36" s="176">
        <v>1016</v>
      </c>
      <c r="E36" s="172">
        <f t="shared" si="0"/>
        <v>-346</v>
      </c>
      <c r="F36" s="178">
        <f t="shared" si="1"/>
        <v>10156</v>
      </c>
      <c r="G36" s="170">
        <f t="shared" si="2"/>
        <v>-292</v>
      </c>
      <c r="H36" s="179">
        <v>10534</v>
      </c>
      <c r="I36" s="199">
        <f t="shared" si="3"/>
        <v>6.3603569394342127E-2</v>
      </c>
      <c r="J36" s="209">
        <f t="shared" si="4"/>
        <v>378</v>
      </c>
      <c r="K36" s="167">
        <f>IF(ISNUMBER(C36),SUMIFS('ONS Daily'!$D$4:$D$500,'ONS Daily'!$B$4:$B$500,M36,'ONS Daily'!$B$4:$B$500,N36),NA())</f>
        <v>776</v>
      </c>
      <c r="L36" s="167">
        <f t="shared" si="5"/>
        <v>106</v>
      </c>
      <c r="M36" t="str">
        <f t="shared" si="6"/>
        <v>&lt;=44120</v>
      </c>
      <c r="N36" t="str">
        <f t="shared" si="10"/>
        <v>&gt;44113</v>
      </c>
      <c r="P36" s="264">
        <f t="shared" si="7"/>
        <v>44120</v>
      </c>
      <c r="Q36" s="43">
        <v>-13</v>
      </c>
      <c r="R36" s="43">
        <v>-1</v>
      </c>
      <c r="S36" s="43">
        <v>-7</v>
      </c>
      <c r="T36" s="43">
        <v>177</v>
      </c>
      <c r="U36" s="43">
        <v>94</v>
      </c>
      <c r="V36" s="43">
        <v>102</v>
      </c>
      <c r="W36" s="43">
        <v>26</v>
      </c>
      <c r="X36" s="263">
        <f t="shared" si="8"/>
        <v>378</v>
      </c>
    </row>
    <row r="37" spans="2:24" x14ac:dyDescent="0.25">
      <c r="B37" s="131">
        <f t="shared" si="9"/>
        <v>44127</v>
      </c>
      <c r="C37" s="176">
        <v>981</v>
      </c>
      <c r="D37" s="176">
        <v>978</v>
      </c>
      <c r="E37" s="172">
        <f t="shared" si="0"/>
        <v>3</v>
      </c>
      <c r="F37" s="178">
        <f t="shared" si="1"/>
        <v>10021</v>
      </c>
      <c r="G37" s="170">
        <f t="shared" si="2"/>
        <v>-263</v>
      </c>
      <c r="H37" s="179">
        <v>10739</v>
      </c>
      <c r="I37" s="199">
        <f t="shared" si="3"/>
        <v>9.1349287643169755E-2</v>
      </c>
      <c r="J37" s="209">
        <f t="shared" si="4"/>
        <v>718</v>
      </c>
      <c r="K37" s="167">
        <f>IF(ISNUMBER(C37),SUMIFS('ONS Daily'!$D$4:$D$500,'ONS Daily'!$B$4:$B$500,M37,'ONS Daily'!$B$4:$B$500,N37),NA())</f>
        <v>1273</v>
      </c>
      <c r="L37" s="167">
        <f t="shared" si="5"/>
        <v>292</v>
      </c>
      <c r="M37" t="str">
        <f t="shared" si="6"/>
        <v>&lt;=44127</v>
      </c>
      <c r="N37" t="str">
        <f t="shared" si="10"/>
        <v>&gt;44120</v>
      </c>
      <c r="P37" s="264">
        <f t="shared" si="7"/>
        <v>44127</v>
      </c>
      <c r="Q37" s="43">
        <v>-15</v>
      </c>
      <c r="R37" s="43">
        <v>0</v>
      </c>
      <c r="S37" s="43">
        <v>46</v>
      </c>
      <c r="T37" s="43">
        <v>132</v>
      </c>
      <c r="U37" s="43">
        <v>173</v>
      </c>
      <c r="V37" s="43">
        <v>323</v>
      </c>
      <c r="W37" s="43">
        <v>59</v>
      </c>
      <c r="X37" s="263">
        <f t="shared" si="8"/>
        <v>718</v>
      </c>
    </row>
    <row r="38" spans="2:24" x14ac:dyDescent="0.25">
      <c r="B38" s="131">
        <f t="shared" si="9"/>
        <v>44134</v>
      </c>
      <c r="C38" s="176">
        <v>1379</v>
      </c>
      <c r="D38" s="176">
        <v>989</v>
      </c>
      <c r="E38" s="172">
        <f t="shared" si="0"/>
        <v>390</v>
      </c>
      <c r="F38" s="178">
        <f t="shared" si="1"/>
        <v>10164</v>
      </c>
      <c r="G38" s="170">
        <f t="shared" si="2"/>
        <v>-656</v>
      </c>
      <c r="H38" s="179">
        <v>10887</v>
      </c>
      <c r="I38" s="199">
        <f t="shared" si="3"/>
        <v>0.12666482961330028</v>
      </c>
      <c r="J38" s="209">
        <f t="shared" si="4"/>
        <v>723</v>
      </c>
      <c r="K38" s="167">
        <f>IF(ISNUMBER(C38),SUMIFS('ONS Daily'!$D$4:$D$500,'ONS Daily'!$B$4:$B$500,M38,'ONS Daily'!$B$4:$B$500,N38),NA())</f>
        <v>1694</v>
      </c>
      <c r="L38" s="167">
        <f t="shared" si="5"/>
        <v>315</v>
      </c>
      <c r="M38" t="str">
        <f t="shared" si="6"/>
        <v>&lt;=44134</v>
      </c>
      <c r="N38" t="str">
        <f t="shared" si="10"/>
        <v>&gt;44127</v>
      </c>
      <c r="P38" s="264">
        <f t="shared" si="7"/>
        <v>44134</v>
      </c>
      <c r="Q38" s="43">
        <v>-14</v>
      </c>
      <c r="R38" s="43">
        <v>-6</v>
      </c>
      <c r="S38" s="43">
        <v>34</v>
      </c>
      <c r="T38" s="43">
        <v>159</v>
      </c>
      <c r="U38" s="43">
        <v>182</v>
      </c>
      <c r="V38" s="43">
        <v>224</v>
      </c>
      <c r="W38" s="43">
        <v>144</v>
      </c>
      <c r="X38" s="263">
        <f t="shared" si="8"/>
        <v>723</v>
      </c>
    </row>
    <row r="39" spans="2:24" x14ac:dyDescent="0.25">
      <c r="B39" s="131">
        <f t="shared" si="9"/>
        <v>44141</v>
      </c>
      <c r="C39" s="176">
        <v>1937</v>
      </c>
      <c r="D39" s="176">
        <v>996</v>
      </c>
      <c r="E39" s="172">
        <f>IF(ISNUMBER(C39),C39-D39,NA())</f>
        <v>941</v>
      </c>
      <c r="F39" s="178">
        <f>IF(ISNUMBER(C39),H39-G39-C39,NA())</f>
        <v>10697</v>
      </c>
      <c r="G39" s="170">
        <f>IF(ISNUMBER(C39),J39-C39,NA())</f>
        <v>-822</v>
      </c>
      <c r="H39" s="179">
        <v>11812</v>
      </c>
      <c r="I39" s="199">
        <f>IF(ISNUMBER(C39),C39/H39,NA())</f>
        <v>0.16398577717575347</v>
      </c>
      <c r="J39" s="209">
        <f>IF(ISNUMBER(C39),SUM(Q39:W39),NA())</f>
        <v>1115</v>
      </c>
      <c r="K39" s="167">
        <f>IF(ISNUMBER(C39),SUMIFS('ONS Daily'!$D$4:$D$500,'ONS Daily'!$B$4:$B$500,M39,'ONS Daily'!$B$4:$B$500,N39),NA())</f>
        <v>2212</v>
      </c>
      <c r="L39" s="167">
        <f>IF(ISNUMBER(C39),K39-C39,NA())</f>
        <v>275</v>
      </c>
      <c r="M39" t="str">
        <f t="shared" si="6"/>
        <v>&lt;=44141</v>
      </c>
      <c r="N39" t="str">
        <f t="shared" si="10"/>
        <v>&gt;44134</v>
      </c>
      <c r="P39" s="264">
        <f t="shared" si="7"/>
        <v>44141</v>
      </c>
      <c r="Q39" s="43">
        <v>-9</v>
      </c>
      <c r="R39" s="43">
        <v>5</v>
      </c>
      <c r="S39" s="43">
        <v>12</v>
      </c>
      <c r="T39" s="43">
        <v>148</v>
      </c>
      <c r="U39" s="43">
        <v>295</v>
      </c>
      <c r="V39" s="43">
        <v>504</v>
      </c>
      <c r="W39" s="43">
        <v>160</v>
      </c>
      <c r="X39" s="263">
        <f t="shared" si="8"/>
        <v>1115</v>
      </c>
    </row>
    <row r="40" spans="2:24" x14ac:dyDescent="0.25">
      <c r="B40" s="131">
        <f t="shared" si="9"/>
        <v>44148</v>
      </c>
      <c r="C40" s="176">
        <v>2466</v>
      </c>
      <c r="D40" s="176">
        <v>986</v>
      </c>
      <c r="E40" s="172">
        <f t="shared" ref="E40:E46" si="11">IF(ISNUMBER(C40),C40-D40,NA())</f>
        <v>1480</v>
      </c>
      <c r="F40" s="178">
        <f t="shared" ref="F40:F46" si="12">IF(ISNUMBER(C40),H40-G40-C40,NA())</f>
        <v>10650</v>
      </c>
      <c r="G40" s="170">
        <f t="shared" ref="G40:G46" si="13">IF(ISNUMBER(C40),J40-C40,NA())</f>
        <v>-862</v>
      </c>
      <c r="H40" s="179">
        <v>12254</v>
      </c>
      <c r="I40" s="199">
        <f t="shared" ref="I40:I46" si="14">IF(ISNUMBER(C40),C40/H40,NA())</f>
        <v>0.20124041129427125</v>
      </c>
      <c r="J40" s="209">
        <f t="shared" ref="J40:J45" si="15">IF(ISNUMBER(C40),SUM(Q40:W40),NA())</f>
        <v>1604</v>
      </c>
      <c r="K40" s="167">
        <f>IF(ISNUMBER(C40),SUMIFS('ONS Daily'!$D$4:$D$500,'ONS Daily'!$B$4:$B$500,M40,'ONS Daily'!$B$4:$B$500,N40),NA())</f>
        <v>2629</v>
      </c>
      <c r="L40" s="167">
        <f t="shared" ref="L40:L46" si="16">IF(ISNUMBER(C40),K40-C40,NA())</f>
        <v>163</v>
      </c>
      <c r="M40" t="str">
        <f t="shared" si="6"/>
        <v>&lt;=44148</v>
      </c>
      <c r="N40" t="str">
        <f t="shared" si="10"/>
        <v>&gt;44141</v>
      </c>
      <c r="P40" s="264">
        <f t="shared" si="7"/>
        <v>44148</v>
      </c>
      <c r="Q40" s="43">
        <v>-1</v>
      </c>
      <c r="R40" s="43">
        <v>-1</v>
      </c>
      <c r="S40" s="43">
        <v>48</v>
      </c>
      <c r="T40" s="43">
        <v>236</v>
      </c>
      <c r="U40" s="43">
        <v>343</v>
      </c>
      <c r="V40" s="43">
        <v>582</v>
      </c>
      <c r="W40" s="43">
        <v>397</v>
      </c>
      <c r="X40" s="263">
        <f t="shared" si="8"/>
        <v>1604</v>
      </c>
    </row>
    <row r="41" spans="2:24" x14ac:dyDescent="0.25">
      <c r="B41" s="131">
        <f t="shared" si="9"/>
        <v>44155</v>
      </c>
      <c r="C41" s="176">
        <v>2697</v>
      </c>
      <c r="D41" s="176">
        <v>922</v>
      </c>
      <c r="E41" s="172">
        <f t="shared" si="11"/>
        <v>1775</v>
      </c>
      <c r="F41" s="178">
        <f t="shared" si="12"/>
        <v>10882</v>
      </c>
      <c r="G41" s="170">
        <f t="shared" si="13"/>
        <v>-1044</v>
      </c>
      <c r="H41" s="179">
        <v>12535</v>
      </c>
      <c r="I41" s="199">
        <f t="shared" si="14"/>
        <v>0.21515755883526128</v>
      </c>
      <c r="J41" s="209">
        <f t="shared" si="15"/>
        <v>1653</v>
      </c>
      <c r="K41" s="167">
        <f>IF(ISNUMBER(C41),SUMIFS('ONS Daily'!$D$4:$D$500,'ONS Daily'!$B$4:$B$500,M41,'ONS Daily'!$B$4:$B$500,N41),NA())</f>
        <v>2897</v>
      </c>
      <c r="L41" s="167">
        <f t="shared" si="16"/>
        <v>200</v>
      </c>
      <c r="M41" t="str">
        <f t="shared" si="6"/>
        <v>&lt;=44155</v>
      </c>
      <c r="N41" t="str">
        <f t="shared" si="10"/>
        <v>&gt;44148</v>
      </c>
      <c r="P41" s="264">
        <f t="shared" si="7"/>
        <v>44155</v>
      </c>
      <c r="Q41" s="43">
        <v>-3</v>
      </c>
      <c r="R41" s="43">
        <v>2</v>
      </c>
      <c r="S41" s="43">
        <v>41</v>
      </c>
      <c r="T41" s="43">
        <v>275</v>
      </c>
      <c r="U41" s="43">
        <v>280</v>
      </c>
      <c r="V41" s="43">
        <v>622</v>
      </c>
      <c r="W41" s="43">
        <v>436</v>
      </c>
      <c r="X41" s="263">
        <f t="shared" si="8"/>
        <v>1653</v>
      </c>
    </row>
    <row r="42" spans="2:24" x14ac:dyDescent="0.25">
      <c r="B42" s="131">
        <f t="shared" si="9"/>
        <v>44162</v>
      </c>
      <c r="C42" s="176">
        <v>3040</v>
      </c>
      <c r="D42" s="176">
        <v>924</v>
      </c>
      <c r="E42" s="172">
        <f t="shared" si="11"/>
        <v>2116</v>
      </c>
      <c r="F42" s="178">
        <f t="shared" si="12"/>
        <v>10958</v>
      </c>
      <c r="G42" s="170">
        <f t="shared" si="13"/>
        <v>-1542</v>
      </c>
      <c r="H42" s="179">
        <v>12456</v>
      </c>
      <c r="I42" s="199">
        <f t="shared" si="14"/>
        <v>0.24405908798972384</v>
      </c>
      <c r="J42" s="209">
        <f t="shared" si="15"/>
        <v>1498</v>
      </c>
      <c r="K42" s="167">
        <f>IF(ISNUMBER(C42),SUMIFS('ONS Daily'!$D$4:$D$500,'ONS Daily'!$B$4:$B$500,M42,'ONS Daily'!$B$4:$B$500,N42),NA())</f>
        <v>3061</v>
      </c>
      <c r="L42" s="167">
        <f t="shared" si="16"/>
        <v>21</v>
      </c>
      <c r="M42" t="str">
        <f t="shared" si="6"/>
        <v>&lt;=44162</v>
      </c>
      <c r="N42" t="str">
        <f t="shared" si="10"/>
        <v>&gt;44155</v>
      </c>
      <c r="P42" s="264">
        <f t="shared" si="7"/>
        <v>44162</v>
      </c>
      <c r="Q42" s="43">
        <v>-12</v>
      </c>
      <c r="R42" s="43">
        <v>3</v>
      </c>
      <c r="S42" s="43">
        <v>38</v>
      </c>
      <c r="T42" s="43">
        <v>316</v>
      </c>
      <c r="U42" s="43">
        <v>248</v>
      </c>
      <c r="V42" s="43">
        <v>419</v>
      </c>
      <c r="W42" s="43">
        <v>486</v>
      </c>
      <c r="X42" s="263">
        <f t="shared" si="8"/>
        <v>1498</v>
      </c>
    </row>
    <row r="43" spans="2:24" x14ac:dyDescent="0.25">
      <c r="B43" s="131">
        <f t="shared" si="9"/>
        <v>44169</v>
      </c>
      <c r="C43" s="176">
        <v>2835</v>
      </c>
      <c r="D43" s="176">
        <v>893</v>
      </c>
      <c r="E43" s="172">
        <f t="shared" si="11"/>
        <v>1942</v>
      </c>
      <c r="F43" s="178">
        <f t="shared" si="12"/>
        <v>10816</v>
      </c>
      <c r="G43" s="170">
        <f t="shared" si="13"/>
        <v>-1348</v>
      </c>
      <c r="H43" s="179">
        <v>12303</v>
      </c>
      <c r="I43" s="199">
        <f t="shared" si="14"/>
        <v>0.23043160204828092</v>
      </c>
      <c r="J43" s="209">
        <f t="shared" si="15"/>
        <v>1487</v>
      </c>
      <c r="K43" s="167">
        <f>IF(ISNUMBER(C43),SUMIFS('ONS Daily'!$D$4:$D$500,'ONS Daily'!$B$4:$B$500,M43,'ONS Daily'!$B$4:$B$500,N43),NA())</f>
        <v>2911</v>
      </c>
      <c r="L43" s="167">
        <f t="shared" si="16"/>
        <v>76</v>
      </c>
      <c r="M43" t="str">
        <f t="shared" si="6"/>
        <v>&lt;=44169</v>
      </c>
      <c r="N43" t="str">
        <f t="shared" si="10"/>
        <v>&gt;44162</v>
      </c>
      <c r="P43" s="264">
        <f t="shared" si="7"/>
        <v>44169</v>
      </c>
      <c r="Q43" s="43">
        <v>0</v>
      </c>
      <c r="R43" s="43">
        <v>-2</v>
      </c>
      <c r="S43" s="43">
        <v>24</v>
      </c>
      <c r="T43" s="43">
        <v>254</v>
      </c>
      <c r="U43" s="43">
        <v>339</v>
      </c>
      <c r="V43" s="43">
        <v>425</v>
      </c>
      <c r="W43" s="43">
        <v>447</v>
      </c>
      <c r="X43" s="263">
        <f t="shared" si="8"/>
        <v>1487</v>
      </c>
    </row>
    <row r="44" spans="2:24" x14ac:dyDescent="0.25">
      <c r="B44" s="131">
        <f t="shared" si="9"/>
        <v>44176</v>
      </c>
      <c r="C44" s="176">
        <v>2756</v>
      </c>
      <c r="D44" s="176">
        <v>962</v>
      </c>
      <c r="E44" s="172">
        <f t="shared" si="11"/>
        <v>1794</v>
      </c>
      <c r="F44" s="178">
        <f t="shared" si="12"/>
        <v>11188</v>
      </c>
      <c r="G44" s="170">
        <f t="shared" si="13"/>
        <v>-1652</v>
      </c>
      <c r="H44" s="179">
        <v>12292</v>
      </c>
      <c r="I44" s="199">
        <f t="shared" si="14"/>
        <v>0.22421086885779368</v>
      </c>
      <c r="J44" s="209">
        <f t="shared" si="15"/>
        <v>1104</v>
      </c>
      <c r="K44" s="167">
        <f>IF(ISNUMBER(C44),SUMIFS('ONS Daily'!$D$4:$D$500,'ONS Daily'!$B$4:$B$500,M44,'ONS Daily'!$B$4:$B$500,N44),NA())</f>
        <v>2831</v>
      </c>
      <c r="L44" s="167">
        <f t="shared" si="16"/>
        <v>75</v>
      </c>
      <c r="M44" t="str">
        <f t="shared" si="6"/>
        <v>&lt;=44176</v>
      </c>
      <c r="N44" t="str">
        <f t="shared" si="10"/>
        <v>&gt;44169</v>
      </c>
      <c r="P44" s="264">
        <f t="shared" si="7"/>
        <v>44176</v>
      </c>
      <c r="Q44" s="43">
        <v>-7</v>
      </c>
      <c r="R44" s="43">
        <v>-12</v>
      </c>
      <c r="S44" s="43">
        <v>-5</v>
      </c>
      <c r="T44" s="43">
        <v>212</v>
      </c>
      <c r="U44" s="43">
        <v>202</v>
      </c>
      <c r="V44" s="43">
        <v>393</v>
      </c>
      <c r="W44" s="43">
        <v>321</v>
      </c>
      <c r="X44" s="263">
        <v>1104</v>
      </c>
    </row>
    <row r="45" spans="2:24" x14ac:dyDescent="0.25">
      <c r="B45" s="131">
        <f t="shared" si="9"/>
        <v>44183</v>
      </c>
      <c r="C45" s="176">
        <v>2986</v>
      </c>
      <c r="D45" s="176">
        <v>985</v>
      </c>
      <c r="E45" s="172">
        <f t="shared" si="11"/>
        <v>2001</v>
      </c>
      <c r="F45" s="178">
        <f t="shared" si="12"/>
        <v>11926</v>
      </c>
      <c r="G45" s="170">
        <f t="shared" si="13"/>
        <v>-1901</v>
      </c>
      <c r="H45" s="179">
        <v>13011</v>
      </c>
      <c r="I45" s="199">
        <f t="shared" si="14"/>
        <v>0.22949811697794173</v>
      </c>
      <c r="J45" s="209">
        <f t="shared" si="15"/>
        <v>1085</v>
      </c>
      <c r="K45" s="167">
        <f>IF(ISNUMBER(C45),SUMIFS('ONS Daily'!$D$4:$D$500,'ONS Daily'!$B$4:$B$500,M45,'ONS Daily'!$B$4:$B$500,N45),NA())</f>
        <v>3199</v>
      </c>
      <c r="L45" s="167">
        <f t="shared" si="16"/>
        <v>213</v>
      </c>
      <c r="M45" t="str">
        <f t="shared" si="6"/>
        <v>&lt;=44183</v>
      </c>
      <c r="N45" t="str">
        <f t="shared" si="10"/>
        <v>&gt;44176</v>
      </c>
      <c r="P45" s="264">
        <f t="shared" si="7"/>
        <v>44183</v>
      </c>
      <c r="Q45" s="43">
        <v>-7</v>
      </c>
      <c r="R45" s="43">
        <v>-5</v>
      </c>
      <c r="S45" s="43">
        <v>-50</v>
      </c>
      <c r="T45" s="43">
        <v>208</v>
      </c>
      <c r="U45" s="43">
        <v>148</v>
      </c>
      <c r="V45" s="43">
        <v>439</v>
      </c>
      <c r="W45" s="43">
        <v>352</v>
      </c>
      <c r="X45" s="263">
        <v>1085</v>
      </c>
    </row>
    <row r="46" spans="2:24" x14ac:dyDescent="0.25">
      <c r="B46" s="131">
        <f t="shared" si="9"/>
        <v>44190</v>
      </c>
      <c r="C46" s="176">
        <v>2912</v>
      </c>
      <c r="D46" s="176">
        <v>874</v>
      </c>
      <c r="E46" s="172">
        <f t="shared" si="11"/>
        <v>2038</v>
      </c>
      <c r="F46" s="178">
        <f t="shared" si="12"/>
        <v>11520</v>
      </c>
      <c r="G46" s="170">
        <f t="shared" si="13"/>
        <v>-2912</v>
      </c>
      <c r="H46" s="179">
        <v>11520</v>
      </c>
      <c r="I46" s="199">
        <f t="shared" si="14"/>
        <v>0.25277777777777777</v>
      </c>
      <c r="J46" s="209">
        <f t="shared" ref="J46:J57" si="17">IF(ISNUMBER(C46),SUM(Q55:W55),NA())</f>
        <v>0</v>
      </c>
      <c r="K46" s="167">
        <f>IF(ISNUMBER(C46),SUMIFS('ONS Daily'!$D$4:$D$500,'ONS Daily'!$B$4:$B$500,M46,'ONS Daily'!$B$4:$B$500,N46),NA())</f>
        <v>3698</v>
      </c>
      <c r="L46" s="167">
        <f t="shared" si="16"/>
        <v>786</v>
      </c>
      <c r="M46" t="str">
        <f t="shared" si="6"/>
        <v>&lt;=44190</v>
      </c>
      <c r="N46" t="str">
        <f t="shared" si="10"/>
        <v>&gt;44183</v>
      </c>
      <c r="P46" s="264">
        <v>44190</v>
      </c>
      <c r="Q46" s="43">
        <v>-1</v>
      </c>
      <c r="R46" s="43">
        <v>5</v>
      </c>
      <c r="S46" s="43">
        <v>133</v>
      </c>
      <c r="T46" s="43">
        <v>542</v>
      </c>
      <c r="U46" s="43">
        <v>698</v>
      </c>
      <c r="V46" s="43">
        <v>1097</v>
      </c>
      <c r="W46" s="43">
        <v>1513</v>
      </c>
      <c r="X46" s="263">
        <v>3987</v>
      </c>
    </row>
    <row r="47" spans="2:24" x14ac:dyDescent="0.25">
      <c r="B47" s="131">
        <f t="shared" ref="B47:B57" si="18">IF(ISNUMBER(C47),B46+7,NA())</f>
        <v>44197</v>
      </c>
      <c r="C47" s="176">
        <v>3144</v>
      </c>
      <c r="D47" s="176">
        <v>678</v>
      </c>
      <c r="E47" s="172">
        <f t="shared" ref="E47:E57" si="19">IF(ISNUMBER(C47),C47-D47,NA())</f>
        <v>2466</v>
      </c>
      <c r="F47" s="178">
        <f t="shared" ref="F47:F57" si="20">IF(ISNUMBER(C47),H47-G47-C47,NA())</f>
        <v>10069</v>
      </c>
      <c r="G47" s="170">
        <f t="shared" ref="G47:G57" si="21">IF(ISNUMBER(C47),J47-C47,NA())</f>
        <v>-3144</v>
      </c>
      <c r="H47" s="179">
        <v>10069</v>
      </c>
      <c r="I47" s="199">
        <f t="shared" ref="I47:I57" si="22">IF(ISNUMBER(C47),C47/H47,NA())</f>
        <v>0.31224550600854106</v>
      </c>
      <c r="J47" s="209">
        <f t="shared" si="17"/>
        <v>0</v>
      </c>
      <c r="K47" s="167">
        <f>IF(ISNUMBER(C47),SUMIFS('ONS Daily'!$D$4:$D$500,'ONS Daily'!$B$4:$B$500,M47,'ONS Daily'!$B$4:$B$500,N47),NA())</f>
        <v>4561</v>
      </c>
      <c r="L47" s="167">
        <f t="shared" ref="L47:L57" si="23">IF(ISNUMBER(C47),K47-C47,NA())</f>
        <v>1417</v>
      </c>
      <c r="M47" t="str">
        <f t="shared" si="6"/>
        <v>&lt;=44197</v>
      </c>
      <c r="N47" t="str">
        <f t="shared" si="10"/>
        <v>&gt;44190</v>
      </c>
      <c r="P47" s="264">
        <f>P46+7</f>
        <v>44197</v>
      </c>
      <c r="Q47" s="43" t="e">
        <f>NA()</f>
        <v>#N/A</v>
      </c>
      <c r="R47" s="43" t="e">
        <f>NA()</f>
        <v>#N/A</v>
      </c>
      <c r="S47" s="43" t="e">
        <f>NA()</f>
        <v>#N/A</v>
      </c>
      <c r="T47" s="43" t="e">
        <f>NA()</f>
        <v>#N/A</v>
      </c>
      <c r="U47" s="43" t="e">
        <f>NA()</f>
        <v>#N/A</v>
      </c>
      <c r="V47" s="43" t="e">
        <f>NA()</f>
        <v>#N/A</v>
      </c>
      <c r="W47" s="43" t="e">
        <f>NA()</f>
        <v>#N/A</v>
      </c>
      <c r="X47" s="263" t="e">
        <f>NA()</f>
        <v>#N/A</v>
      </c>
    </row>
    <row r="48" spans="2:24" x14ac:dyDescent="0.25">
      <c r="B48" s="131">
        <f>IF(ISNUMBER(C48),B47+7,NA())</f>
        <v>44204</v>
      </c>
      <c r="C48" s="176">
        <v>5367</v>
      </c>
      <c r="D48" s="176">
        <v>1262</v>
      </c>
      <c r="E48" s="172">
        <f t="shared" si="19"/>
        <v>4105</v>
      </c>
      <c r="F48" s="178">
        <f t="shared" si="20"/>
        <v>17751</v>
      </c>
      <c r="G48" s="170">
        <f t="shared" si="21"/>
        <v>-5367</v>
      </c>
      <c r="H48" s="179">
        <v>17751</v>
      </c>
      <c r="I48" s="199">
        <f t="shared" si="22"/>
        <v>0.30234916342741253</v>
      </c>
      <c r="J48" s="209">
        <f t="shared" si="17"/>
        <v>0</v>
      </c>
      <c r="K48" s="167">
        <f>IF(ISNUMBER(C48),SUMIFS('ONS Daily'!$D$4:$D$500,'ONS Daily'!$B$4:$B$500,M48,'ONS Daily'!$B$4:$B$500,N48),NA())</f>
        <v>4863</v>
      </c>
      <c r="L48" s="167">
        <f t="shared" si="23"/>
        <v>-504</v>
      </c>
      <c r="M48" t="str">
        <f t="shared" si="6"/>
        <v>&lt;=44204</v>
      </c>
      <c r="N48" t="str">
        <f>"&gt;"&amp;B47</f>
        <v>&gt;44197</v>
      </c>
      <c r="P48" s="264">
        <f>P47+7</f>
        <v>44204</v>
      </c>
      <c r="Q48" s="43">
        <v>9</v>
      </c>
      <c r="R48" s="43">
        <v>-3</v>
      </c>
      <c r="S48" s="43">
        <v>88</v>
      </c>
      <c r="T48" s="43">
        <v>779</v>
      </c>
      <c r="U48" s="43">
        <v>1079</v>
      </c>
      <c r="V48" s="43">
        <v>2191</v>
      </c>
      <c r="W48" s="43">
        <v>2653</v>
      </c>
      <c r="X48" s="263">
        <v>6796</v>
      </c>
    </row>
    <row r="49" spans="2:24" x14ac:dyDescent="0.25">
      <c r="B49" s="131" t="e">
        <f t="shared" si="18"/>
        <v>#N/A</v>
      </c>
      <c r="C49" s="176"/>
      <c r="D49" s="176"/>
      <c r="E49" s="172" t="e">
        <f t="shared" si="19"/>
        <v>#N/A</v>
      </c>
      <c r="F49" s="178" t="e">
        <f t="shared" si="20"/>
        <v>#N/A</v>
      </c>
      <c r="G49" s="170" t="e">
        <f t="shared" si="21"/>
        <v>#N/A</v>
      </c>
      <c r="H49" s="179"/>
      <c r="I49" s="199" t="e">
        <f t="shared" si="22"/>
        <v>#N/A</v>
      </c>
      <c r="J49" s="209" t="e">
        <f t="shared" si="17"/>
        <v>#N/A</v>
      </c>
      <c r="K49" s="167" t="e">
        <f>IF(ISNUMBER(C49),SUMIFS('ONS Daily'!$D$4:$D$500,'ONS Daily'!$B$4:$B$500,M49,'ONS Daily'!$B$4:$B$500,N49),NA())</f>
        <v>#N/A</v>
      </c>
      <c r="L49" s="167" t="e">
        <f t="shared" si="23"/>
        <v>#N/A</v>
      </c>
      <c r="M49" t="e">
        <f t="shared" si="6"/>
        <v>#N/A</v>
      </c>
      <c r="N49" t="str">
        <f t="shared" si="10"/>
        <v>&gt;44204</v>
      </c>
      <c r="P49" s="264"/>
      <c r="Q49" s="43"/>
      <c r="R49" s="43"/>
      <c r="S49" s="43"/>
      <c r="T49" s="43"/>
      <c r="U49" s="43"/>
      <c r="V49" s="43"/>
      <c r="W49" s="43"/>
      <c r="X49" s="263"/>
    </row>
    <row r="50" spans="2:24" x14ac:dyDescent="0.25">
      <c r="B50" s="131" t="e">
        <f t="shared" si="18"/>
        <v>#N/A</v>
      </c>
      <c r="C50" s="176"/>
      <c r="D50" s="176"/>
      <c r="E50" s="172" t="e">
        <f t="shared" si="19"/>
        <v>#N/A</v>
      </c>
      <c r="F50" s="178" t="e">
        <f t="shared" si="20"/>
        <v>#N/A</v>
      </c>
      <c r="G50" s="170" t="e">
        <f t="shared" si="21"/>
        <v>#N/A</v>
      </c>
      <c r="H50" s="179"/>
      <c r="I50" s="199" t="e">
        <f t="shared" si="22"/>
        <v>#N/A</v>
      </c>
      <c r="J50" s="209" t="e">
        <f t="shared" si="17"/>
        <v>#N/A</v>
      </c>
      <c r="K50" s="167" t="e">
        <f>IF(ISNUMBER(C50),SUMIFS('ONS Daily'!$D$4:$D$500,'ONS Daily'!$B$4:$B$500,M50,'ONS Daily'!$B$4:$B$500,N50),NA())</f>
        <v>#N/A</v>
      </c>
      <c r="L50" s="167" t="e">
        <f t="shared" si="23"/>
        <v>#N/A</v>
      </c>
      <c r="M50" t="e">
        <f t="shared" si="6"/>
        <v>#N/A</v>
      </c>
      <c r="N50" t="e">
        <f t="shared" si="10"/>
        <v>#N/A</v>
      </c>
      <c r="P50" s="264"/>
      <c r="Q50" s="43"/>
      <c r="R50" s="43"/>
      <c r="S50" s="43"/>
      <c r="T50" s="43"/>
      <c r="U50" s="43"/>
      <c r="V50" s="43"/>
      <c r="W50" s="43"/>
      <c r="X50" s="263"/>
    </row>
    <row r="51" spans="2:24" x14ac:dyDescent="0.25">
      <c r="B51" s="131" t="e">
        <f t="shared" si="18"/>
        <v>#N/A</v>
      </c>
      <c r="C51" s="176"/>
      <c r="D51" s="176"/>
      <c r="E51" s="172" t="e">
        <f t="shared" si="19"/>
        <v>#N/A</v>
      </c>
      <c r="F51" s="178" t="e">
        <f t="shared" si="20"/>
        <v>#N/A</v>
      </c>
      <c r="G51" s="170" t="e">
        <f t="shared" si="21"/>
        <v>#N/A</v>
      </c>
      <c r="H51" s="179"/>
      <c r="I51" s="199" t="e">
        <f t="shared" si="22"/>
        <v>#N/A</v>
      </c>
      <c r="J51" s="209" t="e">
        <f t="shared" si="17"/>
        <v>#N/A</v>
      </c>
      <c r="K51" s="167" t="e">
        <f>IF(ISNUMBER(C51),SUMIFS('ONS Daily'!$D$4:$D$500,'ONS Daily'!$B$4:$B$500,M51,'ONS Daily'!$B$4:$B$500,N51),NA())</f>
        <v>#N/A</v>
      </c>
      <c r="L51" s="167" t="e">
        <f t="shared" si="23"/>
        <v>#N/A</v>
      </c>
      <c r="P51" s="264"/>
      <c r="Q51" s="43"/>
      <c r="R51" s="43"/>
      <c r="S51" s="43"/>
      <c r="T51" s="43"/>
      <c r="U51" s="43"/>
      <c r="V51" s="43"/>
      <c r="W51" s="43"/>
      <c r="X51" s="263"/>
    </row>
    <row r="52" spans="2:24" x14ac:dyDescent="0.25">
      <c r="B52" s="131" t="e">
        <f t="shared" si="18"/>
        <v>#N/A</v>
      </c>
      <c r="C52" s="176"/>
      <c r="D52" s="176"/>
      <c r="E52" s="172" t="e">
        <f t="shared" si="19"/>
        <v>#N/A</v>
      </c>
      <c r="F52" s="178" t="e">
        <f t="shared" si="20"/>
        <v>#N/A</v>
      </c>
      <c r="G52" s="170" t="e">
        <f t="shared" si="21"/>
        <v>#N/A</v>
      </c>
      <c r="H52" s="179"/>
      <c r="I52" s="199" t="e">
        <f t="shared" si="22"/>
        <v>#N/A</v>
      </c>
      <c r="J52" s="209" t="e">
        <f t="shared" si="17"/>
        <v>#N/A</v>
      </c>
      <c r="K52" s="167" t="e">
        <f>IF(ISNUMBER(C52),SUMIFS('ONS Daily'!$D$4:$D$500,'ONS Daily'!$B$4:$B$500,M52,'ONS Daily'!$B$4:$B$500,N52),NA())</f>
        <v>#N/A</v>
      </c>
      <c r="L52" s="167" t="e">
        <f t="shared" si="23"/>
        <v>#N/A</v>
      </c>
      <c r="P52" s="264"/>
      <c r="Q52" s="43"/>
      <c r="R52" s="43"/>
      <c r="S52" s="43"/>
      <c r="T52" s="43"/>
      <c r="U52" s="43"/>
      <c r="V52" s="43"/>
      <c r="W52" s="43"/>
      <c r="X52" s="263"/>
    </row>
    <row r="53" spans="2:24" x14ac:dyDescent="0.25">
      <c r="B53" s="131" t="e">
        <f t="shared" si="18"/>
        <v>#N/A</v>
      </c>
      <c r="C53" s="176"/>
      <c r="D53" s="176"/>
      <c r="E53" s="172" t="e">
        <f t="shared" si="19"/>
        <v>#N/A</v>
      </c>
      <c r="F53" s="178" t="e">
        <f t="shared" si="20"/>
        <v>#N/A</v>
      </c>
      <c r="G53" s="170" t="e">
        <f t="shared" si="21"/>
        <v>#N/A</v>
      </c>
      <c r="H53" s="179"/>
      <c r="I53" s="199" t="e">
        <f t="shared" si="22"/>
        <v>#N/A</v>
      </c>
      <c r="J53" s="209" t="e">
        <f t="shared" si="17"/>
        <v>#N/A</v>
      </c>
      <c r="K53" s="167" t="e">
        <f>IF(ISNUMBER(C53),SUMIFS('ONS Daily'!$D$4:$D$500,'ONS Daily'!$B$4:$B$500,M53,'ONS Daily'!$B$4:$B$500,N53),NA())</f>
        <v>#N/A</v>
      </c>
      <c r="L53" s="167" t="e">
        <f t="shared" si="23"/>
        <v>#N/A</v>
      </c>
      <c r="P53" s="264"/>
      <c r="Q53" s="43"/>
      <c r="R53" s="43"/>
      <c r="S53" s="43"/>
      <c r="T53" s="43"/>
      <c r="U53" s="43"/>
      <c r="V53" s="43"/>
      <c r="W53" s="43"/>
      <c r="X53" s="263"/>
    </row>
    <row r="54" spans="2:24" x14ac:dyDescent="0.25">
      <c r="B54" s="131" t="e">
        <f t="shared" si="18"/>
        <v>#N/A</v>
      </c>
      <c r="C54" s="176"/>
      <c r="D54" s="176"/>
      <c r="E54" s="172" t="e">
        <f t="shared" si="19"/>
        <v>#N/A</v>
      </c>
      <c r="F54" s="178" t="e">
        <f t="shared" si="20"/>
        <v>#N/A</v>
      </c>
      <c r="G54" s="170" t="e">
        <f t="shared" si="21"/>
        <v>#N/A</v>
      </c>
      <c r="H54" s="179"/>
      <c r="I54" s="199" t="e">
        <f t="shared" si="22"/>
        <v>#N/A</v>
      </c>
      <c r="J54" s="209" t="e">
        <f t="shared" si="17"/>
        <v>#N/A</v>
      </c>
      <c r="K54" s="167" t="e">
        <f>IF(ISNUMBER(C54),SUMIFS('ONS Daily'!$D$4:$D$500,'ONS Daily'!$B$4:$B$500,M54,'ONS Daily'!$B$4:$B$500,N54),NA())</f>
        <v>#N/A</v>
      </c>
      <c r="L54" s="167" t="e">
        <f t="shared" si="23"/>
        <v>#N/A</v>
      </c>
      <c r="P54" s="264"/>
      <c r="Q54" s="43"/>
      <c r="R54" s="43"/>
      <c r="S54" s="43"/>
      <c r="T54" s="43"/>
      <c r="U54" s="43"/>
      <c r="V54" s="43"/>
      <c r="W54" s="43"/>
      <c r="X54" s="263"/>
    </row>
    <row r="55" spans="2:24" ht="15.75" thickBot="1" x14ac:dyDescent="0.3">
      <c r="B55" s="131" t="e">
        <f t="shared" si="18"/>
        <v>#N/A</v>
      </c>
      <c r="C55" s="176"/>
      <c r="D55" s="176"/>
      <c r="E55" s="172" t="e">
        <f t="shared" si="19"/>
        <v>#N/A</v>
      </c>
      <c r="F55" s="178" t="e">
        <f t="shared" si="20"/>
        <v>#N/A</v>
      </c>
      <c r="G55" s="170" t="e">
        <f t="shared" si="21"/>
        <v>#N/A</v>
      </c>
      <c r="H55" s="179"/>
      <c r="I55" s="199" t="e">
        <f t="shared" si="22"/>
        <v>#N/A</v>
      </c>
      <c r="J55" s="209" t="e">
        <f t="shared" si="17"/>
        <v>#N/A</v>
      </c>
      <c r="K55" s="167" t="e">
        <f>IF(ISNUMBER(C55),SUMIFS('ONS Daily'!$D$4:$D$500,'ONS Daily'!$B$4:$B$500,M55,'ONS Daily'!$B$4:$B$500,N55),NA())</f>
        <v>#N/A</v>
      </c>
      <c r="L55" s="167" t="e">
        <f t="shared" si="23"/>
        <v>#N/A</v>
      </c>
      <c r="P55" s="286"/>
      <c r="Q55" s="284"/>
      <c r="R55" s="284"/>
      <c r="S55" s="284"/>
      <c r="T55" s="284"/>
      <c r="U55" s="284"/>
      <c r="V55" s="284"/>
      <c r="W55" s="284"/>
      <c r="X55" s="285"/>
    </row>
    <row r="56" spans="2:24" x14ac:dyDescent="0.25">
      <c r="B56" s="131" t="e">
        <f t="shared" si="18"/>
        <v>#N/A</v>
      </c>
      <c r="C56" s="176"/>
      <c r="D56" s="176"/>
      <c r="E56" s="172" t="e">
        <f t="shared" si="19"/>
        <v>#N/A</v>
      </c>
      <c r="F56" s="178" t="e">
        <f t="shared" si="20"/>
        <v>#N/A</v>
      </c>
      <c r="G56" s="170" t="e">
        <f t="shared" si="21"/>
        <v>#N/A</v>
      </c>
      <c r="H56" s="179"/>
      <c r="I56" s="199" t="e">
        <f t="shared" si="22"/>
        <v>#N/A</v>
      </c>
      <c r="J56" s="209" t="e">
        <f t="shared" si="17"/>
        <v>#N/A</v>
      </c>
      <c r="K56" s="167" t="e">
        <f>IF(ISNUMBER(C56),SUMIFS('ONS Daily'!$D$4:$D$500,'ONS Daily'!$B$4:$B$500,M56,'ONS Daily'!$B$4:$B$500,N56),NA())</f>
        <v>#N/A</v>
      </c>
      <c r="L56" s="167" t="e">
        <f t="shared" si="23"/>
        <v>#N/A</v>
      </c>
    </row>
    <row r="57" spans="2:24" x14ac:dyDescent="0.25">
      <c r="B57" s="131" t="e">
        <f t="shared" si="18"/>
        <v>#N/A</v>
      </c>
      <c r="C57" s="176"/>
      <c r="D57" s="176"/>
      <c r="E57" s="172" t="e">
        <f t="shared" si="19"/>
        <v>#N/A</v>
      </c>
      <c r="F57" s="178" t="e">
        <f t="shared" si="20"/>
        <v>#N/A</v>
      </c>
      <c r="G57" s="170" t="e">
        <f t="shared" si="21"/>
        <v>#N/A</v>
      </c>
      <c r="H57" s="179"/>
      <c r="I57" s="199" t="e">
        <f t="shared" si="22"/>
        <v>#N/A</v>
      </c>
      <c r="J57" s="209" t="e">
        <f t="shared" si="17"/>
        <v>#N/A</v>
      </c>
      <c r="K57" s="167" t="e">
        <f>IF(ISNUMBER(C57),SUMIFS('ONS Daily'!$D$4:$D$500,'ONS Daily'!$B$4:$B$500,M57,'ONS Daily'!$B$4:$B$500,N57),NA())</f>
        <v>#N/A</v>
      </c>
      <c r="L57" s="167" t="e">
        <f t="shared" si="23"/>
        <v>#N/A</v>
      </c>
    </row>
  </sheetData>
  <conditionalFormatting sqref="Q4:W55">
    <cfRule type="colorScale" priority="114">
      <colorScale>
        <cfvo type="min"/>
        <cfvo type="percentile" val="0"/>
        <cfvo type="max"/>
        <color rgb="FF63BE7B"/>
        <color rgb="FFFFEB84"/>
        <color rgb="FFF8696B"/>
      </colorScale>
    </cfRule>
  </conditionalFormatting>
  <conditionalFormatting sqref="X4:X5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4F96-E7C7-4FC4-94DE-9FED4012431F}">
  <sheetPr codeName="Sheet3"/>
  <dimension ref="B1:AI500"/>
  <sheetViews>
    <sheetView workbookViewId="0">
      <pane xSplit="2" ySplit="3" topLeftCell="J10" activePane="bottomRight" state="frozen"/>
      <selection pane="topRight" activeCell="C1" sqref="C1"/>
      <selection pane="bottomLeft" activeCell="A4" sqref="A4"/>
      <selection pane="bottomRight" activeCell="U10" sqref="U10"/>
    </sheetView>
  </sheetViews>
  <sheetFormatPr defaultRowHeight="15" x14ac:dyDescent="0.25"/>
  <cols>
    <col min="2" max="2" width="11.42578125" bestFit="1" customWidth="1"/>
    <col min="20" max="20" width="10.42578125" bestFit="1" customWidth="1"/>
  </cols>
  <sheetData>
    <row r="1" spans="2:35" x14ac:dyDescent="0.25">
      <c r="B1" t="s">
        <v>140</v>
      </c>
      <c r="T1" t="s">
        <v>141</v>
      </c>
    </row>
    <row r="2" spans="2:35" ht="15.75" thickBot="1" x14ac:dyDescent="0.3"/>
    <row r="3" spans="2:35" ht="51.75" x14ac:dyDescent="0.25">
      <c r="B3" s="217" t="s">
        <v>6</v>
      </c>
      <c r="C3" s="219" t="s">
        <v>14</v>
      </c>
      <c r="D3" s="219" t="s">
        <v>107</v>
      </c>
      <c r="E3" s="219" t="s">
        <v>108</v>
      </c>
      <c r="F3" s="219" t="s">
        <v>109</v>
      </c>
      <c r="G3" s="219" t="s">
        <v>110</v>
      </c>
      <c r="H3" s="219" t="s">
        <v>111</v>
      </c>
      <c r="I3" s="219" t="s">
        <v>112</v>
      </c>
      <c r="J3" s="219" t="s">
        <v>113</v>
      </c>
      <c r="K3" s="219" t="s">
        <v>114</v>
      </c>
      <c r="L3" s="219" t="s">
        <v>115</v>
      </c>
      <c r="M3" s="219" t="s">
        <v>116</v>
      </c>
      <c r="N3" s="219" t="s">
        <v>117</v>
      </c>
      <c r="O3" s="219" t="s">
        <v>118</v>
      </c>
      <c r="P3" s="219" t="s">
        <v>119</v>
      </c>
      <c r="Q3" s="219" t="s">
        <v>120</v>
      </c>
      <c r="T3" s="224" t="s">
        <v>6</v>
      </c>
      <c r="U3" s="228" t="s">
        <v>14</v>
      </c>
      <c r="V3" s="228" t="s">
        <v>107</v>
      </c>
      <c r="W3" s="228" t="s">
        <v>108</v>
      </c>
      <c r="X3" s="228" t="s">
        <v>109</v>
      </c>
      <c r="Y3" s="228" t="s">
        <v>110</v>
      </c>
      <c r="Z3" s="228" t="s">
        <v>111</v>
      </c>
      <c r="AA3" s="228" t="s">
        <v>112</v>
      </c>
      <c r="AB3" s="228" t="s">
        <v>113</v>
      </c>
      <c r="AC3" s="228" t="s">
        <v>114</v>
      </c>
      <c r="AD3" s="228" t="s">
        <v>115</v>
      </c>
      <c r="AE3" s="228" t="s">
        <v>116</v>
      </c>
      <c r="AF3" s="228" t="s">
        <v>117</v>
      </c>
      <c r="AG3" s="228" t="s">
        <v>118</v>
      </c>
      <c r="AH3" s="228" t="s">
        <v>119</v>
      </c>
      <c r="AI3" s="228" t="s">
        <v>120</v>
      </c>
    </row>
    <row r="4" spans="2:35" x14ac:dyDescent="0.25">
      <c r="B4" s="215">
        <v>43892</v>
      </c>
      <c r="C4" s="218">
        <v>1</v>
      </c>
      <c r="D4" s="218">
        <v>1</v>
      </c>
      <c r="E4" s="218">
        <v>1</v>
      </c>
      <c r="F4" s="218">
        <v>0</v>
      </c>
      <c r="G4" s="218">
        <v>0</v>
      </c>
      <c r="H4" s="218">
        <v>0</v>
      </c>
      <c r="I4" s="218">
        <v>0</v>
      </c>
      <c r="J4" s="218">
        <v>0</v>
      </c>
      <c r="K4" s="218">
        <v>0</v>
      </c>
      <c r="L4" s="218">
        <v>0</v>
      </c>
      <c r="M4" s="218">
        <v>0</v>
      </c>
      <c r="N4" s="218">
        <v>1</v>
      </c>
      <c r="O4" s="218">
        <v>0</v>
      </c>
      <c r="P4" s="218">
        <v>0</v>
      </c>
      <c r="Q4" s="218">
        <v>0</v>
      </c>
      <c r="T4" s="131">
        <f t="shared" ref="T4:T67" si="0">IF(ISNUMBER(D4), B4,"")</f>
        <v>43892</v>
      </c>
    </row>
    <row r="5" spans="2:35" x14ac:dyDescent="0.25">
      <c r="B5" s="215">
        <f>B4+1</f>
        <v>43893</v>
      </c>
      <c r="C5" s="218">
        <v>0</v>
      </c>
      <c r="D5" s="218">
        <v>0</v>
      </c>
      <c r="E5" s="218">
        <v>0</v>
      </c>
      <c r="F5" s="218">
        <v>0</v>
      </c>
      <c r="G5" s="218">
        <v>0</v>
      </c>
      <c r="H5" s="218">
        <v>0</v>
      </c>
      <c r="I5" s="218">
        <v>0</v>
      </c>
      <c r="J5" s="218">
        <v>0</v>
      </c>
      <c r="K5" s="218">
        <v>0</v>
      </c>
      <c r="L5" s="218">
        <v>0</v>
      </c>
      <c r="M5" s="218">
        <v>0</v>
      </c>
      <c r="N5" s="218">
        <v>0</v>
      </c>
      <c r="O5" s="218">
        <v>0</v>
      </c>
      <c r="P5" s="218">
        <v>0</v>
      </c>
      <c r="Q5" s="218">
        <v>0</v>
      </c>
      <c r="T5" s="131">
        <f t="shared" si="0"/>
        <v>43893</v>
      </c>
    </row>
    <row r="6" spans="2:35" x14ac:dyDescent="0.25">
      <c r="B6" s="215">
        <f t="shared" ref="B6:B69" si="1">B5+1</f>
        <v>43894</v>
      </c>
      <c r="C6" s="218">
        <v>1</v>
      </c>
      <c r="D6" s="218">
        <v>1</v>
      </c>
      <c r="E6" s="218">
        <v>1</v>
      </c>
      <c r="F6" s="218">
        <v>0</v>
      </c>
      <c r="G6" s="218">
        <v>0</v>
      </c>
      <c r="H6" s="218">
        <v>0</v>
      </c>
      <c r="I6" s="218">
        <v>0</v>
      </c>
      <c r="J6" s="218">
        <v>0</v>
      </c>
      <c r="K6" s="218">
        <v>0</v>
      </c>
      <c r="L6" s="218">
        <v>0</v>
      </c>
      <c r="M6" s="218">
        <v>0</v>
      </c>
      <c r="N6" s="218">
        <v>0</v>
      </c>
      <c r="O6" s="218">
        <v>1</v>
      </c>
      <c r="P6" s="218">
        <v>0</v>
      </c>
      <c r="Q6" s="218">
        <v>0</v>
      </c>
      <c r="T6" s="131">
        <f t="shared" si="0"/>
        <v>43894</v>
      </c>
    </row>
    <row r="7" spans="2:35" x14ac:dyDescent="0.25">
      <c r="B7" s="215">
        <f t="shared" si="1"/>
        <v>43895</v>
      </c>
      <c r="C7" s="218">
        <v>2</v>
      </c>
      <c r="D7" s="218">
        <v>2</v>
      </c>
      <c r="E7" s="218">
        <v>2</v>
      </c>
      <c r="F7" s="218">
        <v>0</v>
      </c>
      <c r="G7" s="218">
        <v>0</v>
      </c>
      <c r="H7" s="218">
        <v>0</v>
      </c>
      <c r="I7" s="218">
        <v>0</v>
      </c>
      <c r="J7" s="218">
        <v>0</v>
      </c>
      <c r="K7" s="218">
        <v>0</v>
      </c>
      <c r="L7" s="218">
        <v>0</v>
      </c>
      <c r="M7" s="218">
        <v>0</v>
      </c>
      <c r="N7" s="218">
        <v>0</v>
      </c>
      <c r="O7" s="218">
        <v>0</v>
      </c>
      <c r="P7" s="218">
        <v>2</v>
      </c>
      <c r="Q7" s="218">
        <v>0</v>
      </c>
      <c r="T7" s="131">
        <f t="shared" si="0"/>
        <v>43895</v>
      </c>
    </row>
    <row r="8" spans="2:35" x14ac:dyDescent="0.25">
      <c r="B8" s="215">
        <f t="shared" si="1"/>
        <v>43896</v>
      </c>
      <c r="C8" s="218">
        <v>2</v>
      </c>
      <c r="D8" s="218">
        <v>2</v>
      </c>
      <c r="E8" s="218">
        <v>2</v>
      </c>
      <c r="F8" s="218">
        <v>0</v>
      </c>
      <c r="G8" s="218">
        <v>0</v>
      </c>
      <c r="H8" s="218">
        <v>0</v>
      </c>
      <c r="I8" s="218">
        <v>0</v>
      </c>
      <c r="J8" s="218">
        <v>0</v>
      </c>
      <c r="K8" s="218">
        <v>0</v>
      </c>
      <c r="L8" s="218">
        <v>0</v>
      </c>
      <c r="M8" s="218">
        <v>0</v>
      </c>
      <c r="N8" s="218">
        <v>1</v>
      </c>
      <c r="O8" s="218">
        <v>1</v>
      </c>
      <c r="P8" s="218">
        <v>0</v>
      </c>
      <c r="Q8" s="218">
        <v>0</v>
      </c>
      <c r="T8" s="131">
        <f t="shared" si="0"/>
        <v>43896</v>
      </c>
    </row>
    <row r="9" spans="2:35" x14ac:dyDescent="0.25">
      <c r="B9" s="215">
        <f t="shared" si="1"/>
        <v>43897</v>
      </c>
      <c r="C9" s="218">
        <v>0</v>
      </c>
      <c r="D9" s="218">
        <v>0</v>
      </c>
      <c r="E9" s="218">
        <v>0</v>
      </c>
      <c r="F9" s="218">
        <v>0</v>
      </c>
      <c r="G9" s="218">
        <v>0</v>
      </c>
      <c r="H9" s="218">
        <v>0</v>
      </c>
      <c r="I9" s="218">
        <v>0</v>
      </c>
      <c r="J9" s="218">
        <v>0</v>
      </c>
      <c r="K9" s="218">
        <v>0</v>
      </c>
      <c r="L9" s="218">
        <v>0</v>
      </c>
      <c r="M9" s="218">
        <v>0</v>
      </c>
      <c r="N9" s="218">
        <v>0</v>
      </c>
      <c r="O9" s="218">
        <v>0</v>
      </c>
      <c r="P9" s="218">
        <v>0</v>
      </c>
      <c r="Q9" s="218">
        <v>0</v>
      </c>
      <c r="T9" s="131">
        <f t="shared" si="0"/>
        <v>43897</v>
      </c>
    </row>
    <row r="10" spans="2:35" x14ac:dyDescent="0.25">
      <c r="B10" s="215">
        <f t="shared" si="1"/>
        <v>43898</v>
      </c>
      <c r="C10" s="218">
        <v>2</v>
      </c>
      <c r="D10" s="218">
        <v>2</v>
      </c>
      <c r="E10" s="218">
        <v>2</v>
      </c>
      <c r="F10" s="218">
        <v>0</v>
      </c>
      <c r="G10" s="218">
        <v>0</v>
      </c>
      <c r="H10" s="218">
        <v>0</v>
      </c>
      <c r="I10" s="218">
        <v>0</v>
      </c>
      <c r="J10" s="218">
        <v>1</v>
      </c>
      <c r="K10" s="218">
        <v>0</v>
      </c>
      <c r="L10" s="218">
        <v>0</v>
      </c>
      <c r="M10" s="218">
        <v>1</v>
      </c>
      <c r="N10" s="218">
        <v>0</v>
      </c>
      <c r="O10" s="218">
        <v>0</v>
      </c>
      <c r="P10" s="218">
        <v>0</v>
      </c>
      <c r="Q10" s="218">
        <v>0</v>
      </c>
      <c r="T10" s="131">
        <f t="shared" si="0"/>
        <v>43898</v>
      </c>
      <c r="U10" s="19">
        <f t="shared" ref="U10:AI10" si="2">IF(ISNUMBER(C10),AVERAGE(C4:C10),NA())</f>
        <v>1.1428571428571428</v>
      </c>
      <c r="V10" s="19">
        <f t="shared" si="2"/>
        <v>1.1428571428571428</v>
      </c>
      <c r="W10" s="19">
        <f t="shared" si="2"/>
        <v>1.1428571428571428</v>
      </c>
      <c r="X10" s="19">
        <f t="shared" si="2"/>
        <v>0</v>
      </c>
      <c r="Y10" s="19">
        <f t="shared" si="2"/>
        <v>0</v>
      </c>
      <c r="Z10" s="19">
        <f t="shared" si="2"/>
        <v>0</v>
      </c>
      <c r="AA10" s="19">
        <f t="shared" si="2"/>
        <v>0</v>
      </c>
      <c r="AB10" s="19">
        <f t="shared" si="2"/>
        <v>0.14285714285714285</v>
      </c>
      <c r="AC10" s="19">
        <f t="shared" si="2"/>
        <v>0</v>
      </c>
      <c r="AD10" s="19">
        <f t="shared" si="2"/>
        <v>0</v>
      </c>
      <c r="AE10" s="19">
        <f t="shared" si="2"/>
        <v>0.14285714285714285</v>
      </c>
      <c r="AF10" s="19">
        <f t="shared" si="2"/>
        <v>0.2857142857142857</v>
      </c>
      <c r="AG10" s="19">
        <f t="shared" si="2"/>
        <v>0.2857142857142857</v>
      </c>
      <c r="AH10" s="19">
        <f t="shared" si="2"/>
        <v>0.2857142857142857</v>
      </c>
      <c r="AI10" s="19">
        <f t="shared" si="2"/>
        <v>0</v>
      </c>
    </row>
    <row r="11" spans="2:35" x14ac:dyDescent="0.25">
      <c r="B11" s="215">
        <f t="shared" si="1"/>
        <v>43899</v>
      </c>
      <c r="C11" s="218">
        <v>5</v>
      </c>
      <c r="D11" s="218">
        <v>5</v>
      </c>
      <c r="E11" s="218">
        <v>5</v>
      </c>
      <c r="F11" s="218">
        <v>0</v>
      </c>
      <c r="G11" s="218">
        <v>0</v>
      </c>
      <c r="H11" s="218">
        <v>0</v>
      </c>
      <c r="I11" s="218">
        <v>0</v>
      </c>
      <c r="J11" s="218">
        <v>0</v>
      </c>
      <c r="K11" s="218">
        <v>0</v>
      </c>
      <c r="L11" s="218">
        <v>0</v>
      </c>
      <c r="M11" s="218">
        <v>1</v>
      </c>
      <c r="N11" s="218">
        <v>1</v>
      </c>
      <c r="O11" s="218">
        <v>2</v>
      </c>
      <c r="P11" s="218">
        <v>1</v>
      </c>
      <c r="Q11" s="218">
        <v>0</v>
      </c>
      <c r="T11" s="131">
        <f t="shared" si="0"/>
        <v>43899</v>
      </c>
      <c r="U11" s="19">
        <f t="shared" ref="U11:AI11" si="3">IF(ISNUMBER(C11),AVERAGE(C5:C11),NA())</f>
        <v>1.7142857142857142</v>
      </c>
      <c r="V11" s="19">
        <f t="shared" si="3"/>
        <v>1.7142857142857142</v>
      </c>
      <c r="W11" s="19">
        <f t="shared" si="3"/>
        <v>1.7142857142857142</v>
      </c>
      <c r="X11" s="19">
        <f t="shared" si="3"/>
        <v>0</v>
      </c>
      <c r="Y11" s="19">
        <f t="shared" si="3"/>
        <v>0</v>
      </c>
      <c r="Z11" s="19">
        <f t="shared" si="3"/>
        <v>0</v>
      </c>
      <c r="AA11" s="19">
        <f t="shared" si="3"/>
        <v>0</v>
      </c>
      <c r="AB11" s="19">
        <f t="shared" si="3"/>
        <v>0.14285714285714285</v>
      </c>
      <c r="AC11" s="19">
        <f t="shared" si="3"/>
        <v>0</v>
      </c>
      <c r="AD11" s="19">
        <f t="shared" si="3"/>
        <v>0</v>
      </c>
      <c r="AE11" s="19">
        <f t="shared" si="3"/>
        <v>0.2857142857142857</v>
      </c>
      <c r="AF11" s="19">
        <f t="shared" si="3"/>
        <v>0.2857142857142857</v>
      </c>
      <c r="AG11" s="19">
        <f t="shared" si="3"/>
        <v>0.5714285714285714</v>
      </c>
      <c r="AH11" s="19">
        <f t="shared" si="3"/>
        <v>0.42857142857142855</v>
      </c>
      <c r="AI11" s="19">
        <f t="shared" si="3"/>
        <v>0</v>
      </c>
    </row>
    <row r="12" spans="2:35" x14ac:dyDescent="0.25">
      <c r="B12" s="215">
        <f t="shared" si="1"/>
        <v>43900</v>
      </c>
      <c r="C12" s="218">
        <v>3</v>
      </c>
      <c r="D12" s="218">
        <v>3</v>
      </c>
      <c r="E12" s="218">
        <v>3</v>
      </c>
      <c r="F12" s="218">
        <v>0</v>
      </c>
      <c r="G12" s="218">
        <v>0</v>
      </c>
      <c r="H12" s="218">
        <v>0</v>
      </c>
      <c r="I12" s="218">
        <v>0</v>
      </c>
      <c r="J12" s="218">
        <v>0</v>
      </c>
      <c r="K12" s="218">
        <v>0</v>
      </c>
      <c r="L12" s="218">
        <v>0</v>
      </c>
      <c r="M12" s="218">
        <v>1</v>
      </c>
      <c r="N12" s="218">
        <v>1</v>
      </c>
      <c r="O12" s="218">
        <v>1</v>
      </c>
      <c r="P12" s="218">
        <v>0</v>
      </c>
      <c r="Q12" s="218">
        <v>0</v>
      </c>
      <c r="T12" s="131">
        <f t="shared" si="0"/>
        <v>43900</v>
      </c>
      <c r="U12" s="19">
        <f t="shared" ref="U12:AI12" si="4">IF(ISNUMBER(C12),AVERAGE(C6:C12),NA())</f>
        <v>2.1428571428571428</v>
      </c>
      <c r="V12" s="19">
        <f t="shared" si="4"/>
        <v>2.1428571428571428</v>
      </c>
      <c r="W12" s="19">
        <f t="shared" si="4"/>
        <v>2.1428571428571428</v>
      </c>
      <c r="X12" s="19">
        <f t="shared" si="4"/>
        <v>0</v>
      </c>
      <c r="Y12" s="19">
        <f t="shared" si="4"/>
        <v>0</v>
      </c>
      <c r="Z12" s="19">
        <f t="shared" si="4"/>
        <v>0</v>
      </c>
      <c r="AA12" s="19">
        <f t="shared" si="4"/>
        <v>0</v>
      </c>
      <c r="AB12" s="19">
        <f t="shared" si="4"/>
        <v>0.14285714285714285</v>
      </c>
      <c r="AC12" s="19">
        <f t="shared" si="4"/>
        <v>0</v>
      </c>
      <c r="AD12" s="19">
        <f t="shared" si="4"/>
        <v>0</v>
      </c>
      <c r="AE12" s="19">
        <f t="shared" si="4"/>
        <v>0.42857142857142855</v>
      </c>
      <c r="AF12" s="19">
        <f t="shared" si="4"/>
        <v>0.42857142857142855</v>
      </c>
      <c r="AG12" s="19">
        <f t="shared" si="4"/>
        <v>0.7142857142857143</v>
      </c>
      <c r="AH12" s="19">
        <f t="shared" si="4"/>
        <v>0.42857142857142855</v>
      </c>
      <c r="AI12" s="19">
        <f t="shared" si="4"/>
        <v>0</v>
      </c>
    </row>
    <row r="13" spans="2:35" x14ac:dyDescent="0.25">
      <c r="B13" s="215">
        <f t="shared" si="1"/>
        <v>43901</v>
      </c>
      <c r="C13" s="218">
        <v>7</v>
      </c>
      <c r="D13" s="218">
        <v>7</v>
      </c>
      <c r="E13" s="218">
        <v>7</v>
      </c>
      <c r="F13" s="218">
        <v>0</v>
      </c>
      <c r="G13" s="218">
        <v>0</v>
      </c>
      <c r="H13" s="218">
        <v>0</v>
      </c>
      <c r="I13" s="218">
        <v>0</v>
      </c>
      <c r="J13" s="218">
        <v>1</v>
      </c>
      <c r="K13" s="218">
        <v>0</v>
      </c>
      <c r="L13" s="218">
        <v>1</v>
      </c>
      <c r="M13" s="218">
        <v>1</v>
      </c>
      <c r="N13" s="218">
        <v>1</v>
      </c>
      <c r="O13" s="218">
        <v>2</v>
      </c>
      <c r="P13" s="218">
        <v>0</v>
      </c>
      <c r="Q13" s="218">
        <v>1</v>
      </c>
      <c r="T13" s="131">
        <f t="shared" si="0"/>
        <v>43901</v>
      </c>
      <c r="U13" s="19">
        <f t="shared" ref="U13:AI13" si="5">IF(ISNUMBER(C13),AVERAGE(C7:C13),NA())</f>
        <v>3</v>
      </c>
      <c r="V13" s="19">
        <f t="shared" si="5"/>
        <v>3</v>
      </c>
      <c r="W13" s="19">
        <f t="shared" si="5"/>
        <v>3</v>
      </c>
      <c r="X13" s="19">
        <f t="shared" si="5"/>
        <v>0</v>
      </c>
      <c r="Y13" s="19">
        <f t="shared" si="5"/>
        <v>0</v>
      </c>
      <c r="Z13" s="19">
        <f t="shared" si="5"/>
        <v>0</v>
      </c>
      <c r="AA13" s="19">
        <f t="shared" si="5"/>
        <v>0</v>
      </c>
      <c r="AB13" s="19">
        <f t="shared" si="5"/>
        <v>0.2857142857142857</v>
      </c>
      <c r="AC13" s="19">
        <f t="shared" si="5"/>
        <v>0</v>
      </c>
      <c r="AD13" s="19">
        <f t="shared" si="5"/>
        <v>0.14285714285714285</v>
      </c>
      <c r="AE13" s="19">
        <f t="shared" si="5"/>
        <v>0.5714285714285714</v>
      </c>
      <c r="AF13" s="19">
        <f t="shared" si="5"/>
        <v>0.5714285714285714</v>
      </c>
      <c r="AG13" s="19">
        <f t="shared" si="5"/>
        <v>0.8571428571428571</v>
      </c>
      <c r="AH13" s="19">
        <f t="shared" si="5"/>
        <v>0.42857142857142855</v>
      </c>
      <c r="AI13" s="19">
        <f t="shared" si="5"/>
        <v>0.14285714285714285</v>
      </c>
    </row>
    <row r="14" spans="2:35" x14ac:dyDescent="0.25">
      <c r="B14" s="215">
        <f t="shared" si="1"/>
        <v>43902</v>
      </c>
      <c r="C14" s="218">
        <v>13</v>
      </c>
      <c r="D14" s="218">
        <v>11</v>
      </c>
      <c r="E14" s="218">
        <v>11</v>
      </c>
      <c r="F14" s="218">
        <v>2</v>
      </c>
      <c r="G14" s="218">
        <v>0</v>
      </c>
      <c r="H14" s="218">
        <v>0</v>
      </c>
      <c r="I14" s="218">
        <v>0</v>
      </c>
      <c r="J14" s="218">
        <v>0</v>
      </c>
      <c r="K14" s="218">
        <v>0</v>
      </c>
      <c r="L14" s="218">
        <v>1</v>
      </c>
      <c r="M14" s="218">
        <v>4</v>
      </c>
      <c r="N14" s="218">
        <v>0</v>
      </c>
      <c r="O14" s="218">
        <v>6</v>
      </c>
      <c r="P14" s="218">
        <v>0</v>
      </c>
      <c r="Q14" s="218">
        <v>0</v>
      </c>
      <c r="T14" s="131">
        <f t="shared" si="0"/>
        <v>43902</v>
      </c>
      <c r="U14" s="19">
        <f t="shared" ref="U14:AI14" si="6">IF(ISNUMBER(C14),AVERAGE(C8:C14),NA())</f>
        <v>4.5714285714285712</v>
      </c>
      <c r="V14" s="19">
        <f t="shared" si="6"/>
        <v>4.2857142857142856</v>
      </c>
      <c r="W14" s="19">
        <f t="shared" si="6"/>
        <v>4.2857142857142856</v>
      </c>
      <c r="X14" s="19">
        <f t="shared" si="6"/>
        <v>0.2857142857142857</v>
      </c>
      <c r="Y14" s="19">
        <f t="shared" si="6"/>
        <v>0</v>
      </c>
      <c r="Z14" s="19">
        <f t="shared" si="6"/>
        <v>0</v>
      </c>
      <c r="AA14" s="19">
        <f t="shared" si="6"/>
        <v>0</v>
      </c>
      <c r="AB14" s="19">
        <f t="shared" si="6"/>
        <v>0.2857142857142857</v>
      </c>
      <c r="AC14" s="19">
        <f t="shared" si="6"/>
        <v>0</v>
      </c>
      <c r="AD14" s="19">
        <f t="shared" si="6"/>
        <v>0.2857142857142857</v>
      </c>
      <c r="AE14" s="19">
        <f t="shared" si="6"/>
        <v>1.1428571428571428</v>
      </c>
      <c r="AF14" s="19">
        <f t="shared" si="6"/>
        <v>0.5714285714285714</v>
      </c>
      <c r="AG14" s="19">
        <f t="shared" si="6"/>
        <v>1.7142857142857142</v>
      </c>
      <c r="AH14" s="19">
        <f t="shared" si="6"/>
        <v>0.14285714285714285</v>
      </c>
      <c r="AI14" s="19">
        <f t="shared" si="6"/>
        <v>0.14285714285714285</v>
      </c>
    </row>
    <row r="15" spans="2:35" x14ac:dyDescent="0.25">
      <c r="B15" s="215">
        <f t="shared" si="1"/>
        <v>43903</v>
      </c>
      <c r="C15" s="218">
        <v>16</v>
      </c>
      <c r="D15" s="218">
        <v>16</v>
      </c>
      <c r="E15" s="218">
        <v>16</v>
      </c>
      <c r="F15" s="218">
        <v>0</v>
      </c>
      <c r="G15" s="218">
        <v>0</v>
      </c>
      <c r="H15" s="218">
        <v>0</v>
      </c>
      <c r="I15" s="218">
        <v>0</v>
      </c>
      <c r="J15" s="218">
        <v>3</v>
      </c>
      <c r="K15" s="218">
        <v>0</v>
      </c>
      <c r="L15" s="218">
        <v>1</v>
      </c>
      <c r="M15" s="218">
        <v>2</v>
      </c>
      <c r="N15" s="218">
        <v>2</v>
      </c>
      <c r="O15" s="218">
        <v>6</v>
      </c>
      <c r="P15" s="218">
        <v>2</v>
      </c>
      <c r="Q15" s="218">
        <v>0</v>
      </c>
      <c r="T15" s="131">
        <f t="shared" si="0"/>
        <v>43903</v>
      </c>
      <c r="U15" s="19">
        <f t="shared" ref="U15:AI15" si="7">IF(ISNUMBER(C15),AVERAGE(C9:C15),NA())</f>
        <v>6.5714285714285712</v>
      </c>
      <c r="V15" s="19">
        <f t="shared" si="7"/>
        <v>6.2857142857142856</v>
      </c>
      <c r="W15" s="19">
        <f t="shared" si="7"/>
        <v>6.2857142857142856</v>
      </c>
      <c r="X15" s="19">
        <f t="shared" si="7"/>
        <v>0.2857142857142857</v>
      </c>
      <c r="Y15" s="19">
        <f t="shared" si="7"/>
        <v>0</v>
      </c>
      <c r="Z15" s="19">
        <f t="shared" si="7"/>
        <v>0</v>
      </c>
      <c r="AA15" s="19">
        <f t="shared" si="7"/>
        <v>0</v>
      </c>
      <c r="AB15" s="19">
        <f t="shared" si="7"/>
        <v>0.7142857142857143</v>
      </c>
      <c r="AC15" s="19">
        <f t="shared" si="7"/>
        <v>0</v>
      </c>
      <c r="AD15" s="19">
        <f t="shared" si="7"/>
        <v>0.42857142857142855</v>
      </c>
      <c r="AE15" s="19">
        <f t="shared" si="7"/>
        <v>1.4285714285714286</v>
      </c>
      <c r="AF15" s="19">
        <f t="shared" si="7"/>
        <v>0.7142857142857143</v>
      </c>
      <c r="AG15" s="19">
        <f t="shared" si="7"/>
        <v>2.4285714285714284</v>
      </c>
      <c r="AH15" s="19">
        <f t="shared" si="7"/>
        <v>0.42857142857142855</v>
      </c>
      <c r="AI15" s="19">
        <f t="shared" si="7"/>
        <v>0.14285714285714285</v>
      </c>
    </row>
    <row r="16" spans="2:35" x14ac:dyDescent="0.25">
      <c r="B16" s="215">
        <f t="shared" si="1"/>
        <v>43904</v>
      </c>
      <c r="C16" s="218">
        <v>21</v>
      </c>
      <c r="D16" s="218">
        <v>19</v>
      </c>
      <c r="E16" s="218">
        <v>19</v>
      </c>
      <c r="F16" s="218">
        <v>2</v>
      </c>
      <c r="G16" s="218">
        <v>0</v>
      </c>
      <c r="H16" s="218">
        <v>0</v>
      </c>
      <c r="I16" s="218">
        <v>0</v>
      </c>
      <c r="J16" s="218">
        <v>3</v>
      </c>
      <c r="K16" s="218">
        <v>0</v>
      </c>
      <c r="L16" s="218">
        <v>0</v>
      </c>
      <c r="M16" s="218">
        <v>2</v>
      </c>
      <c r="N16" s="218">
        <v>0</v>
      </c>
      <c r="O16" s="218">
        <v>10</v>
      </c>
      <c r="P16" s="218">
        <v>3</v>
      </c>
      <c r="Q16" s="218">
        <v>1</v>
      </c>
      <c r="T16" s="131">
        <f t="shared" si="0"/>
        <v>43904</v>
      </c>
      <c r="U16" s="19">
        <f t="shared" ref="U16:AI16" si="8">IF(ISNUMBER(C16),AVERAGE(C10:C16),NA())</f>
        <v>9.5714285714285712</v>
      </c>
      <c r="V16" s="19">
        <f t="shared" si="8"/>
        <v>9</v>
      </c>
      <c r="W16" s="19">
        <f t="shared" si="8"/>
        <v>9</v>
      </c>
      <c r="X16" s="19">
        <f t="shared" si="8"/>
        <v>0.5714285714285714</v>
      </c>
      <c r="Y16" s="19">
        <f t="shared" si="8"/>
        <v>0</v>
      </c>
      <c r="Z16" s="19">
        <f t="shared" si="8"/>
        <v>0</v>
      </c>
      <c r="AA16" s="19">
        <f t="shared" si="8"/>
        <v>0</v>
      </c>
      <c r="AB16" s="19">
        <f t="shared" si="8"/>
        <v>1.1428571428571428</v>
      </c>
      <c r="AC16" s="19">
        <f t="shared" si="8"/>
        <v>0</v>
      </c>
      <c r="AD16" s="19">
        <f t="shared" si="8"/>
        <v>0.42857142857142855</v>
      </c>
      <c r="AE16" s="19">
        <f t="shared" si="8"/>
        <v>1.7142857142857142</v>
      </c>
      <c r="AF16" s="19">
        <f t="shared" si="8"/>
        <v>0.7142857142857143</v>
      </c>
      <c r="AG16" s="19">
        <f t="shared" si="8"/>
        <v>3.8571428571428572</v>
      </c>
      <c r="AH16" s="19">
        <f t="shared" si="8"/>
        <v>0.8571428571428571</v>
      </c>
      <c r="AI16" s="19">
        <f t="shared" si="8"/>
        <v>0.2857142857142857</v>
      </c>
    </row>
    <row r="17" spans="2:35" x14ac:dyDescent="0.25">
      <c r="B17" s="215">
        <f t="shared" si="1"/>
        <v>43905</v>
      </c>
      <c r="C17" s="218">
        <v>31</v>
      </c>
      <c r="D17" s="218">
        <v>30</v>
      </c>
      <c r="E17" s="218">
        <v>28</v>
      </c>
      <c r="F17" s="218">
        <v>1</v>
      </c>
      <c r="G17" s="218">
        <v>1</v>
      </c>
      <c r="H17" s="218">
        <v>0</v>
      </c>
      <c r="I17" s="218">
        <v>1</v>
      </c>
      <c r="J17" s="218">
        <v>4</v>
      </c>
      <c r="K17" s="218">
        <v>2</v>
      </c>
      <c r="L17" s="218">
        <v>0</v>
      </c>
      <c r="M17" s="218">
        <v>4</v>
      </c>
      <c r="N17" s="218">
        <v>1</v>
      </c>
      <c r="O17" s="218">
        <v>8</v>
      </c>
      <c r="P17" s="218">
        <v>7</v>
      </c>
      <c r="Q17" s="218">
        <v>1</v>
      </c>
      <c r="T17" s="131">
        <f t="shared" si="0"/>
        <v>43905</v>
      </c>
      <c r="U17" s="19">
        <f t="shared" ref="U17:AI17" si="9">IF(ISNUMBER(C17),AVERAGE(C11:C17),NA())</f>
        <v>13.714285714285714</v>
      </c>
      <c r="V17" s="19">
        <f t="shared" si="9"/>
        <v>13</v>
      </c>
      <c r="W17" s="19">
        <f t="shared" si="9"/>
        <v>12.714285714285714</v>
      </c>
      <c r="X17" s="19">
        <f t="shared" si="9"/>
        <v>0.7142857142857143</v>
      </c>
      <c r="Y17" s="19">
        <f t="shared" si="9"/>
        <v>0.14285714285714285</v>
      </c>
      <c r="Z17" s="19">
        <f t="shared" si="9"/>
        <v>0</v>
      </c>
      <c r="AA17" s="19">
        <f t="shared" si="9"/>
        <v>0.14285714285714285</v>
      </c>
      <c r="AB17" s="19">
        <f t="shared" si="9"/>
        <v>1.5714285714285714</v>
      </c>
      <c r="AC17" s="19">
        <f t="shared" si="9"/>
        <v>0.2857142857142857</v>
      </c>
      <c r="AD17" s="19">
        <f t="shared" si="9"/>
        <v>0.42857142857142855</v>
      </c>
      <c r="AE17" s="19">
        <f t="shared" si="9"/>
        <v>2.1428571428571428</v>
      </c>
      <c r="AF17" s="19">
        <f t="shared" si="9"/>
        <v>0.8571428571428571</v>
      </c>
      <c r="AG17" s="19">
        <f t="shared" si="9"/>
        <v>5</v>
      </c>
      <c r="AH17" s="19">
        <f t="shared" si="9"/>
        <v>1.8571428571428572</v>
      </c>
      <c r="AI17" s="19">
        <f t="shared" si="9"/>
        <v>0.42857142857142855</v>
      </c>
    </row>
    <row r="18" spans="2:35" x14ac:dyDescent="0.25">
      <c r="B18" s="215">
        <f t="shared" si="1"/>
        <v>43906</v>
      </c>
      <c r="C18" s="218">
        <v>50</v>
      </c>
      <c r="D18" s="218">
        <v>47</v>
      </c>
      <c r="E18" s="218">
        <v>43</v>
      </c>
      <c r="F18" s="218">
        <v>3</v>
      </c>
      <c r="G18" s="218">
        <v>3</v>
      </c>
      <c r="H18" s="218">
        <v>0</v>
      </c>
      <c r="I18" s="218">
        <v>0</v>
      </c>
      <c r="J18" s="218">
        <v>2</v>
      </c>
      <c r="K18" s="218">
        <v>2</v>
      </c>
      <c r="L18" s="218">
        <v>4</v>
      </c>
      <c r="M18" s="218">
        <v>8</v>
      </c>
      <c r="N18" s="218">
        <v>2</v>
      </c>
      <c r="O18" s="218">
        <v>14</v>
      </c>
      <c r="P18" s="218">
        <v>9</v>
      </c>
      <c r="Q18" s="218">
        <v>2</v>
      </c>
      <c r="T18" s="131">
        <f t="shared" si="0"/>
        <v>43906</v>
      </c>
      <c r="U18" s="19">
        <f t="shared" ref="U18:AI18" si="10">IF(ISNUMBER(C18),AVERAGE(C12:C18),NA())</f>
        <v>20.142857142857142</v>
      </c>
      <c r="V18" s="19">
        <f t="shared" si="10"/>
        <v>19</v>
      </c>
      <c r="W18" s="19">
        <f t="shared" si="10"/>
        <v>18.142857142857142</v>
      </c>
      <c r="X18" s="19">
        <f t="shared" si="10"/>
        <v>1.1428571428571428</v>
      </c>
      <c r="Y18" s="19">
        <f t="shared" si="10"/>
        <v>0.5714285714285714</v>
      </c>
      <c r="Z18" s="19">
        <f t="shared" si="10"/>
        <v>0</v>
      </c>
      <c r="AA18" s="19">
        <f t="shared" si="10"/>
        <v>0.14285714285714285</v>
      </c>
      <c r="AB18" s="19">
        <f t="shared" si="10"/>
        <v>1.8571428571428572</v>
      </c>
      <c r="AC18" s="19">
        <f t="shared" si="10"/>
        <v>0.5714285714285714</v>
      </c>
      <c r="AD18" s="19">
        <f t="shared" si="10"/>
        <v>1</v>
      </c>
      <c r="AE18" s="19">
        <f t="shared" si="10"/>
        <v>3.1428571428571428</v>
      </c>
      <c r="AF18" s="19">
        <f t="shared" si="10"/>
        <v>1</v>
      </c>
      <c r="AG18" s="19">
        <f t="shared" si="10"/>
        <v>6.7142857142857144</v>
      </c>
      <c r="AH18" s="19">
        <f t="shared" si="10"/>
        <v>3</v>
      </c>
      <c r="AI18" s="19">
        <f t="shared" si="10"/>
        <v>0.7142857142857143</v>
      </c>
    </row>
    <row r="19" spans="2:35" x14ac:dyDescent="0.25">
      <c r="B19" s="215">
        <f t="shared" si="1"/>
        <v>43907</v>
      </c>
      <c r="C19" s="218">
        <v>58</v>
      </c>
      <c r="D19" s="218">
        <v>55</v>
      </c>
      <c r="E19" s="218">
        <v>54</v>
      </c>
      <c r="F19" s="218">
        <v>3</v>
      </c>
      <c r="G19" s="218">
        <v>1</v>
      </c>
      <c r="H19" s="218">
        <v>0</v>
      </c>
      <c r="I19" s="218">
        <v>0</v>
      </c>
      <c r="J19" s="218">
        <v>6</v>
      </c>
      <c r="K19" s="218">
        <v>2</v>
      </c>
      <c r="L19" s="218">
        <v>1</v>
      </c>
      <c r="M19" s="218">
        <v>8</v>
      </c>
      <c r="N19" s="218">
        <v>2</v>
      </c>
      <c r="O19" s="218">
        <v>26</v>
      </c>
      <c r="P19" s="218">
        <v>7</v>
      </c>
      <c r="Q19" s="218">
        <v>2</v>
      </c>
      <c r="T19" s="131">
        <f t="shared" si="0"/>
        <v>43907</v>
      </c>
      <c r="U19" s="19">
        <f t="shared" ref="U19:AI19" si="11">IF(ISNUMBER(C19),AVERAGE(C13:C19),NA())</f>
        <v>28</v>
      </c>
      <c r="V19" s="19">
        <f t="shared" si="11"/>
        <v>26.428571428571427</v>
      </c>
      <c r="W19" s="19">
        <f t="shared" si="11"/>
        <v>25.428571428571427</v>
      </c>
      <c r="X19" s="19">
        <f t="shared" si="11"/>
        <v>1.5714285714285714</v>
      </c>
      <c r="Y19" s="19">
        <f t="shared" si="11"/>
        <v>0.7142857142857143</v>
      </c>
      <c r="Z19" s="19">
        <f t="shared" si="11"/>
        <v>0</v>
      </c>
      <c r="AA19" s="19">
        <f t="shared" si="11"/>
        <v>0.14285714285714285</v>
      </c>
      <c r="AB19" s="19">
        <f t="shared" si="11"/>
        <v>2.7142857142857144</v>
      </c>
      <c r="AC19" s="19">
        <f t="shared" si="11"/>
        <v>0.8571428571428571</v>
      </c>
      <c r="AD19" s="19">
        <f t="shared" si="11"/>
        <v>1.1428571428571428</v>
      </c>
      <c r="AE19" s="19">
        <f t="shared" si="11"/>
        <v>4.1428571428571432</v>
      </c>
      <c r="AF19" s="19">
        <f t="shared" si="11"/>
        <v>1.1428571428571428</v>
      </c>
      <c r="AG19" s="19">
        <f t="shared" si="11"/>
        <v>10.285714285714286</v>
      </c>
      <c r="AH19" s="19">
        <f t="shared" si="11"/>
        <v>4</v>
      </c>
      <c r="AI19" s="19">
        <f t="shared" si="11"/>
        <v>1</v>
      </c>
    </row>
    <row r="20" spans="2:35" x14ac:dyDescent="0.25">
      <c r="B20" s="215">
        <f t="shared" si="1"/>
        <v>43908</v>
      </c>
      <c r="C20" s="218">
        <v>73</v>
      </c>
      <c r="D20" s="218">
        <v>68</v>
      </c>
      <c r="E20" s="218">
        <v>66</v>
      </c>
      <c r="F20" s="218">
        <v>4</v>
      </c>
      <c r="G20" s="218">
        <v>2</v>
      </c>
      <c r="H20" s="218">
        <v>1</v>
      </c>
      <c r="I20" s="218">
        <v>0</v>
      </c>
      <c r="J20" s="218">
        <v>6</v>
      </c>
      <c r="K20" s="218">
        <v>2</v>
      </c>
      <c r="L20" s="218">
        <v>4</v>
      </c>
      <c r="M20" s="218">
        <v>9</v>
      </c>
      <c r="N20" s="218">
        <v>1</v>
      </c>
      <c r="O20" s="218">
        <v>28</v>
      </c>
      <c r="P20" s="218">
        <v>13</v>
      </c>
      <c r="Q20" s="218">
        <v>3</v>
      </c>
      <c r="T20" s="131">
        <f t="shared" si="0"/>
        <v>43908</v>
      </c>
      <c r="U20" s="19">
        <f t="shared" ref="U20:AI20" si="12">IF(ISNUMBER(C20),AVERAGE(C14:C20),NA())</f>
        <v>37.428571428571431</v>
      </c>
      <c r="V20" s="19">
        <f t="shared" si="12"/>
        <v>35.142857142857146</v>
      </c>
      <c r="W20" s="19">
        <f t="shared" si="12"/>
        <v>33.857142857142854</v>
      </c>
      <c r="X20" s="19">
        <f t="shared" si="12"/>
        <v>2.1428571428571428</v>
      </c>
      <c r="Y20" s="19">
        <f t="shared" si="12"/>
        <v>1</v>
      </c>
      <c r="Z20" s="19">
        <f t="shared" si="12"/>
        <v>0.14285714285714285</v>
      </c>
      <c r="AA20" s="19">
        <f t="shared" si="12"/>
        <v>0.14285714285714285</v>
      </c>
      <c r="AB20" s="19">
        <f t="shared" si="12"/>
        <v>3.4285714285714284</v>
      </c>
      <c r="AC20" s="19">
        <f t="shared" si="12"/>
        <v>1.1428571428571428</v>
      </c>
      <c r="AD20" s="19">
        <f t="shared" si="12"/>
        <v>1.5714285714285714</v>
      </c>
      <c r="AE20" s="19">
        <f t="shared" si="12"/>
        <v>5.2857142857142856</v>
      </c>
      <c r="AF20" s="19">
        <f t="shared" si="12"/>
        <v>1.1428571428571428</v>
      </c>
      <c r="AG20" s="19">
        <f t="shared" si="12"/>
        <v>14</v>
      </c>
      <c r="AH20" s="19">
        <f t="shared" si="12"/>
        <v>5.8571428571428568</v>
      </c>
      <c r="AI20" s="19">
        <f t="shared" si="12"/>
        <v>1.2857142857142858</v>
      </c>
    </row>
    <row r="21" spans="2:35" x14ac:dyDescent="0.25">
      <c r="B21" s="215">
        <f t="shared" si="1"/>
        <v>43909</v>
      </c>
      <c r="C21" s="218">
        <v>79</v>
      </c>
      <c r="D21" s="218">
        <v>75</v>
      </c>
      <c r="E21" s="218">
        <v>71</v>
      </c>
      <c r="F21" s="218">
        <v>4</v>
      </c>
      <c r="G21" s="218">
        <v>4</v>
      </c>
      <c r="H21" s="218">
        <v>0</v>
      </c>
      <c r="I21" s="218">
        <v>0</v>
      </c>
      <c r="J21" s="218">
        <v>9</v>
      </c>
      <c r="K21" s="218">
        <v>1</v>
      </c>
      <c r="L21" s="218">
        <v>3</v>
      </c>
      <c r="M21" s="218">
        <v>8</v>
      </c>
      <c r="N21" s="218">
        <v>6</v>
      </c>
      <c r="O21" s="218">
        <v>31</v>
      </c>
      <c r="P21" s="218">
        <v>9</v>
      </c>
      <c r="Q21" s="218">
        <v>4</v>
      </c>
      <c r="T21" s="131">
        <f t="shared" si="0"/>
        <v>43909</v>
      </c>
      <c r="U21" s="19">
        <f t="shared" ref="U21:AI21" si="13">IF(ISNUMBER(C21),AVERAGE(C15:C21),NA())</f>
        <v>46.857142857142854</v>
      </c>
      <c r="V21" s="19">
        <f t="shared" si="13"/>
        <v>44.285714285714285</v>
      </c>
      <c r="W21" s="19">
        <f t="shared" si="13"/>
        <v>42.428571428571431</v>
      </c>
      <c r="X21" s="19">
        <f t="shared" si="13"/>
        <v>2.4285714285714284</v>
      </c>
      <c r="Y21" s="19">
        <f t="shared" si="13"/>
        <v>1.5714285714285714</v>
      </c>
      <c r="Z21" s="19">
        <f t="shared" si="13"/>
        <v>0.14285714285714285</v>
      </c>
      <c r="AA21" s="19">
        <f t="shared" si="13"/>
        <v>0.14285714285714285</v>
      </c>
      <c r="AB21" s="19">
        <f t="shared" si="13"/>
        <v>4.7142857142857144</v>
      </c>
      <c r="AC21" s="19">
        <f t="shared" si="13"/>
        <v>1.2857142857142858</v>
      </c>
      <c r="AD21" s="19">
        <f t="shared" si="13"/>
        <v>1.8571428571428572</v>
      </c>
      <c r="AE21" s="19">
        <f t="shared" si="13"/>
        <v>5.8571428571428568</v>
      </c>
      <c r="AF21" s="19">
        <f t="shared" si="13"/>
        <v>2</v>
      </c>
      <c r="AG21" s="19">
        <f t="shared" si="13"/>
        <v>17.571428571428573</v>
      </c>
      <c r="AH21" s="19">
        <f t="shared" si="13"/>
        <v>7.1428571428571432</v>
      </c>
      <c r="AI21" s="19">
        <f t="shared" si="13"/>
        <v>1.8571428571428572</v>
      </c>
    </row>
    <row r="22" spans="2:35" x14ac:dyDescent="0.25">
      <c r="B22" s="215">
        <f t="shared" si="1"/>
        <v>43910</v>
      </c>
      <c r="C22" s="218">
        <v>117</v>
      </c>
      <c r="D22" s="218">
        <v>112</v>
      </c>
      <c r="E22" s="218">
        <v>108</v>
      </c>
      <c r="F22" s="218">
        <v>5</v>
      </c>
      <c r="G22" s="218">
        <v>4</v>
      </c>
      <c r="H22" s="218">
        <v>0</v>
      </c>
      <c r="I22" s="218">
        <v>3</v>
      </c>
      <c r="J22" s="218">
        <v>8</v>
      </c>
      <c r="K22" s="218">
        <v>2</v>
      </c>
      <c r="L22" s="218">
        <v>6</v>
      </c>
      <c r="M22" s="218">
        <v>19</v>
      </c>
      <c r="N22" s="218">
        <v>2</v>
      </c>
      <c r="O22" s="218">
        <v>49</v>
      </c>
      <c r="P22" s="218">
        <v>16</v>
      </c>
      <c r="Q22" s="218">
        <v>3</v>
      </c>
      <c r="T22" s="131">
        <f t="shared" si="0"/>
        <v>43910</v>
      </c>
      <c r="U22" s="19">
        <f t="shared" ref="U22:AI22" si="14">IF(ISNUMBER(C22),AVERAGE(C16:C22),NA())</f>
        <v>61.285714285714285</v>
      </c>
      <c r="V22" s="19">
        <f t="shared" si="14"/>
        <v>58</v>
      </c>
      <c r="W22" s="19">
        <f t="shared" si="14"/>
        <v>55.571428571428569</v>
      </c>
      <c r="X22" s="19">
        <f t="shared" si="14"/>
        <v>3.1428571428571428</v>
      </c>
      <c r="Y22" s="19">
        <f t="shared" si="14"/>
        <v>2.1428571428571428</v>
      </c>
      <c r="Z22" s="19">
        <f t="shared" si="14"/>
        <v>0.14285714285714285</v>
      </c>
      <c r="AA22" s="19">
        <f t="shared" si="14"/>
        <v>0.5714285714285714</v>
      </c>
      <c r="AB22" s="19">
        <f t="shared" si="14"/>
        <v>5.4285714285714288</v>
      </c>
      <c r="AC22" s="19">
        <f t="shared" si="14"/>
        <v>1.5714285714285714</v>
      </c>
      <c r="AD22" s="19">
        <f t="shared" si="14"/>
        <v>2.5714285714285716</v>
      </c>
      <c r="AE22" s="19">
        <f t="shared" si="14"/>
        <v>8.2857142857142865</v>
      </c>
      <c r="AF22" s="19">
        <f t="shared" si="14"/>
        <v>2</v>
      </c>
      <c r="AG22" s="19">
        <f t="shared" si="14"/>
        <v>23.714285714285715</v>
      </c>
      <c r="AH22" s="19">
        <f t="shared" si="14"/>
        <v>9.1428571428571423</v>
      </c>
      <c r="AI22" s="19">
        <f t="shared" si="14"/>
        <v>2.2857142857142856</v>
      </c>
    </row>
    <row r="23" spans="2:35" x14ac:dyDescent="0.25">
      <c r="B23" s="215">
        <f t="shared" si="1"/>
        <v>43911</v>
      </c>
      <c r="C23" s="218">
        <v>142</v>
      </c>
      <c r="D23" s="218">
        <v>134</v>
      </c>
      <c r="E23" s="218">
        <v>124</v>
      </c>
      <c r="F23" s="218">
        <v>7</v>
      </c>
      <c r="G23" s="218">
        <v>9</v>
      </c>
      <c r="H23" s="218">
        <v>1</v>
      </c>
      <c r="I23" s="218">
        <v>3</v>
      </c>
      <c r="J23" s="218">
        <v>12</v>
      </c>
      <c r="K23" s="218">
        <v>2</v>
      </c>
      <c r="L23" s="218">
        <v>4</v>
      </c>
      <c r="M23" s="218">
        <v>17</v>
      </c>
      <c r="N23" s="218">
        <v>8</v>
      </c>
      <c r="O23" s="218">
        <v>55</v>
      </c>
      <c r="P23" s="218">
        <v>15</v>
      </c>
      <c r="Q23" s="218">
        <v>8</v>
      </c>
      <c r="T23" s="131">
        <f t="shared" si="0"/>
        <v>43911</v>
      </c>
      <c r="U23" s="19">
        <f t="shared" ref="U23:AI23" si="15">IF(ISNUMBER(C23),AVERAGE(C17:C23),NA())</f>
        <v>78.571428571428569</v>
      </c>
      <c r="V23" s="19">
        <f t="shared" si="15"/>
        <v>74.428571428571431</v>
      </c>
      <c r="W23" s="19">
        <f t="shared" si="15"/>
        <v>70.571428571428569</v>
      </c>
      <c r="X23" s="19">
        <f t="shared" si="15"/>
        <v>3.8571428571428572</v>
      </c>
      <c r="Y23" s="19">
        <f t="shared" si="15"/>
        <v>3.4285714285714284</v>
      </c>
      <c r="Z23" s="19">
        <f t="shared" si="15"/>
        <v>0.2857142857142857</v>
      </c>
      <c r="AA23" s="19">
        <f t="shared" si="15"/>
        <v>1</v>
      </c>
      <c r="AB23" s="19">
        <f t="shared" si="15"/>
        <v>6.7142857142857144</v>
      </c>
      <c r="AC23" s="19">
        <f t="shared" si="15"/>
        <v>1.8571428571428572</v>
      </c>
      <c r="AD23" s="19">
        <f t="shared" si="15"/>
        <v>3.1428571428571428</v>
      </c>
      <c r="AE23" s="19">
        <f t="shared" si="15"/>
        <v>10.428571428571429</v>
      </c>
      <c r="AF23" s="19">
        <f t="shared" si="15"/>
        <v>3.1428571428571428</v>
      </c>
      <c r="AG23" s="19">
        <f t="shared" si="15"/>
        <v>30.142857142857142</v>
      </c>
      <c r="AH23" s="19">
        <f t="shared" si="15"/>
        <v>10.857142857142858</v>
      </c>
      <c r="AI23" s="19">
        <f t="shared" si="15"/>
        <v>3.2857142857142856</v>
      </c>
    </row>
    <row r="24" spans="2:35" x14ac:dyDescent="0.25">
      <c r="B24" s="215">
        <f t="shared" si="1"/>
        <v>43912</v>
      </c>
      <c r="C24" s="218">
        <v>182</v>
      </c>
      <c r="D24" s="218">
        <v>175</v>
      </c>
      <c r="E24" s="218">
        <v>171</v>
      </c>
      <c r="F24" s="218">
        <v>6</v>
      </c>
      <c r="G24" s="218">
        <v>4</v>
      </c>
      <c r="H24" s="218">
        <v>1</v>
      </c>
      <c r="I24" s="218">
        <v>6</v>
      </c>
      <c r="J24" s="218">
        <v>17</v>
      </c>
      <c r="K24" s="218">
        <v>2</v>
      </c>
      <c r="L24" s="218">
        <v>12</v>
      </c>
      <c r="M24" s="218">
        <v>23</v>
      </c>
      <c r="N24" s="218">
        <v>11</v>
      </c>
      <c r="O24" s="218">
        <v>64</v>
      </c>
      <c r="P24" s="218">
        <v>30</v>
      </c>
      <c r="Q24" s="218">
        <v>6</v>
      </c>
      <c r="T24" s="131">
        <f t="shared" si="0"/>
        <v>43912</v>
      </c>
      <c r="U24" s="19">
        <f t="shared" ref="U24:AI24" si="16">IF(ISNUMBER(C24),AVERAGE(C18:C24),NA())</f>
        <v>100.14285714285714</v>
      </c>
      <c r="V24" s="19">
        <f t="shared" si="16"/>
        <v>95.142857142857139</v>
      </c>
      <c r="W24" s="19">
        <f t="shared" si="16"/>
        <v>91</v>
      </c>
      <c r="X24" s="19">
        <f t="shared" si="16"/>
        <v>4.5714285714285712</v>
      </c>
      <c r="Y24" s="19">
        <f t="shared" si="16"/>
        <v>3.8571428571428572</v>
      </c>
      <c r="Z24" s="19">
        <f t="shared" si="16"/>
        <v>0.42857142857142855</v>
      </c>
      <c r="AA24" s="19">
        <f t="shared" si="16"/>
        <v>1.7142857142857142</v>
      </c>
      <c r="AB24" s="19">
        <f t="shared" si="16"/>
        <v>8.5714285714285712</v>
      </c>
      <c r="AC24" s="19">
        <f t="shared" si="16"/>
        <v>1.8571428571428572</v>
      </c>
      <c r="AD24" s="19">
        <f t="shared" si="16"/>
        <v>4.8571428571428568</v>
      </c>
      <c r="AE24" s="19">
        <f t="shared" si="16"/>
        <v>13.142857142857142</v>
      </c>
      <c r="AF24" s="19">
        <f t="shared" si="16"/>
        <v>4.5714285714285712</v>
      </c>
      <c r="AG24" s="19">
        <f t="shared" si="16"/>
        <v>38.142857142857146</v>
      </c>
      <c r="AH24" s="19">
        <f t="shared" si="16"/>
        <v>14.142857142857142</v>
      </c>
      <c r="AI24" s="19">
        <f t="shared" si="16"/>
        <v>4</v>
      </c>
    </row>
    <row r="25" spans="2:35" x14ac:dyDescent="0.25">
      <c r="B25" s="215">
        <f t="shared" si="1"/>
        <v>43913</v>
      </c>
      <c r="C25" s="218">
        <v>208</v>
      </c>
      <c r="D25" s="218">
        <v>197</v>
      </c>
      <c r="E25" s="218">
        <v>188</v>
      </c>
      <c r="F25" s="218">
        <v>7</v>
      </c>
      <c r="G25" s="218">
        <v>7</v>
      </c>
      <c r="H25" s="218">
        <v>4</v>
      </c>
      <c r="I25" s="218">
        <v>4</v>
      </c>
      <c r="J25" s="218">
        <v>20</v>
      </c>
      <c r="K25" s="218">
        <v>6</v>
      </c>
      <c r="L25" s="218">
        <v>10</v>
      </c>
      <c r="M25" s="218">
        <v>29</v>
      </c>
      <c r="N25" s="218">
        <v>12</v>
      </c>
      <c r="O25" s="218">
        <v>69</v>
      </c>
      <c r="P25" s="218">
        <v>27</v>
      </c>
      <c r="Q25" s="218">
        <v>11</v>
      </c>
      <c r="T25" s="131">
        <f t="shared" si="0"/>
        <v>43913</v>
      </c>
      <c r="U25" s="19">
        <f t="shared" ref="U25:AI25" si="17">IF(ISNUMBER(C25),AVERAGE(C19:C25),NA())</f>
        <v>122.71428571428571</v>
      </c>
      <c r="V25" s="19">
        <f t="shared" si="17"/>
        <v>116.57142857142857</v>
      </c>
      <c r="W25" s="19">
        <f t="shared" si="17"/>
        <v>111.71428571428571</v>
      </c>
      <c r="X25" s="19">
        <f t="shared" si="17"/>
        <v>5.1428571428571432</v>
      </c>
      <c r="Y25" s="19">
        <f t="shared" si="17"/>
        <v>4.4285714285714288</v>
      </c>
      <c r="Z25" s="19">
        <f t="shared" si="17"/>
        <v>1</v>
      </c>
      <c r="AA25" s="19">
        <f t="shared" si="17"/>
        <v>2.2857142857142856</v>
      </c>
      <c r="AB25" s="19">
        <f t="shared" si="17"/>
        <v>11.142857142857142</v>
      </c>
      <c r="AC25" s="19">
        <f t="shared" si="17"/>
        <v>2.4285714285714284</v>
      </c>
      <c r="AD25" s="19">
        <f t="shared" si="17"/>
        <v>5.7142857142857144</v>
      </c>
      <c r="AE25" s="19">
        <f t="shared" si="17"/>
        <v>16.142857142857142</v>
      </c>
      <c r="AF25" s="19">
        <f t="shared" si="17"/>
        <v>6</v>
      </c>
      <c r="AG25" s="19">
        <f t="shared" si="17"/>
        <v>46</v>
      </c>
      <c r="AH25" s="19">
        <f t="shared" si="17"/>
        <v>16.714285714285715</v>
      </c>
      <c r="AI25" s="19">
        <f t="shared" si="17"/>
        <v>5.2857142857142856</v>
      </c>
    </row>
    <row r="26" spans="2:35" x14ac:dyDescent="0.25">
      <c r="B26" s="215">
        <f t="shared" si="1"/>
        <v>43914</v>
      </c>
      <c r="C26" s="218">
        <v>262</v>
      </c>
      <c r="D26" s="218">
        <v>247</v>
      </c>
      <c r="E26" s="218">
        <v>236</v>
      </c>
      <c r="F26" s="218">
        <v>12</v>
      </c>
      <c r="G26" s="218">
        <v>11</v>
      </c>
      <c r="H26" s="218">
        <v>3</v>
      </c>
      <c r="I26" s="218">
        <v>2</v>
      </c>
      <c r="J26" s="218">
        <v>22</v>
      </c>
      <c r="K26" s="218">
        <v>7</v>
      </c>
      <c r="L26" s="218">
        <v>17</v>
      </c>
      <c r="M26" s="218">
        <v>30</v>
      </c>
      <c r="N26" s="218">
        <v>23</v>
      </c>
      <c r="O26" s="218">
        <v>97</v>
      </c>
      <c r="P26" s="218">
        <v>31</v>
      </c>
      <c r="Q26" s="218">
        <v>7</v>
      </c>
      <c r="T26" s="131">
        <f t="shared" si="0"/>
        <v>43914</v>
      </c>
      <c r="U26" s="19">
        <f t="shared" ref="U26:AI26" si="18">IF(ISNUMBER(C26),AVERAGE(C20:C26),NA())</f>
        <v>151.85714285714286</v>
      </c>
      <c r="V26" s="19">
        <f t="shared" si="18"/>
        <v>144</v>
      </c>
      <c r="W26" s="19">
        <f t="shared" si="18"/>
        <v>137.71428571428572</v>
      </c>
      <c r="X26" s="19">
        <f t="shared" si="18"/>
        <v>6.4285714285714288</v>
      </c>
      <c r="Y26" s="19">
        <f t="shared" si="18"/>
        <v>5.8571428571428568</v>
      </c>
      <c r="Z26" s="19">
        <f t="shared" si="18"/>
        <v>1.4285714285714286</v>
      </c>
      <c r="AA26" s="19">
        <f t="shared" si="18"/>
        <v>2.5714285714285716</v>
      </c>
      <c r="AB26" s="19">
        <f t="shared" si="18"/>
        <v>13.428571428571429</v>
      </c>
      <c r="AC26" s="19">
        <f t="shared" si="18"/>
        <v>3.1428571428571428</v>
      </c>
      <c r="AD26" s="19">
        <f t="shared" si="18"/>
        <v>8</v>
      </c>
      <c r="AE26" s="19">
        <f t="shared" si="18"/>
        <v>19.285714285714285</v>
      </c>
      <c r="AF26" s="19">
        <f t="shared" si="18"/>
        <v>9</v>
      </c>
      <c r="AG26" s="19">
        <f t="shared" si="18"/>
        <v>56.142857142857146</v>
      </c>
      <c r="AH26" s="19">
        <f t="shared" si="18"/>
        <v>20.142857142857142</v>
      </c>
      <c r="AI26" s="19">
        <f t="shared" si="18"/>
        <v>6</v>
      </c>
    </row>
    <row r="27" spans="2:35" x14ac:dyDescent="0.25">
      <c r="B27" s="215">
        <f t="shared" si="1"/>
        <v>43915</v>
      </c>
      <c r="C27" s="218">
        <v>336</v>
      </c>
      <c r="D27" s="218">
        <v>310</v>
      </c>
      <c r="E27" s="218">
        <v>298</v>
      </c>
      <c r="F27" s="218">
        <v>22</v>
      </c>
      <c r="G27" s="218">
        <v>12</v>
      </c>
      <c r="H27" s="218">
        <v>4</v>
      </c>
      <c r="I27" s="218">
        <v>6</v>
      </c>
      <c r="J27" s="218">
        <v>22</v>
      </c>
      <c r="K27" s="218">
        <v>8</v>
      </c>
      <c r="L27" s="218">
        <v>12</v>
      </c>
      <c r="M27" s="218">
        <v>45</v>
      </c>
      <c r="N27" s="218">
        <v>22</v>
      </c>
      <c r="O27" s="218">
        <v>135</v>
      </c>
      <c r="P27" s="218">
        <v>39</v>
      </c>
      <c r="Q27" s="218">
        <v>9</v>
      </c>
      <c r="T27" s="131">
        <f t="shared" si="0"/>
        <v>43915</v>
      </c>
      <c r="U27" s="19">
        <f t="shared" ref="U27:AI27" si="19">IF(ISNUMBER(C27),AVERAGE(C21:C27),NA())</f>
        <v>189.42857142857142</v>
      </c>
      <c r="V27" s="19">
        <f t="shared" si="19"/>
        <v>178.57142857142858</v>
      </c>
      <c r="W27" s="19">
        <f t="shared" si="19"/>
        <v>170.85714285714286</v>
      </c>
      <c r="X27" s="19">
        <f t="shared" si="19"/>
        <v>9</v>
      </c>
      <c r="Y27" s="19">
        <f t="shared" si="19"/>
        <v>7.2857142857142856</v>
      </c>
      <c r="Z27" s="19">
        <f t="shared" si="19"/>
        <v>1.8571428571428572</v>
      </c>
      <c r="AA27" s="19">
        <f t="shared" si="19"/>
        <v>3.4285714285714284</v>
      </c>
      <c r="AB27" s="19">
        <f t="shared" si="19"/>
        <v>15.714285714285714</v>
      </c>
      <c r="AC27" s="19">
        <f t="shared" si="19"/>
        <v>4</v>
      </c>
      <c r="AD27" s="19">
        <f t="shared" si="19"/>
        <v>9.1428571428571423</v>
      </c>
      <c r="AE27" s="19">
        <f t="shared" si="19"/>
        <v>24.428571428571427</v>
      </c>
      <c r="AF27" s="19">
        <f t="shared" si="19"/>
        <v>12</v>
      </c>
      <c r="AG27" s="19">
        <f t="shared" si="19"/>
        <v>71.428571428571431</v>
      </c>
      <c r="AH27" s="19">
        <f t="shared" si="19"/>
        <v>23.857142857142858</v>
      </c>
      <c r="AI27" s="19">
        <f t="shared" si="19"/>
        <v>6.8571428571428568</v>
      </c>
    </row>
    <row r="28" spans="2:35" x14ac:dyDescent="0.25">
      <c r="B28" s="215">
        <f t="shared" si="1"/>
        <v>43916</v>
      </c>
      <c r="C28" s="218">
        <v>412</v>
      </c>
      <c r="D28" s="218">
        <v>385</v>
      </c>
      <c r="E28" s="218">
        <v>370</v>
      </c>
      <c r="F28" s="218">
        <v>23</v>
      </c>
      <c r="G28" s="218">
        <v>12</v>
      </c>
      <c r="H28" s="218">
        <v>4</v>
      </c>
      <c r="I28" s="218">
        <v>8</v>
      </c>
      <c r="J28" s="218">
        <v>34</v>
      </c>
      <c r="K28" s="218">
        <v>16</v>
      </c>
      <c r="L28" s="218">
        <v>18</v>
      </c>
      <c r="M28" s="218">
        <v>55</v>
      </c>
      <c r="N28" s="218">
        <v>36</v>
      </c>
      <c r="O28" s="218">
        <v>146</v>
      </c>
      <c r="P28" s="218">
        <v>48</v>
      </c>
      <c r="Q28" s="218">
        <v>9</v>
      </c>
      <c r="T28" s="131">
        <f t="shared" si="0"/>
        <v>43916</v>
      </c>
      <c r="U28" s="19">
        <f t="shared" ref="U28:AI28" si="20">IF(ISNUMBER(C28),AVERAGE(C22:C28),NA())</f>
        <v>237</v>
      </c>
      <c r="V28" s="19">
        <f t="shared" si="20"/>
        <v>222.85714285714286</v>
      </c>
      <c r="W28" s="19">
        <f t="shared" si="20"/>
        <v>213.57142857142858</v>
      </c>
      <c r="X28" s="19">
        <f t="shared" si="20"/>
        <v>11.714285714285714</v>
      </c>
      <c r="Y28" s="19">
        <f t="shared" si="20"/>
        <v>8.4285714285714288</v>
      </c>
      <c r="Z28" s="19">
        <f t="shared" si="20"/>
        <v>2.4285714285714284</v>
      </c>
      <c r="AA28" s="19">
        <f t="shared" si="20"/>
        <v>4.5714285714285712</v>
      </c>
      <c r="AB28" s="19">
        <f t="shared" si="20"/>
        <v>19.285714285714285</v>
      </c>
      <c r="AC28" s="19">
        <f t="shared" si="20"/>
        <v>6.1428571428571432</v>
      </c>
      <c r="AD28" s="19">
        <f t="shared" si="20"/>
        <v>11.285714285714286</v>
      </c>
      <c r="AE28" s="19">
        <f t="shared" si="20"/>
        <v>31.142857142857142</v>
      </c>
      <c r="AF28" s="19">
        <f t="shared" si="20"/>
        <v>16.285714285714285</v>
      </c>
      <c r="AG28" s="19">
        <f t="shared" si="20"/>
        <v>87.857142857142861</v>
      </c>
      <c r="AH28" s="19">
        <f t="shared" si="20"/>
        <v>29.428571428571427</v>
      </c>
      <c r="AI28" s="19">
        <f t="shared" si="20"/>
        <v>7.5714285714285712</v>
      </c>
    </row>
    <row r="29" spans="2:35" x14ac:dyDescent="0.25">
      <c r="B29" s="215">
        <f t="shared" si="1"/>
        <v>43917</v>
      </c>
      <c r="C29" s="218">
        <v>463</v>
      </c>
      <c r="D29" s="218">
        <v>434</v>
      </c>
      <c r="E29" s="218">
        <v>416</v>
      </c>
      <c r="F29" s="218">
        <v>23</v>
      </c>
      <c r="G29" s="218">
        <v>18</v>
      </c>
      <c r="H29" s="218">
        <v>6</v>
      </c>
      <c r="I29" s="218">
        <v>13</v>
      </c>
      <c r="J29" s="218">
        <v>43</v>
      </c>
      <c r="K29" s="218">
        <v>20</v>
      </c>
      <c r="L29" s="218">
        <v>24</v>
      </c>
      <c r="M29" s="218">
        <v>59</v>
      </c>
      <c r="N29" s="218">
        <v>37</v>
      </c>
      <c r="O29" s="218">
        <v>155</v>
      </c>
      <c r="P29" s="218">
        <v>53</v>
      </c>
      <c r="Q29" s="218">
        <v>12</v>
      </c>
      <c r="T29" s="131">
        <f t="shared" si="0"/>
        <v>43917</v>
      </c>
      <c r="U29" s="19">
        <f t="shared" ref="U29:AI29" si="21">IF(ISNUMBER(C29),AVERAGE(C23:C29),NA())</f>
        <v>286.42857142857144</v>
      </c>
      <c r="V29" s="19">
        <f t="shared" si="21"/>
        <v>268.85714285714283</v>
      </c>
      <c r="W29" s="19">
        <f t="shared" si="21"/>
        <v>257.57142857142856</v>
      </c>
      <c r="X29" s="19">
        <f t="shared" si="21"/>
        <v>14.285714285714286</v>
      </c>
      <c r="Y29" s="19">
        <f t="shared" si="21"/>
        <v>10.428571428571429</v>
      </c>
      <c r="Z29" s="19">
        <f t="shared" si="21"/>
        <v>3.2857142857142856</v>
      </c>
      <c r="AA29" s="19">
        <f t="shared" si="21"/>
        <v>6</v>
      </c>
      <c r="AB29" s="19">
        <f t="shared" si="21"/>
        <v>24.285714285714285</v>
      </c>
      <c r="AC29" s="19">
        <f t="shared" si="21"/>
        <v>8.7142857142857135</v>
      </c>
      <c r="AD29" s="19">
        <f t="shared" si="21"/>
        <v>13.857142857142858</v>
      </c>
      <c r="AE29" s="19">
        <f t="shared" si="21"/>
        <v>36.857142857142854</v>
      </c>
      <c r="AF29" s="19">
        <f t="shared" si="21"/>
        <v>21.285714285714285</v>
      </c>
      <c r="AG29" s="19">
        <f t="shared" si="21"/>
        <v>103</v>
      </c>
      <c r="AH29" s="19">
        <f t="shared" si="21"/>
        <v>34.714285714285715</v>
      </c>
      <c r="AI29" s="19">
        <f t="shared" si="21"/>
        <v>8.8571428571428577</v>
      </c>
    </row>
    <row r="30" spans="2:35" x14ac:dyDescent="0.25">
      <c r="B30" s="215">
        <f t="shared" si="1"/>
        <v>43918</v>
      </c>
      <c r="C30" s="218">
        <v>516</v>
      </c>
      <c r="D30" s="218">
        <v>470</v>
      </c>
      <c r="E30" s="218">
        <v>449</v>
      </c>
      <c r="F30" s="218">
        <v>37</v>
      </c>
      <c r="G30" s="218">
        <v>21</v>
      </c>
      <c r="H30" s="218">
        <v>9</v>
      </c>
      <c r="I30" s="218">
        <v>11</v>
      </c>
      <c r="J30" s="218">
        <v>43</v>
      </c>
      <c r="K30" s="218">
        <v>25</v>
      </c>
      <c r="L30" s="218">
        <v>29</v>
      </c>
      <c r="M30" s="218">
        <v>76</v>
      </c>
      <c r="N30" s="218">
        <v>41</v>
      </c>
      <c r="O30" s="218">
        <v>148</v>
      </c>
      <c r="P30" s="218">
        <v>47</v>
      </c>
      <c r="Q30" s="218">
        <v>29</v>
      </c>
      <c r="T30" s="131">
        <f t="shared" si="0"/>
        <v>43918</v>
      </c>
      <c r="U30" s="19">
        <f t="shared" ref="U30:AI30" si="22">IF(ISNUMBER(C30),AVERAGE(C24:C30),NA())</f>
        <v>339.85714285714283</v>
      </c>
      <c r="V30" s="19">
        <f t="shared" si="22"/>
        <v>316.85714285714283</v>
      </c>
      <c r="W30" s="19">
        <f t="shared" si="22"/>
        <v>304</v>
      </c>
      <c r="X30" s="19">
        <f t="shared" si="22"/>
        <v>18.571428571428573</v>
      </c>
      <c r="Y30" s="19">
        <f t="shared" si="22"/>
        <v>12.142857142857142</v>
      </c>
      <c r="Z30" s="19">
        <f t="shared" si="22"/>
        <v>4.4285714285714288</v>
      </c>
      <c r="AA30" s="19">
        <f t="shared" si="22"/>
        <v>7.1428571428571432</v>
      </c>
      <c r="AB30" s="19">
        <f t="shared" si="22"/>
        <v>28.714285714285715</v>
      </c>
      <c r="AC30" s="19">
        <f t="shared" si="22"/>
        <v>12</v>
      </c>
      <c r="AD30" s="19">
        <f t="shared" si="22"/>
        <v>17.428571428571427</v>
      </c>
      <c r="AE30" s="19">
        <f t="shared" si="22"/>
        <v>45.285714285714285</v>
      </c>
      <c r="AF30" s="19">
        <f t="shared" si="22"/>
        <v>26</v>
      </c>
      <c r="AG30" s="19">
        <f t="shared" si="22"/>
        <v>116.28571428571429</v>
      </c>
      <c r="AH30" s="19">
        <f t="shared" si="22"/>
        <v>39.285714285714285</v>
      </c>
      <c r="AI30" s="19">
        <f t="shared" si="22"/>
        <v>11.857142857142858</v>
      </c>
    </row>
    <row r="31" spans="2:35" x14ac:dyDescent="0.25">
      <c r="B31" s="215">
        <f t="shared" si="1"/>
        <v>43919</v>
      </c>
      <c r="C31" s="218">
        <v>585</v>
      </c>
      <c r="D31" s="218">
        <v>554</v>
      </c>
      <c r="E31" s="218">
        <v>530</v>
      </c>
      <c r="F31" s="218">
        <v>27</v>
      </c>
      <c r="G31" s="218">
        <v>23</v>
      </c>
      <c r="H31" s="218">
        <v>4</v>
      </c>
      <c r="I31" s="218">
        <v>9</v>
      </c>
      <c r="J31" s="218">
        <v>62</v>
      </c>
      <c r="K31" s="218">
        <v>32</v>
      </c>
      <c r="L31" s="218">
        <v>27</v>
      </c>
      <c r="M31" s="218">
        <v>76</v>
      </c>
      <c r="N31" s="218">
        <v>56</v>
      </c>
      <c r="O31" s="218">
        <v>175</v>
      </c>
      <c r="P31" s="218">
        <v>65</v>
      </c>
      <c r="Q31" s="218">
        <v>28</v>
      </c>
      <c r="T31" s="131">
        <f t="shared" si="0"/>
        <v>43919</v>
      </c>
      <c r="U31" s="19">
        <f t="shared" ref="U31:AI31" si="23">IF(ISNUMBER(C31),AVERAGE(C25:C31),NA())</f>
        <v>397.42857142857144</v>
      </c>
      <c r="V31" s="19">
        <f t="shared" si="23"/>
        <v>371</v>
      </c>
      <c r="W31" s="19">
        <f t="shared" si="23"/>
        <v>355.28571428571428</v>
      </c>
      <c r="X31" s="19">
        <f t="shared" si="23"/>
        <v>21.571428571428573</v>
      </c>
      <c r="Y31" s="19">
        <f t="shared" si="23"/>
        <v>14.857142857142858</v>
      </c>
      <c r="Z31" s="19">
        <f t="shared" si="23"/>
        <v>4.8571428571428568</v>
      </c>
      <c r="AA31" s="19">
        <f t="shared" si="23"/>
        <v>7.5714285714285712</v>
      </c>
      <c r="AB31" s="19">
        <f t="shared" si="23"/>
        <v>35.142857142857146</v>
      </c>
      <c r="AC31" s="19">
        <f t="shared" si="23"/>
        <v>16.285714285714285</v>
      </c>
      <c r="AD31" s="19">
        <f t="shared" si="23"/>
        <v>19.571428571428573</v>
      </c>
      <c r="AE31" s="19">
        <f t="shared" si="23"/>
        <v>52.857142857142854</v>
      </c>
      <c r="AF31" s="19">
        <f t="shared" si="23"/>
        <v>32.428571428571431</v>
      </c>
      <c r="AG31" s="19">
        <f t="shared" si="23"/>
        <v>132.14285714285714</v>
      </c>
      <c r="AH31" s="19">
        <f t="shared" si="23"/>
        <v>44.285714285714285</v>
      </c>
      <c r="AI31" s="19">
        <f t="shared" si="23"/>
        <v>15</v>
      </c>
    </row>
    <row r="32" spans="2:35" x14ac:dyDescent="0.25">
      <c r="B32" s="215">
        <f t="shared" si="1"/>
        <v>43920</v>
      </c>
      <c r="C32" s="218">
        <v>709</v>
      </c>
      <c r="D32" s="218">
        <v>651</v>
      </c>
      <c r="E32" s="218">
        <v>629</v>
      </c>
      <c r="F32" s="218">
        <v>51</v>
      </c>
      <c r="G32" s="218">
        <v>21</v>
      </c>
      <c r="H32" s="218">
        <v>7</v>
      </c>
      <c r="I32" s="218">
        <v>36</v>
      </c>
      <c r="J32" s="218">
        <v>80</v>
      </c>
      <c r="K32" s="218">
        <v>32</v>
      </c>
      <c r="L32" s="218">
        <v>27</v>
      </c>
      <c r="M32" s="218">
        <v>87</v>
      </c>
      <c r="N32" s="218">
        <v>55</v>
      </c>
      <c r="O32" s="218">
        <v>196</v>
      </c>
      <c r="P32" s="218">
        <v>84</v>
      </c>
      <c r="Q32" s="218">
        <v>32</v>
      </c>
      <c r="T32" s="131">
        <f t="shared" si="0"/>
        <v>43920</v>
      </c>
      <c r="U32" s="19">
        <f t="shared" ref="U32:AI32" si="24">IF(ISNUMBER(C32),AVERAGE(C26:C32),NA())</f>
        <v>469</v>
      </c>
      <c r="V32" s="19">
        <f t="shared" si="24"/>
        <v>435.85714285714283</v>
      </c>
      <c r="W32" s="19">
        <f t="shared" si="24"/>
        <v>418.28571428571428</v>
      </c>
      <c r="X32" s="19">
        <f t="shared" si="24"/>
        <v>27.857142857142858</v>
      </c>
      <c r="Y32" s="19">
        <f t="shared" si="24"/>
        <v>16.857142857142858</v>
      </c>
      <c r="Z32" s="19">
        <f t="shared" si="24"/>
        <v>5.2857142857142856</v>
      </c>
      <c r="AA32" s="19">
        <f t="shared" si="24"/>
        <v>12.142857142857142</v>
      </c>
      <c r="AB32" s="19">
        <f t="shared" si="24"/>
        <v>43.714285714285715</v>
      </c>
      <c r="AC32" s="19">
        <f t="shared" si="24"/>
        <v>20</v>
      </c>
      <c r="AD32" s="19">
        <f t="shared" si="24"/>
        <v>22</v>
      </c>
      <c r="AE32" s="19">
        <f t="shared" si="24"/>
        <v>61.142857142857146</v>
      </c>
      <c r="AF32" s="19">
        <f t="shared" si="24"/>
        <v>38.571428571428569</v>
      </c>
      <c r="AG32" s="19">
        <f t="shared" si="24"/>
        <v>150.28571428571428</v>
      </c>
      <c r="AH32" s="19">
        <f t="shared" si="24"/>
        <v>52.428571428571431</v>
      </c>
      <c r="AI32" s="19">
        <f t="shared" si="24"/>
        <v>18</v>
      </c>
    </row>
    <row r="33" spans="2:35" x14ac:dyDescent="0.25">
      <c r="B33" s="215">
        <f t="shared" si="1"/>
        <v>43921</v>
      </c>
      <c r="C33" s="218">
        <v>831</v>
      </c>
      <c r="D33" s="218">
        <v>765</v>
      </c>
      <c r="E33" s="218">
        <v>740</v>
      </c>
      <c r="F33" s="218">
        <v>58</v>
      </c>
      <c r="G33" s="218">
        <v>21</v>
      </c>
      <c r="H33" s="218">
        <v>8</v>
      </c>
      <c r="I33" s="218">
        <v>30</v>
      </c>
      <c r="J33" s="218">
        <v>81</v>
      </c>
      <c r="K33" s="218">
        <v>42</v>
      </c>
      <c r="L33" s="218">
        <v>44</v>
      </c>
      <c r="M33" s="218">
        <v>114</v>
      </c>
      <c r="N33" s="218">
        <v>79</v>
      </c>
      <c r="O33" s="218">
        <v>239</v>
      </c>
      <c r="P33" s="218">
        <v>86</v>
      </c>
      <c r="Q33" s="218">
        <v>25</v>
      </c>
      <c r="T33" s="131">
        <f t="shared" si="0"/>
        <v>43921</v>
      </c>
      <c r="U33" s="19">
        <f t="shared" ref="U33:AI33" si="25">IF(ISNUMBER(C33),AVERAGE(C27:C33),NA())</f>
        <v>550.28571428571433</v>
      </c>
      <c r="V33" s="19">
        <f t="shared" si="25"/>
        <v>509.85714285714283</v>
      </c>
      <c r="W33" s="19">
        <f t="shared" si="25"/>
        <v>490.28571428571428</v>
      </c>
      <c r="X33" s="19">
        <f t="shared" si="25"/>
        <v>34.428571428571431</v>
      </c>
      <c r="Y33" s="19">
        <f t="shared" si="25"/>
        <v>18.285714285714285</v>
      </c>
      <c r="Z33" s="19">
        <f t="shared" si="25"/>
        <v>6</v>
      </c>
      <c r="AA33" s="19">
        <f t="shared" si="25"/>
        <v>16.142857142857142</v>
      </c>
      <c r="AB33" s="19">
        <f t="shared" si="25"/>
        <v>52.142857142857146</v>
      </c>
      <c r="AC33" s="19">
        <f t="shared" si="25"/>
        <v>25</v>
      </c>
      <c r="AD33" s="19">
        <f t="shared" si="25"/>
        <v>25.857142857142858</v>
      </c>
      <c r="AE33" s="19">
        <f t="shared" si="25"/>
        <v>73.142857142857139</v>
      </c>
      <c r="AF33" s="19">
        <f t="shared" si="25"/>
        <v>46.571428571428569</v>
      </c>
      <c r="AG33" s="19">
        <f t="shared" si="25"/>
        <v>170.57142857142858</v>
      </c>
      <c r="AH33" s="19">
        <f t="shared" si="25"/>
        <v>60.285714285714285</v>
      </c>
      <c r="AI33" s="19">
        <f t="shared" si="25"/>
        <v>20.571428571428573</v>
      </c>
    </row>
    <row r="34" spans="2:35" x14ac:dyDescent="0.25">
      <c r="B34" s="215">
        <f t="shared" si="1"/>
        <v>43922</v>
      </c>
      <c r="C34" s="218">
        <v>922</v>
      </c>
      <c r="D34" s="218">
        <v>850</v>
      </c>
      <c r="E34" s="218">
        <v>824</v>
      </c>
      <c r="F34" s="218">
        <v>65</v>
      </c>
      <c r="G34" s="218">
        <v>24</v>
      </c>
      <c r="H34" s="218">
        <v>7</v>
      </c>
      <c r="I34" s="218">
        <v>36</v>
      </c>
      <c r="J34" s="218">
        <v>116</v>
      </c>
      <c r="K34" s="218">
        <v>42</v>
      </c>
      <c r="L34" s="218">
        <v>50</v>
      </c>
      <c r="M34" s="218">
        <v>131</v>
      </c>
      <c r="N34" s="218">
        <v>84</v>
      </c>
      <c r="O34" s="218">
        <v>237</v>
      </c>
      <c r="P34" s="218">
        <v>96</v>
      </c>
      <c r="Q34" s="218">
        <v>32</v>
      </c>
      <c r="T34" s="131">
        <f t="shared" si="0"/>
        <v>43922</v>
      </c>
      <c r="U34" s="19">
        <f t="shared" ref="U34:AI34" si="26">IF(ISNUMBER(C34),AVERAGE(C28:C34),NA())</f>
        <v>634</v>
      </c>
      <c r="V34" s="19">
        <f t="shared" si="26"/>
        <v>587</v>
      </c>
      <c r="W34" s="19">
        <f t="shared" si="26"/>
        <v>565.42857142857144</v>
      </c>
      <c r="X34" s="19">
        <f t="shared" si="26"/>
        <v>40.571428571428569</v>
      </c>
      <c r="Y34" s="19">
        <f t="shared" si="26"/>
        <v>20</v>
      </c>
      <c r="Z34" s="19">
        <f t="shared" si="26"/>
        <v>6.4285714285714288</v>
      </c>
      <c r="AA34" s="19">
        <f t="shared" si="26"/>
        <v>20.428571428571427</v>
      </c>
      <c r="AB34" s="19">
        <f t="shared" si="26"/>
        <v>65.571428571428569</v>
      </c>
      <c r="AC34" s="19">
        <f t="shared" si="26"/>
        <v>29.857142857142858</v>
      </c>
      <c r="AD34" s="19">
        <f t="shared" si="26"/>
        <v>31.285714285714285</v>
      </c>
      <c r="AE34" s="19">
        <f t="shared" si="26"/>
        <v>85.428571428571431</v>
      </c>
      <c r="AF34" s="19">
        <f t="shared" si="26"/>
        <v>55.428571428571431</v>
      </c>
      <c r="AG34" s="19">
        <f t="shared" si="26"/>
        <v>185.14285714285714</v>
      </c>
      <c r="AH34" s="19">
        <f t="shared" si="26"/>
        <v>68.428571428571431</v>
      </c>
      <c r="AI34" s="19">
        <f t="shared" si="26"/>
        <v>23.857142857142858</v>
      </c>
    </row>
    <row r="35" spans="2:35" x14ac:dyDescent="0.25">
      <c r="B35" s="215">
        <f t="shared" si="1"/>
        <v>43923</v>
      </c>
      <c r="C35" s="218">
        <v>1006</v>
      </c>
      <c r="D35" s="218">
        <v>931</v>
      </c>
      <c r="E35" s="218">
        <v>891</v>
      </c>
      <c r="F35" s="218">
        <v>61</v>
      </c>
      <c r="G35" s="218">
        <v>39</v>
      </c>
      <c r="H35" s="218">
        <v>14</v>
      </c>
      <c r="I35" s="218">
        <v>41</v>
      </c>
      <c r="J35" s="218">
        <v>134</v>
      </c>
      <c r="K35" s="218">
        <v>55</v>
      </c>
      <c r="L35" s="218">
        <v>55</v>
      </c>
      <c r="M35" s="218">
        <v>137</v>
      </c>
      <c r="N35" s="218">
        <v>77</v>
      </c>
      <c r="O35" s="218">
        <v>255</v>
      </c>
      <c r="P35" s="218">
        <v>103</v>
      </c>
      <c r="Q35" s="218">
        <v>34</v>
      </c>
      <c r="T35" s="131">
        <f t="shared" si="0"/>
        <v>43923</v>
      </c>
      <c r="U35" s="19">
        <f t="shared" ref="U35:AI35" si="27">IF(ISNUMBER(C35),AVERAGE(C29:C35),NA())</f>
        <v>718.85714285714289</v>
      </c>
      <c r="V35" s="19">
        <f t="shared" si="27"/>
        <v>665</v>
      </c>
      <c r="W35" s="19">
        <f t="shared" si="27"/>
        <v>639.85714285714289</v>
      </c>
      <c r="X35" s="19">
        <f t="shared" si="27"/>
        <v>46</v>
      </c>
      <c r="Y35" s="19">
        <f t="shared" si="27"/>
        <v>23.857142857142858</v>
      </c>
      <c r="Z35" s="19">
        <f t="shared" si="27"/>
        <v>7.8571428571428568</v>
      </c>
      <c r="AA35" s="19">
        <f t="shared" si="27"/>
        <v>25.142857142857142</v>
      </c>
      <c r="AB35" s="19">
        <f t="shared" si="27"/>
        <v>79.857142857142861</v>
      </c>
      <c r="AC35" s="19">
        <f t="shared" si="27"/>
        <v>35.428571428571431</v>
      </c>
      <c r="AD35" s="19">
        <f t="shared" si="27"/>
        <v>36.571428571428569</v>
      </c>
      <c r="AE35" s="19">
        <f t="shared" si="27"/>
        <v>97.142857142857139</v>
      </c>
      <c r="AF35" s="19">
        <f t="shared" si="27"/>
        <v>61.285714285714285</v>
      </c>
      <c r="AG35" s="19">
        <f t="shared" si="27"/>
        <v>200.71428571428572</v>
      </c>
      <c r="AH35" s="19">
        <f t="shared" si="27"/>
        <v>76.285714285714292</v>
      </c>
      <c r="AI35" s="19">
        <f t="shared" si="27"/>
        <v>27.428571428571427</v>
      </c>
    </row>
    <row r="36" spans="2:35" x14ac:dyDescent="0.25">
      <c r="B36" s="215">
        <f t="shared" si="1"/>
        <v>43924</v>
      </c>
      <c r="C36" s="218">
        <v>1060</v>
      </c>
      <c r="D36" s="218">
        <v>972</v>
      </c>
      <c r="E36" s="218">
        <v>926</v>
      </c>
      <c r="F36" s="218">
        <v>75</v>
      </c>
      <c r="G36" s="218">
        <v>41</v>
      </c>
      <c r="H36" s="218">
        <v>13</v>
      </c>
      <c r="I36" s="218">
        <v>55</v>
      </c>
      <c r="J36" s="218">
        <v>132</v>
      </c>
      <c r="K36" s="218">
        <v>65</v>
      </c>
      <c r="L36" s="218">
        <v>62</v>
      </c>
      <c r="M36" s="218">
        <v>102</v>
      </c>
      <c r="N36" s="218">
        <v>91</v>
      </c>
      <c r="O36" s="218">
        <v>267</v>
      </c>
      <c r="P36" s="218">
        <v>106</v>
      </c>
      <c r="Q36" s="218">
        <v>46</v>
      </c>
      <c r="T36" s="131">
        <f t="shared" si="0"/>
        <v>43924</v>
      </c>
      <c r="U36" s="19">
        <f t="shared" ref="U36:AI36" si="28">IF(ISNUMBER(C36),AVERAGE(C30:C36),NA())</f>
        <v>804.14285714285711</v>
      </c>
      <c r="V36" s="19">
        <f t="shared" si="28"/>
        <v>741.85714285714289</v>
      </c>
      <c r="W36" s="19">
        <f t="shared" si="28"/>
        <v>712.71428571428567</v>
      </c>
      <c r="X36" s="19">
        <f t="shared" si="28"/>
        <v>53.428571428571431</v>
      </c>
      <c r="Y36" s="19">
        <f t="shared" si="28"/>
        <v>27.142857142857142</v>
      </c>
      <c r="Z36" s="19">
        <f t="shared" si="28"/>
        <v>8.8571428571428577</v>
      </c>
      <c r="AA36" s="19">
        <f t="shared" si="28"/>
        <v>31.142857142857142</v>
      </c>
      <c r="AB36" s="19">
        <f t="shared" si="28"/>
        <v>92.571428571428569</v>
      </c>
      <c r="AC36" s="19">
        <f t="shared" si="28"/>
        <v>41.857142857142854</v>
      </c>
      <c r="AD36" s="19">
        <f t="shared" si="28"/>
        <v>42</v>
      </c>
      <c r="AE36" s="19">
        <f t="shared" si="28"/>
        <v>103.28571428571429</v>
      </c>
      <c r="AF36" s="19">
        <f t="shared" si="28"/>
        <v>69</v>
      </c>
      <c r="AG36" s="19">
        <f t="shared" si="28"/>
        <v>216.71428571428572</v>
      </c>
      <c r="AH36" s="19">
        <f t="shared" si="28"/>
        <v>83.857142857142861</v>
      </c>
      <c r="AI36" s="19">
        <f t="shared" si="28"/>
        <v>32.285714285714285</v>
      </c>
    </row>
    <row r="37" spans="2:35" x14ac:dyDescent="0.25">
      <c r="B37" s="215">
        <f t="shared" si="1"/>
        <v>43925</v>
      </c>
      <c r="C37" s="218">
        <v>1145</v>
      </c>
      <c r="D37" s="218">
        <v>1075</v>
      </c>
      <c r="E37" s="218">
        <v>1021</v>
      </c>
      <c r="F37" s="218">
        <v>56</v>
      </c>
      <c r="G37" s="218">
        <v>53</v>
      </c>
      <c r="H37" s="218">
        <v>14</v>
      </c>
      <c r="I37" s="218">
        <v>47</v>
      </c>
      <c r="J37" s="218">
        <v>124</v>
      </c>
      <c r="K37" s="218">
        <v>75</v>
      </c>
      <c r="L37" s="218">
        <v>73</v>
      </c>
      <c r="M37" s="218">
        <v>127</v>
      </c>
      <c r="N37" s="218">
        <v>83</v>
      </c>
      <c r="O37" s="218">
        <v>287</v>
      </c>
      <c r="P37" s="218">
        <v>145</v>
      </c>
      <c r="Q37" s="218">
        <v>60</v>
      </c>
      <c r="T37" s="131">
        <f t="shared" si="0"/>
        <v>43925</v>
      </c>
      <c r="U37" s="19">
        <f t="shared" ref="U37:AI37" si="29">IF(ISNUMBER(C37),AVERAGE(C31:C37),NA())</f>
        <v>894</v>
      </c>
      <c r="V37" s="19">
        <f t="shared" si="29"/>
        <v>828.28571428571433</v>
      </c>
      <c r="W37" s="19">
        <f t="shared" si="29"/>
        <v>794.42857142857144</v>
      </c>
      <c r="X37" s="19">
        <f t="shared" si="29"/>
        <v>56.142857142857146</v>
      </c>
      <c r="Y37" s="19">
        <f t="shared" si="29"/>
        <v>31.714285714285715</v>
      </c>
      <c r="Z37" s="19">
        <f t="shared" si="29"/>
        <v>9.5714285714285712</v>
      </c>
      <c r="AA37" s="19">
        <f t="shared" si="29"/>
        <v>36.285714285714285</v>
      </c>
      <c r="AB37" s="19">
        <f t="shared" si="29"/>
        <v>104.14285714285714</v>
      </c>
      <c r="AC37" s="19">
        <f t="shared" si="29"/>
        <v>49</v>
      </c>
      <c r="AD37" s="19">
        <f t="shared" si="29"/>
        <v>48.285714285714285</v>
      </c>
      <c r="AE37" s="19">
        <f t="shared" si="29"/>
        <v>110.57142857142857</v>
      </c>
      <c r="AF37" s="19">
        <f t="shared" si="29"/>
        <v>75</v>
      </c>
      <c r="AG37" s="19">
        <f t="shared" si="29"/>
        <v>236.57142857142858</v>
      </c>
      <c r="AH37" s="19">
        <f t="shared" si="29"/>
        <v>97.857142857142861</v>
      </c>
      <c r="AI37" s="19">
        <f t="shared" si="29"/>
        <v>36.714285714285715</v>
      </c>
    </row>
    <row r="38" spans="2:35" x14ac:dyDescent="0.25">
      <c r="B38" s="215">
        <f t="shared" si="1"/>
        <v>43926</v>
      </c>
      <c r="C38" s="218">
        <v>1216</v>
      </c>
      <c r="D38" s="218">
        <v>1114</v>
      </c>
      <c r="E38" s="218">
        <v>1060</v>
      </c>
      <c r="F38" s="218">
        <v>86</v>
      </c>
      <c r="G38" s="218">
        <v>53</v>
      </c>
      <c r="H38" s="218">
        <v>16</v>
      </c>
      <c r="I38" s="218">
        <v>51</v>
      </c>
      <c r="J38" s="218">
        <v>156</v>
      </c>
      <c r="K38" s="218">
        <v>68</v>
      </c>
      <c r="L38" s="218">
        <v>81</v>
      </c>
      <c r="M38" s="218">
        <v>135</v>
      </c>
      <c r="N38" s="218">
        <v>106</v>
      </c>
      <c r="O38" s="218">
        <v>272</v>
      </c>
      <c r="P38" s="218">
        <v>135</v>
      </c>
      <c r="Q38" s="218">
        <v>56</v>
      </c>
      <c r="T38" s="131">
        <f t="shared" si="0"/>
        <v>43926</v>
      </c>
      <c r="U38" s="19">
        <f t="shared" ref="U38:AI38" si="30">IF(ISNUMBER(C38),AVERAGE(C32:C38),NA())</f>
        <v>984.14285714285711</v>
      </c>
      <c r="V38" s="19">
        <f t="shared" si="30"/>
        <v>908.28571428571433</v>
      </c>
      <c r="W38" s="19">
        <f t="shared" si="30"/>
        <v>870.14285714285711</v>
      </c>
      <c r="X38" s="19">
        <f t="shared" si="30"/>
        <v>64.571428571428569</v>
      </c>
      <c r="Y38" s="19">
        <f t="shared" si="30"/>
        <v>36</v>
      </c>
      <c r="Z38" s="19">
        <f t="shared" si="30"/>
        <v>11.285714285714286</v>
      </c>
      <c r="AA38" s="19">
        <f t="shared" si="30"/>
        <v>42.285714285714285</v>
      </c>
      <c r="AB38" s="19">
        <f t="shared" si="30"/>
        <v>117.57142857142857</v>
      </c>
      <c r="AC38" s="19">
        <f t="shared" si="30"/>
        <v>54.142857142857146</v>
      </c>
      <c r="AD38" s="19">
        <f t="shared" si="30"/>
        <v>56</v>
      </c>
      <c r="AE38" s="19">
        <f t="shared" si="30"/>
        <v>119</v>
      </c>
      <c r="AF38" s="19">
        <f t="shared" si="30"/>
        <v>82.142857142857139</v>
      </c>
      <c r="AG38" s="19">
        <f t="shared" si="30"/>
        <v>250.42857142857142</v>
      </c>
      <c r="AH38" s="19">
        <f t="shared" si="30"/>
        <v>107.85714285714286</v>
      </c>
      <c r="AI38" s="19">
        <f t="shared" si="30"/>
        <v>40.714285714285715</v>
      </c>
    </row>
    <row r="39" spans="2:35" x14ac:dyDescent="0.25">
      <c r="B39" s="215">
        <f t="shared" si="1"/>
        <v>43927</v>
      </c>
      <c r="C39" s="218">
        <v>1169</v>
      </c>
      <c r="D39" s="218">
        <v>1071</v>
      </c>
      <c r="E39" s="218">
        <v>1024</v>
      </c>
      <c r="F39" s="218">
        <v>91</v>
      </c>
      <c r="G39" s="218">
        <v>45</v>
      </c>
      <c r="H39" s="218">
        <v>7</v>
      </c>
      <c r="I39" s="218">
        <v>58</v>
      </c>
      <c r="J39" s="218">
        <v>141</v>
      </c>
      <c r="K39" s="218">
        <v>72</v>
      </c>
      <c r="L39" s="218">
        <v>82</v>
      </c>
      <c r="M39" s="218">
        <v>115</v>
      </c>
      <c r="N39" s="218">
        <v>87</v>
      </c>
      <c r="O39" s="218">
        <v>272</v>
      </c>
      <c r="P39" s="218">
        <v>140</v>
      </c>
      <c r="Q39" s="218">
        <v>57</v>
      </c>
      <c r="T39" s="131">
        <f t="shared" si="0"/>
        <v>43927</v>
      </c>
      <c r="U39" s="19">
        <f t="shared" ref="U39:AI39" si="31">IF(ISNUMBER(C39),AVERAGE(C33:C39),NA())</f>
        <v>1049.8571428571429</v>
      </c>
      <c r="V39" s="19">
        <f t="shared" si="31"/>
        <v>968.28571428571433</v>
      </c>
      <c r="W39" s="19">
        <f t="shared" si="31"/>
        <v>926.57142857142856</v>
      </c>
      <c r="X39" s="19">
        <f t="shared" si="31"/>
        <v>70.285714285714292</v>
      </c>
      <c r="Y39" s="19">
        <f t="shared" si="31"/>
        <v>39.428571428571431</v>
      </c>
      <c r="Z39" s="19">
        <f t="shared" si="31"/>
        <v>11.285714285714286</v>
      </c>
      <c r="AA39" s="19">
        <f t="shared" si="31"/>
        <v>45.428571428571431</v>
      </c>
      <c r="AB39" s="19">
        <f t="shared" si="31"/>
        <v>126.28571428571429</v>
      </c>
      <c r="AC39" s="19">
        <f t="shared" si="31"/>
        <v>59.857142857142854</v>
      </c>
      <c r="AD39" s="19">
        <f t="shared" si="31"/>
        <v>63.857142857142854</v>
      </c>
      <c r="AE39" s="19">
        <f t="shared" si="31"/>
        <v>123</v>
      </c>
      <c r="AF39" s="19">
        <f t="shared" si="31"/>
        <v>86.714285714285708</v>
      </c>
      <c r="AG39" s="19">
        <f t="shared" si="31"/>
        <v>261.28571428571428</v>
      </c>
      <c r="AH39" s="19">
        <f t="shared" si="31"/>
        <v>115.85714285714286</v>
      </c>
      <c r="AI39" s="19">
        <f t="shared" si="31"/>
        <v>44.285714285714285</v>
      </c>
    </row>
    <row r="40" spans="2:35" x14ac:dyDescent="0.25">
      <c r="B40" s="215">
        <f t="shared" si="1"/>
        <v>43928</v>
      </c>
      <c r="C40" s="218">
        <v>1289</v>
      </c>
      <c r="D40" s="218">
        <v>1196</v>
      </c>
      <c r="E40" s="218">
        <v>1142</v>
      </c>
      <c r="F40" s="218">
        <v>84</v>
      </c>
      <c r="G40" s="218">
        <v>53</v>
      </c>
      <c r="H40" s="218">
        <v>9</v>
      </c>
      <c r="I40" s="218">
        <v>54</v>
      </c>
      <c r="J40" s="218">
        <v>191</v>
      </c>
      <c r="K40" s="218">
        <v>83</v>
      </c>
      <c r="L40" s="218">
        <v>62</v>
      </c>
      <c r="M40" s="218">
        <v>112</v>
      </c>
      <c r="N40" s="218">
        <v>128</v>
      </c>
      <c r="O40" s="218">
        <v>295</v>
      </c>
      <c r="P40" s="218">
        <v>154</v>
      </c>
      <c r="Q40" s="218">
        <v>63</v>
      </c>
      <c r="T40" s="131">
        <f t="shared" si="0"/>
        <v>43928</v>
      </c>
      <c r="U40" s="19">
        <f t="shared" ref="U40:AI40" si="32">IF(ISNUMBER(C40),AVERAGE(C34:C40),NA())</f>
        <v>1115.2857142857142</v>
      </c>
      <c r="V40" s="19">
        <f t="shared" si="32"/>
        <v>1029.8571428571429</v>
      </c>
      <c r="W40" s="19">
        <f t="shared" si="32"/>
        <v>984</v>
      </c>
      <c r="X40" s="19">
        <f t="shared" si="32"/>
        <v>74</v>
      </c>
      <c r="Y40" s="19">
        <f t="shared" si="32"/>
        <v>44</v>
      </c>
      <c r="Z40" s="19">
        <f t="shared" si="32"/>
        <v>11.428571428571429</v>
      </c>
      <c r="AA40" s="19">
        <f t="shared" si="32"/>
        <v>48.857142857142854</v>
      </c>
      <c r="AB40" s="19">
        <f t="shared" si="32"/>
        <v>142</v>
      </c>
      <c r="AC40" s="19">
        <f t="shared" si="32"/>
        <v>65.714285714285708</v>
      </c>
      <c r="AD40" s="19">
        <f t="shared" si="32"/>
        <v>66.428571428571431</v>
      </c>
      <c r="AE40" s="19">
        <f t="shared" si="32"/>
        <v>122.71428571428571</v>
      </c>
      <c r="AF40" s="19">
        <f t="shared" si="32"/>
        <v>93.714285714285708</v>
      </c>
      <c r="AG40" s="19">
        <f t="shared" si="32"/>
        <v>269.28571428571428</v>
      </c>
      <c r="AH40" s="19">
        <f t="shared" si="32"/>
        <v>125.57142857142857</v>
      </c>
      <c r="AI40" s="19">
        <f t="shared" si="32"/>
        <v>49.714285714285715</v>
      </c>
    </row>
    <row r="41" spans="2:35" x14ac:dyDescent="0.25">
      <c r="B41" s="215">
        <f t="shared" si="1"/>
        <v>43929</v>
      </c>
      <c r="C41" s="218">
        <v>1458</v>
      </c>
      <c r="D41" s="218">
        <v>1357</v>
      </c>
      <c r="E41" s="218">
        <v>1283</v>
      </c>
      <c r="F41" s="218">
        <v>92</v>
      </c>
      <c r="G41" s="218">
        <v>72</v>
      </c>
      <c r="H41" s="218">
        <v>9</v>
      </c>
      <c r="I41" s="218">
        <v>59</v>
      </c>
      <c r="J41" s="218">
        <v>176</v>
      </c>
      <c r="K41" s="218">
        <v>102</v>
      </c>
      <c r="L41" s="218">
        <v>80</v>
      </c>
      <c r="M41" s="218">
        <v>162</v>
      </c>
      <c r="N41" s="218">
        <v>136</v>
      </c>
      <c r="O41" s="218">
        <v>327</v>
      </c>
      <c r="P41" s="218">
        <v>161</v>
      </c>
      <c r="Q41" s="218">
        <v>80</v>
      </c>
      <c r="T41" s="131">
        <f t="shared" si="0"/>
        <v>43929</v>
      </c>
      <c r="U41" s="19">
        <f t="shared" ref="U41:AI41" si="33">IF(ISNUMBER(C41),AVERAGE(C35:C41),NA())</f>
        <v>1191.8571428571429</v>
      </c>
      <c r="V41" s="19">
        <f t="shared" si="33"/>
        <v>1102.2857142857142</v>
      </c>
      <c r="W41" s="19">
        <f t="shared" si="33"/>
        <v>1049.5714285714287</v>
      </c>
      <c r="X41" s="19">
        <f t="shared" si="33"/>
        <v>77.857142857142861</v>
      </c>
      <c r="Y41" s="19">
        <f t="shared" si="33"/>
        <v>50.857142857142854</v>
      </c>
      <c r="Z41" s="19">
        <f t="shared" si="33"/>
        <v>11.714285714285714</v>
      </c>
      <c r="AA41" s="19">
        <f t="shared" si="33"/>
        <v>52.142857142857146</v>
      </c>
      <c r="AB41" s="19">
        <f t="shared" si="33"/>
        <v>150.57142857142858</v>
      </c>
      <c r="AC41" s="19">
        <f t="shared" si="33"/>
        <v>74.285714285714292</v>
      </c>
      <c r="AD41" s="19">
        <f t="shared" si="33"/>
        <v>70.714285714285708</v>
      </c>
      <c r="AE41" s="19">
        <f t="shared" si="33"/>
        <v>127.14285714285714</v>
      </c>
      <c r="AF41" s="19">
        <f t="shared" si="33"/>
        <v>101.14285714285714</v>
      </c>
      <c r="AG41" s="19">
        <f t="shared" si="33"/>
        <v>282.14285714285717</v>
      </c>
      <c r="AH41" s="19">
        <f t="shared" si="33"/>
        <v>134.85714285714286</v>
      </c>
      <c r="AI41" s="19">
        <f t="shared" si="33"/>
        <v>56.571428571428569</v>
      </c>
    </row>
    <row r="42" spans="2:35" x14ac:dyDescent="0.25">
      <c r="B42" s="215">
        <f t="shared" si="1"/>
        <v>43930</v>
      </c>
      <c r="C42" s="218">
        <v>1372</v>
      </c>
      <c r="D42" s="218">
        <v>1239</v>
      </c>
      <c r="E42" s="218">
        <v>1174</v>
      </c>
      <c r="F42" s="218">
        <v>108</v>
      </c>
      <c r="G42" s="218">
        <v>61</v>
      </c>
      <c r="H42" s="218">
        <v>25</v>
      </c>
      <c r="I42" s="218">
        <v>63</v>
      </c>
      <c r="J42" s="218">
        <v>164</v>
      </c>
      <c r="K42" s="218">
        <v>100</v>
      </c>
      <c r="L42" s="218">
        <v>89</v>
      </c>
      <c r="M42" s="218">
        <v>128</v>
      </c>
      <c r="N42" s="218">
        <v>115</v>
      </c>
      <c r="O42" s="218">
        <v>275</v>
      </c>
      <c r="P42" s="218">
        <v>194</v>
      </c>
      <c r="Q42" s="218">
        <v>46</v>
      </c>
      <c r="T42" s="131">
        <f t="shared" si="0"/>
        <v>43930</v>
      </c>
      <c r="U42" s="19">
        <f t="shared" ref="U42:AI42" si="34">IF(ISNUMBER(C42),AVERAGE(C36:C42),NA())</f>
        <v>1244.1428571428571</v>
      </c>
      <c r="V42" s="19">
        <f t="shared" si="34"/>
        <v>1146.2857142857142</v>
      </c>
      <c r="W42" s="19">
        <f t="shared" si="34"/>
        <v>1090</v>
      </c>
      <c r="X42" s="19">
        <f t="shared" si="34"/>
        <v>84.571428571428569</v>
      </c>
      <c r="Y42" s="19">
        <f t="shared" si="34"/>
        <v>54</v>
      </c>
      <c r="Z42" s="19">
        <f t="shared" si="34"/>
        <v>13.285714285714286</v>
      </c>
      <c r="AA42" s="19">
        <f t="shared" si="34"/>
        <v>55.285714285714285</v>
      </c>
      <c r="AB42" s="19">
        <f t="shared" si="34"/>
        <v>154.85714285714286</v>
      </c>
      <c r="AC42" s="19">
        <f t="shared" si="34"/>
        <v>80.714285714285708</v>
      </c>
      <c r="AD42" s="19">
        <f t="shared" si="34"/>
        <v>75.571428571428569</v>
      </c>
      <c r="AE42" s="19">
        <f t="shared" si="34"/>
        <v>125.85714285714286</v>
      </c>
      <c r="AF42" s="19">
        <f t="shared" si="34"/>
        <v>106.57142857142857</v>
      </c>
      <c r="AG42" s="19">
        <f t="shared" si="34"/>
        <v>285</v>
      </c>
      <c r="AH42" s="19">
        <f t="shared" si="34"/>
        <v>147.85714285714286</v>
      </c>
      <c r="AI42" s="19">
        <f t="shared" si="34"/>
        <v>58.285714285714285</v>
      </c>
    </row>
    <row r="43" spans="2:35" x14ac:dyDescent="0.25">
      <c r="B43" s="215">
        <f t="shared" si="1"/>
        <v>43931</v>
      </c>
      <c r="C43" s="218">
        <v>1320</v>
      </c>
      <c r="D43" s="218">
        <v>1212</v>
      </c>
      <c r="E43" s="218">
        <v>1163</v>
      </c>
      <c r="F43" s="218">
        <v>99</v>
      </c>
      <c r="G43" s="218">
        <v>49</v>
      </c>
      <c r="H43" s="218">
        <v>9</v>
      </c>
      <c r="I43" s="218">
        <v>79</v>
      </c>
      <c r="J43" s="218">
        <v>167</v>
      </c>
      <c r="K43" s="218">
        <v>103</v>
      </c>
      <c r="L43" s="218">
        <v>78</v>
      </c>
      <c r="M43" s="218">
        <v>133</v>
      </c>
      <c r="N43" s="218">
        <v>97</v>
      </c>
      <c r="O43" s="218">
        <v>241</v>
      </c>
      <c r="P43" s="218">
        <v>174</v>
      </c>
      <c r="Q43" s="218">
        <v>91</v>
      </c>
      <c r="T43" s="131">
        <f t="shared" si="0"/>
        <v>43931</v>
      </c>
      <c r="U43" s="19">
        <f t="shared" ref="U43:AI43" si="35">IF(ISNUMBER(C43),AVERAGE(C37:C43),NA())</f>
        <v>1281.2857142857142</v>
      </c>
      <c r="V43" s="19">
        <f t="shared" si="35"/>
        <v>1180.5714285714287</v>
      </c>
      <c r="W43" s="19">
        <f t="shared" si="35"/>
        <v>1123.8571428571429</v>
      </c>
      <c r="X43" s="19">
        <f t="shared" si="35"/>
        <v>88</v>
      </c>
      <c r="Y43" s="19">
        <f t="shared" si="35"/>
        <v>55.142857142857146</v>
      </c>
      <c r="Z43" s="19">
        <f t="shared" si="35"/>
        <v>12.714285714285714</v>
      </c>
      <c r="AA43" s="19">
        <f t="shared" si="35"/>
        <v>58.714285714285715</v>
      </c>
      <c r="AB43" s="19">
        <f t="shared" si="35"/>
        <v>159.85714285714286</v>
      </c>
      <c r="AC43" s="19">
        <f t="shared" si="35"/>
        <v>86.142857142857139</v>
      </c>
      <c r="AD43" s="19">
        <f t="shared" si="35"/>
        <v>77.857142857142861</v>
      </c>
      <c r="AE43" s="19">
        <f t="shared" si="35"/>
        <v>130.28571428571428</v>
      </c>
      <c r="AF43" s="19">
        <f t="shared" si="35"/>
        <v>107.42857142857143</v>
      </c>
      <c r="AG43" s="19">
        <f t="shared" si="35"/>
        <v>281.28571428571428</v>
      </c>
      <c r="AH43" s="19">
        <f t="shared" si="35"/>
        <v>157.57142857142858</v>
      </c>
      <c r="AI43" s="19">
        <f t="shared" si="35"/>
        <v>64.714285714285708</v>
      </c>
    </row>
    <row r="44" spans="2:35" x14ac:dyDescent="0.25">
      <c r="B44" s="215">
        <f t="shared" si="1"/>
        <v>43932</v>
      </c>
      <c r="C44" s="218">
        <v>1362</v>
      </c>
      <c r="D44" s="218">
        <v>1252</v>
      </c>
      <c r="E44" s="218">
        <v>1199</v>
      </c>
      <c r="F44" s="218">
        <v>95</v>
      </c>
      <c r="G44" s="218">
        <v>50</v>
      </c>
      <c r="H44" s="218">
        <v>15</v>
      </c>
      <c r="I44" s="218">
        <v>73</v>
      </c>
      <c r="J44" s="218">
        <v>197</v>
      </c>
      <c r="K44" s="218">
        <v>77</v>
      </c>
      <c r="L44" s="218">
        <v>86</v>
      </c>
      <c r="M44" s="218">
        <v>146</v>
      </c>
      <c r="N44" s="218">
        <v>126</v>
      </c>
      <c r="O44" s="218">
        <v>249</v>
      </c>
      <c r="P44" s="218">
        <v>171</v>
      </c>
      <c r="Q44" s="218">
        <v>74</v>
      </c>
      <c r="T44" s="131">
        <f t="shared" si="0"/>
        <v>43932</v>
      </c>
      <c r="U44" s="19">
        <f t="shared" ref="U44:AI44" si="36">IF(ISNUMBER(C44),AVERAGE(C38:C44),NA())</f>
        <v>1312.2857142857142</v>
      </c>
      <c r="V44" s="19">
        <f t="shared" si="36"/>
        <v>1205.8571428571429</v>
      </c>
      <c r="W44" s="19">
        <f t="shared" si="36"/>
        <v>1149.2857142857142</v>
      </c>
      <c r="X44" s="19">
        <f t="shared" si="36"/>
        <v>93.571428571428569</v>
      </c>
      <c r="Y44" s="19">
        <f t="shared" si="36"/>
        <v>54.714285714285715</v>
      </c>
      <c r="Z44" s="19">
        <f t="shared" si="36"/>
        <v>12.857142857142858</v>
      </c>
      <c r="AA44" s="19">
        <f t="shared" si="36"/>
        <v>62.428571428571431</v>
      </c>
      <c r="AB44" s="19">
        <f t="shared" si="36"/>
        <v>170.28571428571428</v>
      </c>
      <c r="AC44" s="19">
        <f t="shared" si="36"/>
        <v>86.428571428571431</v>
      </c>
      <c r="AD44" s="19">
        <f t="shared" si="36"/>
        <v>79.714285714285708</v>
      </c>
      <c r="AE44" s="19">
        <f t="shared" si="36"/>
        <v>133</v>
      </c>
      <c r="AF44" s="19">
        <f t="shared" si="36"/>
        <v>113.57142857142857</v>
      </c>
      <c r="AG44" s="19">
        <f t="shared" si="36"/>
        <v>275.85714285714283</v>
      </c>
      <c r="AH44" s="19">
        <f t="shared" si="36"/>
        <v>161.28571428571428</v>
      </c>
      <c r="AI44" s="19">
        <f t="shared" si="36"/>
        <v>66.714285714285708</v>
      </c>
    </row>
    <row r="45" spans="2:35" x14ac:dyDescent="0.25">
      <c r="B45" s="215">
        <f t="shared" si="1"/>
        <v>43933</v>
      </c>
      <c r="C45" s="218">
        <v>1371</v>
      </c>
      <c r="D45" s="218">
        <v>1277</v>
      </c>
      <c r="E45" s="218">
        <v>1202</v>
      </c>
      <c r="F45" s="218">
        <v>74</v>
      </c>
      <c r="G45" s="218">
        <v>73</v>
      </c>
      <c r="H45" s="218">
        <v>20</v>
      </c>
      <c r="I45" s="218">
        <v>63</v>
      </c>
      <c r="J45" s="218">
        <v>206</v>
      </c>
      <c r="K45" s="218">
        <v>90</v>
      </c>
      <c r="L45" s="218">
        <v>92</v>
      </c>
      <c r="M45" s="218">
        <v>136</v>
      </c>
      <c r="N45" s="218">
        <v>143</v>
      </c>
      <c r="O45" s="218">
        <v>236</v>
      </c>
      <c r="P45" s="218">
        <v>165</v>
      </c>
      <c r="Q45" s="218">
        <v>71</v>
      </c>
      <c r="T45" s="131">
        <f t="shared" si="0"/>
        <v>43933</v>
      </c>
      <c r="U45" s="19">
        <f t="shared" ref="U45:AI45" si="37">IF(ISNUMBER(C45),AVERAGE(C39:C45),NA())</f>
        <v>1334.4285714285713</v>
      </c>
      <c r="V45" s="19">
        <f t="shared" si="37"/>
        <v>1229.1428571428571</v>
      </c>
      <c r="W45" s="19">
        <f t="shared" si="37"/>
        <v>1169.5714285714287</v>
      </c>
      <c r="X45" s="19">
        <f t="shared" si="37"/>
        <v>91.857142857142861</v>
      </c>
      <c r="Y45" s="19">
        <f t="shared" si="37"/>
        <v>57.571428571428569</v>
      </c>
      <c r="Z45" s="19">
        <f t="shared" si="37"/>
        <v>13.428571428571429</v>
      </c>
      <c r="AA45" s="19">
        <f t="shared" si="37"/>
        <v>64.142857142857139</v>
      </c>
      <c r="AB45" s="19">
        <f t="shared" si="37"/>
        <v>177.42857142857142</v>
      </c>
      <c r="AC45" s="19">
        <f t="shared" si="37"/>
        <v>89.571428571428569</v>
      </c>
      <c r="AD45" s="19">
        <f t="shared" si="37"/>
        <v>81.285714285714292</v>
      </c>
      <c r="AE45" s="19">
        <f t="shared" si="37"/>
        <v>133.14285714285714</v>
      </c>
      <c r="AF45" s="19">
        <f t="shared" si="37"/>
        <v>118.85714285714286</v>
      </c>
      <c r="AG45" s="19">
        <f t="shared" si="37"/>
        <v>270.71428571428572</v>
      </c>
      <c r="AH45" s="19">
        <f t="shared" si="37"/>
        <v>165.57142857142858</v>
      </c>
      <c r="AI45" s="19">
        <f t="shared" si="37"/>
        <v>68.857142857142861</v>
      </c>
    </row>
    <row r="46" spans="2:35" x14ac:dyDescent="0.25">
      <c r="B46" s="215">
        <f t="shared" si="1"/>
        <v>43934</v>
      </c>
      <c r="C46" s="218">
        <v>1228</v>
      </c>
      <c r="D46" s="218">
        <v>1133</v>
      </c>
      <c r="E46" s="218">
        <v>1074</v>
      </c>
      <c r="F46" s="218">
        <v>79</v>
      </c>
      <c r="G46" s="218">
        <v>57</v>
      </c>
      <c r="H46" s="218">
        <v>16</v>
      </c>
      <c r="I46" s="218">
        <v>51</v>
      </c>
      <c r="J46" s="218">
        <v>188</v>
      </c>
      <c r="K46" s="218">
        <v>86</v>
      </c>
      <c r="L46" s="218">
        <v>74</v>
      </c>
      <c r="M46" s="218">
        <v>119</v>
      </c>
      <c r="N46" s="218">
        <v>109</v>
      </c>
      <c r="O46" s="218">
        <v>228</v>
      </c>
      <c r="P46" s="218">
        <v>159</v>
      </c>
      <c r="Q46" s="218">
        <v>60</v>
      </c>
      <c r="T46" s="131">
        <f t="shared" si="0"/>
        <v>43934</v>
      </c>
      <c r="U46" s="19">
        <f t="shared" ref="U46:AI46" si="38">IF(ISNUMBER(C46),AVERAGE(C40:C46),NA())</f>
        <v>1342.8571428571429</v>
      </c>
      <c r="V46" s="19">
        <f t="shared" si="38"/>
        <v>1238</v>
      </c>
      <c r="W46" s="19">
        <f t="shared" si="38"/>
        <v>1176.7142857142858</v>
      </c>
      <c r="X46" s="19">
        <f t="shared" si="38"/>
        <v>90.142857142857139</v>
      </c>
      <c r="Y46" s="19">
        <f t="shared" si="38"/>
        <v>59.285714285714285</v>
      </c>
      <c r="Z46" s="19">
        <f t="shared" si="38"/>
        <v>14.714285714285714</v>
      </c>
      <c r="AA46" s="19">
        <f t="shared" si="38"/>
        <v>63.142857142857146</v>
      </c>
      <c r="AB46" s="19">
        <f t="shared" si="38"/>
        <v>184.14285714285714</v>
      </c>
      <c r="AC46" s="19">
        <f t="shared" si="38"/>
        <v>91.571428571428569</v>
      </c>
      <c r="AD46" s="19">
        <f t="shared" si="38"/>
        <v>80.142857142857139</v>
      </c>
      <c r="AE46" s="19">
        <f t="shared" si="38"/>
        <v>133.71428571428572</v>
      </c>
      <c r="AF46" s="19">
        <f t="shared" si="38"/>
        <v>122</v>
      </c>
      <c r="AG46" s="19">
        <f t="shared" si="38"/>
        <v>264.42857142857144</v>
      </c>
      <c r="AH46" s="19">
        <f t="shared" si="38"/>
        <v>168.28571428571428</v>
      </c>
      <c r="AI46" s="19">
        <f t="shared" si="38"/>
        <v>69.285714285714292</v>
      </c>
    </row>
    <row r="47" spans="2:35" x14ac:dyDescent="0.25">
      <c r="B47" s="215">
        <f t="shared" si="1"/>
        <v>43935</v>
      </c>
      <c r="C47" s="218">
        <v>1254</v>
      </c>
      <c r="D47" s="218">
        <v>1138</v>
      </c>
      <c r="E47" s="218">
        <v>1081</v>
      </c>
      <c r="F47" s="218">
        <v>100</v>
      </c>
      <c r="G47" s="218">
        <v>55</v>
      </c>
      <c r="H47" s="218">
        <v>16</v>
      </c>
      <c r="I47" s="218">
        <v>67</v>
      </c>
      <c r="J47" s="218">
        <v>195</v>
      </c>
      <c r="K47" s="218">
        <v>93</v>
      </c>
      <c r="L47" s="218">
        <v>88</v>
      </c>
      <c r="M47" s="218">
        <v>117</v>
      </c>
      <c r="N47" s="218">
        <v>97</v>
      </c>
      <c r="O47" s="218">
        <v>213</v>
      </c>
      <c r="P47" s="218">
        <v>150</v>
      </c>
      <c r="Q47" s="218">
        <v>61</v>
      </c>
      <c r="T47" s="131">
        <f t="shared" si="0"/>
        <v>43935</v>
      </c>
      <c r="U47" s="19">
        <f t="shared" ref="U47:AI47" si="39">IF(ISNUMBER(C47),AVERAGE(C41:C47),NA())</f>
        <v>1337.8571428571429</v>
      </c>
      <c r="V47" s="19">
        <f t="shared" si="39"/>
        <v>1229.7142857142858</v>
      </c>
      <c r="W47" s="19">
        <f t="shared" si="39"/>
        <v>1168</v>
      </c>
      <c r="X47" s="19">
        <f t="shared" si="39"/>
        <v>92.428571428571431</v>
      </c>
      <c r="Y47" s="19">
        <f t="shared" si="39"/>
        <v>59.571428571428569</v>
      </c>
      <c r="Z47" s="19">
        <f t="shared" si="39"/>
        <v>15.714285714285714</v>
      </c>
      <c r="AA47" s="19">
        <f t="shared" si="39"/>
        <v>65</v>
      </c>
      <c r="AB47" s="19">
        <f t="shared" si="39"/>
        <v>184.71428571428572</v>
      </c>
      <c r="AC47" s="19">
        <f t="shared" si="39"/>
        <v>93</v>
      </c>
      <c r="AD47" s="19">
        <f t="shared" si="39"/>
        <v>83.857142857142861</v>
      </c>
      <c r="AE47" s="19">
        <f t="shared" si="39"/>
        <v>134.42857142857142</v>
      </c>
      <c r="AF47" s="19">
        <f t="shared" si="39"/>
        <v>117.57142857142857</v>
      </c>
      <c r="AG47" s="19">
        <f t="shared" si="39"/>
        <v>252.71428571428572</v>
      </c>
      <c r="AH47" s="19">
        <f t="shared" si="39"/>
        <v>167.71428571428572</v>
      </c>
      <c r="AI47" s="19">
        <f t="shared" si="39"/>
        <v>69</v>
      </c>
    </row>
    <row r="48" spans="2:35" x14ac:dyDescent="0.25">
      <c r="B48" s="215">
        <f t="shared" si="1"/>
        <v>43936</v>
      </c>
      <c r="C48" s="218">
        <v>1274</v>
      </c>
      <c r="D48" s="218">
        <v>1159</v>
      </c>
      <c r="E48" s="218">
        <v>1097</v>
      </c>
      <c r="F48" s="218">
        <v>94</v>
      </c>
      <c r="G48" s="218">
        <v>60</v>
      </c>
      <c r="H48" s="218">
        <v>21</v>
      </c>
      <c r="I48" s="218">
        <v>46</v>
      </c>
      <c r="J48" s="218">
        <v>189</v>
      </c>
      <c r="K48" s="218">
        <v>109</v>
      </c>
      <c r="L48" s="218">
        <v>81</v>
      </c>
      <c r="M48" s="218">
        <v>132</v>
      </c>
      <c r="N48" s="218">
        <v>114</v>
      </c>
      <c r="O48" s="218">
        <v>202</v>
      </c>
      <c r="P48" s="218">
        <v>158</v>
      </c>
      <c r="Q48" s="218">
        <v>66</v>
      </c>
      <c r="T48" s="131">
        <f t="shared" si="0"/>
        <v>43936</v>
      </c>
      <c r="U48" s="19">
        <f t="shared" ref="U48:AI48" si="40">IF(ISNUMBER(C48),AVERAGE(C42:C48),NA())</f>
        <v>1311.5714285714287</v>
      </c>
      <c r="V48" s="19">
        <f t="shared" si="40"/>
        <v>1201.4285714285713</v>
      </c>
      <c r="W48" s="19">
        <f t="shared" si="40"/>
        <v>1141.4285714285713</v>
      </c>
      <c r="X48" s="19">
        <f t="shared" si="40"/>
        <v>92.714285714285708</v>
      </c>
      <c r="Y48" s="19">
        <f t="shared" si="40"/>
        <v>57.857142857142854</v>
      </c>
      <c r="Z48" s="19">
        <f t="shared" si="40"/>
        <v>17.428571428571427</v>
      </c>
      <c r="AA48" s="19">
        <f t="shared" si="40"/>
        <v>63.142857142857146</v>
      </c>
      <c r="AB48" s="19">
        <f t="shared" si="40"/>
        <v>186.57142857142858</v>
      </c>
      <c r="AC48" s="19">
        <f t="shared" si="40"/>
        <v>94</v>
      </c>
      <c r="AD48" s="19">
        <f t="shared" si="40"/>
        <v>84</v>
      </c>
      <c r="AE48" s="19">
        <f t="shared" si="40"/>
        <v>130.14285714285714</v>
      </c>
      <c r="AF48" s="19">
        <f t="shared" si="40"/>
        <v>114.42857142857143</v>
      </c>
      <c r="AG48" s="19">
        <f t="shared" si="40"/>
        <v>234.85714285714286</v>
      </c>
      <c r="AH48" s="19">
        <f t="shared" si="40"/>
        <v>167.28571428571428</v>
      </c>
      <c r="AI48" s="19">
        <f t="shared" si="40"/>
        <v>67</v>
      </c>
    </row>
    <row r="49" spans="2:35" x14ac:dyDescent="0.25">
      <c r="B49" s="215">
        <f t="shared" si="1"/>
        <v>43937</v>
      </c>
      <c r="C49" s="218">
        <v>1318</v>
      </c>
      <c r="D49" s="218">
        <v>1201</v>
      </c>
      <c r="E49" s="218">
        <v>1144</v>
      </c>
      <c r="F49" s="218">
        <v>101</v>
      </c>
      <c r="G49" s="218">
        <v>55</v>
      </c>
      <c r="H49" s="218">
        <v>16</v>
      </c>
      <c r="I49" s="218">
        <v>47</v>
      </c>
      <c r="J49" s="218">
        <v>214</v>
      </c>
      <c r="K49" s="218">
        <v>121</v>
      </c>
      <c r="L49" s="218">
        <v>64</v>
      </c>
      <c r="M49" s="218">
        <v>131</v>
      </c>
      <c r="N49" s="218">
        <v>118</v>
      </c>
      <c r="O49" s="218">
        <v>202</v>
      </c>
      <c r="P49" s="218">
        <v>174</v>
      </c>
      <c r="Q49" s="218">
        <v>73</v>
      </c>
      <c r="T49" s="131">
        <f t="shared" si="0"/>
        <v>43937</v>
      </c>
      <c r="U49" s="19">
        <f t="shared" ref="U49:AI49" si="41">IF(ISNUMBER(C49),AVERAGE(C43:C49),NA())</f>
        <v>1303.8571428571429</v>
      </c>
      <c r="V49" s="19">
        <f t="shared" si="41"/>
        <v>1196</v>
      </c>
      <c r="W49" s="19">
        <f t="shared" si="41"/>
        <v>1137.1428571428571</v>
      </c>
      <c r="X49" s="19">
        <f t="shared" si="41"/>
        <v>91.714285714285708</v>
      </c>
      <c r="Y49" s="19">
        <f t="shared" si="41"/>
        <v>57</v>
      </c>
      <c r="Z49" s="19">
        <f t="shared" si="41"/>
        <v>16.142857142857142</v>
      </c>
      <c r="AA49" s="19">
        <f t="shared" si="41"/>
        <v>60.857142857142854</v>
      </c>
      <c r="AB49" s="19">
        <f t="shared" si="41"/>
        <v>193.71428571428572</v>
      </c>
      <c r="AC49" s="19">
        <f t="shared" si="41"/>
        <v>97</v>
      </c>
      <c r="AD49" s="19">
        <f t="shared" si="41"/>
        <v>80.428571428571431</v>
      </c>
      <c r="AE49" s="19">
        <f t="shared" si="41"/>
        <v>130.57142857142858</v>
      </c>
      <c r="AF49" s="19">
        <f t="shared" si="41"/>
        <v>114.85714285714286</v>
      </c>
      <c r="AG49" s="19">
        <f t="shared" si="41"/>
        <v>224.42857142857142</v>
      </c>
      <c r="AH49" s="19">
        <f t="shared" si="41"/>
        <v>164.42857142857142</v>
      </c>
      <c r="AI49" s="19">
        <f t="shared" si="41"/>
        <v>70.857142857142861</v>
      </c>
    </row>
    <row r="50" spans="2:35" x14ac:dyDescent="0.25">
      <c r="B50" s="215">
        <f t="shared" si="1"/>
        <v>43938</v>
      </c>
      <c r="C50" s="218">
        <v>1271</v>
      </c>
      <c r="D50" s="218">
        <v>1172</v>
      </c>
      <c r="E50" s="218">
        <v>1106</v>
      </c>
      <c r="F50" s="218">
        <v>85</v>
      </c>
      <c r="G50" s="218">
        <v>61</v>
      </c>
      <c r="H50" s="218">
        <v>14</v>
      </c>
      <c r="I50" s="218">
        <v>59</v>
      </c>
      <c r="J50" s="218">
        <v>160</v>
      </c>
      <c r="K50" s="218">
        <v>116</v>
      </c>
      <c r="L50" s="218">
        <v>87</v>
      </c>
      <c r="M50" s="218">
        <v>141</v>
      </c>
      <c r="N50" s="218">
        <v>133</v>
      </c>
      <c r="O50" s="218">
        <v>170</v>
      </c>
      <c r="P50" s="218">
        <v>158</v>
      </c>
      <c r="Q50" s="218">
        <v>82</v>
      </c>
      <c r="T50" s="131">
        <f t="shared" si="0"/>
        <v>43938</v>
      </c>
      <c r="U50" s="19">
        <f t="shared" ref="U50:AI50" si="42">IF(ISNUMBER(C50),AVERAGE(C44:C50),NA())</f>
        <v>1296.8571428571429</v>
      </c>
      <c r="V50" s="19">
        <f t="shared" si="42"/>
        <v>1190.2857142857142</v>
      </c>
      <c r="W50" s="19">
        <f t="shared" si="42"/>
        <v>1129</v>
      </c>
      <c r="X50" s="19">
        <f t="shared" si="42"/>
        <v>89.714285714285708</v>
      </c>
      <c r="Y50" s="19">
        <f t="shared" si="42"/>
        <v>58.714285714285715</v>
      </c>
      <c r="Z50" s="19">
        <f t="shared" si="42"/>
        <v>16.857142857142858</v>
      </c>
      <c r="AA50" s="19">
        <f t="shared" si="42"/>
        <v>58</v>
      </c>
      <c r="AB50" s="19">
        <f t="shared" si="42"/>
        <v>192.71428571428572</v>
      </c>
      <c r="AC50" s="19">
        <f t="shared" si="42"/>
        <v>98.857142857142861</v>
      </c>
      <c r="AD50" s="19">
        <f t="shared" si="42"/>
        <v>81.714285714285708</v>
      </c>
      <c r="AE50" s="19">
        <f t="shared" si="42"/>
        <v>131.71428571428572</v>
      </c>
      <c r="AF50" s="19">
        <f t="shared" si="42"/>
        <v>120</v>
      </c>
      <c r="AG50" s="19">
        <f t="shared" si="42"/>
        <v>214.28571428571428</v>
      </c>
      <c r="AH50" s="19">
        <f t="shared" si="42"/>
        <v>162.14285714285714</v>
      </c>
      <c r="AI50" s="19">
        <f t="shared" si="42"/>
        <v>69.571428571428569</v>
      </c>
    </row>
    <row r="51" spans="2:35" x14ac:dyDescent="0.25">
      <c r="B51" s="215">
        <f t="shared" si="1"/>
        <v>43939</v>
      </c>
      <c r="C51" s="218">
        <v>1184</v>
      </c>
      <c r="D51" s="218">
        <v>1079</v>
      </c>
      <c r="E51" s="218">
        <v>1025</v>
      </c>
      <c r="F51" s="218">
        <v>95</v>
      </c>
      <c r="G51" s="218">
        <v>53</v>
      </c>
      <c r="H51" s="218">
        <v>10</v>
      </c>
      <c r="I51" s="218">
        <v>68</v>
      </c>
      <c r="J51" s="218">
        <v>199</v>
      </c>
      <c r="K51" s="218">
        <v>94</v>
      </c>
      <c r="L51" s="218">
        <v>73</v>
      </c>
      <c r="M51" s="218">
        <v>123</v>
      </c>
      <c r="N51" s="218">
        <v>102</v>
      </c>
      <c r="O51" s="218">
        <v>167</v>
      </c>
      <c r="P51" s="218">
        <v>136</v>
      </c>
      <c r="Q51" s="218">
        <v>63</v>
      </c>
      <c r="T51" s="131">
        <f t="shared" si="0"/>
        <v>43939</v>
      </c>
      <c r="U51" s="19">
        <f t="shared" ref="U51:AI51" si="43">IF(ISNUMBER(C51),AVERAGE(C45:C51),NA())</f>
        <v>1271.4285714285713</v>
      </c>
      <c r="V51" s="19">
        <f t="shared" si="43"/>
        <v>1165.5714285714287</v>
      </c>
      <c r="W51" s="19">
        <f t="shared" si="43"/>
        <v>1104.1428571428571</v>
      </c>
      <c r="X51" s="19">
        <f t="shared" si="43"/>
        <v>89.714285714285708</v>
      </c>
      <c r="Y51" s="19">
        <f t="shared" si="43"/>
        <v>59.142857142857146</v>
      </c>
      <c r="Z51" s="19">
        <f t="shared" si="43"/>
        <v>16.142857142857142</v>
      </c>
      <c r="AA51" s="19">
        <f t="shared" si="43"/>
        <v>57.285714285714285</v>
      </c>
      <c r="AB51" s="19">
        <f t="shared" si="43"/>
        <v>193</v>
      </c>
      <c r="AC51" s="19">
        <f t="shared" si="43"/>
        <v>101.28571428571429</v>
      </c>
      <c r="AD51" s="19">
        <f t="shared" si="43"/>
        <v>79.857142857142861</v>
      </c>
      <c r="AE51" s="19">
        <f t="shared" si="43"/>
        <v>128.42857142857142</v>
      </c>
      <c r="AF51" s="19">
        <f t="shared" si="43"/>
        <v>116.57142857142857</v>
      </c>
      <c r="AG51" s="19">
        <f t="shared" si="43"/>
        <v>202.57142857142858</v>
      </c>
      <c r="AH51" s="19">
        <f t="shared" si="43"/>
        <v>157.14285714285714</v>
      </c>
      <c r="AI51" s="19">
        <f t="shared" si="43"/>
        <v>68</v>
      </c>
    </row>
    <row r="52" spans="2:35" x14ac:dyDescent="0.25">
      <c r="B52" s="215">
        <f t="shared" si="1"/>
        <v>43940</v>
      </c>
      <c r="C52" s="218">
        <v>1122</v>
      </c>
      <c r="D52" s="218">
        <v>1016</v>
      </c>
      <c r="E52" s="218">
        <v>967</v>
      </c>
      <c r="F52" s="218">
        <v>90</v>
      </c>
      <c r="G52" s="218">
        <v>49</v>
      </c>
      <c r="H52" s="218">
        <v>16</v>
      </c>
      <c r="I52" s="218">
        <v>58</v>
      </c>
      <c r="J52" s="218">
        <v>130</v>
      </c>
      <c r="K52" s="218">
        <v>101</v>
      </c>
      <c r="L52" s="218">
        <v>80</v>
      </c>
      <c r="M52" s="218">
        <v>107</v>
      </c>
      <c r="N52" s="218">
        <v>96</v>
      </c>
      <c r="O52" s="218">
        <v>156</v>
      </c>
      <c r="P52" s="218">
        <v>165</v>
      </c>
      <c r="Q52" s="218">
        <v>74</v>
      </c>
      <c r="T52" s="131">
        <f t="shared" si="0"/>
        <v>43940</v>
      </c>
      <c r="U52" s="19">
        <f t="shared" ref="U52:AI52" si="44">IF(ISNUMBER(C52),AVERAGE(C46:C52),NA())</f>
        <v>1235.8571428571429</v>
      </c>
      <c r="V52" s="19">
        <f t="shared" si="44"/>
        <v>1128.2857142857142</v>
      </c>
      <c r="W52" s="19">
        <f t="shared" si="44"/>
        <v>1070.5714285714287</v>
      </c>
      <c r="X52" s="19">
        <f t="shared" si="44"/>
        <v>92</v>
      </c>
      <c r="Y52" s="19">
        <f t="shared" si="44"/>
        <v>55.714285714285715</v>
      </c>
      <c r="Z52" s="19">
        <f t="shared" si="44"/>
        <v>15.571428571428571</v>
      </c>
      <c r="AA52" s="19">
        <f t="shared" si="44"/>
        <v>56.571428571428569</v>
      </c>
      <c r="AB52" s="19">
        <f t="shared" si="44"/>
        <v>182.14285714285714</v>
      </c>
      <c r="AC52" s="19">
        <f t="shared" si="44"/>
        <v>102.85714285714286</v>
      </c>
      <c r="AD52" s="19">
        <f t="shared" si="44"/>
        <v>78.142857142857139</v>
      </c>
      <c r="AE52" s="19">
        <f t="shared" si="44"/>
        <v>124.28571428571429</v>
      </c>
      <c r="AF52" s="19">
        <f t="shared" si="44"/>
        <v>109.85714285714286</v>
      </c>
      <c r="AG52" s="19">
        <f t="shared" si="44"/>
        <v>191.14285714285714</v>
      </c>
      <c r="AH52" s="19">
        <f t="shared" si="44"/>
        <v>157.14285714285714</v>
      </c>
      <c r="AI52" s="19">
        <f t="shared" si="44"/>
        <v>68.428571428571431</v>
      </c>
    </row>
    <row r="53" spans="2:35" x14ac:dyDescent="0.25">
      <c r="B53" s="215">
        <f t="shared" si="1"/>
        <v>43941</v>
      </c>
      <c r="C53" s="218">
        <v>1158</v>
      </c>
      <c r="D53" s="218">
        <v>1038</v>
      </c>
      <c r="E53" s="218">
        <v>990</v>
      </c>
      <c r="F53" s="218">
        <v>105</v>
      </c>
      <c r="G53" s="218">
        <v>47</v>
      </c>
      <c r="H53" s="218">
        <v>15</v>
      </c>
      <c r="I53" s="218">
        <v>52</v>
      </c>
      <c r="J53" s="218">
        <v>156</v>
      </c>
      <c r="K53" s="218">
        <v>101</v>
      </c>
      <c r="L53" s="218">
        <v>81</v>
      </c>
      <c r="M53" s="218">
        <v>106</v>
      </c>
      <c r="N53" s="218">
        <v>102</v>
      </c>
      <c r="O53" s="218">
        <v>145</v>
      </c>
      <c r="P53" s="218">
        <v>182</v>
      </c>
      <c r="Q53" s="218">
        <v>65</v>
      </c>
      <c r="T53" s="131">
        <f t="shared" si="0"/>
        <v>43941</v>
      </c>
      <c r="U53" s="19">
        <f t="shared" ref="U53:AI53" si="45">IF(ISNUMBER(C53),AVERAGE(C47:C53),NA())</f>
        <v>1225.8571428571429</v>
      </c>
      <c r="V53" s="19">
        <f t="shared" si="45"/>
        <v>1114.7142857142858</v>
      </c>
      <c r="W53" s="19">
        <f t="shared" si="45"/>
        <v>1058.5714285714287</v>
      </c>
      <c r="X53" s="19">
        <f t="shared" si="45"/>
        <v>95.714285714285708</v>
      </c>
      <c r="Y53" s="19">
        <f t="shared" si="45"/>
        <v>54.285714285714285</v>
      </c>
      <c r="Z53" s="19">
        <f t="shared" si="45"/>
        <v>15.428571428571429</v>
      </c>
      <c r="AA53" s="19">
        <f t="shared" si="45"/>
        <v>56.714285714285715</v>
      </c>
      <c r="AB53" s="19">
        <f t="shared" si="45"/>
        <v>177.57142857142858</v>
      </c>
      <c r="AC53" s="19">
        <f t="shared" si="45"/>
        <v>105</v>
      </c>
      <c r="AD53" s="19">
        <f t="shared" si="45"/>
        <v>79.142857142857139</v>
      </c>
      <c r="AE53" s="19">
        <f t="shared" si="45"/>
        <v>122.42857142857143</v>
      </c>
      <c r="AF53" s="19">
        <f t="shared" si="45"/>
        <v>108.85714285714286</v>
      </c>
      <c r="AG53" s="19">
        <f t="shared" si="45"/>
        <v>179.28571428571428</v>
      </c>
      <c r="AH53" s="19">
        <f t="shared" si="45"/>
        <v>160.42857142857142</v>
      </c>
      <c r="AI53" s="19">
        <f t="shared" si="45"/>
        <v>69.142857142857139</v>
      </c>
    </row>
    <row r="54" spans="2:35" x14ac:dyDescent="0.25">
      <c r="B54" s="215">
        <f t="shared" si="1"/>
        <v>43942</v>
      </c>
      <c r="C54" s="218">
        <v>1085</v>
      </c>
      <c r="D54" s="218">
        <v>973</v>
      </c>
      <c r="E54" s="218">
        <v>916</v>
      </c>
      <c r="F54" s="218">
        <v>96</v>
      </c>
      <c r="G54" s="218">
        <v>54</v>
      </c>
      <c r="H54" s="218">
        <v>16</v>
      </c>
      <c r="I54" s="218">
        <v>49</v>
      </c>
      <c r="J54" s="218">
        <v>139</v>
      </c>
      <c r="K54" s="218">
        <v>98</v>
      </c>
      <c r="L54" s="218">
        <v>59</v>
      </c>
      <c r="M54" s="218">
        <v>112</v>
      </c>
      <c r="N54" s="218">
        <v>95</v>
      </c>
      <c r="O54" s="218">
        <v>142</v>
      </c>
      <c r="P54" s="218">
        <v>148</v>
      </c>
      <c r="Q54" s="218">
        <v>74</v>
      </c>
      <c r="T54" s="131">
        <f t="shared" si="0"/>
        <v>43942</v>
      </c>
      <c r="U54" s="19">
        <f t="shared" ref="U54:AI54" si="46">IF(ISNUMBER(C54),AVERAGE(C48:C54),NA())</f>
        <v>1201.7142857142858</v>
      </c>
      <c r="V54" s="19">
        <f t="shared" si="46"/>
        <v>1091.1428571428571</v>
      </c>
      <c r="W54" s="19">
        <f t="shared" si="46"/>
        <v>1035</v>
      </c>
      <c r="X54" s="19">
        <f t="shared" si="46"/>
        <v>95.142857142857139</v>
      </c>
      <c r="Y54" s="19">
        <f t="shared" si="46"/>
        <v>54.142857142857146</v>
      </c>
      <c r="Z54" s="19">
        <f t="shared" si="46"/>
        <v>15.428571428571429</v>
      </c>
      <c r="AA54" s="19">
        <f t="shared" si="46"/>
        <v>54.142857142857146</v>
      </c>
      <c r="AB54" s="19">
        <f t="shared" si="46"/>
        <v>169.57142857142858</v>
      </c>
      <c r="AC54" s="19">
        <f t="shared" si="46"/>
        <v>105.71428571428571</v>
      </c>
      <c r="AD54" s="19">
        <f t="shared" si="46"/>
        <v>75</v>
      </c>
      <c r="AE54" s="19">
        <f t="shared" si="46"/>
        <v>121.71428571428571</v>
      </c>
      <c r="AF54" s="19">
        <f t="shared" si="46"/>
        <v>108.57142857142857</v>
      </c>
      <c r="AG54" s="19">
        <f t="shared" si="46"/>
        <v>169.14285714285714</v>
      </c>
      <c r="AH54" s="19">
        <f t="shared" si="46"/>
        <v>160.14285714285714</v>
      </c>
      <c r="AI54" s="19">
        <f t="shared" si="46"/>
        <v>71</v>
      </c>
    </row>
    <row r="55" spans="2:35" x14ac:dyDescent="0.25">
      <c r="B55" s="215">
        <f t="shared" si="1"/>
        <v>43943</v>
      </c>
      <c r="C55" s="218">
        <v>1102</v>
      </c>
      <c r="D55" s="218">
        <v>989</v>
      </c>
      <c r="E55" s="218">
        <v>939</v>
      </c>
      <c r="F55" s="218">
        <v>88</v>
      </c>
      <c r="G55" s="218">
        <v>49</v>
      </c>
      <c r="H55" s="218">
        <v>25</v>
      </c>
      <c r="I55" s="218">
        <v>53</v>
      </c>
      <c r="J55" s="218">
        <v>173</v>
      </c>
      <c r="K55" s="218">
        <v>108</v>
      </c>
      <c r="L55" s="218">
        <v>59</v>
      </c>
      <c r="M55" s="218">
        <v>99</v>
      </c>
      <c r="N55" s="218">
        <v>104</v>
      </c>
      <c r="O55" s="218">
        <v>135</v>
      </c>
      <c r="P55" s="218">
        <v>149</v>
      </c>
      <c r="Q55" s="218">
        <v>59</v>
      </c>
      <c r="T55" s="131">
        <f t="shared" si="0"/>
        <v>43943</v>
      </c>
      <c r="U55" s="19">
        <f t="shared" ref="U55:AI55" si="47">IF(ISNUMBER(C55),AVERAGE(C49:C55),NA())</f>
        <v>1177.1428571428571</v>
      </c>
      <c r="V55" s="19">
        <f t="shared" si="47"/>
        <v>1066.8571428571429</v>
      </c>
      <c r="W55" s="19">
        <f t="shared" si="47"/>
        <v>1012.4285714285714</v>
      </c>
      <c r="X55" s="19">
        <f t="shared" si="47"/>
        <v>94.285714285714292</v>
      </c>
      <c r="Y55" s="19">
        <f t="shared" si="47"/>
        <v>52.571428571428569</v>
      </c>
      <c r="Z55" s="19">
        <f t="shared" si="47"/>
        <v>16</v>
      </c>
      <c r="AA55" s="19">
        <f t="shared" si="47"/>
        <v>55.142857142857146</v>
      </c>
      <c r="AB55" s="19">
        <f t="shared" si="47"/>
        <v>167.28571428571428</v>
      </c>
      <c r="AC55" s="19">
        <f t="shared" si="47"/>
        <v>105.57142857142857</v>
      </c>
      <c r="AD55" s="19">
        <f t="shared" si="47"/>
        <v>71.857142857142861</v>
      </c>
      <c r="AE55" s="19">
        <f t="shared" si="47"/>
        <v>117</v>
      </c>
      <c r="AF55" s="19">
        <f t="shared" si="47"/>
        <v>107.14285714285714</v>
      </c>
      <c r="AG55" s="19">
        <f t="shared" si="47"/>
        <v>159.57142857142858</v>
      </c>
      <c r="AH55" s="19">
        <f t="shared" si="47"/>
        <v>158.85714285714286</v>
      </c>
      <c r="AI55" s="19">
        <f t="shared" si="47"/>
        <v>70</v>
      </c>
    </row>
    <row r="56" spans="2:35" x14ac:dyDescent="0.25">
      <c r="B56" s="215">
        <f t="shared" si="1"/>
        <v>43944</v>
      </c>
      <c r="C56" s="218">
        <v>1038</v>
      </c>
      <c r="D56" s="218">
        <v>944</v>
      </c>
      <c r="E56" s="218">
        <v>893</v>
      </c>
      <c r="F56" s="218">
        <v>72</v>
      </c>
      <c r="G56" s="218">
        <v>50</v>
      </c>
      <c r="H56" s="218">
        <v>22</v>
      </c>
      <c r="I56" s="218">
        <v>50</v>
      </c>
      <c r="J56" s="218">
        <v>155</v>
      </c>
      <c r="K56" s="218">
        <v>92</v>
      </c>
      <c r="L56" s="218">
        <v>72</v>
      </c>
      <c r="M56" s="218">
        <v>112</v>
      </c>
      <c r="N56" s="218">
        <v>78</v>
      </c>
      <c r="O56" s="218">
        <v>120</v>
      </c>
      <c r="P56" s="218">
        <v>153</v>
      </c>
      <c r="Q56" s="218">
        <v>61</v>
      </c>
      <c r="T56" s="131">
        <f t="shared" si="0"/>
        <v>43944</v>
      </c>
      <c r="U56" s="19">
        <f t="shared" ref="U56:AI56" si="48">IF(ISNUMBER(C56),AVERAGE(C50:C56),NA())</f>
        <v>1137.1428571428571</v>
      </c>
      <c r="V56" s="19">
        <f t="shared" si="48"/>
        <v>1030.1428571428571</v>
      </c>
      <c r="W56" s="19">
        <f t="shared" si="48"/>
        <v>976.57142857142856</v>
      </c>
      <c r="X56" s="19">
        <f t="shared" si="48"/>
        <v>90.142857142857139</v>
      </c>
      <c r="Y56" s="19">
        <f t="shared" si="48"/>
        <v>51.857142857142854</v>
      </c>
      <c r="Z56" s="19">
        <f t="shared" si="48"/>
        <v>16.857142857142858</v>
      </c>
      <c r="AA56" s="19">
        <f t="shared" si="48"/>
        <v>55.571428571428569</v>
      </c>
      <c r="AB56" s="19">
        <f t="shared" si="48"/>
        <v>158.85714285714286</v>
      </c>
      <c r="AC56" s="19">
        <f t="shared" si="48"/>
        <v>101.42857142857143</v>
      </c>
      <c r="AD56" s="19">
        <f t="shared" si="48"/>
        <v>73</v>
      </c>
      <c r="AE56" s="19">
        <f t="shared" si="48"/>
        <v>114.28571428571429</v>
      </c>
      <c r="AF56" s="19">
        <f t="shared" si="48"/>
        <v>101.42857142857143</v>
      </c>
      <c r="AG56" s="19">
        <f t="shared" si="48"/>
        <v>147.85714285714286</v>
      </c>
      <c r="AH56" s="19">
        <f t="shared" si="48"/>
        <v>155.85714285714286</v>
      </c>
      <c r="AI56" s="19">
        <f t="shared" si="48"/>
        <v>68.285714285714292</v>
      </c>
    </row>
    <row r="57" spans="2:35" x14ac:dyDescent="0.25">
      <c r="B57" s="215">
        <f t="shared" si="1"/>
        <v>43945</v>
      </c>
      <c r="C57" s="218">
        <v>1003</v>
      </c>
      <c r="D57" s="218">
        <v>916</v>
      </c>
      <c r="E57" s="218">
        <v>872</v>
      </c>
      <c r="F57" s="218">
        <v>76</v>
      </c>
      <c r="G57" s="218">
        <v>43</v>
      </c>
      <c r="H57" s="218">
        <v>11</v>
      </c>
      <c r="I57" s="218">
        <v>37</v>
      </c>
      <c r="J57" s="218">
        <v>152</v>
      </c>
      <c r="K57" s="218">
        <v>98</v>
      </c>
      <c r="L57" s="218">
        <v>63</v>
      </c>
      <c r="M57" s="218">
        <v>85</v>
      </c>
      <c r="N57" s="218">
        <v>101</v>
      </c>
      <c r="O57" s="218">
        <v>121</v>
      </c>
      <c r="P57" s="218">
        <v>153</v>
      </c>
      <c r="Q57" s="218">
        <v>62</v>
      </c>
      <c r="T57" s="131">
        <f t="shared" si="0"/>
        <v>43945</v>
      </c>
      <c r="U57" s="19">
        <f t="shared" ref="U57:AI57" si="49">IF(ISNUMBER(C57),AVERAGE(C51:C57),NA())</f>
        <v>1098.8571428571429</v>
      </c>
      <c r="V57" s="19">
        <f t="shared" si="49"/>
        <v>993.57142857142856</v>
      </c>
      <c r="W57" s="19">
        <f t="shared" si="49"/>
        <v>943.14285714285711</v>
      </c>
      <c r="X57" s="19">
        <f t="shared" si="49"/>
        <v>88.857142857142861</v>
      </c>
      <c r="Y57" s="19">
        <f t="shared" si="49"/>
        <v>49.285714285714285</v>
      </c>
      <c r="Z57" s="19">
        <f t="shared" si="49"/>
        <v>16.428571428571427</v>
      </c>
      <c r="AA57" s="19">
        <f t="shared" si="49"/>
        <v>52.428571428571431</v>
      </c>
      <c r="AB57" s="19">
        <f t="shared" si="49"/>
        <v>157.71428571428572</v>
      </c>
      <c r="AC57" s="19">
        <f t="shared" si="49"/>
        <v>98.857142857142861</v>
      </c>
      <c r="AD57" s="19">
        <f t="shared" si="49"/>
        <v>69.571428571428569</v>
      </c>
      <c r="AE57" s="19">
        <f t="shared" si="49"/>
        <v>106.28571428571429</v>
      </c>
      <c r="AF57" s="19">
        <f t="shared" si="49"/>
        <v>96.857142857142861</v>
      </c>
      <c r="AG57" s="19">
        <f t="shared" si="49"/>
        <v>140.85714285714286</v>
      </c>
      <c r="AH57" s="19">
        <f t="shared" si="49"/>
        <v>155.14285714285714</v>
      </c>
      <c r="AI57" s="19">
        <f t="shared" si="49"/>
        <v>65.428571428571431</v>
      </c>
    </row>
    <row r="58" spans="2:35" x14ac:dyDescent="0.25">
      <c r="B58" s="215">
        <f t="shared" si="1"/>
        <v>43946</v>
      </c>
      <c r="C58" s="218">
        <v>919</v>
      </c>
      <c r="D58" s="218">
        <v>820</v>
      </c>
      <c r="E58" s="218">
        <v>771</v>
      </c>
      <c r="F58" s="218">
        <v>79</v>
      </c>
      <c r="G58" s="218">
        <v>48</v>
      </c>
      <c r="H58" s="218">
        <v>20</v>
      </c>
      <c r="I58" s="218">
        <v>62</v>
      </c>
      <c r="J58" s="218">
        <v>120</v>
      </c>
      <c r="K58" s="218">
        <v>79</v>
      </c>
      <c r="L58" s="218">
        <v>57</v>
      </c>
      <c r="M58" s="218">
        <v>92</v>
      </c>
      <c r="N58" s="218">
        <v>83</v>
      </c>
      <c r="O58" s="218">
        <v>79</v>
      </c>
      <c r="P58" s="218">
        <v>145</v>
      </c>
      <c r="Q58" s="218">
        <v>54</v>
      </c>
      <c r="T58" s="131">
        <f t="shared" si="0"/>
        <v>43946</v>
      </c>
      <c r="U58" s="19">
        <f t="shared" ref="U58:AI58" si="50">IF(ISNUMBER(C58),AVERAGE(C52:C58),NA())</f>
        <v>1061</v>
      </c>
      <c r="V58" s="19">
        <f t="shared" si="50"/>
        <v>956.57142857142856</v>
      </c>
      <c r="W58" s="19">
        <f t="shared" si="50"/>
        <v>906.85714285714289</v>
      </c>
      <c r="X58" s="19">
        <f t="shared" si="50"/>
        <v>86.571428571428569</v>
      </c>
      <c r="Y58" s="19">
        <f t="shared" si="50"/>
        <v>48.571428571428569</v>
      </c>
      <c r="Z58" s="19">
        <f t="shared" si="50"/>
        <v>17.857142857142858</v>
      </c>
      <c r="AA58" s="19">
        <f t="shared" si="50"/>
        <v>51.571428571428569</v>
      </c>
      <c r="AB58" s="19">
        <f t="shared" si="50"/>
        <v>146.42857142857142</v>
      </c>
      <c r="AC58" s="19">
        <f t="shared" si="50"/>
        <v>96.714285714285708</v>
      </c>
      <c r="AD58" s="19">
        <f t="shared" si="50"/>
        <v>67.285714285714292</v>
      </c>
      <c r="AE58" s="19">
        <f t="shared" si="50"/>
        <v>101.85714285714286</v>
      </c>
      <c r="AF58" s="19">
        <f t="shared" si="50"/>
        <v>94.142857142857139</v>
      </c>
      <c r="AG58" s="19">
        <f t="shared" si="50"/>
        <v>128.28571428571428</v>
      </c>
      <c r="AH58" s="19">
        <f t="shared" si="50"/>
        <v>156.42857142857142</v>
      </c>
      <c r="AI58" s="19">
        <f t="shared" si="50"/>
        <v>64.142857142857139</v>
      </c>
    </row>
    <row r="59" spans="2:35" x14ac:dyDescent="0.25">
      <c r="B59" s="215">
        <f t="shared" si="1"/>
        <v>43947</v>
      </c>
      <c r="C59" s="218">
        <v>891</v>
      </c>
      <c r="D59" s="218">
        <v>796</v>
      </c>
      <c r="E59" s="218">
        <v>760</v>
      </c>
      <c r="F59" s="218">
        <v>78</v>
      </c>
      <c r="G59" s="218">
        <v>36</v>
      </c>
      <c r="H59" s="218">
        <v>17</v>
      </c>
      <c r="I59" s="218">
        <v>48</v>
      </c>
      <c r="J59" s="218">
        <v>116</v>
      </c>
      <c r="K59" s="218">
        <v>81</v>
      </c>
      <c r="L59" s="218">
        <v>62</v>
      </c>
      <c r="M59" s="218">
        <v>107</v>
      </c>
      <c r="N59" s="218">
        <v>83</v>
      </c>
      <c r="O59" s="218">
        <v>83</v>
      </c>
      <c r="P59" s="218">
        <v>120</v>
      </c>
      <c r="Q59" s="218">
        <v>60</v>
      </c>
      <c r="T59" s="131">
        <f t="shared" si="0"/>
        <v>43947</v>
      </c>
      <c r="U59" s="19">
        <f t="shared" ref="U59:AI59" si="51">IF(ISNUMBER(C59),AVERAGE(C53:C59),NA())</f>
        <v>1028</v>
      </c>
      <c r="V59" s="19">
        <f t="shared" si="51"/>
        <v>925.14285714285711</v>
      </c>
      <c r="W59" s="19">
        <f t="shared" si="51"/>
        <v>877.28571428571433</v>
      </c>
      <c r="X59" s="19">
        <f t="shared" si="51"/>
        <v>84.857142857142861</v>
      </c>
      <c r="Y59" s="19">
        <f t="shared" si="51"/>
        <v>46.714285714285715</v>
      </c>
      <c r="Z59" s="19">
        <f t="shared" si="51"/>
        <v>18</v>
      </c>
      <c r="AA59" s="19">
        <f t="shared" si="51"/>
        <v>50.142857142857146</v>
      </c>
      <c r="AB59" s="19">
        <f t="shared" si="51"/>
        <v>144.42857142857142</v>
      </c>
      <c r="AC59" s="19">
        <f t="shared" si="51"/>
        <v>93.857142857142861</v>
      </c>
      <c r="AD59" s="19">
        <f t="shared" si="51"/>
        <v>64.714285714285708</v>
      </c>
      <c r="AE59" s="19">
        <f t="shared" si="51"/>
        <v>101.85714285714286</v>
      </c>
      <c r="AF59" s="19">
        <f t="shared" si="51"/>
        <v>92.285714285714292</v>
      </c>
      <c r="AG59" s="19">
        <f t="shared" si="51"/>
        <v>117.85714285714286</v>
      </c>
      <c r="AH59" s="19">
        <f t="shared" si="51"/>
        <v>150</v>
      </c>
      <c r="AI59" s="19">
        <f t="shared" si="51"/>
        <v>62.142857142857146</v>
      </c>
    </row>
    <row r="60" spans="2:35" x14ac:dyDescent="0.25">
      <c r="B60" s="215">
        <f t="shared" si="1"/>
        <v>43948</v>
      </c>
      <c r="C60" s="218">
        <v>865</v>
      </c>
      <c r="D60" s="218">
        <v>758</v>
      </c>
      <c r="E60" s="218">
        <v>723</v>
      </c>
      <c r="F60" s="218">
        <v>85</v>
      </c>
      <c r="G60" s="218">
        <v>35</v>
      </c>
      <c r="H60" s="218">
        <v>22</v>
      </c>
      <c r="I60" s="218">
        <v>39</v>
      </c>
      <c r="J60" s="218">
        <v>120</v>
      </c>
      <c r="K60" s="218">
        <v>91</v>
      </c>
      <c r="L60" s="218">
        <v>64</v>
      </c>
      <c r="M60" s="218">
        <v>84</v>
      </c>
      <c r="N60" s="218">
        <v>75</v>
      </c>
      <c r="O60" s="218">
        <v>74</v>
      </c>
      <c r="P60" s="218">
        <v>108</v>
      </c>
      <c r="Q60" s="218">
        <v>68</v>
      </c>
      <c r="T60" s="131">
        <f t="shared" si="0"/>
        <v>43948</v>
      </c>
      <c r="U60" s="19">
        <f t="shared" ref="U60:AI60" si="52">IF(ISNUMBER(C60),AVERAGE(C54:C60),NA())</f>
        <v>986.14285714285711</v>
      </c>
      <c r="V60" s="19">
        <f t="shared" si="52"/>
        <v>885.14285714285711</v>
      </c>
      <c r="W60" s="19">
        <f t="shared" si="52"/>
        <v>839.14285714285711</v>
      </c>
      <c r="X60" s="19">
        <f t="shared" si="52"/>
        <v>82</v>
      </c>
      <c r="Y60" s="19">
        <f t="shared" si="52"/>
        <v>45</v>
      </c>
      <c r="Z60" s="19">
        <f t="shared" si="52"/>
        <v>19</v>
      </c>
      <c r="AA60" s="19">
        <f t="shared" si="52"/>
        <v>48.285714285714285</v>
      </c>
      <c r="AB60" s="19">
        <f t="shared" si="52"/>
        <v>139.28571428571428</v>
      </c>
      <c r="AC60" s="19">
        <f t="shared" si="52"/>
        <v>92.428571428571431</v>
      </c>
      <c r="AD60" s="19">
        <f t="shared" si="52"/>
        <v>62.285714285714285</v>
      </c>
      <c r="AE60" s="19">
        <f t="shared" si="52"/>
        <v>98.714285714285708</v>
      </c>
      <c r="AF60" s="19">
        <f t="shared" si="52"/>
        <v>88.428571428571431</v>
      </c>
      <c r="AG60" s="19">
        <f t="shared" si="52"/>
        <v>107.71428571428571</v>
      </c>
      <c r="AH60" s="19">
        <f t="shared" si="52"/>
        <v>139.42857142857142</v>
      </c>
      <c r="AI60" s="19">
        <f t="shared" si="52"/>
        <v>62.571428571428569</v>
      </c>
    </row>
    <row r="61" spans="2:35" x14ac:dyDescent="0.25">
      <c r="B61" s="215">
        <f t="shared" si="1"/>
        <v>43949</v>
      </c>
      <c r="C61" s="218">
        <v>799</v>
      </c>
      <c r="D61" s="218">
        <v>730</v>
      </c>
      <c r="E61" s="218">
        <v>699</v>
      </c>
      <c r="F61" s="218">
        <v>59</v>
      </c>
      <c r="G61" s="218">
        <v>30</v>
      </c>
      <c r="H61" s="218">
        <v>10</v>
      </c>
      <c r="I61" s="218">
        <v>50</v>
      </c>
      <c r="J61" s="218">
        <v>113</v>
      </c>
      <c r="K61" s="218">
        <v>79</v>
      </c>
      <c r="L61" s="218">
        <v>65</v>
      </c>
      <c r="M61" s="218">
        <v>66</v>
      </c>
      <c r="N61" s="218">
        <v>87</v>
      </c>
      <c r="O61" s="218">
        <v>79</v>
      </c>
      <c r="P61" s="218">
        <v>106</v>
      </c>
      <c r="Q61" s="218">
        <v>54</v>
      </c>
      <c r="T61" s="131">
        <f t="shared" si="0"/>
        <v>43949</v>
      </c>
      <c r="U61" s="19">
        <f t="shared" ref="U61:AI61" si="53">IF(ISNUMBER(C61),AVERAGE(C55:C61),NA())</f>
        <v>945.28571428571433</v>
      </c>
      <c r="V61" s="19">
        <f t="shared" si="53"/>
        <v>850.42857142857144</v>
      </c>
      <c r="W61" s="19">
        <f t="shared" si="53"/>
        <v>808.14285714285711</v>
      </c>
      <c r="X61" s="19">
        <f t="shared" si="53"/>
        <v>76.714285714285708</v>
      </c>
      <c r="Y61" s="19">
        <f t="shared" si="53"/>
        <v>41.571428571428569</v>
      </c>
      <c r="Z61" s="19">
        <f t="shared" si="53"/>
        <v>18.142857142857142</v>
      </c>
      <c r="AA61" s="19">
        <f t="shared" si="53"/>
        <v>48.428571428571431</v>
      </c>
      <c r="AB61" s="19">
        <f t="shared" si="53"/>
        <v>135.57142857142858</v>
      </c>
      <c r="AC61" s="19">
        <f t="shared" si="53"/>
        <v>89.714285714285708</v>
      </c>
      <c r="AD61" s="19">
        <f t="shared" si="53"/>
        <v>63.142857142857146</v>
      </c>
      <c r="AE61" s="19">
        <f t="shared" si="53"/>
        <v>92.142857142857139</v>
      </c>
      <c r="AF61" s="19">
        <f t="shared" si="53"/>
        <v>87.285714285714292</v>
      </c>
      <c r="AG61" s="19">
        <f t="shared" si="53"/>
        <v>98.714285714285708</v>
      </c>
      <c r="AH61" s="19">
        <f t="shared" si="53"/>
        <v>133.42857142857142</v>
      </c>
      <c r="AI61" s="19">
        <f t="shared" si="53"/>
        <v>59.714285714285715</v>
      </c>
    </row>
    <row r="62" spans="2:35" x14ac:dyDescent="0.25">
      <c r="B62" s="215">
        <f t="shared" si="1"/>
        <v>43950</v>
      </c>
      <c r="C62" s="218">
        <v>817</v>
      </c>
      <c r="D62" s="218">
        <v>733</v>
      </c>
      <c r="E62" s="218">
        <v>699</v>
      </c>
      <c r="F62" s="218">
        <v>69</v>
      </c>
      <c r="G62" s="218">
        <v>34</v>
      </c>
      <c r="H62" s="218">
        <v>15</v>
      </c>
      <c r="I62" s="218">
        <v>36</v>
      </c>
      <c r="J62" s="218">
        <v>119</v>
      </c>
      <c r="K62" s="218">
        <v>102</v>
      </c>
      <c r="L62" s="218">
        <v>64</v>
      </c>
      <c r="M62" s="218">
        <v>71</v>
      </c>
      <c r="N62" s="218">
        <v>61</v>
      </c>
      <c r="O62" s="218">
        <v>76</v>
      </c>
      <c r="P62" s="218">
        <v>117</v>
      </c>
      <c r="Q62" s="218">
        <v>53</v>
      </c>
      <c r="T62" s="131">
        <f t="shared" si="0"/>
        <v>43950</v>
      </c>
      <c r="U62" s="19">
        <f t="shared" ref="U62:AI62" si="54">IF(ISNUMBER(C62),AVERAGE(C56:C62),NA())</f>
        <v>904.57142857142856</v>
      </c>
      <c r="V62" s="19">
        <f t="shared" si="54"/>
        <v>813.85714285714289</v>
      </c>
      <c r="W62" s="19">
        <f t="shared" si="54"/>
        <v>773.85714285714289</v>
      </c>
      <c r="X62" s="19">
        <f t="shared" si="54"/>
        <v>74</v>
      </c>
      <c r="Y62" s="19">
        <f t="shared" si="54"/>
        <v>39.428571428571431</v>
      </c>
      <c r="Z62" s="19">
        <f t="shared" si="54"/>
        <v>16.714285714285715</v>
      </c>
      <c r="AA62" s="19">
        <f t="shared" si="54"/>
        <v>46</v>
      </c>
      <c r="AB62" s="19">
        <f t="shared" si="54"/>
        <v>127.85714285714286</v>
      </c>
      <c r="AC62" s="19">
        <f t="shared" si="54"/>
        <v>88.857142857142861</v>
      </c>
      <c r="AD62" s="19">
        <f t="shared" si="54"/>
        <v>63.857142857142854</v>
      </c>
      <c r="AE62" s="19">
        <f t="shared" si="54"/>
        <v>88.142857142857139</v>
      </c>
      <c r="AF62" s="19">
        <f t="shared" si="54"/>
        <v>81.142857142857139</v>
      </c>
      <c r="AG62" s="19">
        <f t="shared" si="54"/>
        <v>90.285714285714292</v>
      </c>
      <c r="AH62" s="19">
        <f t="shared" si="54"/>
        <v>128.85714285714286</v>
      </c>
      <c r="AI62" s="19">
        <f t="shared" si="54"/>
        <v>58.857142857142854</v>
      </c>
    </row>
    <row r="63" spans="2:35" x14ac:dyDescent="0.25">
      <c r="B63" s="215">
        <f t="shared" si="1"/>
        <v>43951</v>
      </c>
      <c r="C63" s="218">
        <v>778</v>
      </c>
      <c r="D63" s="218">
        <v>697</v>
      </c>
      <c r="E63" s="218">
        <v>658</v>
      </c>
      <c r="F63" s="218">
        <v>68</v>
      </c>
      <c r="G63" s="218">
        <v>39</v>
      </c>
      <c r="H63" s="218">
        <v>13</v>
      </c>
      <c r="I63" s="218">
        <v>47</v>
      </c>
      <c r="J63" s="218">
        <v>110</v>
      </c>
      <c r="K63" s="218">
        <v>81</v>
      </c>
      <c r="L63" s="218">
        <v>50</v>
      </c>
      <c r="M63" s="218">
        <v>68</v>
      </c>
      <c r="N63" s="218">
        <v>80</v>
      </c>
      <c r="O63" s="218">
        <v>77</v>
      </c>
      <c r="P63" s="218">
        <v>87</v>
      </c>
      <c r="Q63" s="218">
        <v>58</v>
      </c>
      <c r="T63" s="131">
        <f t="shared" si="0"/>
        <v>43951</v>
      </c>
      <c r="U63" s="19">
        <f t="shared" ref="U63:AI63" si="55">IF(ISNUMBER(C63),AVERAGE(C57:C63),NA())</f>
        <v>867.42857142857144</v>
      </c>
      <c r="V63" s="19">
        <f t="shared" si="55"/>
        <v>778.57142857142856</v>
      </c>
      <c r="W63" s="19">
        <f t="shared" si="55"/>
        <v>740.28571428571433</v>
      </c>
      <c r="X63" s="19">
        <f t="shared" si="55"/>
        <v>73.428571428571431</v>
      </c>
      <c r="Y63" s="19">
        <f t="shared" si="55"/>
        <v>37.857142857142854</v>
      </c>
      <c r="Z63" s="19">
        <f t="shared" si="55"/>
        <v>15.428571428571429</v>
      </c>
      <c r="AA63" s="19">
        <f t="shared" si="55"/>
        <v>45.571428571428569</v>
      </c>
      <c r="AB63" s="19">
        <f t="shared" si="55"/>
        <v>121.42857142857143</v>
      </c>
      <c r="AC63" s="19">
        <f t="shared" si="55"/>
        <v>87.285714285714292</v>
      </c>
      <c r="AD63" s="19">
        <f t="shared" si="55"/>
        <v>60.714285714285715</v>
      </c>
      <c r="AE63" s="19">
        <f t="shared" si="55"/>
        <v>81.857142857142861</v>
      </c>
      <c r="AF63" s="19">
        <f t="shared" si="55"/>
        <v>81.428571428571431</v>
      </c>
      <c r="AG63" s="19">
        <f t="shared" si="55"/>
        <v>84.142857142857139</v>
      </c>
      <c r="AH63" s="19">
        <f t="shared" si="55"/>
        <v>119.42857142857143</v>
      </c>
      <c r="AI63" s="19">
        <f t="shared" si="55"/>
        <v>58.428571428571431</v>
      </c>
    </row>
    <row r="64" spans="2:35" x14ac:dyDescent="0.25">
      <c r="B64" s="215">
        <f t="shared" si="1"/>
        <v>43952</v>
      </c>
      <c r="C64" s="218">
        <v>783</v>
      </c>
      <c r="D64" s="218">
        <v>694</v>
      </c>
      <c r="E64" s="218">
        <v>658</v>
      </c>
      <c r="F64" s="218">
        <v>67</v>
      </c>
      <c r="G64" s="218">
        <v>35</v>
      </c>
      <c r="H64" s="218">
        <v>22</v>
      </c>
      <c r="I64" s="218">
        <v>52</v>
      </c>
      <c r="J64" s="218">
        <v>95</v>
      </c>
      <c r="K64" s="218">
        <v>75</v>
      </c>
      <c r="L64" s="218">
        <v>59</v>
      </c>
      <c r="M64" s="218">
        <v>82</v>
      </c>
      <c r="N64" s="218">
        <v>81</v>
      </c>
      <c r="O64" s="218">
        <v>60</v>
      </c>
      <c r="P64" s="218">
        <v>118</v>
      </c>
      <c r="Q64" s="218">
        <v>36</v>
      </c>
      <c r="T64" s="131">
        <f t="shared" si="0"/>
        <v>43952</v>
      </c>
      <c r="U64" s="19">
        <f t="shared" ref="U64:AI64" si="56">IF(ISNUMBER(C64),AVERAGE(C58:C64),NA())</f>
        <v>836</v>
      </c>
      <c r="V64" s="19">
        <f t="shared" si="56"/>
        <v>746.85714285714289</v>
      </c>
      <c r="W64" s="19">
        <f t="shared" si="56"/>
        <v>709.71428571428567</v>
      </c>
      <c r="X64" s="19">
        <f t="shared" si="56"/>
        <v>72.142857142857139</v>
      </c>
      <c r="Y64" s="19">
        <f t="shared" si="56"/>
        <v>36.714285714285715</v>
      </c>
      <c r="Z64" s="19">
        <f t="shared" si="56"/>
        <v>17</v>
      </c>
      <c r="AA64" s="19">
        <f t="shared" si="56"/>
        <v>47.714285714285715</v>
      </c>
      <c r="AB64" s="19">
        <f t="shared" si="56"/>
        <v>113.28571428571429</v>
      </c>
      <c r="AC64" s="19">
        <f t="shared" si="56"/>
        <v>84</v>
      </c>
      <c r="AD64" s="19">
        <f t="shared" si="56"/>
        <v>60.142857142857146</v>
      </c>
      <c r="AE64" s="19">
        <f t="shared" si="56"/>
        <v>81.428571428571431</v>
      </c>
      <c r="AF64" s="19">
        <f t="shared" si="56"/>
        <v>78.571428571428569</v>
      </c>
      <c r="AG64" s="19">
        <f t="shared" si="56"/>
        <v>75.428571428571431</v>
      </c>
      <c r="AH64" s="19">
        <f t="shared" si="56"/>
        <v>114.42857142857143</v>
      </c>
      <c r="AI64" s="19">
        <f t="shared" si="56"/>
        <v>54.714285714285715</v>
      </c>
    </row>
    <row r="65" spans="2:35" x14ac:dyDescent="0.25">
      <c r="B65" s="215">
        <f t="shared" si="1"/>
        <v>43953</v>
      </c>
      <c r="C65" s="218">
        <v>704</v>
      </c>
      <c r="D65" s="218">
        <v>624</v>
      </c>
      <c r="E65" s="218">
        <v>590</v>
      </c>
      <c r="F65" s="218">
        <v>60</v>
      </c>
      <c r="G65" s="218">
        <v>34</v>
      </c>
      <c r="H65" s="218">
        <v>20</v>
      </c>
      <c r="I65" s="218">
        <v>55</v>
      </c>
      <c r="J65" s="218">
        <v>99</v>
      </c>
      <c r="K65" s="218">
        <v>68</v>
      </c>
      <c r="L65" s="218">
        <v>46</v>
      </c>
      <c r="M65" s="218">
        <v>71</v>
      </c>
      <c r="N65" s="218">
        <v>47</v>
      </c>
      <c r="O65" s="218">
        <v>78</v>
      </c>
      <c r="P65" s="218">
        <v>84</v>
      </c>
      <c r="Q65" s="218">
        <v>42</v>
      </c>
      <c r="T65" s="131">
        <f t="shared" si="0"/>
        <v>43953</v>
      </c>
      <c r="U65" s="19">
        <f t="shared" ref="U65:AI65" si="57">IF(ISNUMBER(C65),AVERAGE(C59:C65),NA())</f>
        <v>805.28571428571433</v>
      </c>
      <c r="V65" s="19">
        <f t="shared" si="57"/>
        <v>718.85714285714289</v>
      </c>
      <c r="W65" s="19">
        <f t="shared" si="57"/>
        <v>683.85714285714289</v>
      </c>
      <c r="X65" s="19">
        <f t="shared" si="57"/>
        <v>69.428571428571431</v>
      </c>
      <c r="Y65" s="19">
        <f t="shared" si="57"/>
        <v>34.714285714285715</v>
      </c>
      <c r="Z65" s="19">
        <f t="shared" si="57"/>
        <v>17</v>
      </c>
      <c r="AA65" s="19">
        <f t="shared" si="57"/>
        <v>46.714285714285715</v>
      </c>
      <c r="AB65" s="19">
        <f t="shared" si="57"/>
        <v>110.28571428571429</v>
      </c>
      <c r="AC65" s="19">
        <f t="shared" si="57"/>
        <v>82.428571428571431</v>
      </c>
      <c r="AD65" s="19">
        <f t="shared" si="57"/>
        <v>58.571428571428569</v>
      </c>
      <c r="AE65" s="19">
        <f t="shared" si="57"/>
        <v>78.428571428571431</v>
      </c>
      <c r="AF65" s="19">
        <f t="shared" si="57"/>
        <v>73.428571428571431</v>
      </c>
      <c r="AG65" s="19">
        <f t="shared" si="57"/>
        <v>75.285714285714292</v>
      </c>
      <c r="AH65" s="19">
        <f t="shared" si="57"/>
        <v>105.71428571428571</v>
      </c>
      <c r="AI65" s="19">
        <f t="shared" si="57"/>
        <v>53</v>
      </c>
    </row>
    <row r="66" spans="2:35" x14ac:dyDescent="0.25">
      <c r="B66" s="215">
        <f t="shared" si="1"/>
        <v>43954</v>
      </c>
      <c r="C66" s="218">
        <v>663</v>
      </c>
      <c r="D66" s="218">
        <v>584</v>
      </c>
      <c r="E66" s="218">
        <v>556</v>
      </c>
      <c r="F66" s="218">
        <v>61</v>
      </c>
      <c r="G66" s="218">
        <v>27</v>
      </c>
      <c r="H66" s="218">
        <v>18</v>
      </c>
      <c r="I66" s="218">
        <v>43</v>
      </c>
      <c r="J66" s="218">
        <v>100</v>
      </c>
      <c r="K66" s="218">
        <v>62</v>
      </c>
      <c r="L66" s="218">
        <v>50</v>
      </c>
      <c r="M66" s="218">
        <v>65</v>
      </c>
      <c r="N66" s="218">
        <v>69</v>
      </c>
      <c r="O66" s="218">
        <v>58</v>
      </c>
      <c r="P66" s="218">
        <v>71</v>
      </c>
      <c r="Q66" s="218">
        <v>38</v>
      </c>
      <c r="T66" s="131">
        <f t="shared" si="0"/>
        <v>43954</v>
      </c>
      <c r="U66" s="19">
        <f t="shared" ref="U66:AI66" si="58">IF(ISNUMBER(C66),AVERAGE(C60:C66),NA())</f>
        <v>772.71428571428567</v>
      </c>
      <c r="V66" s="19">
        <f t="shared" si="58"/>
        <v>688.57142857142856</v>
      </c>
      <c r="W66" s="19">
        <f t="shared" si="58"/>
        <v>654.71428571428567</v>
      </c>
      <c r="X66" s="19">
        <f t="shared" si="58"/>
        <v>67</v>
      </c>
      <c r="Y66" s="19">
        <f t="shared" si="58"/>
        <v>33.428571428571431</v>
      </c>
      <c r="Z66" s="19">
        <f t="shared" si="58"/>
        <v>17.142857142857142</v>
      </c>
      <c r="AA66" s="19">
        <f t="shared" si="58"/>
        <v>46</v>
      </c>
      <c r="AB66" s="19">
        <f t="shared" si="58"/>
        <v>108</v>
      </c>
      <c r="AC66" s="19">
        <f t="shared" si="58"/>
        <v>79.714285714285708</v>
      </c>
      <c r="AD66" s="19">
        <f t="shared" si="58"/>
        <v>56.857142857142854</v>
      </c>
      <c r="AE66" s="19">
        <f t="shared" si="58"/>
        <v>72.428571428571431</v>
      </c>
      <c r="AF66" s="19">
        <f t="shared" si="58"/>
        <v>71.428571428571431</v>
      </c>
      <c r="AG66" s="19">
        <f t="shared" si="58"/>
        <v>71.714285714285708</v>
      </c>
      <c r="AH66" s="19">
        <f t="shared" si="58"/>
        <v>98.714285714285708</v>
      </c>
      <c r="AI66" s="19">
        <f t="shared" si="58"/>
        <v>49.857142857142854</v>
      </c>
    </row>
    <row r="67" spans="2:35" x14ac:dyDescent="0.25">
      <c r="B67" s="215">
        <f t="shared" si="1"/>
        <v>43955</v>
      </c>
      <c r="C67" s="218">
        <v>672</v>
      </c>
      <c r="D67" s="218">
        <v>596</v>
      </c>
      <c r="E67" s="218">
        <v>558</v>
      </c>
      <c r="F67" s="218">
        <v>62</v>
      </c>
      <c r="G67" s="218">
        <v>38</v>
      </c>
      <c r="H67" s="218">
        <v>14</v>
      </c>
      <c r="I67" s="218">
        <v>34</v>
      </c>
      <c r="J67" s="218">
        <v>97</v>
      </c>
      <c r="K67" s="218">
        <v>73</v>
      </c>
      <c r="L67" s="218">
        <v>56</v>
      </c>
      <c r="M67" s="218">
        <v>70</v>
      </c>
      <c r="N67" s="218">
        <v>49</v>
      </c>
      <c r="O67" s="218">
        <v>53</v>
      </c>
      <c r="P67" s="218">
        <v>81</v>
      </c>
      <c r="Q67" s="218">
        <v>45</v>
      </c>
      <c r="T67" s="131">
        <f t="shared" si="0"/>
        <v>43955</v>
      </c>
      <c r="U67" s="19">
        <f t="shared" ref="U67:AI67" si="59">IF(ISNUMBER(C67),AVERAGE(C61:C67),NA())</f>
        <v>745.14285714285711</v>
      </c>
      <c r="V67" s="19">
        <f t="shared" si="59"/>
        <v>665.42857142857144</v>
      </c>
      <c r="W67" s="19">
        <f t="shared" si="59"/>
        <v>631.14285714285711</v>
      </c>
      <c r="X67" s="19">
        <f t="shared" si="59"/>
        <v>63.714285714285715</v>
      </c>
      <c r="Y67" s="19">
        <f t="shared" si="59"/>
        <v>33.857142857142854</v>
      </c>
      <c r="Z67" s="19">
        <f t="shared" si="59"/>
        <v>16</v>
      </c>
      <c r="AA67" s="19">
        <f t="shared" si="59"/>
        <v>45.285714285714285</v>
      </c>
      <c r="AB67" s="19">
        <f t="shared" si="59"/>
        <v>104.71428571428571</v>
      </c>
      <c r="AC67" s="19">
        <f t="shared" si="59"/>
        <v>77.142857142857139</v>
      </c>
      <c r="AD67" s="19">
        <f t="shared" si="59"/>
        <v>55.714285714285715</v>
      </c>
      <c r="AE67" s="19">
        <f t="shared" si="59"/>
        <v>70.428571428571431</v>
      </c>
      <c r="AF67" s="19">
        <f t="shared" si="59"/>
        <v>67.714285714285708</v>
      </c>
      <c r="AG67" s="19">
        <f t="shared" si="59"/>
        <v>68.714285714285708</v>
      </c>
      <c r="AH67" s="19">
        <f t="shared" si="59"/>
        <v>94.857142857142861</v>
      </c>
      <c r="AI67" s="19">
        <f t="shared" si="59"/>
        <v>46.571428571428569</v>
      </c>
    </row>
    <row r="68" spans="2:35" x14ac:dyDescent="0.25">
      <c r="B68" s="215">
        <f t="shared" si="1"/>
        <v>43956</v>
      </c>
      <c r="C68" s="218">
        <v>642</v>
      </c>
      <c r="D68" s="218">
        <v>568</v>
      </c>
      <c r="E68" s="218">
        <v>537</v>
      </c>
      <c r="F68" s="218">
        <v>67</v>
      </c>
      <c r="G68" s="218">
        <v>31</v>
      </c>
      <c r="H68" s="218">
        <v>7</v>
      </c>
      <c r="I68" s="218">
        <v>36</v>
      </c>
      <c r="J68" s="218">
        <v>89</v>
      </c>
      <c r="K68" s="218">
        <v>61</v>
      </c>
      <c r="L68" s="218">
        <v>48</v>
      </c>
      <c r="M68" s="218">
        <v>67</v>
      </c>
      <c r="N68" s="218">
        <v>55</v>
      </c>
      <c r="O68" s="218">
        <v>52</v>
      </c>
      <c r="P68" s="218">
        <v>81</v>
      </c>
      <c r="Q68" s="218">
        <v>48</v>
      </c>
      <c r="T68" s="131">
        <f t="shared" ref="T68:T131" si="60">IF(ISNUMBER(D68), B68,"")</f>
        <v>43956</v>
      </c>
      <c r="U68" s="19">
        <f t="shared" ref="U68:AI68" si="61">IF(ISNUMBER(C68),AVERAGE(C62:C68),NA())</f>
        <v>722.71428571428567</v>
      </c>
      <c r="V68" s="19">
        <f t="shared" si="61"/>
        <v>642.28571428571433</v>
      </c>
      <c r="W68" s="19">
        <f t="shared" si="61"/>
        <v>608</v>
      </c>
      <c r="X68" s="19">
        <f t="shared" si="61"/>
        <v>64.857142857142861</v>
      </c>
      <c r="Y68" s="19">
        <f t="shared" si="61"/>
        <v>34</v>
      </c>
      <c r="Z68" s="19">
        <f t="shared" si="61"/>
        <v>15.571428571428571</v>
      </c>
      <c r="AA68" s="19">
        <f t="shared" si="61"/>
        <v>43.285714285714285</v>
      </c>
      <c r="AB68" s="19">
        <f t="shared" si="61"/>
        <v>101.28571428571429</v>
      </c>
      <c r="AC68" s="19">
        <f t="shared" si="61"/>
        <v>74.571428571428569</v>
      </c>
      <c r="AD68" s="19">
        <f t="shared" si="61"/>
        <v>53.285714285714285</v>
      </c>
      <c r="AE68" s="19">
        <f t="shared" si="61"/>
        <v>70.571428571428569</v>
      </c>
      <c r="AF68" s="19">
        <f t="shared" si="61"/>
        <v>63.142857142857146</v>
      </c>
      <c r="AG68" s="19">
        <f t="shared" si="61"/>
        <v>64.857142857142861</v>
      </c>
      <c r="AH68" s="19">
        <f t="shared" si="61"/>
        <v>91.285714285714292</v>
      </c>
      <c r="AI68" s="19">
        <f t="shared" si="61"/>
        <v>45.714285714285715</v>
      </c>
    </row>
    <row r="69" spans="2:35" x14ac:dyDescent="0.25">
      <c r="B69" s="215">
        <f t="shared" si="1"/>
        <v>43957</v>
      </c>
      <c r="C69" s="218">
        <v>622</v>
      </c>
      <c r="D69" s="218">
        <v>556</v>
      </c>
      <c r="E69" s="218">
        <v>519</v>
      </c>
      <c r="F69" s="218">
        <v>59</v>
      </c>
      <c r="G69" s="218">
        <v>37</v>
      </c>
      <c r="H69" s="218">
        <v>7</v>
      </c>
      <c r="I69" s="218">
        <v>36</v>
      </c>
      <c r="J69" s="218">
        <v>92</v>
      </c>
      <c r="K69" s="218">
        <v>65</v>
      </c>
      <c r="L69" s="218">
        <v>50</v>
      </c>
      <c r="M69" s="218">
        <v>55</v>
      </c>
      <c r="N69" s="218">
        <v>57</v>
      </c>
      <c r="O69" s="218">
        <v>57</v>
      </c>
      <c r="P69" s="218">
        <v>71</v>
      </c>
      <c r="Q69" s="218">
        <v>36</v>
      </c>
      <c r="T69" s="131">
        <f t="shared" si="60"/>
        <v>43957</v>
      </c>
      <c r="U69" s="19">
        <f t="shared" ref="U69:AI69" si="62">IF(ISNUMBER(C69),AVERAGE(C63:C69),NA())</f>
        <v>694.85714285714289</v>
      </c>
      <c r="V69" s="19">
        <f t="shared" si="62"/>
        <v>617</v>
      </c>
      <c r="W69" s="19">
        <f t="shared" si="62"/>
        <v>582.28571428571433</v>
      </c>
      <c r="X69" s="19">
        <f t="shared" si="62"/>
        <v>63.428571428571431</v>
      </c>
      <c r="Y69" s="19">
        <f t="shared" si="62"/>
        <v>34.428571428571431</v>
      </c>
      <c r="Z69" s="19">
        <f t="shared" si="62"/>
        <v>14.428571428571429</v>
      </c>
      <c r="AA69" s="19">
        <f t="shared" si="62"/>
        <v>43.285714285714285</v>
      </c>
      <c r="AB69" s="19">
        <f t="shared" si="62"/>
        <v>97.428571428571431</v>
      </c>
      <c r="AC69" s="19">
        <f t="shared" si="62"/>
        <v>69.285714285714292</v>
      </c>
      <c r="AD69" s="19">
        <f t="shared" si="62"/>
        <v>51.285714285714285</v>
      </c>
      <c r="AE69" s="19">
        <f t="shared" si="62"/>
        <v>68.285714285714292</v>
      </c>
      <c r="AF69" s="19">
        <f t="shared" si="62"/>
        <v>62.571428571428569</v>
      </c>
      <c r="AG69" s="19">
        <f t="shared" si="62"/>
        <v>62.142857142857146</v>
      </c>
      <c r="AH69" s="19">
        <f t="shared" si="62"/>
        <v>84.714285714285708</v>
      </c>
      <c r="AI69" s="19">
        <f t="shared" si="62"/>
        <v>43.285714285714285</v>
      </c>
    </row>
    <row r="70" spans="2:35" x14ac:dyDescent="0.25">
      <c r="B70" s="215">
        <f t="shared" ref="B70:B133" si="63">B69+1</f>
        <v>43958</v>
      </c>
      <c r="C70" s="218">
        <v>631</v>
      </c>
      <c r="D70" s="218">
        <v>563</v>
      </c>
      <c r="E70" s="218">
        <v>535</v>
      </c>
      <c r="F70" s="218">
        <v>61</v>
      </c>
      <c r="G70" s="218">
        <v>26</v>
      </c>
      <c r="H70" s="218">
        <v>7</v>
      </c>
      <c r="I70" s="218">
        <v>46</v>
      </c>
      <c r="J70" s="218">
        <v>97</v>
      </c>
      <c r="K70" s="218">
        <v>69</v>
      </c>
      <c r="L70" s="218">
        <v>43</v>
      </c>
      <c r="M70" s="218">
        <v>58</v>
      </c>
      <c r="N70" s="218">
        <v>57</v>
      </c>
      <c r="O70" s="218">
        <v>53</v>
      </c>
      <c r="P70" s="218">
        <v>71</v>
      </c>
      <c r="Q70" s="218">
        <v>41</v>
      </c>
      <c r="T70" s="131">
        <f t="shared" si="60"/>
        <v>43958</v>
      </c>
      <c r="U70" s="19">
        <f t="shared" ref="U70:AI70" si="64">IF(ISNUMBER(C70),AVERAGE(C64:C70),NA())</f>
        <v>673.85714285714289</v>
      </c>
      <c r="V70" s="19">
        <f t="shared" si="64"/>
        <v>597.85714285714289</v>
      </c>
      <c r="W70" s="19">
        <f t="shared" si="64"/>
        <v>564.71428571428567</v>
      </c>
      <c r="X70" s="19">
        <f t="shared" si="64"/>
        <v>62.428571428571431</v>
      </c>
      <c r="Y70" s="19">
        <f t="shared" si="64"/>
        <v>32.571428571428569</v>
      </c>
      <c r="Z70" s="19">
        <f t="shared" si="64"/>
        <v>13.571428571428571</v>
      </c>
      <c r="AA70" s="19">
        <f t="shared" si="64"/>
        <v>43.142857142857146</v>
      </c>
      <c r="AB70" s="19">
        <f t="shared" si="64"/>
        <v>95.571428571428569</v>
      </c>
      <c r="AC70" s="19">
        <f t="shared" si="64"/>
        <v>67.571428571428569</v>
      </c>
      <c r="AD70" s="19">
        <f t="shared" si="64"/>
        <v>50.285714285714285</v>
      </c>
      <c r="AE70" s="19">
        <f t="shared" si="64"/>
        <v>66.857142857142861</v>
      </c>
      <c r="AF70" s="19">
        <f t="shared" si="64"/>
        <v>59.285714285714285</v>
      </c>
      <c r="AG70" s="19">
        <f t="shared" si="64"/>
        <v>58.714285714285715</v>
      </c>
      <c r="AH70" s="19">
        <f t="shared" si="64"/>
        <v>82.428571428571431</v>
      </c>
      <c r="AI70" s="19">
        <f t="shared" si="64"/>
        <v>40.857142857142854</v>
      </c>
    </row>
    <row r="71" spans="2:35" x14ac:dyDescent="0.25">
      <c r="B71" s="215">
        <f t="shared" si="63"/>
        <v>43959</v>
      </c>
      <c r="C71" s="218">
        <v>568</v>
      </c>
      <c r="D71" s="218">
        <v>501</v>
      </c>
      <c r="E71" s="218">
        <v>481</v>
      </c>
      <c r="F71" s="218">
        <v>58</v>
      </c>
      <c r="G71" s="218">
        <v>19</v>
      </c>
      <c r="H71" s="218">
        <v>9</v>
      </c>
      <c r="I71" s="218">
        <v>36</v>
      </c>
      <c r="J71" s="218">
        <v>92</v>
      </c>
      <c r="K71" s="218">
        <v>64</v>
      </c>
      <c r="L71" s="218">
        <v>45</v>
      </c>
      <c r="M71" s="218">
        <v>51</v>
      </c>
      <c r="N71" s="218">
        <v>43</v>
      </c>
      <c r="O71" s="218">
        <v>47</v>
      </c>
      <c r="P71" s="218">
        <v>77</v>
      </c>
      <c r="Q71" s="218">
        <v>26</v>
      </c>
      <c r="T71" s="131">
        <f t="shared" si="60"/>
        <v>43959</v>
      </c>
      <c r="U71" s="19">
        <f t="shared" ref="U71:AI71" si="65">IF(ISNUMBER(C71),AVERAGE(C65:C71),NA())</f>
        <v>643.14285714285711</v>
      </c>
      <c r="V71" s="19">
        <f t="shared" si="65"/>
        <v>570.28571428571433</v>
      </c>
      <c r="W71" s="19">
        <f t="shared" si="65"/>
        <v>539.42857142857144</v>
      </c>
      <c r="X71" s="19">
        <f t="shared" si="65"/>
        <v>61.142857142857146</v>
      </c>
      <c r="Y71" s="19">
        <f t="shared" si="65"/>
        <v>30.285714285714285</v>
      </c>
      <c r="Z71" s="19">
        <f t="shared" si="65"/>
        <v>11.714285714285714</v>
      </c>
      <c r="AA71" s="19">
        <f t="shared" si="65"/>
        <v>40.857142857142854</v>
      </c>
      <c r="AB71" s="19">
        <f t="shared" si="65"/>
        <v>95.142857142857139</v>
      </c>
      <c r="AC71" s="19">
        <f t="shared" si="65"/>
        <v>66</v>
      </c>
      <c r="AD71" s="19">
        <f t="shared" si="65"/>
        <v>48.285714285714285</v>
      </c>
      <c r="AE71" s="19">
        <f t="shared" si="65"/>
        <v>62.428571428571431</v>
      </c>
      <c r="AF71" s="19">
        <f t="shared" si="65"/>
        <v>53.857142857142854</v>
      </c>
      <c r="AG71" s="19">
        <f t="shared" si="65"/>
        <v>56.857142857142854</v>
      </c>
      <c r="AH71" s="19">
        <f t="shared" si="65"/>
        <v>76.571428571428569</v>
      </c>
      <c r="AI71" s="19">
        <f t="shared" si="65"/>
        <v>39.428571428571431</v>
      </c>
    </row>
    <row r="72" spans="2:35" x14ac:dyDescent="0.25">
      <c r="B72" s="215">
        <f t="shared" si="63"/>
        <v>43960</v>
      </c>
      <c r="C72" s="218">
        <v>538</v>
      </c>
      <c r="D72" s="218">
        <v>479</v>
      </c>
      <c r="E72" s="218">
        <v>462</v>
      </c>
      <c r="F72" s="218">
        <v>50</v>
      </c>
      <c r="G72" s="218">
        <v>17</v>
      </c>
      <c r="H72" s="218">
        <v>9</v>
      </c>
      <c r="I72" s="218">
        <v>30</v>
      </c>
      <c r="J72" s="218">
        <v>67</v>
      </c>
      <c r="K72" s="218">
        <v>61</v>
      </c>
      <c r="L72" s="218">
        <v>44</v>
      </c>
      <c r="M72" s="218">
        <v>50</v>
      </c>
      <c r="N72" s="218">
        <v>52</v>
      </c>
      <c r="O72" s="218">
        <v>30</v>
      </c>
      <c r="P72" s="218">
        <v>91</v>
      </c>
      <c r="Q72" s="218">
        <v>37</v>
      </c>
      <c r="T72" s="131">
        <f t="shared" si="60"/>
        <v>43960</v>
      </c>
      <c r="U72" s="19">
        <f t="shared" ref="U72:AI72" si="66">IF(ISNUMBER(C72),AVERAGE(C66:C72),NA())</f>
        <v>619.42857142857144</v>
      </c>
      <c r="V72" s="19">
        <f t="shared" si="66"/>
        <v>549.57142857142856</v>
      </c>
      <c r="W72" s="19">
        <f t="shared" si="66"/>
        <v>521.14285714285711</v>
      </c>
      <c r="X72" s="19">
        <f t="shared" si="66"/>
        <v>59.714285714285715</v>
      </c>
      <c r="Y72" s="19">
        <f t="shared" si="66"/>
        <v>27.857142857142858</v>
      </c>
      <c r="Z72" s="19">
        <f t="shared" si="66"/>
        <v>10.142857142857142</v>
      </c>
      <c r="AA72" s="19">
        <f t="shared" si="66"/>
        <v>37.285714285714285</v>
      </c>
      <c r="AB72" s="19">
        <f t="shared" si="66"/>
        <v>90.571428571428569</v>
      </c>
      <c r="AC72" s="19">
        <f t="shared" si="66"/>
        <v>65</v>
      </c>
      <c r="AD72" s="19">
        <f t="shared" si="66"/>
        <v>48</v>
      </c>
      <c r="AE72" s="19">
        <f t="shared" si="66"/>
        <v>59.428571428571431</v>
      </c>
      <c r="AF72" s="19">
        <f t="shared" si="66"/>
        <v>54.571428571428569</v>
      </c>
      <c r="AG72" s="19">
        <f t="shared" si="66"/>
        <v>50</v>
      </c>
      <c r="AH72" s="19">
        <f t="shared" si="66"/>
        <v>77.571428571428569</v>
      </c>
      <c r="AI72" s="19">
        <f t="shared" si="66"/>
        <v>38.714285714285715</v>
      </c>
    </row>
    <row r="73" spans="2:35" x14ac:dyDescent="0.25">
      <c r="B73" s="215">
        <f t="shared" si="63"/>
        <v>43961</v>
      </c>
      <c r="C73" s="218">
        <v>493</v>
      </c>
      <c r="D73" s="218">
        <v>442</v>
      </c>
      <c r="E73" s="218">
        <v>422</v>
      </c>
      <c r="F73" s="218">
        <v>38</v>
      </c>
      <c r="G73" s="218">
        <v>19</v>
      </c>
      <c r="H73" s="218">
        <v>13</v>
      </c>
      <c r="I73" s="218">
        <v>27</v>
      </c>
      <c r="J73" s="218">
        <v>90</v>
      </c>
      <c r="K73" s="218">
        <v>59</v>
      </c>
      <c r="L73" s="218">
        <v>32</v>
      </c>
      <c r="M73" s="218">
        <v>47</v>
      </c>
      <c r="N73" s="218">
        <v>44</v>
      </c>
      <c r="O73" s="218">
        <v>40</v>
      </c>
      <c r="P73" s="218">
        <v>60</v>
      </c>
      <c r="Q73" s="218">
        <v>23</v>
      </c>
      <c r="T73" s="131">
        <f t="shared" si="60"/>
        <v>43961</v>
      </c>
      <c r="U73" s="19">
        <f t="shared" ref="U73:AI73" si="67">IF(ISNUMBER(C73),AVERAGE(C67:C73),NA())</f>
        <v>595.14285714285711</v>
      </c>
      <c r="V73" s="19">
        <f t="shared" si="67"/>
        <v>529.28571428571433</v>
      </c>
      <c r="W73" s="19">
        <f t="shared" si="67"/>
        <v>502</v>
      </c>
      <c r="X73" s="19">
        <f t="shared" si="67"/>
        <v>56.428571428571431</v>
      </c>
      <c r="Y73" s="19">
        <f t="shared" si="67"/>
        <v>26.714285714285715</v>
      </c>
      <c r="Z73" s="19">
        <f t="shared" si="67"/>
        <v>9.4285714285714288</v>
      </c>
      <c r="AA73" s="19">
        <f t="shared" si="67"/>
        <v>35</v>
      </c>
      <c r="AB73" s="19">
        <f t="shared" si="67"/>
        <v>89.142857142857139</v>
      </c>
      <c r="AC73" s="19">
        <f t="shared" si="67"/>
        <v>64.571428571428569</v>
      </c>
      <c r="AD73" s="19">
        <f t="shared" si="67"/>
        <v>45.428571428571431</v>
      </c>
      <c r="AE73" s="19">
        <f t="shared" si="67"/>
        <v>56.857142857142854</v>
      </c>
      <c r="AF73" s="19">
        <f t="shared" si="67"/>
        <v>51</v>
      </c>
      <c r="AG73" s="19">
        <f t="shared" si="67"/>
        <v>47.428571428571431</v>
      </c>
      <c r="AH73" s="19">
        <f t="shared" si="67"/>
        <v>76</v>
      </c>
      <c r="AI73" s="19">
        <f t="shared" si="67"/>
        <v>36.571428571428569</v>
      </c>
    </row>
    <row r="74" spans="2:35" x14ac:dyDescent="0.25">
      <c r="B74" s="215">
        <f t="shared" si="63"/>
        <v>43962</v>
      </c>
      <c r="C74" s="218">
        <v>428</v>
      </c>
      <c r="D74" s="218">
        <v>377</v>
      </c>
      <c r="E74" s="218">
        <v>355</v>
      </c>
      <c r="F74" s="218">
        <v>45</v>
      </c>
      <c r="G74" s="218">
        <v>21</v>
      </c>
      <c r="H74" s="218">
        <v>6</v>
      </c>
      <c r="I74" s="218">
        <v>25</v>
      </c>
      <c r="J74" s="218">
        <v>64</v>
      </c>
      <c r="K74" s="218">
        <v>40</v>
      </c>
      <c r="L74" s="218">
        <v>36</v>
      </c>
      <c r="M74" s="218">
        <v>35</v>
      </c>
      <c r="N74" s="218">
        <v>32</v>
      </c>
      <c r="O74" s="218">
        <v>45</v>
      </c>
      <c r="P74" s="218">
        <v>59</v>
      </c>
      <c r="Q74" s="218">
        <v>19</v>
      </c>
      <c r="T74" s="131">
        <f t="shared" si="60"/>
        <v>43962</v>
      </c>
      <c r="U74" s="19">
        <f t="shared" ref="U74:AI74" si="68">IF(ISNUMBER(C74),AVERAGE(C68:C74),NA())</f>
        <v>560.28571428571433</v>
      </c>
      <c r="V74" s="19">
        <f t="shared" si="68"/>
        <v>498</v>
      </c>
      <c r="W74" s="19">
        <f t="shared" si="68"/>
        <v>473</v>
      </c>
      <c r="X74" s="19">
        <f t="shared" si="68"/>
        <v>54</v>
      </c>
      <c r="Y74" s="19">
        <f t="shared" si="68"/>
        <v>24.285714285714285</v>
      </c>
      <c r="Z74" s="19">
        <f t="shared" si="68"/>
        <v>8.2857142857142865</v>
      </c>
      <c r="AA74" s="19">
        <f t="shared" si="68"/>
        <v>33.714285714285715</v>
      </c>
      <c r="AB74" s="19">
        <f t="shared" si="68"/>
        <v>84.428571428571431</v>
      </c>
      <c r="AC74" s="19">
        <f t="shared" si="68"/>
        <v>59.857142857142854</v>
      </c>
      <c r="AD74" s="19">
        <f t="shared" si="68"/>
        <v>42.571428571428569</v>
      </c>
      <c r="AE74" s="19">
        <f t="shared" si="68"/>
        <v>51.857142857142854</v>
      </c>
      <c r="AF74" s="19">
        <f t="shared" si="68"/>
        <v>48.571428571428569</v>
      </c>
      <c r="AG74" s="19">
        <f t="shared" si="68"/>
        <v>46.285714285714285</v>
      </c>
      <c r="AH74" s="19">
        <f t="shared" si="68"/>
        <v>72.857142857142861</v>
      </c>
      <c r="AI74" s="19">
        <f t="shared" si="68"/>
        <v>32.857142857142854</v>
      </c>
    </row>
    <row r="75" spans="2:35" x14ac:dyDescent="0.25">
      <c r="B75" s="215">
        <f t="shared" si="63"/>
        <v>43963</v>
      </c>
      <c r="C75" s="218">
        <v>440</v>
      </c>
      <c r="D75" s="218">
        <v>398</v>
      </c>
      <c r="E75" s="218">
        <v>379</v>
      </c>
      <c r="F75" s="218">
        <v>35</v>
      </c>
      <c r="G75" s="218">
        <v>19</v>
      </c>
      <c r="H75" s="218">
        <v>7</v>
      </c>
      <c r="I75" s="218">
        <v>23</v>
      </c>
      <c r="J75" s="218">
        <v>72</v>
      </c>
      <c r="K75" s="218">
        <v>39</v>
      </c>
      <c r="L75" s="218">
        <v>45</v>
      </c>
      <c r="M75" s="218">
        <v>42</v>
      </c>
      <c r="N75" s="218">
        <v>45</v>
      </c>
      <c r="O75" s="218">
        <v>30</v>
      </c>
      <c r="P75" s="218">
        <v>67</v>
      </c>
      <c r="Q75" s="218">
        <v>16</v>
      </c>
      <c r="T75" s="131">
        <f t="shared" si="60"/>
        <v>43963</v>
      </c>
      <c r="U75" s="19">
        <f t="shared" ref="U75:AI75" si="69">IF(ISNUMBER(C75),AVERAGE(C69:C75),NA())</f>
        <v>531.42857142857144</v>
      </c>
      <c r="V75" s="19">
        <f t="shared" si="69"/>
        <v>473.71428571428572</v>
      </c>
      <c r="W75" s="19">
        <f t="shared" si="69"/>
        <v>450.42857142857144</v>
      </c>
      <c r="X75" s="19">
        <f t="shared" si="69"/>
        <v>49.428571428571431</v>
      </c>
      <c r="Y75" s="19">
        <f t="shared" si="69"/>
        <v>22.571428571428573</v>
      </c>
      <c r="Z75" s="19">
        <f t="shared" si="69"/>
        <v>8.2857142857142865</v>
      </c>
      <c r="AA75" s="19">
        <f t="shared" si="69"/>
        <v>31.857142857142858</v>
      </c>
      <c r="AB75" s="19">
        <f t="shared" si="69"/>
        <v>82</v>
      </c>
      <c r="AC75" s="19">
        <f t="shared" si="69"/>
        <v>56.714285714285715</v>
      </c>
      <c r="AD75" s="19">
        <f t="shared" si="69"/>
        <v>42.142857142857146</v>
      </c>
      <c r="AE75" s="19">
        <f t="shared" si="69"/>
        <v>48.285714285714285</v>
      </c>
      <c r="AF75" s="19">
        <f t="shared" si="69"/>
        <v>47.142857142857146</v>
      </c>
      <c r="AG75" s="19">
        <f t="shared" si="69"/>
        <v>43.142857142857146</v>
      </c>
      <c r="AH75" s="19">
        <f t="shared" si="69"/>
        <v>70.857142857142861</v>
      </c>
      <c r="AI75" s="19">
        <f t="shared" si="69"/>
        <v>28.285714285714285</v>
      </c>
    </row>
    <row r="76" spans="2:35" x14ac:dyDescent="0.25">
      <c r="B76" s="215">
        <f t="shared" si="63"/>
        <v>43964</v>
      </c>
      <c r="C76" s="218">
        <v>454</v>
      </c>
      <c r="D76" s="218">
        <v>395</v>
      </c>
      <c r="E76" s="218">
        <v>373</v>
      </c>
      <c r="F76" s="218">
        <v>53</v>
      </c>
      <c r="G76" s="218">
        <v>22</v>
      </c>
      <c r="H76" s="218">
        <v>6</v>
      </c>
      <c r="I76" s="218">
        <v>32</v>
      </c>
      <c r="J76" s="218">
        <v>57</v>
      </c>
      <c r="K76" s="218">
        <v>49</v>
      </c>
      <c r="L76" s="218">
        <v>22</v>
      </c>
      <c r="M76" s="218">
        <v>54</v>
      </c>
      <c r="N76" s="218">
        <v>44</v>
      </c>
      <c r="O76" s="218">
        <v>25</v>
      </c>
      <c r="P76" s="218">
        <v>65</v>
      </c>
      <c r="Q76" s="218">
        <v>25</v>
      </c>
      <c r="T76" s="131">
        <f t="shared" si="60"/>
        <v>43964</v>
      </c>
      <c r="U76" s="19">
        <f t="shared" ref="U76:AI76" si="70">IF(ISNUMBER(C76),AVERAGE(C70:C76),NA())</f>
        <v>507.42857142857144</v>
      </c>
      <c r="V76" s="19">
        <f t="shared" si="70"/>
        <v>450.71428571428572</v>
      </c>
      <c r="W76" s="19">
        <f t="shared" si="70"/>
        <v>429.57142857142856</v>
      </c>
      <c r="X76" s="19">
        <f t="shared" si="70"/>
        <v>48.571428571428569</v>
      </c>
      <c r="Y76" s="19">
        <f t="shared" si="70"/>
        <v>20.428571428571427</v>
      </c>
      <c r="Z76" s="19">
        <f t="shared" si="70"/>
        <v>8.1428571428571423</v>
      </c>
      <c r="AA76" s="19">
        <f t="shared" si="70"/>
        <v>31.285714285714285</v>
      </c>
      <c r="AB76" s="19">
        <f t="shared" si="70"/>
        <v>77</v>
      </c>
      <c r="AC76" s="19">
        <f t="shared" si="70"/>
        <v>54.428571428571431</v>
      </c>
      <c r="AD76" s="19">
        <f t="shared" si="70"/>
        <v>38.142857142857146</v>
      </c>
      <c r="AE76" s="19">
        <f t="shared" si="70"/>
        <v>48.142857142857146</v>
      </c>
      <c r="AF76" s="19">
        <f t="shared" si="70"/>
        <v>45.285714285714285</v>
      </c>
      <c r="AG76" s="19">
        <f t="shared" si="70"/>
        <v>38.571428571428569</v>
      </c>
      <c r="AH76" s="19">
        <f t="shared" si="70"/>
        <v>70</v>
      </c>
      <c r="AI76" s="19">
        <f t="shared" si="70"/>
        <v>26.714285714285715</v>
      </c>
    </row>
    <row r="77" spans="2:35" x14ac:dyDescent="0.25">
      <c r="B77" s="215">
        <f t="shared" si="63"/>
        <v>43965</v>
      </c>
      <c r="C77" s="218">
        <v>465</v>
      </c>
      <c r="D77" s="218">
        <v>400</v>
      </c>
      <c r="E77" s="218">
        <v>373</v>
      </c>
      <c r="F77" s="218">
        <v>50</v>
      </c>
      <c r="G77" s="218">
        <v>27</v>
      </c>
      <c r="H77" s="218">
        <v>15</v>
      </c>
      <c r="I77" s="218">
        <v>31</v>
      </c>
      <c r="J77" s="218">
        <v>56</v>
      </c>
      <c r="K77" s="218">
        <v>43</v>
      </c>
      <c r="L77" s="218">
        <v>39</v>
      </c>
      <c r="M77" s="218">
        <v>41</v>
      </c>
      <c r="N77" s="218">
        <v>47</v>
      </c>
      <c r="O77" s="218">
        <v>33</v>
      </c>
      <c r="P77" s="218">
        <v>65</v>
      </c>
      <c r="Q77" s="218">
        <v>18</v>
      </c>
      <c r="T77" s="131">
        <f t="shared" si="60"/>
        <v>43965</v>
      </c>
      <c r="U77" s="19">
        <f t="shared" ref="U77:AI77" si="71">IF(ISNUMBER(C77),AVERAGE(C71:C77),NA())</f>
        <v>483.71428571428572</v>
      </c>
      <c r="V77" s="19">
        <f t="shared" si="71"/>
        <v>427.42857142857144</v>
      </c>
      <c r="W77" s="19">
        <f t="shared" si="71"/>
        <v>406.42857142857144</v>
      </c>
      <c r="X77" s="19">
        <f t="shared" si="71"/>
        <v>47</v>
      </c>
      <c r="Y77" s="19">
        <f t="shared" si="71"/>
        <v>20.571428571428573</v>
      </c>
      <c r="Z77" s="19">
        <f t="shared" si="71"/>
        <v>9.2857142857142865</v>
      </c>
      <c r="AA77" s="19">
        <f t="shared" si="71"/>
        <v>29.142857142857142</v>
      </c>
      <c r="AB77" s="19">
        <f t="shared" si="71"/>
        <v>71.142857142857139</v>
      </c>
      <c r="AC77" s="19">
        <f t="shared" si="71"/>
        <v>50.714285714285715</v>
      </c>
      <c r="AD77" s="19">
        <f t="shared" si="71"/>
        <v>37.571428571428569</v>
      </c>
      <c r="AE77" s="19">
        <f t="shared" si="71"/>
        <v>45.714285714285715</v>
      </c>
      <c r="AF77" s="19">
        <f t="shared" si="71"/>
        <v>43.857142857142854</v>
      </c>
      <c r="AG77" s="19">
        <f t="shared" si="71"/>
        <v>35.714285714285715</v>
      </c>
      <c r="AH77" s="19">
        <f t="shared" si="71"/>
        <v>69.142857142857139</v>
      </c>
      <c r="AI77" s="19">
        <f t="shared" si="71"/>
        <v>23.428571428571427</v>
      </c>
    </row>
    <row r="78" spans="2:35" x14ac:dyDescent="0.25">
      <c r="B78" s="215">
        <f t="shared" si="63"/>
        <v>43966</v>
      </c>
      <c r="C78" s="218">
        <v>420</v>
      </c>
      <c r="D78" s="218">
        <v>377</v>
      </c>
      <c r="E78" s="218">
        <v>358</v>
      </c>
      <c r="F78" s="218">
        <v>34</v>
      </c>
      <c r="G78" s="218">
        <v>19</v>
      </c>
      <c r="H78" s="218">
        <v>9</v>
      </c>
      <c r="I78" s="218">
        <v>25</v>
      </c>
      <c r="J78" s="218">
        <v>72</v>
      </c>
      <c r="K78" s="218">
        <v>51</v>
      </c>
      <c r="L78" s="218">
        <v>27</v>
      </c>
      <c r="M78" s="218">
        <v>39</v>
      </c>
      <c r="N78" s="218">
        <v>37</v>
      </c>
      <c r="O78" s="218">
        <v>26</v>
      </c>
      <c r="P78" s="218">
        <v>66</v>
      </c>
      <c r="Q78" s="218">
        <v>15</v>
      </c>
      <c r="T78" s="131">
        <f t="shared" si="60"/>
        <v>43966</v>
      </c>
      <c r="U78" s="19">
        <f t="shared" ref="U78:AI78" si="72">IF(ISNUMBER(C78),AVERAGE(C72:C78),NA())</f>
        <v>462.57142857142856</v>
      </c>
      <c r="V78" s="19">
        <f t="shared" si="72"/>
        <v>409.71428571428572</v>
      </c>
      <c r="W78" s="19">
        <f t="shared" si="72"/>
        <v>388.85714285714283</v>
      </c>
      <c r="X78" s="19">
        <f t="shared" si="72"/>
        <v>43.571428571428569</v>
      </c>
      <c r="Y78" s="19">
        <f t="shared" si="72"/>
        <v>20.571428571428573</v>
      </c>
      <c r="Z78" s="19">
        <f t="shared" si="72"/>
        <v>9.2857142857142865</v>
      </c>
      <c r="AA78" s="19">
        <f t="shared" si="72"/>
        <v>27.571428571428573</v>
      </c>
      <c r="AB78" s="19">
        <f t="shared" si="72"/>
        <v>68.285714285714292</v>
      </c>
      <c r="AC78" s="19">
        <f t="shared" si="72"/>
        <v>48.857142857142854</v>
      </c>
      <c r="AD78" s="19">
        <f t="shared" si="72"/>
        <v>35</v>
      </c>
      <c r="AE78" s="19">
        <f t="shared" si="72"/>
        <v>44</v>
      </c>
      <c r="AF78" s="19">
        <f t="shared" si="72"/>
        <v>43</v>
      </c>
      <c r="AG78" s="19">
        <f t="shared" si="72"/>
        <v>32.714285714285715</v>
      </c>
      <c r="AH78" s="19">
        <f t="shared" si="72"/>
        <v>67.571428571428569</v>
      </c>
      <c r="AI78" s="19">
        <f t="shared" si="72"/>
        <v>21.857142857142858</v>
      </c>
    </row>
    <row r="79" spans="2:35" x14ac:dyDescent="0.25">
      <c r="B79" s="215">
        <f t="shared" si="63"/>
        <v>43967</v>
      </c>
      <c r="C79" s="218">
        <v>418</v>
      </c>
      <c r="D79" s="218">
        <v>377</v>
      </c>
      <c r="E79" s="218">
        <v>351</v>
      </c>
      <c r="F79" s="218">
        <v>37</v>
      </c>
      <c r="G79" s="218">
        <v>26</v>
      </c>
      <c r="H79" s="218">
        <v>4</v>
      </c>
      <c r="I79" s="218">
        <v>35</v>
      </c>
      <c r="J79" s="218">
        <v>62</v>
      </c>
      <c r="K79" s="218">
        <v>45</v>
      </c>
      <c r="L79" s="218">
        <v>29</v>
      </c>
      <c r="M79" s="218">
        <v>51</v>
      </c>
      <c r="N79" s="218">
        <v>37</v>
      </c>
      <c r="O79" s="218">
        <v>23</v>
      </c>
      <c r="P79" s="218">
        <v>52</v>
      </c>
      <c r="Q79" s="218">
        <v>17</v>
      </c>
      <c r="T79" s="131">
        <f t="shared" si="60"/>
        <v>43967</v>
      </c>
      <c r="U79" s="19">
        <f t="shared" ref="U79:AI79" si="73">IF(ISNUMBER(C79),AVERAGE(C73:C79),NA())</f>
        <v>445.42857142857144</v>
      </c>
      <c r="V79" s="19">
        <f t="shared" si="73"/>
        <v>395.14285714285717</v>
      </c>
      <c r="W79" s="19">
        <f t="shared" si="73"/>
        <v>373</v>
      </c>
      <c r="X79" s="19">
        <f t="shared" si="73"/>
        <v>41.714285714285715</v>
      </c>
      <c r="Y79" s="19">
        <f t="shared" si="73"/>
        <v>21.857142857142858</v>
      </c>
      <c r="Z79" s="19">
        <f t="shared" si="73"/>
        <v>8.5714285714285712</v>
      </c>
      <c r="AA79" s="19">
        <f t="shared" si="73"/>
        <v>28.285714285714285</v>
      </c>
      <c r="AB79" s="19">
        <f t="shared" si="73"/>
        <v>67.571428571428569</v>
      </c>
      <c r="AC79" s="19">
        <f t="shared" si="73"/>
        <v>46.571428571428569</v>
      </c>
      <c r="AD79" s="19">
        <f t="shared" si="73"/>
        <v>32.857142857142854</v>
      </c>
      <c r="AE79" s="19">
        <f t="shared" si="73"/>
        <v>44.142857142857146</v>
      </c>
      <c r="AF79" s="19">
        <f t="shared" si="73"/>
        <v>40.857142857142854</v>
      </c>
      <c r="AG79" s="19">
        <f t="shared" si="73"/>
        <v>31.714285714285715</v>
      </c>
      <c r="AH79" s="19">
        <f t="shared" si="73"/>
        <v>62</v>
      </c>
      <c r="AI79" s="19">
        <f t="shared" si="73"/>
        <v>19</v>
      </c>
    </row>
    <row r="80" spans="2:35" x14ac:dyDescent="0.25">
      <c r="B80" s="215">
        <f t="shared" si="63"/>
        <v>43968</v>
      </c>
      <c r="C80" s="218">
        <v>374</v>
      </c>
      <c r="D80" s="218">
        <v>330</v>
      </c>
      <c r="E80" s="218">
        <v>313</v>
      </c>
      <c r="F80" s="218">
        <v>34</v>
      </c>
      <c r="G80" s="218">
        <v>17</v>
      </c>
      <c r="H80" s="218">
        <v>10</v>
      </c>
      <c r="I80" s="218">
        <v>33</v>
      </c>
      <c r="J80" s="218">
        <v>45</v>
      </c>
      <c r="K80" s="218">
        <v>34</v>
      </c>
      <c r="L80" s="218">
        <v>22</v>
      </c>
      <c r="M80" s="218">
        <v>43</v>
      </c>
      <c r="N80" s="218">
        <v>41</v>
      </c>
      <c r="O80" s="218">
        <v>22</v>
      </c>
      <c r="P80" s="218">
        <v>53</v>
      </c>
      <c r="Q80" s="218">
        <v>20</v>
      </c>
      <c r="T80" s="131">
        <f t="shared" si="60"/>
        <v>43968</v>
      </c>
      <c r="U80" s="19">
        <f t="shared" ref="U80:AI80" si="74">IF(ISNUMBER(C80),AVERAGE(C74:C80),NA())</f>
        <v>428.42857142857144</v>
      </c>
      <c r="V80" s="19">
        <f t="shared" si="74"/>
        <v>379.14285714285717</v>
      </c>
      <c r="W80" s="19">
        <f t="shared" si="74"/>
        <v>357.42857142857144</v>
      </c>
      <c r="X80" s="19">
        <f t="shared" si="74"/>
        <v>41.142857142857146</v>
      </c>
      <c r="Y80" s="19">
        <f t="shared" si="74"/>
        <v>21.571428571428573</v>
      </c>
      <c r="Z80" s="19">
        <f t="shared" si="74"/>
        <v>8.1428571428571423</v>
      </c>
      <c r="AA80" s="19">
        <f t="shared" si="74"/>
        <v>29.142857142857142</v>
      </c>
      <c r="AB80" s="19">
        <f t="shared" si="74"/>
        <v>61.142857142857146</v>
      </c>
      <c r="AC80" s="19">
        <f t="shared" si="74"/>
        <v>43</v>
      </c>
      <c r="AD80" s="19">
        <f t="shared" si="74"/>
        <v>31.428571428571427</v>
      </c>
      <c r="AE80" s="19">
        <f t="shared" si="74"/>
        <v>43.571428571428569</v>
      </c>
      <c r="AF80" s="19">
        <f t="shared" si="74"/>
        <v>40.428571428571431</v>
      </c>
      <c r="AG80" s="19">
        <f t="shared" si="74"/>
        <v>29.142857142857142</v>
      </c>
      <c r="AH80" s="19">
        <f t="shared" si="74"/>
        <v>61</v>
      </c>
      <c r="AI80" s="19">
        <f t="shared" si="74"/>
        <v>18.571428571428573</v>
      </c>
    </row>
    <row r="81" spans="2:35" x14ac:dyDescent="0.25">
      <c r="B81" s="215">
        <f t="shared" si="63"/>
        <v>43969</v>
      </c>
      <c r="C81" s="218">
        <v>406</v>
      </c>
      <c r="D81" s="218">
        <v>362</v>
      </c>
      <c r="E81" s="218">
        <v>343</v>
      </c>
      <c r="F81" s="218">
        <v>34</v>
      </c>
      <c r="G81" s="218">
        <v>19</v>
      </c>
      <c r="H81" s="218">
        <v>10</v>
      </c>
      <c r="I81" s="218">
        <v>38</v>
      </c>
      <c r="J81" s="218">
        <v>49</v>
      </c>
      <c r="K81" s="218">
        <v>35</v>
      </c>
      <c r="L81" s="218">
        <v>42</v>
      </c>
      <c r="M81" s="218">
        <v>45</v>
      </c>
      <c r="N81" s="218">
        <v>41</v>
      </c>
      <c r="O81" s="218">
        <v>24</v>
      </c>
      <c r="P81" s="218">
        <v>56</v>
      </c>
      <c r="Q81" s="218">
        <v>13</v>
      </c>
      <c r="T81" s="131">
        <f t="shared" si="60"/>
        <v>43969</v>
      </c>
      <c r="U81" s="19">
        <f t="shared" ref="U81:AI81" si="75">IF(ISNUMBER(C81),AVERAGE(C75:C81),NA())</f>
        <v>425.28571428571428</v>
      </c>
      <c r="V81" s="19">
        <f t="shared" si="75"/>
        <v>377</v>
      </c>
      <c r="W81" s="19">
        <f t="shared" si="75"/>
        <v>355.71428571428572</v>
      </c>
      <c r="X81" s="19">
        <f t="shared" si="75"/>
        <v>39.571428571428569</v>
      </c>
      <c r="Y81" s="19">
        <f t="shared" si="75"/>
        <v>21.285714285714285</v>
      </c>
      <c r="Z81" s="19">
        <f t="shared" si="75"/>
        <v>8.7142857142857135</v>
      </c>
      <c r="AA81" s="19">
        <f t="shared" si="75"/>
        <v>31</v>
      </c>
      <c r="AB81" s="19">
        <f t="shared" si="75"/>
        <v>59</v>
      </c>
      <c r="AC81" s="19">
        <f t="shared" si="75"/>
        <v>42.285714285714285</v>
      </c>
      <c r="AD81" s="19">
        <f t="shared" si="75"/>
        <v>32.285714285714285</v>
      </c>
      <c r="AE81" s="19">
        <f t="shared" si="75"/>
        <v>45</v>
      </c>
      <c r="AF81" s="19">
        <f t="shared" si="75"/>
        <v>41.714285714285715</v>
      </c>
      <c r="AG81" s="19">
        <f t="shared" si="75"/>
        <v>26.142857142857142</v>
      </c>
      <c r="AH81" s="19">
        <f t="shared" si="75"/>
        <v>60.571428571428569</v>
      </c>
      <c r="AI81" s="19">
        <f t="shared" si="75"/>
        <v>17.714285714285715</v>
      </c>
    </row>
    <row r="82" spans="2:35" x14ac:dyDescent="0.25">
      <c r="B82" s="215">
        <f t="shared" si="63"/>
        <v>43970</v>
      </c>
      <c r="C82" s="218">
        <v>369</v>
      </c>
      <c r="D82" s="218">
        <v>329</v>
      </c>
      <c r="E82" s="218">
        <v>313</v>
      </c>
      <c r="F82" s="218">
        <v>31</v>
      </c>
      <c r="G82" s="218">
        <v>15</v>
      </c>
      <c r="H82" s="218">
        <v>9</v>
      </c>
      <c r="I82" s="218">
        <v>21</v>
      </c>
      <c r="J82" s="218">
        <v>63</v>
      </c>
      <c r="K82" s="218">
        <v>40</v>
      </c>
      <c r="L82" s="218">
        <v>34</v>
      </c>
      <c r="M82" s="218">
        <v>34</v>
      </c>
      <c r="N82" s="218">
        <v>29</v>
      </c>
      <c r="O82" s="218">
        <v>27</v>
      </c>
      <c r="P82" s="218">
        <v>47</v>
      </c>
      <c r="Q82" s="218">
        <v>18</v>
      </c>
      <c r="T82" s="131">
        <f t="shared" si="60"/>
        <v>43970</v>
      </c>
      <c r="U82" s="19">
        <f t="shared" ref="U82:AI82" si="76">IF(ISNUMBER(C82),AVERAGE(C76:C82),NA())</f>
        <v>415.14285714285717</v>
      </c>
      <c r="V82" s="19">
        <f t="shared" si="76"/>
        <v>367.14285714285717</v>
      </c>
      <c r="W82" s="19">
        <f t="shared" si="76"/>
        <v>346.28571428571428</v>
      </c>
      <c r="X82" s="19">
        <f t="shared" si="76"/>
        <v>39</v>
      </c>
      <c r="Y82" s="19">
        <f t="shared" si="76"/>
        <v>20.714285714285715</v>
      </c>
      <c r="Z82" s="19">
        <f t="shared" si="76"/>
        <v>9</v>
      </c>
      <c r="AA82" s="19">
        <f t="shared" si="76"/>
        <v>30.714285714285715</v>
      </c>
      <c r="AB82" s="19">
        <f t="shared" si="76"/>
        <v>57.714285714285715</v>
      </c>
      <c r="AC82" s="19">
        <f t="shared" si="76"/>
        <v>42.428571428571431</v>
      </c>
      <c r="AD82" s="19">
        <f t="shared" si="76"/>
        <v>30.714285714285715</v>
      </c>
      <c r="AE82" s="19">
        <f t="shared" si="76"/>
        <v>43.857142857142854</v>
      </c>
      <c r="AF82" s="19">
        <f t="shared" si="76"/>
        <v>39.428571428571431</v>
      </c>
      <c r="AG82" s="19">
        <f t="shared" si="76"/>
        <v>25.714285714285715</v>
      </c>
      <c r="AH82" s="19">
        <f t="shared" si="76"/>
        <v>57.714285714285715</v>
      </c>
      <c r="AI82" s="19">
        <f t="shared" si="76"/>
        <v>18</v>
      </c>
    </row>
    <row r="83" spans="2:35" x14ac:dyDescent="0.25">
      <c r="B83" s="215">
        <f t="shared" si="63"/>
        <v>43971</v>
      </c>
      <c r="C83" s="218">
        <v>352</v>
      </c>
      <c r="D83" s="218">
        <v>316</v>
      </c>
      <c r="E83" s="218">
        <v>303</v>
      </c>
      <c r="F83" s="218">
        <v>28</v>
      </c>
      <c r="G83" s="218">
        <v>13</v>
      </c>
      <c r="H83" s="218">
        <v>8</v>
      </c>
      <c r="I83" s="218">
        <v>20</v>
      </c>
      <c r="J83" s="218">
        <v>52</v>
      </c>
      <c r="K83" s="218">
        <v>37</v>
      </c>
      <c r="L83" s="218">
        <v>28</v>
      </c>
      <c r="M83" s="218">
        <v>30</v>
      </c>
      <c r="N83" s="218">
        <v>51</v>
      </c>
      <c r="O83" s="218">
        <v>22</v>
      </c>
      <c r="P83" s="218">
        <v>52</v>
      </c>
      <c r="Q83" s="218">
        <v>11</v>
      </c>
      <c r="T83" s="131">
        <f t="shared" si="60"/>
        <v>43971</v>
      </c>
      <c r="U83" s="19">
        <f t="shared" ref="U83:AI83" si="77">IF(ISNUMBER(C83),AVERAGE(C77:C83),NA())</f>
        <v>400.57142857142856</v>
      </c>
      <c r="V83" s="19">
        <f t="shared" si="77"/>
        <v>355.85714285714283</v>
      </c>
      <c r="W83" s="19">
        <f t="shared" si="77"/>
        <v>336.28571428571428</v>
      </c>
      <c r="X83" s="19">
        <f t="shared" si="77"/>
        <v>35.428571428571431</v>
      </c>
      <c r="Y83" s="19">
        <f t="shared" si="77"/>
        <v>19.428571428571427</v>
      </c>
      <c r="Z83" s="19">
        <f t="shared" si="77"/>
        <v>9.2857142857142865</v>
      </c>
      <c r="AA83" s="19">
        <f t="shared" si="77"/>
        <v>29</v>
      </c>
      <c r="AB83" s="19">
        <f t="shared" si="77"/>
        <v>57</v>
      </c>
      <c r="AC83" s="19">
        <f t="shared" si="77"/>
        <v>40.714285714285715</v>
      </c>
      <c r="AD83" s="19">
        <f t="shared" si="77"/>
        <v>31.571428571428573</v>
      </c>
      <c r="AE83" s="19">
        <f t="shared" si="77"/>
        <v>40.428571428571431</v>
      </c>
      <c r="AF83" s="19">
        <f t="shared" si="77"/>
        <v>40.428571428571431</v>
      </c>
      <c r="AG83" s="19">
        <f t="shared" si="77"/>
        <v>25.285714285714285</v>
      </c>
      <c r="AH83" s="19">
        <f t="shared" si="77"/>
        <v>55.857142857142854</v>
      </c>
      <c r="AI83" s="19">
        <f t="shared" si="77"/>
        <v>16</v>
      </c>
    </row>
    <row r="84" spans="2:35" x14ac:dyDescent="0.25">
      <c r="B84" s="215">
        <f t="shared" si="63"/>
        <v>43972</v>
      </c>
      <c r="C84" s="218">
        <v>342</v>
      </c>
      <c r="D84" s="218">
        <v>302</v>
      </c>
      <c r="E84" s="218">
        <v>286</v>
      </c>
      <c r="F84" s="218">
        <v>34</v>
      </c>
      <c r="G84" s="218">
        <v>16</v>
      </c>
      <c r="H84" s="218">
        <v>6</v>
      </c>
      <c r="I84" s="218">
        <v>27</v>
      </c>
      <c r="J84" s="218">
        <v>55</v>
      </c>
      <c r="K84" s="218">
        <v>35</v>
      </c>
      <c r="L84" s="218">
        <v>32</v>
      </c>
      <c r="M84" s="218">
        <v>36</v>
      </c>
      <c r="N84" s="218">
        <v>29</v>
      </c>
      <c r="O84" s="218">
        <v>22</v>
      </c>
      <c r="P84" s="218">
        <v>31</v>
      </c>
      <c r="Q84" s="218">
        <v>19</v>
      </c>
      <c r="T84" s="131">
        <f t="shared" si="60"/>
        <v>43972</v>
      </c>
      <c r="U84" s="19">
        <f t="shared" ref="U84:AI84" si="78">IF(ISNUMBER(C84),AVERAGE(C78:C84),NA())</f>
        <v>383</v>
      </c>
      <c r="V84" s="19">
        <f t="shared" si="78"/>
        <v>341.85714285714283</v>
      </c>
      <c r="W84" s="19">
        <f t="shared" si="78"/>
        <v>323.85714285714283</v>
      </c>
      <c r="X84" s="19">
        <f t="shared" si="78"/>
        <v>33.142857142857146</v>
      </c>
      <c r="Y84" s="19">
        <f t="shared" si="78"/>
        <v>17.857142857142858</v>
      </c>
      <c r="Z84" s="19">
        <f t="shared" si="78"/>
        <v>8</v>
      </c>
      <c r="AA84" s="19">
        <f t="shared" si="78"/>
        <v>28.428571428571427</v>
      </c>
      <c r="AB84" s="19">
        <f t="shared" si="78"/>
        <v>56.857142857142854</v>
      </c>
      <c r="AC84" s="19">
        <f t="shared" si="78"/>
        <v>39.571428571428569</v>
      </c>
      <c r="AD84" s="19">
        <f t="shared" si="78"/>
        <v>30.571428571428573</v>
      </c>
      <c r="AE84" s="19">
        <f t="shared" si="78"/>
        <v>39.714285714285715</v>
      </c>
      <c r="AF84" s="19">
        <f t="shared" si="78"/>
        <v>37.857142857142854</v>
      </c>
      <c r="AG84" s="19">
        <f t="shared" si="78"/>
        <v>23.714285714285715</v>
      </c>
      <c r="AH84" s="19">
        <f t="shared" si="78"/>
        <v>51</v>
      </c>
      <c r="AI84" s="19">
        <f t="shared" si="78"/>
        <v>16.142857142857142</v>
      </c>
    </row>
    <row r="85" spans="2:35" x14ac:dyDescent="0.25">
      <c r="B85" s="215">
        <f t="shared" si="63"/>
        <v>43973</v>
      </c>
      <c r="C85" s="218">
        <v>300</v>
      </c>
      <c r="D85" s="218">
        <v>275</v>
      </c>
      <c r="E85" s="218">
        <v>256</v>
      </c>
      <c r="F85" s="218">
        <v>19</v>
      </c>
      <c r="G85" s="218">
        <v>19</v>
      </c>
      <c r="H85" s="218">
        <v>6</v>
      </c>
      <c r="I85" s="218">
        <v>19</v>
      </c>
      <c r="J85" s="218">
        <v>38</v>
      </c>
      <c r="K85" s="218">
        <v>37</v>
      </c>
      <c r="L85" s="218">
        <v>28</v>
      </c>
      <c r="M85" s="218">
        <v>24</v>
      </c>
      <c r="N85" s="218">
        <v>27</v>
      </c>
      <c r="O85" s="218">
        <v>17</v>
      </c>
      <c r="P85" s="218">
        <v>48</v>
      </c>
      <c r="Q85" s="218">
        <v>18</v>
      </c>
      <c r="T85" s="131">
        <f t="shared" si="60"/>
        <v>43973</v>
      </c>
      <c r="U85" s="19">
        <f t="shared" ref="U85:AI85" si="79">IF(ISNUMBER(C85),AVERAGE(C79:C85),NA())</f>
        <v>365.85714285714283</v>
      </c>
      <c r="V85" s="19">
        <f t="shared" si="79"/>
        <v>327.28571428571428</v>
      </c>
      <c r="W85" s="19">
        <f t="shared" si="79"/>
        <v>309.28571428571428</v>
      </c>
      <c r="X85" s="19">
        <f t="shared" si="79"/>
        <v>31</v>
      </c>
      <c r="Y85" s="19">
        <f t="shared" si="79"/>
        <v>17.857142857142858</v>
      </c>
      <c r="Z85" s="19">
        <f t="shared" si="79"/>
        <v>7.5714285714285712</v>
      </c>
      <c r="AA85" s="19">
        <f t="shared" si="79"/>
        <v>27.571428571428573</v>
      </c>
      <c r="AB85" s="19">
        <f t="shared" si="79"/>
        <v>52</v>
      </c>
      <c r="AC85" s="19">
        <f t="shared" si="79"/>
        <v>37.571428571428569</v>
      </c>
      <c r="AD85" s="19">
        <f t="shared" si="79"/>
        <v>30.714285714285715</v>
      </c>
      <c r="AE85" s="19">
        <f t="shared" si="79"/>
        <v>37.571428571428569</v>
      </c>
      <c r="AF85" s="19">
        <f t="shared" si="79"/>
        <v>36.428571428571431</v>
      </c>
      <c r="AG85" s="19">
        <f t="shared" si="79"/>
        <v>22.428571428571427</v>
      </c>
      <c r="AH85" s="19">
        <f t="shared" si="79"/>
        <v>48.428571428571431</v>
      </c>
      <c r="AI85" s="19">
        <f t="shared" si="79"/>
        <v>16.571428571428573</v>
      </c>
    </row>
    <row r="86" spans="2:35" x14ac:dyDescent="0.25">
      <c r="B86" s="215">
        <f t="shared" si="63"/>
        <v>43974</v>
      </c>
      <c r="C86" s="218">
        <v>284</v>
      </c>
      <c r="D86" s="218">
        <v>265</v>
      </c>
      <c r="E86" s="218">
        <v>255</v>
      </c>
      <c r="F86" s="218">
        <v>15</v>
      </c>
      <c r="G86" s="218">
        <v>10</v>
      </c>
      <c r="H86" s="218">
        <v>4</v>
      </c>
      <c r="I86" s="218">
        <v>20</v>
      </c>
      <c r="J86" s="218">
        <v>50</v>
      </c>
      <c r="K86" s="218">
        <v>28</v>
      </c>
      <c r="L86" s="218">
        <v>34</v>
      </c>
      <c r="M86" s="218">
        <v>28</v>
      </c>
      <c r="N86" s="218">
        <v>27</v>
      </c>
      <c r="O86" s="218">
        <v>13</v>
      </c>
      <c r="P86" s="218">
        <v>41</v>
      </c>
      <c r="Q86" s="218">
        <v>14</v>
      </c>
      <c r="T86" s="131">
        <f t="shared" si="60"/>
        <v>43974</v>
      </c>
      <c r="U86" s="19">
        <f t="shared" ref="U86:AI86" si="80">IF(ISNUMBER(C86),AVERAGE(C80:C86),NA())</f>
        <v>346.71428571428572</v>
      </c>
      <c r="V86" s="19">
        <f t="shared" si="80"/>
        <v>311.28571428571428</v>
      </c>
      <c r="W86" s="19">
        <f t="shared" si="80"/>
        <v>295.57142857142856</v>
      </c>
      <c r="X86" s="19">
        <f t="shared" si="80"/>
        <v>27.857142857142858</v>
      </c>
      <c r="Y86" s="19">
        <f t="shared" si="80"/>
        <v>15.571428571428571</v>
      </c>
      <c r="Z86" s="19">
        <f t="shared" si="80"/>
        <v>7.5714285714285712</v>
      </c>
      <c r="AA86" s="19">
        <f t="shared" si="80"/>
        <v>25.428571428571427</v>
      </c>
      <c r="AB86" s="19">
        <f t="shared" si="80"/>
        <v>50.285714285714285</v>
      </c>
      <c r="AC86" s="19">
        <f t="shared" si="80"/>
        <v>35.142857142857146</v>
      </c>
      <c r="AD86" s="19">
        <f t="shared" si="80"/>
        <v>31.428571428571427</v>
      </c>
      <c r="AE86" s="19">
        <f t="shared" si="80"/>
        <v>34.285714285714285</v>
      </c>
      <c r="AF86" s="19">
        <f t="shared" si="80"/>
        <v>35</v>
      </c>
      <c r="AG86" s="19">
        <f t="shared" si="80"/>
        <v>21</v>
      </c>
      <c r="AH86" s="19">
        <f t="shared" si="80"/>
        <v>46.857142857142854</v>
      </c>
      <c r="AI86" s="19">
        <f t="shared" si="80"/>
        <v>16.142857142857142</v>
      </c>
    </row>
    <row r="87" spans="2:35" x14ac:dyDescent="0.25">
      <c r="B87" s="215">
        <f t="shared" si="63"/>
        <v>43975</v>
      </c>
      <c r="C87" s="218">
        <v>281</v>
      </c>
      <c r="D87" s="218">
        <v>255</v>
      </c>
      <c r="E87" s="218">
        <v>234</v>
      </c>
      <c r="F87" s="218">
        <v>14</v>
      </c>
      <c r="G87" s="218">
        <v>21</v>
      </c>
      <c r="H87" s="218">
        <v>12</v>
      </c>
      <c r="I87" s="218">
        <v>18</v>
      </c>
      <c r="J87" s="218">
        <v>44</v>
      </c>
      <c r="K87" s="218">
        <v>36</v>
      </c>
      <c r="L87" s="218">
        <v>19</v>
      </c>
      <c r="M87" s="218">
        <v>23</v>
      </c>
      <c r="N87" s="218">
        <v>30</v>
      </c>
      <c r="O87" s="218">
        <v>15</v>
      </c>
      <c r="P87" s="218">
        <v>36</v>
      </c>
      <c r="Q87" s="218">
        <v>13</v>
      </c>
      <c r="T87" s="131">
        <f t="shared" si="60"/>
        <v>43975</v>
      </c>
      <c r="U87" s="19">
        <f t="shared" ref="U87:AI87" si="81">IF(ISNUMBER(C87),AVERAGE(C81:C87),NA())</f>
        <v>333.42857142857144</v>
      </c>
      <c r="V87" s="19">
        <f t="shared" si="81"/>
        <v>300.57142857142856</v>
      </c>
      <c r="W87" s="19">
        <f t="shared" si="81"/>
        <v>284.28571428571428</v>
      </c>
      <c r="X87" s="19">
        <f t="shared" si="81"/>
        <v>25</v>
      </c>
      <c r="Y87" s="19">
        <f t="shared" si="81"/>
        <v>16.142857142857142</v>
      </c>
      <c r="Z87" s="19">
        <f t="shared" si="81"/>
        <v>7.8571428571428568</v>
      </c>
      <c r="AA87" s="19">
        <f t="shared" si="81"/>
        <v>23.285714285714285</v>
      </c>
      <c r="AB87" s="19">
        <f t="shared" si="81"/>
        <v>50.142857142857146</v>
      </c>
      <c r="AC87" s="19">
        <f t="shared" si="81"/>
        <v>35.428571428571431</v>
      </c>
      <c r="AD87" s="19">
        <f t="shared" si="81"/>
        <v>31</v>
      </c>
      <c r="AE87" s="19">
        <f t="shared" si="81"/>
        <v>31.428571428571427</v>
      </c>
      <c r="AF87" s="19">
        <f t="shared" si="81"/>
        <v>33.428571428571431</v>
      </c>
      <c r="AG87" s="19">
        <f t="shared" si="81"/>
        <v>20</v>
      </c>
      <c r="AH87" s="19">
        <f t="shared" si="81"/>
        <v>44.428571428571431</v>
      </c>
      <c r="AI87" s="19">
        <f t="shared" si="81"/>
        <v>15.142857142857142</v>
      </c>
    </row>
    <row r="88" spans="2:35" x14ac:dyDescent="0.25">
      <c r="B88" s="215">
        <f t="shared" si="63"/>
        <v>43976</v>
      </c>
      <c r="C88" s="218">
        <v>278</v>
      </c>
      <c r="D88" s="218">
        <v>253</v>
      </c>
      <c r="E88" s="218">
        <v>239</v>
      </c>
      <c r="F88" s="218">
        <v>22</v>
      </c>
      <c r="G88" s="218">
        <v>14</v>
      </c>
      <c r="H88" s="218">
        <v>3</v>
      </c>
      <c r="I88" s="218">
        <v>13</v>
      </c>
      <c r="J88" s="218">
        <v>43</v>
      </c>
      <c r="K88" s="218">
        <v>38</v>
      </c>
      <c r="L88" s="218">
        <v>25</v>
      </c>
      <c r="M88" s="218">
        <v>22</v>
      </c>
      <c r="N88" s="218">
        <v>37</v>
      </c>
      <c r="O88" s="218">
        <v>14</v>
      </c>
      <c r="P88" s="218">
        <v>28</v>
      </c>
      <c r="Q88" s="218">
        <v>19</v>
      </c>
      <c r="T88" s="131">
        <f t="shared" si="60"/>
        <v>43976</v>
      </c>
      <c r="U88" s="19">
        <f t="shared" ref="U88:AI88" si="82">IF(ISNUMBER(C88),AVERAGE(C82:C88),NA())</f>
        <v>315.14285714285717</v>
      </c>
      <c r="V88" s="19">
        <f t="shared" si="82"/>
        <v>285</v>
      </c>
      <c r="W88" s="19">
        <f t="shared" si="82"/>
        <v>269.42857142857144</v>
      </c>
      <c r="X88" s="19">
        <f t="shared" si="82"/>
        <v>23.285714285714285</v>
      </c>
      <c r="Y88" s="19">
        <f t="shared" si="82"/>
        <v>15.428571428571429</v>
      </c>
      <c r="Z88" s="19">
        <f t="shared" si="82"/>
        <v>6.8571428571428568</v>
      </c>
      <c r="AA88" s="19">
        <f t="shared" si="82"/>
        <v>19.714285714285715</v>
      </c>
      <c r="AB88" s="19">
        <f t="shared" si="82"/>
        <v>49.285714285714285</v>
      </c>
      <c r="AC88" s="19">
        <f t="shared" si="82"/>
        <v>35.857142857142854</v>
      </c>
      <c r="AD88" s="19">
        <f t="shared" si="82"/>
        <v>28.571428571428573</v>
      </c>
      <c r="AE88" s="19">
        <f t="shared" si="82"/>
        <v>28.142857142857142</v>
      </c>
      <c r="AF88" s="19">
        <f t="shared" si="82"/>
        <v>32.857142857142854</v>
      </c>
      <c r="AG88" s="19">
        <f t="shared" si="82"/>
        <v>18.571428571428573</v>
      </c>
      <c r="AH88" s="19">
        <f t="shared" si="82"/>
        <v>40.428571428571431</v>
      </c>
      <c r="AI88" s="19">
        <f t="shared" si="82"/>
        <v>16</v>
      </c>
    </row>
    <row r="89" spans="2:35" x14ac:dyDescent="0.25">
      <c r="B89" s="215">
        <f t="shared" si="63"/>
        <v>43977</v>
      </c>
      <c r="C89" s="218">
        <v>298</v>
      </c>
      <c r="D89" s="218">
        <v>275</v>
      </c>
      <c r="E89" s="218">
        <v>258</v>
      </c>
      <c r="F89" s="218">
        <v>21</v>
      </c>
      <c r="G89" s="218">
        <v>16</v>
      </c>
      <c r="H89" s="218">
        <v>2</v>
      </c>
      <c r="I89" s="218">
        <v>26</v>
      </c>
      <c r="J89" s="218">
        <v>42</v>
      </c>
      <c r="K89" s="218">
        <v>26</v>
      </c>
      <c r="L89" s="218">
        <v>26</v>
      </c>
      <c r="M89" s="218">
        <v>36</v>
      </c>
      <c r="N89" s="218">
        <v>25</v>
      </c>
      <c r="O89" s="218">
        <v>23</v>
      </c>
      <c r="P89" s="218">
        <v>41</v>
      </c>
      <c r="Q89" s="218">
        <v>13</v>
      </c>
      <c r="T89" s="131">
        <f t="shared" si="60"/>
        <v>43977</v>
      </c>
      <c r="U89" s="19">
        <f t="shared" ref="U89:AI89" si="83">IF(ISNUMBER(C89),AVERAGE(C83:C89),NA())</f>
        <v>305</v>
      </c>
      <c r="V89" s="19">
        <f t="shared" si="83"/>
        <v>277.28571428571428</v>
      </c>
      <c r="W89" s="19">
        <f t="shared" si="83"/>
        <v>261.57142857142856</v>
      </c>
      <c r="X89" s="19">
        <f t="shared" si="83"/>
        <v>21.857142857142858</v>
      </c>
      <c r="Y89" s="19">
        <f t="shared" si="83"/>
        <v>15.571428571428571</v>
      </c>
      <c r="Z89" s="19">
        <f t="shared" si="83"/>
        <v>5.8571428571428568</v>
      </c>
      <c r="AA89" s="19">
        <f t="shared" si="83"/>
        <v>20.428571428571427</v>
      </c>
      <c r="AB89" s="19">
        <f t="shared" si="83"/>
        <v>46.285714285714285</v>
      </c>
      <c r="AC89" s="19">
        <f t="shared" si="83"/>
        <v>33.857142857142854</v>
      </c>
      <c r="AD89" s="19">
        <f t="shared" si="83"/>
        <v>27.428571428571427</v>
      </c>
      <c r="AE89" s="19">
        <f t="shared" si="83"/>
        <v>28.428571428571427</v>
      </c>
      <c r="AF89" s="19">
        <f t="shared" si="83"/>
        <v>32.285714285714285</v>
      </c>
      <c r="AG89" s="19">
        <f t="shared" si="83"/>
        <v>18</v>
      </c>
      <c r="AH89" s="19">
        <f t="shared" si="83"/>
        <v>39.571428571428569</v>
      </c>
      <c r="AI89" s="19">
        <f t="shared" si="83"/>
        <v>15.285714285714286</v>
      </c>
    </row>
    <row r="90" spans="2:35" x14ac:dyDescent="0.25">
      <c r="B90" s="215">
        <f t="shared" si="63"/>
        <v>43978</v>
      </c>
      <c r="C90" s="218">
        <v>280</v>
      </c>
      <c r="D90" s="218">
        <v>251</v>
      </c>
      <c r="E90" s="218">
        <v>232</v>
      </c>
      <c r="F90" s="218">
        <v>22</v>
      </c>
      <c r="G90" s="218">
        <v>18</v>
      </c>
      <c r="H90" s="218">
        <v>7</v>
      </c>
      <c r="I90" s="218">
        <v>18</v>
      </c>
      <c r="J90" s="218">
        <v>41</v>
      </c>
      <c r="K90" s="218">
        <v>35</v>
      </c>
      <c r="L90" s="218">
        <v>23</v>
      </c>
      <c r="M90" s="218">
        <v>29</v>
      </c>
      <c r="N90" s="218">
        <v>24</v>
      </c>
      <c r="O90" s="218">
        <v>14</v>
      </c>
      <c r="P90" s="218">
        <v>34</v>
      </c>
      <c r="Q90" s="218">
        <v>14</v>
      </c>
      <c r="T90" s="131">
        <f t="shared" si="60"/>
        <v>43978</v>
      </c>
      <c r="U90" s="19">
        <f t="shared" ref="U90:AI90" si="84">IF(ISNUMBER(C90),AVERAGE(C84:C90),NA())</f>
        <v>294.71428571428572</v>
      </c>
      <c r="V90" s="19">
        <f t="shared" si="84"/>
        <v>268</v>
      </c>
      <c r="W90" s="19">
        <f t="shared" si="84"/>
        <v>251.42857142857142</v>
      </c>
      <c r="X90" s="19">
        <f t="shared" si="84"/>
        <v>21</v>
      </c>
      <c r="Y90" s="19">
        <f t="shared" si="84"/>
        <v>16.285714285714285</v>
      </c>
      <c r="Z90" s="19">
        <f t="shared" si="84"/>
        <v>5.7142857142857144</v>
      </c>
      <c r="AA90" s="19">
        <f t="shared" si="84"/>
        <v>20.142857142857142</v>
      </c>
      <c r="AB90" s="19">
        <f t="shared" si="84"/>
        <v>44.714285714285715</v>
      </c>
      <c r="AC90" s="19">
        <f t="shared" si="84"/>
        <v>33.571428571428569</v>
      </c>
      <c r="AD90" s="19">
        <f t="shared" si="84"/>
        <v>26.714285714285715</v>
      </c>
      <c r="AE90" s="19">
        <f t="shared" si="84"/>
        <v>28.285714285714285</v>
      </c>
      <c r="AF90" s="19">
        <f t="shared" si="84"/>
        <v>28.428571428571427</v>
      </c>
      <c r="AG90" s="19">
        <f t="shared" si="84"/>
        <v>16.857142857142858</v>
      </c>
      <c r="AH90" s="19">
        <f t="shared" si="84"/>
        <v>37</v>
      </c>
      <c r="AI90" s="19">
        <f t="shared" si="84"/>
        <v>15.714285714285714</v>
      </c>
    </row>
    <row r="91" spans="2:35" x14ac:dyDescent="0.25">
      <c r="B91" s="215">
        <f t="shared" si="63"/>
        <v>43979</v>
      </c>
      <c r="C91" s="218">
        <v>284</v>
      </c>
      <c r="D91" s="218">
        <v>257</v>
      </c>
      <c r="E91" s="218">
        <v>237</v>
      </c>
      <c r="F91" s="218">
        <v>22</v>
      </c>
      <c r="G91" s="218">
        <v>20</v>
      </c>
      <c r="H91" s="218">
        <v>5</v>
      </c>
      <c r="I91" s="218">
        <v>18</v>
      </c>
      <c r="J91" s="218">
        <v>47</v>
      </c>
      <c r="K91" s="218">
        <v>32</v>
      </c>
      <c r="L91" s="218">
        <v>26</v>
      </c>
      <c r="M91" s="218">
        <v>24</v>
      </c>
      <c r="N91" s="218">
        <v>33</v>
      </c>
      <c r="O91" s="218">
        <v>9</v>
      </c>
      <c r="P91" s="218">
        <v>32</v>
      </c>
      <c r="Q91" s="218">
        <v>16</v>
      </c>
      <c r="T91" s="131">
        <f t="shared" si="60"/>
        <v>43979</v>
      </c>
      <c r="U91" s="19">
        <f t="shared" ref="U91:AI91" si="85">IF(ISNUMBER(C91),AVERAGE(C85:C91),NA())</f>
        <v>286.42857142857144</v>
      </c>
      <c r="V91" s="19">
        <f t="shared" si="85"/>
        <v>261.57142857142856</v>
      </c>
      <c r="W91" s="19">
        <f t="shared" si="85"/>
        <v>244.42857142857142</v>
      </c>
      <c r="X91" s="19">
        <f t="shared" si="85"/>
        <v>19.285714285714285</v>
      </c>
      <c r="Y91" s="19">
        <f t="shared" si="85"/>
        <v>16.857142857142858</v>
      </c>
      <c r="Z91" s="19">
        <f t="shared" si="85"/>
        <v>5.5714285714285712</v>
      </c>
      <c r="AA91" s="19">
        <f t="shared" si="85"/>
        <v>18.857142857142858</v>
      </c>
      <c r="AB91" s="19">
        <f t="shared" si="85"/>
        <v>43.571428571428569</v>
      </c>
      <c r="AC91" s="19">
        <f t="shared" si="85"/>
        <v>33.142857142857146</v>
      </c>
      <c r="AD91" s="19">
        <f t="shared" si="85"/>
        <v>25.857142857142858</v>
      </c>
      <c r="AE91" s="19">
        <f t="shared" si="85"/>
        <v>26.571428571428573</v>
      </c>
      <c r="AF91" s="19">
        <f t="shared" si="85"/>
        <v>29</v>
      </c>
      <c r="AG91" s="19">
        <f t="shared" si="85"/>
        <v>15</v>
      </c>
      <c r="AH91" s="19">
        <f t="shared" si="85"/>
        <v>37.142857142857146</v>
      </c>
      <c r="AI91" s="19">
        <f t="shared" si="85"/>
        <v>15.285714285714286</v>
      </c>
    </row>
    <row r="92" spans="2:35" x14ac:dyDescent="0.25">
      <c r="B92" s="215">
        <f t="shared" si="63"/>
        <v>43980</v>
      </c>
      <c r="C92" s="218">
        <v>254</v>
      </c>
      <c r="D92" s="218">
        <v>230</v>
      </c>
      <c r="E92" s="218">
        <v>216</v>
      </c>
      <c r="F92" s="218">
        <v>19</v>
      </c>
      <c r="G92" s="218">
        <v>14</v>
      </c>
      <c r="H92" s="218">
        <v>5</v>
      </c>
      <c r="I92" s="218">
        <v>25</v>
      </c>
      <c r="J92" s="218">
        <v>35</v>
      </c>
      <c r="K92" s="218">
        <v>27</v>
      </c>
      <c r="L92" s="218">
        <v>17</v>
      </c>
      <c r="M92" s="218">
        <v>21</v>
      </c>
      <c r="N92" s="218">
        <v>29</v>
      </c>
      <c r="O92" s="218">
        <v>11</v>
      </c>
      <c r="P92" s="218">
        <v>39</v>
      </c>
      <c r="Q92" s="218">
        <v>12</v>
      </c>
      <c r="T92" s="131">
        <f t="shared" si="60"/>
        <v>43980</v>
      </c>
      <c r="U92" s="19">
        <f t="shared" ref="U92:AI92" si="86">IF(ISNUMBER(C92),AVERAGE(C86:C92),NA())</f>
        <v>279.85714285714283</v>
      </c>
      <c r="V92" s="19">
        <f t="shared" si="86"/>
        <v>255.14285714285714</v>
      </c>
      <c r="W92" s="19">
        <f t="shared" si="86"/>
        <v>238.71428571428572</v>
      </c>
      <c r="X92" s="19">
        <f t="shared" si="86"/>
        <v>19.285714285714285</v>
      </c>
      <c r="Y92" s="19">
        <f t="shared" si="86"/>
        <v>16.142857142857142</v>
      </c>
      <c r="Z92" s="19">
        <f t="shared" si="86"/>
        <v>5.4285714285714288</v>
      </c>
      <c r="AA92" s="19">
        <f t="shared" si="86"/>
        <v>19.714285714285715</v>
      </c>
      <c r="AB92" s="19">
        <f t="shared" si="86"/>
        <v>43.142857142857146</v>
      </c>
      <c r="AC92" s="19">
        <f t="shared" si="86"/>
        <v>31.714285714285715</v>
      </c>
      <c r="AD92" s="19">
        <f t="shared" si="86"/>
        <v>24.285714285714285</v>
      </c>
      <c r="AE92" s="19">
        <f t="shared" si="86"/>
        <v>26.142857142857142</v>
      </c>
      <c r="AF92" s="19">
        <f t="shared" si="86"/>
        <v>29.285714285714285</v>
      </c>
      <c r="AG92" s="19">
        <f t="shared" si="86"/>
        <v>14.142857142857142</v>
      </c>
      <c r="AH92" s="19">
        <f t="shared" si="86"/>
        <v>35.857142857142854</v>
      </c>
      <c r="AI92" s="19">
        <f t="shared" si="86"/>
        <v>14.428571428571429</v>
      </c>
    </row>
    <row r="93" spans="2:35" x14ac:dyDescent="0.25">
      <c r="B93" s="215">
        <f t="shared" si="63"/>
        <v>43981</v>
      </c>
      <c r="C93" s="218">
        <v>219</v>
      </c>
      <c r="D93" s="218">
        <v>205</v>
      </c>
      <c r="E93" s="218">
        <v>188</v>
      </c>
      <c r="F93" s="218">
        <v>12</v>
      </c>
      <c r="G93" s="218">
        <v>17</v>
      </c>
      <c r="H93" s="218">
        <v>2</v>
      </c>
      <c r="I93" s="218">
        <v>14</v>
      </c>
      <c r="J93" s="218">
        <v>32</v>
      </c>
      <c r="K93" s="218">
        <v>31</v>
      </c>
      <c r="L93" s="218">
        <v>25</v>
      </c>
      <c r="M93" s="218">
        <v>15</v>
      </c>
      <c r="N93" s="218">
        <v>17</v>
      </c>
      <c r="O93" s="218">
        <v>17</v>
      </c>
      <c r="P93" s="218">
        <v>28</v>
      </c>
      <c r="Q93" s="218">
        <v>9</v>
      </c>
      <c r="T93" s="131">
        <f t="shared" si="60"/>
        <v>43981</v>
      </c>
      <c r="U93" s="19">
        <f t="shared" ref="U93:AI93" si="87">IF(ISNUMBER(C93),AVERAGE(C87:C93),NA())</f>
        <v>270.57142857142856</v>
      </c>
      <c r="V93" s="19">
        <f t="shared" si="87"/>
        <v>246.57142857142858</v>
      </c>
      <c r="W93" s="19">
        <f t="shared" si="87"/>
        <v>229.14285714285714</v>
      </c>
      <c r="X93" s="19">
        <f t="shared" si="87"/>
        <v>18.857142857142858</v>
      </c>
      <c r="Y93" s="19">
        <f t="shared" si="87"/>
        <v>17.142857142857142</v>
      </c>
      <c r="Z93" s="19">
        <f t="shared" si="87"/>
        <v>5.1428571428571432</v>
      </c>
      <c r="AA93" s="19">
        <f t="shared" si="87"/>
        <v>18.857142857142858</v>
      </c>
      <c r="AB93" s="19">
        <f t="shared" si="87"/>
        <v>40.571428571428569</v>
      </c>
      <c r="AC93" s="19">
        <f t="shared" si="87"/>
        <v>32.142857142857146</v>
      </c>
      <c r="AD93" s="19">
        <f t="shared" si="87"/>
        <v>23</v>
      </c>
      <c r="AE93" s="19">
        <f t="shared" si="87"/>
        <v>24.285714285714285</v>
      </c>
      <c r="AF93" s="19">
        <f t="shared" si="87"/>
        <v>27.857142857142858</v>
      </c>
      <c r="AG93" s="19">
        <f t="shared" si="87"/>
        <v>14.714285714285714</v>
      </c>
      <c r="AH93" s="19">
        <f t="shared" si="87"/>
        <v>34</v>
      </c>
      <c r="AI93" s="19">
        <f t="shared" si="87"/>
        <v>13.714285714285714</v>
      </c>
    </row>
    <row r="94" spans="2:35" x14ac:dyDescent="0.25">
      <c r="B94" s="215">
        <f t="shared" si="63"/>
        <v>43982</v>
      </c>
      <c r="C94" s="218">
        <v>193</v>
      </c>
      <c r="D94" s="218">
        <v>179</v>
      </c>
      <c r="E94" s="218">
        <v>173</v>
      </c>
      <c r="F94" s="218">
        <v>11</v>
      </c>
      <c r="G94" s="218">
        <v>6</v>
      </c>
      <c r="H94" s="218">
        <v>3</v>
      </c>
      <c r="I94" s="218">
        <v>12</v>
      </c>
      <c r="J94" s="218">
        <v>23</v>
      </c>
      <c r="K94" s="218">
        <v>26</v>
      </c>
      <c r="L94" s="218">
        <v>22</v>
      </c>
      <c r="M94" s="218">
        <v>23</v>
      </c>
      <c r="N94" s="218">
        <v>19</v>
      </c>
      <c r="O94" s="218">
        <v>12</v>
      </c>
      <c r="P94" s="218">
        <v>24</v>
      </c>
      <c r="Q94" s="218">
        <v>12</v>
      </c>
      <c r="T94" s="131">
        <f t="shared" si="60"/>
        <v>43982</v>
      </c>
      <c r="U94" s="19">
        <f t="shared" ref="U94:AI94" si="88">IF(ISNUMBER(C94),AVERAGE(C88:C94),NA())</f>
        <v>258</v>
      </c>
      <c r="V94" s="19">
        <f t="shared" si="88"/>
        <v>235.71428571428572</v>
      </c>
      <c r="W94" s="19">
        <f t="shared" si="88"/>
        <v>220.42857142857142</v>
      </c>
      <c r="X94" s="19">
        <f t="shared" si="88"/>
        <v>18.428571428571427</v>
      </c>
      <c r="Y94" s="19">
        <f t="shared" si="88"/>
        <v>15</v>
      </c>
      <c r="Z94" s="19">
        <f t="shared" si="88"/>
        <v>3.8571428571428572</v>
      </c>
      <c r="AA94" s="19">
        <f t="shared" si="88"/>
        <v>18</v>
      </c>
      <c r="AB94" s="19">
        <f t="shared" si="88"/>
        <v>37.571428571428569</v>
      </c>
      <c r="AC94" s="19">
        <f t="shared" si="88"/>
        <v>30.714285714285715</v>
      </c>
      <c r="AD94" s="19">
        <f t="shared" si="88"/>
        <v>23.428571428571427</v>
      </c>
      <c r="AE94" s="19">
        <f t="shared" si="88"/>
        <v>24.285714285714285</v>
      </c>
      <c r="AF94" s="19">
        <f t="shared" si="88"/>
        <v>26.285714285714285</v>
      </c>
      <c r="AG94" s="19">
        <f t="shared" si="88"/>
        <v>14.285714285714286</v>
      </c>
      <c r="AH94" s="19">
        <f t="shared" si="88"/>
        <v>32.285714285714285</v>
      </c>
      <c r="AI94" s="19">
        <f t="shared" si="88"/>
        <v>13.571428571428571</v>
      </c>
    </row>
    <row r="95" spans="2:35" x14ac:dyDescent="0.25">
      <c r="B95" s="215">
        <f t="shared" si="63"/>
        <v>43983</v>
      </c>
      <c r="C95" s="218">
        <v>199</v>
      </c>
      <c r="D95" s="218">
        <v>190</v>
      </c>
      <c r="E95" s="218">
        <v>179</v>
      </c>
      <c r="F95" s="218">
        <v>6</v>
      </c>
      <c r="G95" s="218">
        <v>11</v>
      </c>
      <c r="H95" s="218">
        <v>3</v>
      </c>
      <c r="I95" s="218">
        <v>11</v>
      </c>
      <c r="J95" s="218">
        <v>30</v>
      </c>
      <c r="K95" s="218">
        <v>30</v>
      </c>
      <c r="L95" s="218">
        <v>21</v>
      </c>
      <c r="M95" s="218">
        <v>18</v>
      </c>
      <c r="N95" s="218">
        <v>17</v>
      </c>
      <c r="O95" s="218">
        <v>13</v>
      </c>
      <c r="P95" s="218">
        <v>27</v>
      </c>
      <c r="Q95" s="218">
        <v>12</v>
      </c>
      <c r="T95" s="131">
        <f t="shared" si="60"/>
        <v>43983</v>
      </c>
      <c r="U95" s="19">
        <f t="shared" ref="U95:AI95" si="89">IF(ISNUMBER(C95),AVERAGE(C89:C95),NA())</f>
        <v>246.71428571428572</v>
      </c>
      <c r="V95" s="19">
        <f t="shared" si="89"/>
        <v>226.71428571428572</v>
      </c>
      <c r="W95" s="19">
        <f t="shared" si="89"/>
        <v>211.85714285714286</v>
      </c>
      <c r="X95" s="19">
        <f t="shared" si="89"/>
        <v>16.142857142857142</v>
      </c>
      <c r="Y95" s="19">
        <f t="shared" si="89"/>
        <v>14.571428571428571</v>
      </c>
      <c r="Z95" s="19">
        <f t="shared" si="89"/>
        <v>3.8571428571428572</v>
      </c>
      <c r="AA95" s="19">
        <f t="shared" si="89"/>
        <v>17.714285714285715</v>
      </c>
      <c r="AB95" s="19">
        <f t="shared" si="89"/>
        <v>35.714285714285715</v>
      </c>
      <c r="AC95" s="19">
        <f t="shared" si="89"/>
        <v>29.571428571428573</v>
      </c>
      <c r="AD95" s="19">
        <f t="shared" si="89"/>
        <v>22.857142857142858</v>
      </c>
      <c r="AE95" s="19">
        <f t="shared" si="89"/>
        <v>23.714285714285715</v>
      </c>
      <c r="AF95" s="19">
        <f t="shared" si="89"/>
        <v>23.428571428571427</v>
      </c>
      <c r="AG95" s="19">
        <f t="shared" si="89"/>
        <v>14.142857142857142</v>
      </c>
      <c r="AH95" s="19">
        <f t="shared" si="89"/>
        <v>32.142857142857146</v>
      </c>
      <c r="AI95" s="19">
        <f t="shared" si="89"/>
        <v>12.571428571428571</v>
      </c>
    </row>
    <row r="96" spans="2:35" x14ac:dyDescent="0.25">
      <c r="B96" s="215">
        <f t="shared" si="63"/>
        <v>43984</v>
      </c>
      <c r="C96" s="218">
        <v>232</v>
      </c>
      <c r="D96" s="218">
        <v>211</v>
      </c>
      <c r="E96" s="218">
        <v>203</v>
      </c>
      <c r="F96" s="218">
        <v>14</v>
      </c>
      <c r="G96" s="218">
        <v>8</v>
      </c>
      <c r="H96" s="218">
        <v>7</v>
      </c>
      <c r="I96" s="218">
        <v>20</v>
      </c>
      <c r="J96" s="218">
        <v>35</v>
      </c>
      <c r="K96" s="218">
        <v>31</v>
      </c>
      <c r="L96" s="218">
        <v>14</v>
      </c>
      <c r="M96" s="218">
        <v>25</v>
      </c>
      <c r="N96" s="218">
        <v>26</v>
      </c>
      <c r="O96" s="218">
        <v>15</v>
      </c>
      <c r="P96" s="218">
        <v>30</v>
      </c>
      <c r="Q96" s="218">
        <v>7</v>
      </c>
      <c r="T96" s="131">
        <f t="shared" si="60"/>
        <v>43984</v>
      </c>
      <c r="U96" s="19">
        <f t="shared" ref="U96:AI96" si="90">IF(ISNUMBER(C96),AVERAGE(C90:C96),NA())</f>
        <v>237.28571428571428</v>
      </c>
      <c r="V96" s="19">
        <f t="shared" si="90"/>
        <v>217.57142857142858</v>
      </c>
      <c r="W96" s="19">
        <f t="shared" si="90"/>
        <v>204</v>
      </c>
      <c r="X96" s="19">
        <f t="shared" si="90"/>
        <v>15.142857142857142</v>
      </c>
      <c r="Y96" s="19">
        <f t="shared" si="90"/>
        <v>13.428571428571429</v>
      </c>
      <c r="Z96" s="19">
        <f t="shared" si="90"/>
        <v>4.5714285714285712</v>
      </c>
      <c r="AA96" s="19">
        <f t="shared" si="90"/>
        <v>16.857142857142858</v>
      </c>
      <c r="AB96" s="19">
        <f t="shared" si="90"/>
        <v>34.714285714285715</v>
      </c>
      <c r="AC96" s="19">
        <f t="shared" si="90"/>
        <v>30.285714285714285</v>
      </c>
      <c r="AD96" s="19">
        <f t="shared" si="90"/>
        <v>21.142857142857142</v>
      </c>
      <c r="AE96" s="19">
        <f t="shared" si="90"/>
        <v>22.142857142857142</v>
      </c>
      <c r="AF96" s="19">
        <f t="shared" si="90"/>
        <v>23.571428571428573</v>
      </c>
      <c r="AG96" s="19">
        <f t="shared" si="90"/>
        <v>13</v>
      </c>
      <c r="AH96" s="19">
        <f t="shared" si="90"/>
        <v>30.571428571428573</v>
      </c>
      <c r="AI96" s="19">
        <f t="shared" si="90"/>
        <v>11.714285714285714</v>
      </c>
    </row>
    <row r="97" spans="2:35" x14ac:dyDescent="0.25">
      <c r="B97" s="215">
        <f t="shared" si="63"/>
        <v>43985</v>
      </c>
      <c r="C97" s="218">
        <v>201</v>
      </c>
      <c r="D97" s="218">
        <v>186</v>
      </c>
      <c r="E97" s="218">
        <v>177</v>
      </c>
      <c r="F97" s="218">
        <v>12</v>
      </c>
      <c r="G97" s="218">
        <v>9</v>
      </c>
      <c r="H97" s="218">
        <v>3</v>
      </c>
      <c r="I97" s="218">
        <v>12</v>
      </c>
      <c r="J97" s="218">
        <v>35</v>
      </c>
      <c r="K97" s="218">
        <v>25</v>
      </c>
      <c r="L97" s="218">
        <v>23</v>
      </c>
      <c r="M97" s="218">
        <v>18</v>
      </c>
      <c r="N97" s="218">
        <v>19</v>
      </c>
      <c r="O97" s="218">
        <v>6</v>
      </c>
      <c r="P97" s="218">
        <v>26</v>
      </c>
      <c r="Q97" s="218">
        <v>13</v>
      </c>
      <c r="T97" s="131">
        <f t="shared" si="60"/>
        <v>43985</v>
      </c>
      <c r="U97" s="19">
        <f t="shared" ref="U97:AI97" si="91">IF(ISNUMBER(C97),AVERAGE(C91:C97),NA())</f>
        <v>226</v>
      </c>
      <c r="V97" s="19">
        <f t="shared" si="91"/>
        <v>208.28571428571428</v>
      </c>
      <c r="W97" s="19">
        <f t="shared" si="91"/>
        <v>196.14285714285714</v>
      </c>
      <c r="X97" s="19">
        <f t="shared" si="91"/>
        <v>13.714285714285714</v>
      </c>
      <c r="Y97" s="19">
        <f t="shared" si="91"/>
        <v>12.142857142857142</v>
      </c>
      <c r="Z97" s="19">
        <f t="shared" si="91"/>
        <v>4</v>
      </c>
      <c r="AA97" s="19">
        <f t="shared" si="91"/>
        <v>16</v>
      </c>
      <c r="AB97" s="19">
        <f t="shared" si="91"/>
        <v>33.857142857142854</v>
      </c>
      <c r="AC97" s="19">
        <f t="shared" si="91"/>
        <v>28.857142857142858</v>
      </c>
      <c r="AD97" s="19">
        <f t="shared" si="91"/>
        <v>21.142857142857142</v>
      </c>
      <c r="AE97" s="19">
        <f t="shared" si="91"/>
        <v>20.571428571428573</v>
      </c>
      <c r="AF97" s="19">
        <f t="shared" si="91"/>
        <v>22.857142857142858</v>
      </c>
      <c r="AG97" s="19">
        <f t="shared" si="91"/>
        <v>11.857142857142858</v>
      </c>
      <c r="AH97" s="19">
        <f t="shared" si="91"/>
        <v>29.428571428571427</v>
      </c>
      <c r="AI97" s="19">
        <f t="shared" si="91"/>
        <v>11.571428571428571</v>
      </c>
    </row>
    <row r="98" spans="2:35" x14ac:dyDescent="0.25">
      <c r="B98" s="215">
        <f t="shared" si="63"/>
        <v>43986</v>
      </c>
      <c r="C98" s="218">
        <v>183</v>
      </c>
      <c r="D98" s="218">
        <v>175</v>
      </c>
      <c r="E98" s="218">
        <v>163</v>
      </c>
      <c r="F98" s="218">
        <v>5</v>
      </c>
      <c r="G98" s="218">
        <v>12</v>
      </c>
      <c r="H98" s="218">
        <v>3</v>
      </c>
      <c r="I98" s="218">
        <v>9</v>
      </c>
      <c r="J98" s="218">
        <v>33</v>
      </c>
      <c r="K98" s="218">
        <v>21</v>
      </c>
      <c r="L98" s="218">
        <v>19</v>
      </c>
      <c r="M98" s="218">
        <v>15</v>
      </c>
      <c r="N98" s="218">
        <v>18</v>
      </c>
      <c r="O98" s="218">
        <v>11</v>
      </c>
      <c r="P98" s="218">
        <v>29</v>
      </c>
      <c r="Q98" s="218">
        <v>8</v>
      </c>
      <c r="T98" s="131">
        <f t="shared" si="60"/>
        <v>43986</v>
      </c>
      <c r="U98" s="19">
        <f t="shared" ref="U98:AI98" si="92">IF(ISNUMBER(C98),AVERAGE(C92:C98),NA())</f>
        <v>211.57142857142858</v>
      </c>
      <c r="V98" s="19">
        <f t="shared" si="92"/>
        <v>196.57142857142858</v>
      </c>
      <c r="W98" s="19">
        <f t="shared" si="92"/>
        <v>185.57142857142858</v>
      </c>
      <c r="X98" s="19">
        <f t="shared" si="92"/>
        <v>11.285714285714286</v>
      </c>
      <c r="Y98" s="19">
        <f t="shared" si="92"/>
        <v>11</v>
      </c>
      <c r="Z98" s="19">
        <f t="shared" si="92"/>
        <v>3.7142857142857144</v>
      </c>
      <c r="AA98" s="19">
        <f t="shared" si="92"/>
        <v>14.714285714285714</v>
      </c>
      <c r="AB98" s="19">
        <f t="shared" si="92"/>
        <v>31.857142857142858</v>
      </c>
      <c r="AC98" s="19">
        <f t="shared" si="92"/>
        <v>27.285714285714285</v>
      </c>
      <c r="AD98" s="19">
        <f t="shared" si="92"/>
        <v>20.142857142857142</v>
      </c>
      <c r="AE98" s="19">
        <f t="shared" si="92"/>
        <v>19.285714285714285</v>
      </c>
      <c r="AF98" s="19">
        <f t="shared" si="92"/>
        <v>20.714285714285715</v>
      </c>
      <c r="AG98" s="19">
        <f t="shared" si="92"/>
        <v>12.142857142857142</v>
      </c>
      <c r="AH98" s="19">
        <f t="shared" si="92"/>
        <v>29</v>
      </c>
      <c r="AI98" s="19">
        <f t="shared" si="92"/>
        <v>10.428571428571429</v>
      </c>
    </row>
    <row r="99" spans="2:35" x14ac:dyDescent="0.25">
      <c r="B99" s="215">
        <f t="shared" si="63"/>
        <v>43987</v>
      </c>
      <c r="C99" s="218">
        <v>185</v>
      </c>
      <c r="D99" s="218">
        <v>168</v>
      </c>
      <c r="E99" s="218">
        <v>160</v>
      </c>
      <c r="F99" s="218">
        <v>16</v>
      </c>
      <c r="G99" s="218">
        <v>8</v>
      </c>
      <c r="H99" s="218">
        <v>1</v>
      </c>
      <c r="I99" s="218">
        <v>15</v>
      </c>
      <c r="J99" s="218">
        <v>30</v>
      </c>
      <c r="K99" s="218">
        <v>22</v>
      </c>
      <c r="L99" s="218">
        <v>11</v>
      </c>
      <c r="M99" s="218">
        <v>18</v>
      </c>
      <c r="N99" s="218">
        <v>23</v>
      </c>
      <c r="O99" s="218">
        <v>7</v>
      </c>
      <c r="P99" s="218">
        <v>27</v>
      </c>
      <c r="Q99" s="218">
        <v>7</v>
      </c>
      <c r="T99" s="131">
        <f t="shared" si="60"/>
        <v>43987</v>
      </c>
      <c r="U99" s="19">
        <f t="shared" ref="U99:AI99" si="93">IF(ISNUMBER(C99),AVERAGE(C93:C99),NA())</f>
        <v>201.71428571428572</v>
      </c>
      <c r="V99" s="19">
        <f t="shared" si="93"/>
        <v>187.71428571428572</v>
      </c>
      <c r="W99" s="19">
        <f t="shared" si="93"/>
        <v>177.57142857142858</v>
      </c>
      <c r="X99" s="19">
        <f t="shared" si="93"/>
        <v>10.857142857142858</v>
      </c>
      <c r="Y99" s="19">
        <f t="shared" si="93"/>
        <v>10.142857142857142</v>
      </c>
      <c r="Z99" s="19">
        <f t="shared" si="93"/>
        <v>3.1428571428571428</v>
      </c>
      <c r="AA99" s="19">
        <f t="shared" si="93"/>
        <v>13.285714285714286</v>
      </c>
      <c r="AB99" s="19">
        <f t="shared" si="93"/>
        <v>31.142857142857142</v>
      </c>
      <c r="AC99" s="19">
        <f t="shared" si="93"/>
        <v>26.571428571428573</v>
      </c>
      <c r="AD99" s="19">
        <f t="shared" si="93"/>
        <v>19.285714285714285</v>
      </c>
      <c r="AE99" s="19">
        <f t="shared" si="93"/>
        <v>18.857142857142858</v>
      </c>
      <c r="AF99" s="19">
        <f t="shared" si="93"/>
        <v>19.857142857142858</v>
      </c>
      <c r="AG99" s="19">
        <f t="shared" si="93"/>
        <v>11.571428571428571</v>
      </c>
      <c r="AH99" s="19">
        <f t="shared" si="93"/>
        <v>27.285714285714285</v>
      </c>
      <c r="AI99" s="19">
        <f t="shared" si="93"/>
        <v>9.7142857142857135</v>
      </c>
    </row>
    <row r="100" spans="2:35" x14ac:dyDescent="0.25">
      <c r="B100" s="215">
        <f t="shared" si="63"/>
        <v>43988</v>
      </c>
      <c r="C100" s="218">
        <v>149</v>
      </c>
      <c r="D100" s="218">
        <v>137</v>
      </c>
      <c r="E100" s="218">
        <v>127</v>
      </c>
      <c r="F100" s="218">
        <v>8</v>
      </c>
      <c r="G100" s="218">
        <v>10</v>
      </c>
      <c r="H100" s="218">
        <v>4</v>
      </c>
      <c r="I100" s="218">
        <v>5</v>
      </c>
      <c r="J100" s="218">
        <v>31</v>
      </c>
      <c r="K100" s="218">
        <v>21</v>
      </c>
      <c r="L100" s="218">
        <v>22</v>
      </c>
      <c r="M100" s="218">
        <v>15</v>
      </c>
      <c r="N100" s="218">
        <v>9</v>
      </c>
      <c r="O100" s="218">
        <v>3</v>
      </c>
      <c r="P100" s="218">
        <v>16</v>
      </c>
      <c r="Q100" s="218">
        <v>5</v>
      </c>
      <c r="T100" s="131">
        <f t="shared" si="60"/>
        <v>43988</v>
      </c>
      <c r="U100" s="19">
        <f t="shared" ref="U100:AI100" si="94">IF(ISNUMBER(C100),AVERAGE(C94:C100),NA())</f>
        <v>191.71428571428572</v>
      </c>
      <c r="V100" s="19">
        <f t="shared" si="94"/>
        <v>178</v>
      </c>
      <c r="W100" s="19">
        <f t="shared" si="94"/>
        <v>168.85714285714286</v>
      </c>
      <c r="X100" s="19">
        <f t="shared" si="94"/>
        <v>10.285714285714286</v>
      </c>
      <c r="Y100" s="19">
        <f t="shared" si="94"/>
        <v>9.1428571428571423</v>
      </c>
      <c r="Z100" s="19">
        <f t="shared" si="94"/>
        <v>3.4285714285714284</v>
      </c>
      <c r="AA100" s="19">
        <f t="shared" si="94"/>
        <v>12</v>
      </c>
      <c r="AB100" s="19">
        <f t="shared" si="94"/>
        <v>31</v>
      </c>
      <c r="AC100" s="19">
        <f t="shared" si="94"/>
        <v>25.142857142857142</v>
      </c>
      <c r="AD100" s="19">
        <f t="shared" si="94"/>
        <v>18.857142857142858</v>
      </c>
      <c r="AE100" s="19">
        <f t="shared" si="94"/>
        <v>18.857142857142858</v>
      </c>
      <c r="AF100" s="19">
        <f t="shared" si="94"/>
        <v>18.714285714285715</v>
      </c>
      <c r="AG100" s="19">
        <f t="shared" si="94"/>
        <v>9.5714285714285712</v>
      </c>
      <c r="AH100" s="19">
        <f t="shared" si="94"/>
        <v>25.571428571428573</v>
      </c>
      <c r="AI100" s="19">
        <f t="shared" si="94"/>
        <v>9.1428571428571423</v>
      </c>
    </row>
    <row r="101" spans="2:35" x14ac:dyDescent="0.25">
      <c r="B101" s="215">
        <f t="shared" si="63"/>
        <v>43989</v>
      </c>
      <c r="C101" s="218">
        <v>162</v>
      </c>
      <c r="D101" s="218">
        <v>149</v>
      </c>
      <c r="E101" s="218">
        <v>136</v>
      </c>
      <c r="F101" s="218">
        <v>10</v>
      </c>
      <c r="G101" s="218">
        <v>13</v>
      </c>
      <c r="H101" s="218">
        <v>3</v>
      </c>
      <c r="I101" s="218">
        <v>11</v>
      </c>
      <c r="J101" s="218">
        <v>29</v>
      </c>
      <c r="K101" s="218">
        <v>15</v>
      </c>
      <c r="L101" s="218">
        <v>13</v>
      </c>
      <c r="M101" s="218">
        <v>15</v>
      </c>
      <c r="N101" s="218">
        <v>13</v>
      </c>
      <c r="O101" s="218">
        <v>7</v>
      </c>
      <c r="P101" s="218">
        <v>20</v>
      </c>
      <c r="Q101" s="218">
        <v>13</v>
      </c>
      <c r="T101" s="131">
        <f t="shared" si="60"/>
        <v>43989</v>
      </c>
      <c r="U101" s="19">
        <f t="shared" ref="U101:AI101" si="95">IF(ISNUMBER(C101),AVERAGE(C95:C101),NA())</f>
        <v>187.28571428571428</v>
      </c>
      <c r="V101" s="19">
        <f t="shared" si="95"/>
        <v>173.71428571428572</v>
      </c>
      <c r="W101" s="19">
        <f t="shared" si="95"/>
        <v>163.57142857142858</v>
      </c>
      <c r="X101" s="19">
        <f t="shared" si="95"/>
        <v>10.142857142857142</v>
      </c>
      <c r="Y101" s="19">
        <f t="shared" si="95"/>
        <v>10.142857142857142</v>
      </c>
      <c r="Z101" s="19">
        <f t="shared" si="95"/>
        <v>3.4285714285714284</v>
      </c>
      <c r="AA101" s="19">
        <f t="shared" si="95"/>
        <v>11.857142857142858</v>
      </c>
      <c r="AB101" s="19">
        <f t="shared" si="95"/>
        <v>31.857142857142858</v>
      </c>
      <c r="AC101" s="19">
        <f t="shared" si="95"/>
        <v>23.571428571428573</v>
      </c>
      <c r="AD101" s="19">
        <f t="shared" si="95"/>
        <v>17.571428571428573</v>
      </c>
      <c r="AE101" s="19">
        <f t="shared" si="95"/>
        <v>17.714285714285715</v>
      </c>
      <c r="AF101" s="19">
        <f t="shared" si="95"/>
        <v>17.857142857142858</v>
      </c>
      <c r="AG101" s="19">
        <f t="shared" si="95"/>
        <v>8.8571428571428577</v>
      </c>
      <c r="AH101" s="19">
        <f t="shared" si="95"/>
        <v>25</v>
      </c>
      <c r="AI101" s="19">
        <f t="shared" si="95"/>
        <v>9.2857142857142865</v>
      </c>
    </row>
    <row r="102" spans="2:35" x14ac:dyDescent="0.25">
      <c r="B102" s="215">
        <f t="shared" si="63"/>
        <v>43990</v>
      </c>
      <c r="C102" s="218">
        <v>161</v>
      </c>
      <c r="D102" s="218">
        <v>151</v>
      </c>
      <c r="E102" s="218">
        <v>142</v>
      </c>
      <c r="F102" s="218">
        <v>9</v>
      </c>
      <c r="G102" s="218">
        <v>9</v>
      </c>
      <c r="H102" s="218">
        <v>1</v>
      </c>
      <c r="I102" s="218">
        <v>9</v>
      </c>
      <c r="J102" s="218">
        <v>33</v>
      </c>
      <c r="K102" s="218">
        <v>19</v>
      </c>
      <c r="L102" s="218">
        <v>21</v>
      </c>
      <c r="M102" s="218">
        <v>18</v>
      </c>
      <c r="N102" s="218">
        <v>12</v>
      </c>
      <c r="O102" s="218">
        <v>9</v>
      </c>
      <c r="P102" s="218">
        <v>16</v>
      </c>
      <c r="Q102" s="218">
        <v>5</v>
      </c>
      <c r="T102" s="131">
        <f t="shared" si="60"/>
        <v>43990</v>
      </c>
      <c r="U102" s="19">
        <f t="shared" ref="U102:AI102" si="96">IF(ISNUMBER(C102),AVERAGE(C96:C102),NA())</f>
        <v>181.85714285714286</v>
      </c>
      <c r="V102" s="19">
        <f t="shared" si="96"/>
        <v>168.14285714285714</v>
      </c>
      <c r="W102" s="19">
        <f t="shared" si="96"/>
        <v>158.28571428571428</v>
      </c>
      <c r="X102" s="19">
        <f t="shared" si="96"/>
        <v>10.571428571428571</v>
      </c>
      <c r="Y102" s="19">
        <f t="shared" si="96"/>
        <v>9.8571428571428577</v>
      </c>
      <c r="Z102" s="19">
        <f t="shared" si="96"/>
        <v>3.1428571428571428</v>
      </c>
      <c r="AA102" s="19">
        <f t="shared" si="96"/>
        <v>11.571428571428571</v>
      </c>
      <c r="AB102" s="19">
        <f t="shared" si="96"/>
        <v>32.285714285714285</v>
      </c>
      <c r="AC102" s="19">
        <f t="shared" si="96"/>
        <v>22</v>
      </c>
      <c r="AD102" s="19">
        <f t="shared" si="96"/>
        <v>17.571428571428573</v>
      </c>
      <c r="AE102" s="19">
        <f t="shared" si="96"/>
        <v>17.714285714285715</v>
      </c>
      <c r="AF102" s="19">
        <f t="shared" si="96"/>
        <v>17.142857142857142</v>
      </c>
      <c r="AG102" s="19">
        <f t="shared" si="96"/>
        <v>8.2857142857142865</v>
      </c>
      <c r="AH102" s="19">
        <f t="shared" si="96"/>
        <v>23.428571428571427</v>
      </c>
      <c r="AI102" s="19">
        <f t="shared" si="96"/>
        <v>8.2857142857142865</v>
      </c>
    </row>
    <row r="103" spans="2:35" x14ac:dyDescent="0.25">
      <c r="B103" s="215">
        <f t="shared" si="63"/>
        <v>43991</v>
      </c>
      <c r="C103" s="218">
        <v>137</v>
      </c>
      <c r="D103" s="218">
        <v>130</v>
      </c>
      <c r="E103" s="218">
        <v>127</v>
      </c>
      <c r="F103" s="218">
        <v>5</v>
      </c>
      <c r="G103" s="218">
        <v>3</v>
      </c>
      <c r="H103" s="218">
        <v>2</v>
      </c>
      <c r="I103" s="218">
        <v>10</v>
      </c>
      <c r="J103" s="218">
        <v>19</v>
      </c>
      <c r="K103" s="218">
        <v>19</v>
      </c>
      <c r="L103" s="218">
        <v>17</v>
      </c>
      <c r="M103" s="218">
        <v>16</v>
      </c>
      <c r="N103" s="218">
        <v>13</v>
      </c>
      <c r="O103" s="218">
        <v>8</v>
      </c>
      <c r="P103" s="218">
        <v>23</v>
      </c>
      <c r="Q103" s="218">
        <v>2</v>
      </c>
      <c r="T103" s="131">
        <f t="shared" si="60"/>
        <v>43991</v>
      </c>
      <c r="U103" s="19">
        <f t="shared" ref="U103:AI103" si="97">IF(ISNUMBER(C103),AVERAGE(C97:C103),NA())</f>
        <v>168.28571428571428</v>
      </c>
      <c r="V103" s="19">
        <f t="shared" si="97"/>
        <v>156.57142857142858</v>
      </c>
      <c r="W103" s="19">
        <f t="shared" si="97"/>
        <v>147.42857142857142</v>
      </c>
      <c r="X103" s="19">
        <f t="shared" si="97"/>
        <v>9.2857142857142865</v>
      </c>
      <c r="Y103" s="19">
        <f t="shared" si="97"/>
        <v>9.1428571428571423</v>
      </c>
      <c r="Z103" s="19">
        <f t="shared" si="97"/>
        <v>2.4285714285714284</v>
      </c>
      <c r="AA103" s="19">
        <f t="shared" si="97"/>
        <v>10.142857142857142</v>
      </c>
      <c r="AB103" s="19">
        <f t="shared" si="97"/>
        <v>30</v>
      </c>
      <c r="AC103" s="19">
        <f t="shared" si="97"/>
        <v>20.285714285714285</v>
      </c>
      <c r="AD103" s="19">
        <f t="shared" si="97"/>
        <v>18</v>
      </c>
      <c r="AE103" s="19">
        <f t="shared" si="97"/>
        <v>16.428571428571427</v>
      </c>
      <c r="AF103" s="19">
        <f t="shared" si="97"/>
        <v>15.285714285714286</v>
      </c>
      <c r="AG103" s="19">
        <f t="shared" si="97"/>
        <v>7.2857142857142856</v>
      </c>
      <c r="AH103" s="19">
        <f t="shared" si="97"/>
        <v>22.428571428571427</v>
      </c>
      <c r="AI103" s="19">
        <f t="shared" si="97"/>
        <v>7.5714285714285712</v>
      </c>
    </row>
    <row r="104" spans="2:35" x14ac:dyDescent="0.25">
      <c r="B104" s="215">
        <f t="shared" si="63"/>
        <v>43992</v>
      </c>
      <c r="C104" s="218">
        <v>166</v>
      </c>
      <c r="D104" s="218">
        <v>151</v>
      </c>
      <c r="E104" s="218">
        <v>142</v>
      </c>
      <c r="F104" s="218">
        <v>12</v>
      </c>
      <c r="G104" s="218">
        <v>9</v>
      </c>
      <c r="H104" s="218">
        <v>3</v>
      </c>
      <c r="I104" s="218">
        <v>8</v>
      </c>
      <c r="J104" s="218">
        <v>30</v>
      </c>
      <c r="K104" s="218">
        <v>21</v>
      </c>
      <c r="L104" s="218">
        <v>14</v>
      </c>
      <c r="M104" s="218">
        <v>13</v>
      </c>
      <c r="N104" s="218">
        <v>19</v>
      </c>
      <c r="O104" s="218">
        <v>7</v>
      </c>
      <c r="P104" s="218">
        <v>23</v>
      </c>
      <c r="Q104" s="218">
        <v>7</v>
      </c>
      <c r="T104" s="131">
        <f t="shared" si="60"/>
        <v>43992</v>
      </c>
      <c r="U104" s="19">
        <f t="shared" ref="U104:AI104" si="98">IF(ISNUMBER(C104),AVERAGE(C98:C104),NA())</f>
        <v>163.28571428571428</v>
      </c>
      <c r="V104" s="19">
        <f t="shared" si="98"/>
        <v>151.57142857142858</v>
      </c>
      <c r="W104" s="19">
        <f t="shared" si="98"/>
        <v>142.42857142857142</v>
      </c>
      <c r="X104" s="19">
        <f t="shared" si="98"/>
        <v>9.2857142857142865</v>
      </c>
      <c r="Y104" s="19">
        <f t="shared" si="98"/>
        <v>9.1428571428571423</v>
      </c>
      <c r="Z104" s="19">
        <f t="shared" si="98"/>
        <v>2.4285714285714284</v>
      </c>
      <c r="AA104" s="19">
        <f t="shared" si="98"/>
        <v>9.5714285714285712</v>
      </c>
      <c r="AB104" s="19">
        <f t="shared" si="98"/>
        <v>29.285714285714285</v>
      </c>
      <c r="AC104" s="19">
        <f t="shared" si="98"/>
        <v>19.714285714285715</v>
      </c>
      <c r="AD104" s="19">
        <f t="shared" si="98"/>
        <v>16.714285714285715</v>
      </c>
      <c r="AE104" s="19">
        <f t="shared" si="98"/>
        <v>15.714285714285714</v>
      </c>
      <c r="AF104" s="19">
        <f t="shared" si="98"/>
        <v>15.285714285714286</v>
      </c>
      <c r="AG104" s="19">
        <f t="shared" si="98"/>
        <v>7.4285714285714288</v>
      </c>
      <c r="AH104" s="19">
        <f t="shared" si="98"/>
        <v>22</v>
      </c>
      <c r="AI104" s="19">
        <f t="shared" si="98"/>
        <v>6.7142857142857144</v>
      </c>
    </row>
    <row r="105" spans="2:35" x14ac:dyDescent="0.25">
      <c r="B105" s="215">
        <f t="shared" si="63"/>
        <v>43993</v>
      </c>
      <c r="C105" s="218">
        <v>119</v>
      </c>
      <c r="D105" s="218">
        <v>111</v>
      </c>
      <c r="E105" s="218">
        <v>106</v>
      </c>
      <c r="F105" s="218">
        <v>4</v>
      </c>
      <c r="G105" s="218">
        <v>5</v>
      </c>
      <c r="H105" s="218">
        <v>4</v>
      </c>
      <c r="I105" s="218">
        <v>7</v>
      </c>
      <c r="J105" s="218">
        <v>21</v>
      </c>
      <c r="K105" s="218">
        <v>18</v>
      </c>
      <c r="L105" s="218">
        <v>22</v>
      </c>
      <c r="M105" s="218">
        <v>6</v>
      </c>
      <c r="N105" s="218">
        <v>4</v>
      </c>
      <c r="O105" s="218">
        <v>6</v>
      </c>
      <c r="P105" s="218">
        <v>16</v>
      </c>
      <c r="Q105" s="218">
        <v>6</v>
      </c>
      <c r="T105" s="131">
        <f t="shared" si="60"/>
        <v>43993</v>
      </c>
      <c r="U105" s="19">
        <f t="shared" ref="U105:AI105" si="99">IF(ISNUMBER(C105),AVERAGE(C99:C105),NA())</f>
        <v>154.14285714285714</v>
      </c>
      <c r="V105" s="19">
        <f t="shared" si="99"/>
        <v>142.42857142857142</v>
      </c>
      <c r="W105" s="19">
        <f t="shared" si="99"/>
        <v>134.28571428571428</v>
      </c>
      <c r="X105" s="19">
        <f t="shared" si="99"/>
        <v>9.1428571428571423</v>
      </c>
      <c r="Y105" s="19">
        <f t="shared" si="99"/>
        <v>8.1428571428571423</v>
      </c>
      <c r="Z105" s="19">
        <f t="shared" si="99"/>
        <v>2.5714285714285716</v>
      </c>
      <c r="AA105" s="19">
        <f t="shared" si="99"/>
        <v>9.2857142857142865</v>
      </c>
      <c r="AB105" s="19">
        <f t="shared" si="99"/>
        <v>27.571428571428573</v>
      </c>
      <c r="AC105" s="19">
        <f t="shared" si="99"/>
        <v>19.285714285714285</v>
      </c>
      <c r="AD105" s="19">
        <f t="shared" si="99"/>
        <v>17.142857142857142</v>
      </c>
      <c r="AE105" s="19">
        <f t="shared" si="99"/>
        <v>14.428571428571429</v>
      </c>
      <c r="AF105" s="19">
        <f t="shared" si="99"/>
        <v>13.285714285714286</v>
      </c>
      <c r="AG105" s="19">
        <f t="shared" si="99"/>
        <v>6.7142857142857144</v>
      </c>
      <c r="AH105" s="19">
        <f t="shared" si="99"/>
        <v>20.142857142857142</v>
      </c>
      <c r="AI105" s="19">
        <f t="shared" si="99"/>
        <v>6.4285714285714288</v>
      </c>
    </row>
    <row r="106" spans="2:35" x14ac:dyDescent="0.25">
      <c r="B106" s="215">
        <f t="shared" si="63"/>
        <v>43994</v>
      </c>
      <c r="C106" s="218">
        <v>134</v>
      </c>
      <c r="D106" s="218">
        <v>125</v>
      </c>
      <c r="E106" s="218">
        <v>121</v>
      </c>
      <c r="F106" s="218">
        <v>4</v>
      </c>
      <c r="G106" s="218">
        <v>4</v>
      </c>
      <c r="H106" s="218">
        <v>5</v>
      </c>
      <c r="I106" s="218">
        <v>6</v>
      </c>
      <c r="J106" s="218">
        <v>22</v>
      </c>
      <c r="K106" s="218">
        <v>17</v>
      </c>
      <c r="L106" s="218">
        <v>21</v>
      </c>
      <c r="M106" s="218">
        <v>13</v>
      </c>
      <c r="N106" s="218">
        <v>12</v>
      </c>
      <c r="O106" s="218">
        <v>10</v>
      </c>
      <c r="P106" s="218">
        <v>14</v>
      </c>
      <c r="Q106" s="218">
        <v>6</v>
      </c>
      <c r="T106" s="131">
        <f t="shared" si="60"/>
        <v>43994</v>
      </c>
      <c r="U106" s="19">
        <f t="shared" ref="U106:AI106" si="100">IF(ISNUMBER(C106),AVERAGE(C100:C106),NA())</f>
        <v>146.85714285714286</v>
      </c>
      <c r="V106" s="19">
        <f t="shared" si="100"/>
        <v>136.28571428571428</v>
      </c>
      <c r="W106" s="19">
        <f t="shared" si="100"/>
        <v>128.71428571428572</v>
      </c>
      <c r="X106" s="19">
        <f t="shared" si="100"/>
        <v>7.4285714285714288</v>
      </c>
      <c r="Y106" s="19">
        <f t="shared" si="100"/>
        <v>7.5714285714285712</v>
      </c>
      <c r="Z106" s="19">
        <f t="shared" si="100"/>
        <v>3.1428571428571428</v>
      </c>
      <c r="AA106" s="19">
        <f t="shared" si="100"/>
        <v>8</v>
      </c>
      <c r="AB106" s="19">
        <f t="shared" si="100"/>
        <v>26.428571428571427</v>
      </c>
      <c r="AC106" s="19">
        <f t="shared" si="100"/>
        <v>18.571428571428573</v>
      </c>
      <c r="AD106" s="19">
        <f t="shared" si="100"/>
        <v>18.571428571428573</v>
      </c>
      <c r="AE106" s="19">
        <f t="shared" si="100"/>
        <v>13.714285714285714</v>
      </c>
      <c r="AF106" s="19">
        <f t="shared" si="100"/>
        <v>11.714285714285714</v>
      </c>
      <c r="AG106" s="19">
        <f t="shared" si="100"/>
        <v>7.1428571428571432</v>
      </c>
      <c r="AH106" s="19">
        <f t="shared" si="100"/>
        <v>18.285714285714285</v>
      </c>
      <c r="AI106" s="19">
        <f t="shared" si="100"/>
        <v>6.2857142857142856</v>
      </c>
    </row>
    <row r="107" spans="2:35" x14ac:dyDescent="0.25">
      <c r="B107" s="215">
        <f t="shared" si="63"/>
        <v>43995</v>
      </c>
      <c r="C107" s="218">
        <v>101</v>
      </c>
      <c r="D107" s="218">
        <v>92</v>
      </c>
      <c r="E107" s="218">
        <v>85</v>
      </c>
      <c r="F107" s="218">
        <v>6</v>
      </c>
      <c r="G107" s="218">
        <v>7</v>
      </c>
      <c r="H107" s="218">
        <v>3</v>
      </c>
      <c r="I107" s="218">
        <v>4</v>
      </c>
      <c r="J107" s="218">
        <v>17</v>
      </c>
      <c r="K107" s="218">
        <v>14</v>
      </c>
      <c r="L107" s="218">
        <v>8</v>
      </c>
      <c r="M107" s="218">
        <v>8</v>
      </c>
      <c r="N107" s="218">
        <v>7</v>
      </c>
      <c r="O107" s="218">
        <v>6</v>
      </c>
      <c r="P107" s="218">
        <v>21</v>
      </c>
      <c r="Q107" s="218">
        <v>0</v>
      </c>
      <c r="T107" s="131">
        <f t="shared" si="60"/>
        <v>43995</v>
      </c>
      <c r="U107" s="19">
        <f t="shared" ref="U107:AI107" si="101">IF(ISNUMBER(C107),AVERAGE(C101:C107),NA())</f>
        <v>140</v>
      </c>
      <c r="V107" s="19">
        <f t="shared" si="101"/>
        <v>129.85714285714286</v>
      </c>
      <c r="W107" s="19">
        <f t="shared" si="101"/>
        <v>122.71428571428571</v>
      </c>
      <c r="X107" s="19">
        <f t="shared" si="101"/>
        <v>7.1428571428571432</v>
      </c>
      <c r="Y107" s="19">
        <f t="shared" si="101"/>
        <v>7.1428571428571432</v>
      </c>
      <c r="Z107" s="19">
        <f t="shared" si="101"/>
        <v>3</v>
      </c>
      <c r="AA107" s="19">
        <f t="shared" si="101"/>
        <v>7.8571428571428568</v>
      </c>
      <c r="AB107" s="19">
        <f t="shared" si="101"/>
        <v>24.428571428571427</v>
      </c>
      <c r="AC107" s="19">
        <f t="shared" si="101"/>
        <v>17.571428571428573</v>
      </c>
      <c r="AD107" s="19">
        <f t="shared" si="101"/>
        <v>16.571428571428573</v>
      </c>
      <c r="AE107" s="19">
        <f t="shared" si="101"/>
        <v>12.714285714285714</v>
      </c>
      <c r="AF107" s="19">
        <f t="shared" si="101"/>
        <v>11.428571428571429</v>
      </c>
      <c r="AG107" s="19">
        <f t="shared" si="101"/>
        <v>7.5714285714285712</v>
      </c>
      <c r="AH107" s="19">
        <f t="shared" si="101"/>
        <v>19</v>
      </c>
      <c r="AI107" s="19">
        <f t="shared" si="101"/>
        <v>5.5714285714285712</v>
      </c>
    </row>
    <row r="108" spans="2:35" x14ac:dyDescent="0.25">
      <c r="B108" s="215">
        <f t="shared" si="63"/>
        <v>43996</v>
      </c>
      <c r="C108" s="218">
        <v>136</v>
      </c>
      <c r="D108" s="218">
        <v>127</v>
      </c>
      <c r="E108" s="218">
        <v>119</v>
      </c>
      <c r="F108" s="218">
        <v>7</v>
      </c>
      <c r="G108" s="218">
        <v>8</v>
      </c>
      <c r="H108" s="218">
        <v>2</v>
      </c>
      <c r="I108" s="218">
        <v>6</v>
      </c>
      <c r="J108" s="218">
        <v>21</v>
      </c>
      <c r="K108" s="218">
        <v>18</v>
      </c>
      <c r="L108" s="218">
        <v>13</v>
      </c>
      <c r="M108" s="218">
        <v>21</v>
      </c>
      <c r="N108" s="218">
        <v>13</v>
      </c>
      <c r="O108" s="218">
        <v>9</v>
      </c>
      <c r="P108" s="218">
        <v>13</v>
      </c>
      <c r="Q108" s="218">
        <v>5</v>
      </c>
      <c r="T108" s="131">
        <f t="shared" si="60"/>
        <v>43996</v>
      </c>
      <c r="U108" s="19">
        <f t="shared" ref="U108:AI108" si="102">IF(ISNUMBER(C108),AVERAGE(C102:C108),NA())</f>
        <v>136.28571428571428</v>
      </c>
      <c r="V108" s="19">
        <f t="shared" si="102"/>
        <v>126.71428571428571</v>
      </c>
      <c r="W108" s="19">
        <f t="shared" si="102"/>
        <v>120.28571428571429</v>
      </c>
      <c r="X108" s="19">
        <f t="shared" si="102"/>
        <v>6.7142857142857144</v>
      </c>
      <c r="Y108" s="19">
        <f t="shared" si="102"/>
        <v>6.4285714285714288</v>
      </c>
      <c r="Z108" s="19">
        <f t="shared" si="102"/>
        <v>2.8571428571428572</v>
      </c>
      <c r="AA108" s="19">
        <f t="shared" si="102"/>
        <v>7.1428571428571432</v>
      </c>
      <c r="AB108" s="19">
        <f t="shared" si="102"/>
        <v>23.285714285714285</v>
      </c>
      <c r="AC108" s="19">
        <f t="shared" si="102"/>
        <v>18</v>
      </c>
      <c r="AD108" s="19">
        <f t="shared" si="102"/>
        <v>16.571428571428573</v>
      </c>
      <c r="AE108" s="19">
        <f t="shared" si="102"/>
        <v>13.571428571428571</v>
      </c>
      <c r="AF108" s="19">
        <f t="shared" si="102"/>
        <v>11.428571428571429</v>
      </c>
      <c r="AG108" s="19">
        <f t="shared" si="102"/>
        <v>7.8571428571428568</v>
      </c>
      <c r="AH108" s="19">
        <f t="shared" si="102"/>
        <v>18</v>
      </c>
      <c r="AI108" s="19">
        <f t="shared" si="102"/>
        <v>4.4285714285714288</v>
      </c>
    </row>
    <row r="109" spans="2:35" x14ac:dyDescent="0.25">
      <c r="B109" s="215">
        <f t="shared" si="63"/>
        <v>43997</v>
      </c>
      <c r="C109" s="218">
        <v>106</v>
      </c>
      <c r="D109" s="218">
        <v>96</v>
      </c>
      <c r="E109" s="218">
        <v>91</v>
      </c>
      <c r="F109" s="218">
        <v>9</v>
      </c>
      <c r="G109" s="218">
        <v>5</v>
      </c>
      <c r="H109" s="218">
        <v>1</v>
      </c>
      <c r="I109" s="218">
        <v>2</v>
      </c>
      <c r="J109" s="218">
        <v>19</v>
      </c>
      <c r="K109" s="218">
        <v>14</v>
      </c>
      <c r="L109" s="218">
        <v>17</v>
      </c>
      <c r="M109" s="218">
        <v>12</v>
      </c>
      <c r="N109" s="218">
        <v>9</v>
      </c>
      <c r="O109" s="218">
        <v>4</v>
      </c>
      <c r="P109" s="218">
        <v>11</v>
      </c>
      <c r="Q109" s="218">
        <v>3</v>
      </c>
      <c r="T109" s="131">
        <f t="shared" si="60"/>
        <v>43997</v>
      </c>
      <c r="U109" s="19">
        <f t="shared" ref="U109:AI109" si="103">IF(ISNUMBER(C109),AVERAGE(C103:C109),NA())</f>
        <v>128.42857142857142</v>
      </c>
      <c r="V109" s="19">
        <f t="shared" si="103"/>
        <v>118.85714285714286</v>
      </c>
      <c r="W109" s="19">
        <f t="shared" si="103"/>
        <v>113</v>
      </c>
      <c r="X109" s="19">
        <f t="shared" si="103"/>
        <v>6.7142857142857144</v>
      </c>
      <c r="Y109" s="19">
        <f t="shared" si="103"/>
        <v>5.8571428571428568</v>
      </c>
      <c r="Z109" s="19">
        <f t="shared" si="103"/>
        <v>2.8571428571428572</v>
      </c>
      <c r="AA109" s="19">
        <f t="shared" si="103"/>
        <v>6.1428571428571432</v>
      </c>
      <c r="AB109" s="19">
        <f t="shared" si="103"/>
        <v>21.285714285714285</v>
      </c>
      <c r="AC109" s="19">
        <f t="shared" si="103"/>
        <v>17.285714285714285</v>
      </c>
      <c r="AD109" s="19">
        <f t="shared" si="103"/>
        <v>16</v>
      </c>
      <c r="AE109" s="19">
        <f t="shared" si="103"/>
        <v>12.714285714285714</v>
      </c>
      <c r="AF109" s="19">
        <f t="shared" si="103"/>
        <v>11</v>
      </c>
      <c r="AG109" s="19">
        <f t="shared" si="103"/>
        <v>7.1428571428571432</v>
      </c>
      <c r="AH109" s="19">
        <f t="shared" si="103"/>
        <v>17.285714285714285</v>
      </c>
      <c r="AI109" s="19">
        <f t="shared" si="103"/>
        <v>4.1428571428571432</v>
      </c>
    </row>
    <row r="110" spans="2:35" x14ac:dyDescent="0.25">
      <c r="B110" s="215">
        <f t="shared" si="63"/>
        <v>43998</v>
      </c>
      <c r="C110" s="218">
        <v>120</v>
      </c>
      <c r="D110" s="218">
        <v>111</v>
      </c>
      <c r="E110" s="218">
        <v>103</v>
      </c>
      <c r="F110" s="218">
        <v>8</v>
      </c>
      <c r="G110" s="218">
        <v>8</v>
      </c>
      <c r="H110" s="218">
        <v>1</v>
      </c>
      <c r="I110" s="218">
        <v>7</v>
      </c>
      <c r="J110" s="218">
        <v>24</v>
      </c>
      <c r="K110" s="218">
        <v>9</v>
      </c>
      <c r="L110" s="218">
        <v>13</v>
      </c>
      <c r="M110" s="218">
        <v>10</v>
      </c>
      <c r="N110" s="218">
        <v>7</v>
      </c>
      <c r="O110" s="218">
        <v>4</v>
      </c>
      <c r="P110" s="218">
        <v>21</v>
      </c>
      <c r="Q110" s="218">
        <v>8</v>
      </c>
      <c r="T110" s="131">
        <f t="shared" si="60"/>
        <v>43998</v>
      </c>
      <c r="U110" s="19">
        <f t="shared" ref="U110:AI110" si="104">IF(ISNUMBER(C110),AVERAGE(C104:C110),NA())</f>
        <v>126</v>
      </c>
      <c r="V110" s="19">
        <f t="shared" si="104"/>
        <v>116.14285714285714</v>
      </c>
      <c r="W110" s="19">
        <f t="shared" si="104"/>
        <v>109.57142857142857</v>
      </c>
      <c r="X110" s="19">
        <f t="shared" si="104"/>
        <v>7.1428571428571432</v>
      </c>
      <c r="Y110" s="19">
        <f t="shared" si="104"/>
        <v>6.5714285714285712</v>
      </c>
      <c r="Z110" s="19">
        <f t="shared" si="104"/>
        <v>2.7142857142857144</v>
      </c>
      <c r="AA110" s="19">
        <f t="shared" si="104"/>
        <v>5.7142857142857144</v>
      </c>
      <c r="AB110" s="19">
        <f t="shared" si="104"/>
        <v>22</v>
      </c>
      <c r="AC110" s="19">
        <f t="shared" si="104"/>
        <v>15.857142857142858</v>
      </c>
      <c r="AD110" s="19">
        <f t="shared" si="104"/>
        <v>15.428571428571429</v>
      </c>
      <c r="AE110" s="19">
        <f t="shared" si="104"/>
        <v>11.857142857142858</v>
      </c>
      <c r="AF110" s="19">
        <f t="shared" si="104"/>
        <v>10.142857142857142</v>
      </c>
      <c r="AG110" s="19">
        <f t="shared" si="104"/>
        <v>6.5714285714285712</v>
      </c>
      <c r="AH110" s="19">
        <f t="shared" si="104"/>
        <v>17</v>
      </c>
      <c r="AI110" s="19">
        <f t="shared" si="104"/>
        <v>5</v>
      </c>
    </row>
    <row r="111" spans="2:35" x14ac:dyDescent="0.25">
      <c r="B111" s="215">
        <f t="shared" si="63"/>
        <v>43999</v>
      </c>
      <c r="C111" s="218">
        <v>105</v>
      </c>
      <c r="D111" s="218">
        <v>94</v>
      </c>
      <c r="E111" s="218">
        <v>91</v>
      </c>
      <c r="F111" s="218">
        <v>10</v>
      </c>
      <c r="G111" s="218">
        <v>3</v>
      </c>
      <c r="H111" s="218">
        <v>1</v>
      </c>
      <c r="I111" s="218">
        <v>2</v>
      </c>
      <c r="J111" s="218">
        <v>22</v>
      </c>
      <c r="K111" s="218">
        <v>12</v>
      </c>
      <c r="L111" s="218">
        <v>10</v>
      </c>
      <c r="M111" s="218">
        <v>10</v>
      </c>
      <c r="N111" s="218">
        <v>12</v>
      </c>
      <c r="O111" s="218">
        <v>3</v>
      </c>
      <c r="P111" s="218">
        <v>17</v>
      </c>
      <c r="Q111" s="218">
        <v>3</v>
      </c>
      <c r="T111" s="131">
        <f t="shared" si="60"/>
        <v>43999</v>
      </c>
      <c r="U111" s="19">
        <f t="shared" ref="U111:AI111" si="105">IF(ISNUMBER(C111),AVERAGE(C105:C111),NA())</f>
        <v>117.28571428571429</v>
      </c>
      <c r="V111" s="19">
        <f t="shared" si="105"/>
        <v>108</v>
      </c>
      <c r="W111" s="19">
        <f t="shared" si="105"/>
        <v>102.28571428571429</v>
      </c>
      <c r="X111" s="19">
        <f t="shared" si="105"/>
        <v>6.8571428571428568</v>
      </c>
      <c r="Y111" s="19">
        <f t="shared" si="105"/>
        <v>5.7142857142857144</v>
      </c>
      <c r="Z111" s="19">
        <f t="shared" si="105"/>
        <v>2.4285714285714284</v>
      </c>
      <c r="AA111" s="19">
        <f t="shared" si="105"/>
        <v>4.8571428571428568</v>
      </c>
      <c r="AB111" s="19">
        <f t="shared" si="105"/>
        <v>20.857142857142858</v>
      </c>
      <c r="AC111" s="19">
        <f t="shared" si="105"/>
        <v>14.571428571428571</v>
      </c>
      <c r="AD111" s="19">
        <f t="shared" si="105"/>
        <v>14.857142857142858</v>
      </c>
      <c r="AE111" s="19">
        <f t="shared" si="105"/>
        <v>11.428571428571429</v>
      </c>
      <c r="AF111" s="19">
        <f t="shared" si="105"/>
        <v>9.1428571428571423</v>
      </c>
      <c r="AG111" s="19">
        <f t="shared" si="105"/>
        <v>6</v>
      </c>
      <c r="AH111" s="19">
        <f t="shared" si="105"/>
        <v>16.142857142857142</v>
      </c>
      <c r="AI111" s="19">
        <f t="shared" si="105"/>
        <v>4.4285714285714288</v>
      </c>
    </row>
    <row r="112" spans="2:35" x14ac:dyDescent="0.25">
      <c r="B112" s="215">
        <f t="shared" si="63"/>
        <v>44000</v>
      </c>
      <c r="C112" s="218">
        <v>89</v>
      </c>
      <c r="D112" s="218">
        <v>79</v>
      </c>
      <c r="E112" s="218">
        <v>78</v>
      </c>
      <c r="F112" s="218">
        <v>9</v>
      </c>
      <c r="G112" s="218">
        <v>0</v>
      </c>
      <c r="H112" s="218">
        <v>1</v>
      </c>
      <c r="I112" s="218">
        <v>6</v>
      </c>
      <c r="J112" s="218">
        <v>16</v>
      </c>
      <c r="K112" s="218">
        <v>11</v>
      </c>
      <c r="L112" s="218">
        <v>14</v>
      </c>
      <c r="M112" s="218">
        <v>14</v>
      </c>
      <c r="N112" s="218">
        <v>6</v>
      </c>
      <c r="O112" s="218">
        <v>0</v>
      </c>
      <c r="P112" s="218">
        <v>9</v>
      </c>
      <c r="Q112" s="218">
        <v>2</v>
      </c>
      <c r="T112" s="131">
        <f t="shared" si="60"/>
        <v>44000</v>
      </c>
      <c r="U112" s="19">
        <f t="shared" ref="U112:AI112" si="106">IF(ISNUMBER(C112),AVERAGE(C106:C112),NA())</f>
        <v>113</v>
      </c>
      <c r="V112" s="19">
        <f t="shared" si="106"/>
        <v>103.42857142857143</v>
      </c>
      <c r="W112" s="19">
        <f t="shared" si="106"/>
        <v>98.285714285714292</v>
      </c>
      <c r="X112" s="19">
        <f t="shared" si="106"/>
        <v>7.5714285714285712</v>
      </c>
      <c r="Y112" s="19">
        <f t="shared" si="106"/>
        <v>5</v>
      </c>
      <c r="Z112" s="19">
        <f t="shared" si="106"/>
        <v>2</v>
      </c>
      <c r="AA112" s="19">
        <f t="shared" si="106"/>
        <v>4.7142857142857144</v>
      </c>
      <c r="AB112" s="19">
        <f t="shared" si="106"/>
        <v>20.142857142857142</v>
      </c>
      <c r="AC112" s="19">
        <f t="shared" si="106"/>
        <v>13.571428571428571</v>
      </c>
      <c r="AD112" s="19">
        <f t="shared" si="106"/>
        <v>13.714285714285714</v>
      </c>
      <c r="AE112" s="19">
        <f t="shared" si="106"/>
        <v>12.571428571428571</v>
      </c>
      <c r="AF112" s="19">
        <f t="shared" si="106"/>
        <v>9.4285714285714288</v>
      </c>
      <c r="AG112" s="19">
        <f t="shared" si="106"/>
        <v>5.1428571428571432</v>
      </c>
      <c r="AH112" s="19">
        <f t="shared" si="106"/>
        <v>15.142857142857142</v>
      </c>
      <c r="AI112" s="19">
        <f t="shared" si="106"/>
        <v>3.8571428571428572</v>
      </c>
    </row>
    <row r="113" spans="2:35" x14ac:dyDescent="0.25">
      <c r="B113" s="215">
        <f t="shared" si="63"/>
        <v>44001</v>
      </c>
      <c r="C113" s="218">
        <v>88</v>
      </c>
      <c r="D113" s="218">
        <v>83</v>
      </c>
      <c r="E113" s="218">
        <v>76</v>
      </c>
      <c r="F113" s="218">
        <v>2</v>
      </c>
      <c r="G113" s="218">
        <v>7</v>
      </c>
      <c r="H113" s="218">
        <v>3</v>
      </c>
      <c r="I113" s="218">
        <v>1</v>
      </c>
      <c r="J113" s="218">
        <v>18</v>
      </c>
      <c r="K113" s="218">
        <v>4</v>
      </c>
      <c r="L113" s="218">
        <v>10</v>
      </c>
      <c r="M113" s="218">
        <v>8</v>
      </c>
      <c r="N113" s="218">
        <v>13</v>
      </c>
      <c r="O113" s="218">
        <v>11</v>
      </c>
      <c r="P113" s="218">
        <v>10</v>
      </c>
      <c r="Q113" s="218">
        <v>1</v>
      </c>
      <c r="T113" s="131">
        <f t="shared" si="60"/>
        <v>44001</v>
      </c>
      <c r="U113" s="19">
        <f t="shared" ref="U113:AI113" si="107">IF(ISNUMBER(C113),AVERAGE(C107:C113),NA())</f>
        <v>106.42857142857143</v>
      </c>
      <c r="V113" s="19">
        <f t="shared" si="107"/>
        <v>97.428571428571431</v>
      </c>
      <c r="W113" s="19">
        <f t="shared" si="107"/>
        <v>91.857142857142861</v>
      </c>
      <c r="X113" s="19">
        <f t="shared" si="107"/>
        <v>7.2857142857142856</v>
      </c>
      <c r="Y113" s="19">
        <f t="shared" si="107"/>
        <v>5.4285714285714288</v>
      </c>
      <c r="Z113" s="19">
        <f t="shared" si="107"/>
        <v>1.7142857142857142</v>
      </c>
      <c r="AA113" s="19">
        <f t="shared" si="107"/>
        <v>4</v>
      </c>
      <c r="AB113" s="19">
        <f t="shared" si="107"/>
        <v>19.571428571428573</v>
      </c>
      <c r="AC113" s="19">
        <f t="shared" si="107"/>
        <v>11.714285714285714</v>
      </c>
      <c r="AD113" s="19">
        <f t="shared" si="107"/>
        <v>12.142857142857142</v>
      </c>
      <c r="AE113" s="19">
        <f t="shared" si="107"/>
        <v>11.857142857142858</v>
      </c>
      <c r="AF113" s="19">
        <f t="shared" si="107"/>
        <v>9.5714285714285712</v>
      </c>
      <c r="AG113" s="19">
        <f t="shared" si="107"/>
        <v>5.2857142857142856</v>
      </c>
      <c r="AH113" s="19">
        <f t="shared" si="107"/>
        <v>14.571428571428571</v>
      </c>
      <c r="AI113" s="19">
        <f t="shared" si="107"/>
        <v>3.1428571428571428</v>
      </c>
    </row>
    <row r="114" spans="2:35" x14ac:dyDescent="0.25">
      <c r="B114" s="215">
        <f t="shared" si="63"/>
        <v>44002</v>
      </c>
      <c r="C114" s="218">
        <v>86</v>
      </c>
      <c r="D114" s="218">
        <v>78</v>
      </c>
      <c r="E114" s="218">
        <v>75</v>
      </c>
      <c r="F114" s="218">
        <v>7</v>
      </c>
      <c r="G114" s="218">
        <v>3</v>
      </c>
      <c r="H114" s="218">
        <v>1</v>
      </c>
      <c r="I114" s="218">
        <v>3</v>
      </c>
      <c r="J114" s="218">
        <v>14</v>
      </c>
      <c r="K114" s="218">
        <v>11</v>
      </c>
      <c r="L114" s="218">
        <v>12</v>
      </c>
      <c r="M114" s="218">
        <v>10</v>
      </c>
      <c r="N114" s="218">
        <v>8</v>
      </c>
      <c r="O114" s="218">
        <v>4</v>
      </c>
      <c r="P114" s="218">
        <v>10</v>
      </c>
      <c r="Q114" s="218">
        <v>3</v>
      </c>
      <c r="T114" s="131">
        <f t="shared" si="60"/>
        <v>44002</v>
      </c>
      <c r="U114" s="19">
        <f t="shared" ref="U114:AI114" si="108">IF(ISNUMBER(C114),AVERAGE(C108:C114),NA())</f>
        <v>104.28571428571429</v>
      </c>
      <c r="V114" s="19">
        <f t="shared" si="108"/>
        <v>95.428571428571431</v>
      </c>
      <c r="W114" s="19">
        <f t="shared" si="108"/>
        <v>90.428571428571431</v>
      </c>
      <c r="X114" s="19">
        <f t="shared" si="108"/>
        <v>7.4285714285714288</v>
      </c>
      <c r="Y114" s="19">
        <f t="shared" si="108"/>
        <v>4.8571428571428568</v>
      </c>
      <c r="Z114" s="19">
        <f t="shared" si="108"/>
        <v>1.4285714285714286</v>
      </c>
      <c r="AA114" s="19">
        <f t="shared" si="108"/>
        <v>3.8571428571428572</v>
      </c>
      <c r="AB114" s="19">
        <f t="shared" si="108"/>
        <v>19.142857142857142</v>
      </c>
      <c r="AC114" s="19">
        <f t="shared" si="108"/>
        <v>11.285714285714286</v>
      </c>
      <c r="AD114" s="19">
        <f t="shared" si="108"/>
        <v>12.714285714285714</v>
      </c>
      <c r="AE114" s="19">
        <f t="shared" si="108"/>
        <v>12.142857142857142</v>
      </c>
      <c r="AF114" s="19">
        <f t="shared" si="108"/>
        <v>9.7142857142857135</v>
      </c>
      <c r="AG114" s="19">
        <f t="shared" si="108"/>
        <v>5</v>
      </c>
      <c r="AH114" s="19">
        <f t="shared" si="108"/>
        <v>13</v>
      </c>
      <c r="AI114" s="19">
        <f t="shared" si="108"/>
        <v>3.5714285714285716</v>
      </c>
    </row>
    <row r="115" spans="2:35" x14ac:dyDescent="0.25">
      <c r="B115" s="215">
        <f t="shared" si="63"/>
        <v>44003</v>
      </c>
      <c r="C115" s="218">
        <v>79</v>
      </c>
      <c r="D115" s="218">
        <v>70</v>
      </c>
      <c r="E115" s="218">
        <v>66</v>
      </c>
      <c r="F115" s="218">
        <v>8</v>
      </c>
      <c r="G115" s="218">
        <v>4</v>
      </c>
      <c r="H115" s="218">
        <v>1</v>
      </c>
      <c r="I115" s="218">
        <v>5</v>
      </c>
      <c r="J115" s="218">
        <v>8</v>
      </c>
      <c r="K115" s="218">
        <v>8</v>
      </c>
      <c r="L115" s="218">
        <v>12</v>
      </c>
      <c r="M115" s="218">
        <v>9</v>
      </c>
      <c r="N115" s="218">
        <v>7</v>
      </c>
      <c r="O115" s="218">
        <v>1</v>
      </c>
      <c r="P115" s="218">
        <v>13</v>
      </c>
      <c r="Q115" s="218">
        <v>3</v>
      </c>
      <c r="T115" s="131">
        <f t="shared" si="60"/>
        <v>44003</v>
      </c>
      <c r="U115" s="19">
        <f t="shared" ref="U115:AI115" si="109">IF(ISNUMBER(C115),AVERAGE(C109:C115),NA())</f>
        <v>96.142857142857139</v>
      </c>
      <c r="V115" s="19">
        <f t="shared" si="109"/>
        <v>87.285714285714292</v>
      </c>
      <c r="W115" s="19">
        <f t="shared" si="109"/>
        <v>82.857142857142861</v>
      </c>
      <c r="X115" s="19">
        <f t="shared" si="109"/>
        <v>7.5714285714285712</v>
      </c>
      <c r="Y115" s="19">
        <f t="shared" si="109"/>
        <v>4.2857142857142856</v>
      </c>
      <c r="Z115" s="19">
        <f t="shared" si="109"/>
        <v>1.2857142857142858</v>
      </c>
      <c r="AA115" s="19">
        <f t="shared" si="109"/>
        <v>3.7142857142857144</v>
      </c>
      <c r="AB115" s="19">
        <f t="shared" si="109"/>
        <v>17.285714285714285</v>
      </c>
      <c r="AC115" s="19">
        <f t="shared" si="109"/>
        <v>9.8571428571428577</v>
      </c>
      <c r="AD115" s="19">
        <f t="shared" si="109"/>
        <v>12.571428571428571</v>
      </c>
      <c r="AE115" s="19">
        <f t="shared" si="109"/>
        <v>10.428571428571429</v>
      </c>
      <c r="AF115" s="19">
        <f t="shared" si="109"/>
        <v>8.8571428571428577</v>
      </c>
      <c r="AG115" s="19">
        <f t="shared" si="109"/>
        <v>3.8571428571428572</v>
      </c>
      <c r="AH115" s="19">
        <f t="shared" si="109"/>
        <v>13</v>
      </c>
      <c r="AI115" s="19">
        <f t="shared" si="109"/>
        <v>3.2857142857142856</v>
      </c>
    </row>
    <row r="116" spans="2:35" x14ac:dyDescent="0.25">
      <c r="B116" s="215">
        <f t="shared" si="63"/>
        <v>44004</v>
      </c>
      <c r="C116" s="218">
        <v>83</v>
      </c>
      <c r="D116" s="218">
        <v>76</v>
      </c>
      <c r="E116" s="218">
        <v>74</v>
      </c>
      <c r="F116" s="218">
        <v>6</v>
      </c>
      <c r="G116" s="218">
        <v>2</v>
      </c>
      <c r="H116" s="218">
        <v>1</v>
      </c>
      <c r="I116" s="218">
        <v>5</v>
      </c>
      <c r="J116" s="218">
        <v>17</v>
      </c>
      <c r="K116" s="218">
        <v>9</v>
      </c>
      <c r="L116" s="218">
        <v>9</v>
      </c>
      <c r="M116" s="218">
        <v>10</v>
      </c>
      <c r="N116" s="218">
        <v>8</v>
      </c>
      <c r="O116" s="218">
        <v>5</v>
      </c>
      <c r="P116" s="218">
        <v>9</v>
      </c>
      <c r="Q116" s="218">
        <v>2</v>
      </c>
      <c r="T116" s="131">
        <f t="shared" si="60"/>
        <v>44004</v>
      </c>
      <c r="U116" s="19">
        <f t="shared" ref="U116:AI116" si="110">IF(ISNUMBER(C116),AVERAGE(C110:C116),NA())</f>
        <v>92.857142857142861</v>
      </c>
      <c r="V116" s="19">
        <f t="shared" si="110"/>
        <v>84.428571428571431</v>
      </c>
      <c r="W116" s="19">
        <f t="shared" si="110"/>
        <v>80.428571428571431</v>
      </c>
      <c r="X116" s="19">
        <f t="shared" si="110"/>
        <v>7.1428571428571432</v>
      </c>
      <c r="Y116" s="19">
        <f t="shared" si="110"/>
        <v>3.8571428571428572</v>
      </c>
      <c r="Z116" s="19">
        <f t="shared" si="110"/>
        <v>1.2857142857142858</v>
      </c>
      <c r="AA116" s="19">
        <f t="shared" si="110"/>
        <v>4.1428571428571432</v>
      </c>
      <c r="AB116" s="19">
        <f t="shared" si="110"/>
        <v>17</v>
      </c>
      <c r="AC116" s="19">
        <f t="shared" si="110"/>
        <v>9.1428571428571423</v>
      </c>
      <c r="AD116" s="19">
        <f t="shared" si="110"/>
        <v>11.428571428571429</v>
      </c>
      <c r="AE116" s="19">
        <f t="shared" si="110"/>
        <v>10.142857142857142</v>
      </c>
      <c r="AF116" s="19">
        <f t="shared" si="110"/>
        <v>8.7142857142857135</v>
      </c>
      <c r="AG116" s="19">
        <f t="shared" si="110"/>
        <v>4</v>
      </c>
      <c r="AH116" s="19">
        <f t="shared" si="110"/>
        <v>12.714285714285714</v>
      </c>
      <c r="AI116" s="19">
        <f t="shared" si="110"/>
        <v>3.1428571428571428</v>
      </c>
    </row>
    <row r="117" spans="2:35" x14ac:dyDescent="0.25">
      <c r="B117" s="215">
        <f t="shared" si="63"/>
        <v>44005</v>
      </c>
      <c r="C117" s="218">
        <v>96</v>
      </c>
      <c r="D117" s="218">
        <v>92</v>
      </c>
      <c r="E117" s="218">
        <v>88</v>
      </c>
      <c r="F117" s="218">
        <v>3</v>
      </c>
      <c r="G117" s="218">
        <v>4</v>
      </c>
      <c r="H117" s="218">
        <v>1</v>
      </c>
      <c r="I117" s="218">
        <v>3</v>
      </c>
      <c r="J117" s="218">
        <v>26</v>
      </c>
      <c r="K117" s="218">
        <v>9</v>
      </c>
      <c r="L117" s="218">
        <v>9</v>
      </c>
      <c r="M117" s="218">
        <v>13</v>
      </c>
      <c r="N117" s="218">
        <v>12</v>
      </c>
      <c r="O117" s="218">
        <v>5</v>
      </c>
      <c r="P117" s="218">
        <v>8</v>
      </c>
      <c r="Q117" s="218">
        <v>3</v>
      </c>
      <c r="T117" s="131">
        <f t="shared" si="60"/>
        <v>44005</v>
      </c>
      <c r="U117" s="19">
        <f t="shared" ref="U117:AI117" si="111">IF(ISNUMBER(C117),AVERAGE(C111:C117),NA())</f>
        <v>89.428571428571431</v>
      </c>
      <c r="V117" s="19">
        <f t="shared" si="111"/>
        <v>81.714285714285708</v>
      </c>
      <c r="W117" s="19">
        <f t="shared" si="111"/>
        <v>78.285714285714292</v>
      </c>
      <c r="X117" s="19">
        <f t="shared" si="111"/>
        <v>6.4285714285714288</v>
      </c>
      <c r="Y117" s="19">
        <f t="shared" si="111"/>
        <v>3.2857142857142856</v>
      </c>
      <c r="Z117" s="19">
        <f t="shared" si="111"/>
        <v>1.2857142857142858</v>
      </c>
      <c r="AA117" s="19">
        <f t="shared" si="111"/>
        <v>3.5714285714285716</v>
      </c>
      <c r="AB117" s="19">
        <f t="shared" si="111"/>
        <v>17.285714285714285</v>
      </c>
      <c r="AC117" s="19">
        <f t="shared" si="111"/>
        <v>9.1428571428571423</v>
      </c>
      <c r="AD117" s="19">
        <f t="shared" si="111"/>
        <v>10.857142857142858</v>
      </c>
      <c r="AE117" s="19">
        <f t="shared" si="111"/>
        <v>10.571428571428571</v>
      </c>
      <c r="AF117" s="19">
        <f t="shared" si="111"/>
        <v>9.4285714285714288</v>
      </c>
      <c r="AG117" s="19">
        <f t="shared" si="111"/>
        <v>4.1428571428571432</v>
      </c>
      <c r="AH117" s="19">
        <f t="shared" si="111"/>
        <v>10.857142857142858</v>
      </c>
      <c r="AI117" s="19">
        <f t="shared" si="111"/>
        <v>2.4285714285714284</v>
      </c>
    </row>
    <row r="118" spans="2:35" x14ac:dyDescent="0.25">
      <c r="B118" s="215">
        <f t="shared" si="63"/>
        <v>44006</v>
      </c>
      <c r="C118" s="218">
        <v>101</v>
      </c>
      <c r="D118" s="218">
        <v>95</v>
      </c>
      <c r="E118" s="218">
        <v>93</v>
      </c>
      <c r="F118" s="218">
        <v>3</v>
      </c>
      <c r="G118" s="218">
        <v>2</v>
      </c>
      <c r="H118" s="218">
        <v>3</v>
      </c>
      <c r="I118" s="218">
        <v>3</v>
      </c>
      <c r="J118" s="218">
        <v>18</v>
      </c>
      <c r="K118" s="218">
        <v>19</v>
      </c>
      <c r="L118" s="218">
        <v>11</v>
      </c>
      <c r="M118" s="218">
        <v>7</v>
      </c>
      <c r="N118" s="218">
        <v>8</v>
      </c>
      <c r="O118" s="218">
        <v>8</v>
      </c>
      <c r="P118" s="218">
        <v>16</v>
      </c>
      <c r="Q118" s="218">
        <v>3</v>
      </c>
      <c r="T118" s="131">
        <f t="shared" si="60"/>
        <v>44006</v>
      </c>
      <c r="U118" s="19">
        <f t="shared" ref="U118:AI118" si="112">IF(ISNUMBER(C118),AVERAGE(C112:C118),NA())</f>
        <v>88.857142857142861</v>
      </c>
      <c r="V118" s="19">
        <f t="shared" si="112"/>
        <v>81.857142857142861</v>
      </c>
      <c r="W118" s="19">
        <f t="shared" si="112"/>
        <v>78.571428571428569</v>
      </c>
      <c r="X118" s="19">
        <f t="shared" si="112"/>
        <v>5.4285714285714288</v>
      </c>
      <c r="Y118" s="19">
        <f t="shared" si="112"/>
        <v>3.1428571428571428</v>
      </c>
      <c r="Z118" s="19">
        <f t="shared" si="112"/>
        <v>1.5714285714285714</v>
      </c>
      <c r="AA118" s="19">
        <f t="shared" si="112"/>
        <v>3.7142857142857144</v>
      </c>
      <c r="AB118" s="19">
        <f t="shared" si="112"/>
        <v>16.714285714285715</v>
      </c>
      <c r="AC118" s="19">
        <f t="shared" si="112"/>
        <v>10.142857142857142</v>
      </c>
      <c r="AD118" s="19">
        <f t="shared" si="112"/>
        <v>11</v>
      </c>
      <c r="AE118" s="19">
        <f t="shared" si="112"/>
        <v>10.142857142857142</v>
      </c>
      <c r="AF118" s="19">
        <f t="shared" si="112"/>
        <v>8.8571428571428577</v>
      </c>
      <c r="AG118" s="19">
        <f t="shared" si="112"/>
        <v>4.8571428571428568</v>
      </c>
      <c r="AH118" s="19">
        <f t="shared" si="112"/>
        <v>10.714285714285714</v>
      </c>
      <c r="AI118" s="19">
        <f t="shared" si="112"/>
        <v>2.4285714285714284</v>
      </c>
    </row>
    <row r="119" spans="2:35" x14ac:dyDescent="0.25">
      <c r="B119" s="215">
        <f t="shared" si="63"/>
        <v>44007</v>
      </c>
      <c r="C119" s="218">
        <v>108</v>
      </c>
      <c r="D119" s="218">
        <v>105</v>
      </c>
      <c r="E119" s="218">
        <v>97</v>
      </c>
      <c r="F119" s="218">
        <v>2</v>
      </c>
      <c r="G119" s="218">
        <v>8</v>
      </c>
      <c r="H119" s="218">
        <v>1</v>
      </c>
      <c r="I119" s="218">
        <v>6</v>
      </c>
      <c r="J119" s="218">
        <v>17</v>
      </c>
      <c r="K119" s="218">
        <v>7</v>
      </c>
      <c r="L119" s="218">
        <v>15</v>
      </c>
      <c r="M119" s="218">
        <v>17</v>
      </c>
      <c r="N119" s="218">
        <v>11</v>
      </c>
      <c r="O119" s="218">
        <v>5</v>
      </c>
      <c r="P119" s="218">
        <v>17</v>
      </c>
      <c r="Q119" s="218">
        <v>2</v>
      </c>
      <c r="T119" s="131">
        <f t="shared" si="60"/>
        <v>44007</v>
      </c>
      <c r="U119" s="19">
        <f t="shared" ref="U119:AI119" si="113">IF(ISNUMBER(C119),AVERAGE(C113:C119),NA())</f>
        <v>91.571428571428569</v>
      </c>
      <c r="V119" s="19">
        <f t="shared" si="113"/>
        <v>85.571428571428569</v>
      </c>
      <c r="W119" s="19">
        <f t="shared" si="113"/>
        <v>81.285714285714292</v>
      </c>
      <c r="X119" s="19">
        <f t="shared" si="113"/>
        <v>4.4285714285714288</v>
      </c>
      <c r="Y119" s="19">
        <f t="shared" si="113"/>
        <v>4.2857142857142856</v>
      </c>
      <c r="Z119" s="19">
        <f t="shared" si="113"/>
        <v>1.5714285714285714</v>
      </c>
      <c r="AA119" s="19">
        <f t="shared" si="113"/>
        <v>3.7142857142857144</v>
      </c>
      <c r="AB119" s="19">
        <f t="shared" si="113"/>
        <v>16.857142857142858</v>
      </c>
      <c r="AC119" s="19">
        <f t="shared" si="113"/>
        <v>9.5714285714285712</v>
      </c>
      <c r="AD119" s="19">
        <f t="shared" si="113"/>
        <v>11.142857142857142</v>
      </c>
      <c r="AE119" s="19">
        <f t="shared" si="113"/>
        <v>10.571428571428571</v>
      </c>
      <c r="AF119" s="19">
        <f t="shared" si="113"/>
        <v>9.5714285714285712</v>
      </c>
      <c r="AG119" s="19">
        <f t="shared" si="113"/>
        <v>5.5714285714285712</v>
      </c>
      <c r="AH119" s="19">
        <f t="shared" si="113"/>
        <v>11.857142857142858</v>
      </c>
      <c r="AI119" s="19">
        <f t="shared" si="113"/>
        <v>2.4285714285714284</v>
      </c>
    </row>
    <row r="120" spans="2:35" x14ac:dyDescent="0.25">
      <c r="B120" s="215">
        <f t="shared" si="63"/>
        <v>44008</v>
      </c>
      <c r="C120" s="218">
        <v>79</v>
      </c>
      <c r="D120" s="218">
        <v>74</v>
      </c>
      <c r="E120" s="218">
        <v>70</v>
      </c>
      <c r="F120" s="218">
        <v>3</v>
      </c>
      <c r="G120" s="218">
        <v>4</v>
      </c>
      <c r="H120" s="218">
        <v>2</v>
      </c>
      <c r="I120" s="218">
        <v>5</v>
      </c>
      <c r="J120" s="218">
        <v>12</v>
      </c>
      <c r="K120" s="218">
        <v>9</v>
      </c>
      <c r="L120" s="218">
        <v>9</v>
      </c>
      <c r="M120" s="218">
        <v>8</v>
      </c>
      <c r="N120" s="218">
        <v>6</v>
      </c>
      <c r="O120" s="218">
        <v>6</v>
      </c>
      <c r="P120" s="218">
        <v>12</v>
      </c>
      <c r="Q120" s="218">
        <v>3</v>
      </c>
      <c r="T120" s="131">
        <f t="shared" si="60"/>
        <v>44008</v>
      </c>
      <c r="U120" s="19">
        <f t="shared" ref="U120:AI120" si="114">IF(ISNUMBER(C120),AVERAGE(C114:C120),NA())</f>
        <v>90.285714285714292</v>
      </c>
      <c r="V120" s="19">
        <f t="shared" si="114"/>
        <v>84.285714285714292</v>
      </c>
      <c r="W120" s="19">
        <f t="shared" si="114"/>
        <v>80.428571428571431</v>
      </c>
      <c r="X120" s="19">
        <f t="shared" si="114"/>
        <v>4.5714285714285712</v>
      </c>
      <c r="Y120" s="19">
        <f t="shared" si="114"/>
        <v>3.8571428571428572</v>
      </c>
      <c r="Z120" s="19">
        <f t="shared" si="114"/>
        <v>1.4285714285714286</v>
      </c>
      <c r="AA120" s="19">
        <f t="shared" si="114"/>
        <v>4.2857142857142856</v>
      </c>
      <c r="AB120" s="19">
        <f t="shared" si="114"/>
        <v>16</v>
      </c>
      <c r="AC120" s="19">
        <f t="shared" si="114"/>
        <v>10.285714285714286</v>
      </c>
      <c r="AD120" s="19">
        <f t="shared" si="114"/>
        <v>11</v>
      </c>
      <c r="AE120" s="19">
        <f t="shared" si="114"/>
        <v>10.571428571428571</v>
      </c>
      <c r="AF120" s="19">
        <f t="shared" si="114"/>
        <v>8.5714285714285712</v>
      </c>
      <c r="AG120" s="19">
        <f t="shared" si="114"/>
        <v>4.8571428571428568</v>
      </c>
      <c r="AH120" s="19">
        <f t="shared" si="114"/>
        <v>12.142857142857142</v>
      </c>
      <c r="AI120" s="19">
        <f t="shared" si="114"/>
        <v>2.7142857142857144</v>
      </c>
    </row>
    <row r="121" spans="2:35" x14ac:dyDescent="0.25">
      <c r="B121" s="215">
        <f t="shared" si="63"/>
        <v>44009</v>
      </c>
      <c r="C121" s="218">
        <v>73</v>
      </c>
      <c r="D121" s="218">
        <v>67</v>
      </c>
      <c r="E121" s="218">
        <v>61</v>
      </c>
      <c r="F121" s="218">
        <v>5</v>
      </c>
      <c r="G121" s="218">
        <v>6</v>
      </c>
      <c r="H121" s="218">
        <v>1</v>
      </c>
      <c r="I121" s="218">
        <v>3</v>
      </c>
      <c r="J121" s="218">
        <v>10</v>
      </c>
      <c r="K121" s="218">
        <v>7</v>
      </c>
      <c r="L121" s="218">
        <v>8</v>
      </c>
      <c r="M121" s="218">
        <v>7</v>
      </c>
      <c r="N121" s="218">
        <v>11</v>
      </c>
      <c r="O121" s="218">
        <v>0</v>
      </c>
      <c r="P121" s="218">
        <v>12</v>
      </c>
      <c r="Q121" s="218">
        <v>3</v>
      </c>
      <c r="T121" s="131">
        <f t="shared" si="60"/>
        <v>44009</v>
      </c>
      <c r="U121" s="19">
        <f t="shared" ref="U121:AI121" si="115">IF(ISNUMBER(C121),AVERAGE(C115:C121),NA())</f>
        <v>88.428571428571431</v>
      </c>
      <c r="V121" s="19">
        <f t="shared" si="115"/>
        <v>82.714285714285708</v>
      </c>
      <c r="W121" s="19">
        <f t="shared" si="115"/>
        <v>78.428571428571431</v>
      </c>
      <c r="X121" s="19">
        <f t="shared" si="115"/>
        <v>4.2857142857142856</v>
      </c>
      <c r="Y121" s="19">
        <f t="shared" si="115"/>
        <v>4.2857142857142856</v>
      </c>
      <c r="Z121" s="19">
        <f t="shared" si="115"/>
        <v>1.4285714285714286</v>
      </c>
      <c r="AA121" s="19">
        <f t="shared" si="115"/>
        <v>4.2857142857142856</v>
      </c>
      <c r="AB121" s="19">
        <f t="shared" si="115"/>
        <v>15.428571428571429</v>
      </c>
      <c r="AC121" s="19">
        <f t="shared" si="115"/>
        <v>9.7142857142857135</v>
      </c>
      <c r="AD121" s="19">
        <f t="shared" si="115"/>
        <v>10.428571428571429</v>
      </c>
      <c r="AE121" s="19">
        <f t="shared" si="115"/>
        <v>10.142857142857142</v>
      </c>
      <c r="AF121" s="19">
        <f t="shared" si="115"/>
        <v>9</v>
      </c>
      <c r="AG121" s="19">
        <f t="shared" si="115"/>
        <v>4.2857142857142856</v>
      </c>
      <c r="AH121" s="19">
        <f t="shared" si="115"/>
        <v>12.428571428571429</v>
      </c>
      <c r="AI121" s="19">
        <f t="shared" si="115"/>
        <v>2.7142857142857144</v>
      </c>
    </row>
    <row r="122" spans="2:35" x14ac:dyDescent="0.25">
      <c r="B122" s="215">
        <f t="shared" si="63"/>
        <v>44010</v>
      </c>
      <c r="C122" s="218">
        <v>70</v>
      </c>
      <c r="D122" s="218">
        <v>66</v>
      </c>
      <c r="E122" s="218">
        <v>61</v>
      </c>
      <c r="F122" s="218">
        <v>1</v>
      </c>
      <c r="G122" s="218">
        <v>4</v>
      </c>
      <c r="H122" s="218">
        <v>3</v>
      </c>
      <c r="I122" s="218">
        <v>6</v>
      </c>
      <c r="J122" s="218">
        <v>15</v>
      </c>
      <c r="K122" s="218">
        <v>6</v>
      </c>
      <c r="L122" s="218">
        <v>4</v>
      </c>
      <c r="M122" s="218">
        <v>3</v>
      </c>
      <c r="N122" s="218">
        <v>12</v>
      </c>
      <c r="O122" s="218">
        <v>4</v>
      </c>
      <c r="P122" s="218">
        <v>11</v>
      </c>
      <c r="Q122" s="218">
        <v>0</v>
      </c>
      <c r="T122" s="131">
        <f t="shared" si="60"/>
        <v>44010</v>
      </c>
      <c r="U122" s="19">
        <f t="shared" ref="U122:AI122" si="116">IF(ISNUMBER(C122),AVERAGE(C116:C122),NA())</f>
        <v>87.142857142857139</v>
      </c>
      <c r="V122" s="19">
        <f t="shared" si="116"/>
        <v>82.142857142857139</v>
      </c>
      <c r="W122" s="19">
        <f t="shared" si="116"/>
        <v>77.714285714285708</v>
      </c>
      <c r="X122" s="19">
        <f t="shared" si="116"/>
        <v>3.2857142857142856</v>
      </c>
      <c r="Y122" s="19">
        <f t="shared" si="116"/>
        <v>4.2857142857142856</v>
      </c>
      <c r="Z122" s="19">
        <f t="shared" si="116"/>
        <v>1.7142857142857142</v>
      </c>
      <c r="AA122" s="19">
        <f t="shared" si="116"/>
        <v>4.4285714285714288</v>
      </c>
      <c r="AB122" s="19">
        <f t="shared" si="116"/>
        <v>16.428571428571427</v>
      </c>
      <c r="AC122" s="19">
        <f t="shared" si="116"/>
        <v>9.4285714285714288</v>
      </c>
      <c r="AD122" s="19">
        <f t="shared" si="116"/>
        <v>9.2857142857142865</v>
      </c>
      <c r="AE122" s="19">
        <f t="shared" si="116"/>
        <v>9.2857142857142865</v>
      </c>
      <c r="AF122" s="19">
        <f t="shared" si="116"/>
        <v>9.7142857142857135</v>
      </c>
      <c r="AG122" s="19">
        <f t="shared" si="116"/>
        <v>4.7142857142857144</v>
      </c>
      <c r="AH122" s="19">
        <f t="shared" si="116"/>
        <v>12.142857142857142</v>
      </c>
      <c r="AI122" s="19">
        <f t="shared" si="116"/>
        <v>2.2857142857142856</v>
      </c>
    </row>
    <row r="123" spans="2:35" x14ac:dyDescent="0.25">
      <c r="B123" s="215">
        <f t="shared" si="63"/>
        <v>44011</v>
      </c>
      <c r="C123" s="218">
        <v>70</v>
      </c>
      <c r="D123" s="218">
        <v>67</v>
      </c>
      <c r="E123" s="218">
        <v>63</v>
      </c>
      <c r="F123" s="218">
        <v>2</v>
      </c>
      <c r="G123" s="218">
        <v>4</v>
      </c>
      <c r="H123" s="218">
        <v>1</v>
      </c>
      <c r="I123" s="218">
        <v>2</v>
      </c>
      <c r="J123" s="218">
        <v>14</v>
      </c>
      <c r="K123" s="218">
        <v>5</v>
      </c>
      <c r="L123" s="218">
        <v>9</v>
      </c>
      <c r="M123" s="218">
        <v>6</v>
      </c>
      <c r="N123" s="218">
        <v>12</v>
      </c>
      <c r="O123" s="218">
        <v>4</v>
      </c>
      <c r="P123" s="218">
        <v>10</v>
      </c>
      <c r="Q123" s="218">
        <v>1</v>
      </c>
      <c r="T123" s="131">
        <f t="shared" si="60"/>
        <v>44011</v>
      </c>
      <c r="U123" s="19">
        <f t="shared" ref="U123:AI123" si="117">IF(ISNUMBER(C123),AVERAGE(C117:C123),NA())</f>
        <v>85.285714285714292</v>
      </c>
      <c r="V123" s="19">
        <f t="shared" si="117"/>
        <v>80.857142857142861</v>
      </c>
      <c r="W123" s="19">
        <f t="shared" si="117"/>
        <v>76.142857142857139</v>
      </c>
      <c r="X123" s="19">
        <f t="shared" si="117"/>
        <v>2.7142857142857144</v>
      </c>
      <c r="Y123" s="19">
        <f t="shared" si="117"/>
        <v>4.5714285714285712</v>
      </c>
      <c r="Z123" s="19">
        <f t="shared" si="117"/>
        <v>1.7142857142857142</v>
      </c>
      <c r="AA123" s="19">
        <f t="shared" si="117"/>
        <v>4</v>
      </c>
      <c r="AB123" s="19">
        <f t="shared" si="117"/>
        <v>16</v>
      </c>
      <c r="AC123" s="19">
        <f t="shared" si="117"/>
        <v>8.8571428571428577</v>
      </c>
      <c r="AD123" s="19">
        <f t="shared" si="117"/>
        <v>9.2857142857142865</v>
      </c>
      <c r="AE123" s="19">
        <f t="shared" si="117"/>
        <v>8.7142857142857135</v>
      </c>
      <c r="AF123" s="19">
        <f t="shared" si="117"/>
        <v>10.285714285714286</v>
      </c>
      <c r="AG123" s="19">
        <f t="shared" si="117"/>
        <v>4.5714285714285712</v>
      </c>
      <c r="AH123" s="19">
        <f t="shared" si="117"/>
        <v>12.285714285714286</v>
      </c>
      <c r="AI123" s="19">
        <f t="shared" si="117"/>
        <v>2.1428571428571428</v>
      </c>
    </row>
    <row r="124" spans="2:35" x14ac:dyDescent="0.25">
      <c r="B124" s="215">
        <f t="shared" si="63"/>
        <v>44012</v>
      </c>
      <c r="C124" s="218">
        <v>80</v>
      </c>
      <c r="D124" s="218">
        <v>76</v>
      </c>
      <c r="E124" s="218">
        <v>70</v>
      </c>
      <c r="F124" s="218">
        <v>2</v>
      </c>
      <c r="G124" s="218">
        <v>6</v>
      </c>
      <c r="H124" s="218">
        <v>2</v>
      </c>
      <c r="I124" s="218">
        <v>1</v>
      </c>
      <c r="J124" s="218">
        <v>12</v>
      </c>
      <c r="K124" s="218">
        <v>15</v>
      </c>
      <c r="L124" s="218">
        <v>5</v>
      </c>
      <c r="M124" s="218">
        <v>9</v>
      </c>
      <c r="N124" s="218">
        <v>8</v>
      </c>
      <c r="O124" s="218">
        <v>4</v>
      </c>
      <c r="P124" s="218">
        <v>11</v>
      </c>
      <c r="Q124" s="218">
        <v>5</v>
      </c>
      <c r="T124" s="131">
        <f t="shared" si="60"/>
        <v>44012</v>
      </c>
      <c r="U124" s="19">
        <f t="shared" ref="U124:AI124" si="118">IF(ISNUMBER(C124),AVERAGE(C118:C124),NA())</f>
        <v>83</v>
      </c>
      <c r="V124" s="19">
        <f t="shared" si="118"/>
        <v>78.571428571428569</v>
      </c>
      <c r="W124" s="19">
        <f t="shared" si="118"/>
        <v>73.571428571428569</v>
      </c>
      <c r="X124" s="19">
        <f t="shared" si="118"/>
        <v>2.5714285714285716</v>
      </c>
      <c r="Y124" s="19">
        <f t="shared" si="118"/>
        <v>4.8571428571428568</v>
      </c>
      <c r="Z124" s="19">
        <f t="shared" si="118"/>
        <v>1.8571428571428572</v>
      </c>
      <c r="AA124" s="19">
        <f t="shared" si="118"/>
        <v>3.7142857142857144</v>
      </c>
      <c r="AB124" s="19">
        <f t="shared" si="118"/>
        <v>14</v>
      </c>
      <c r="AC124" s="19">
        <f t="shared" si="118"/>
        <v>9.7142857142857135</v>
      </c>
      <c r="AD124" s="19">
        <f t="shared" si="118"/>
        <v>8.7142857142857135</v>
      </c>
      <c r="AE124" s="19">
        <f t="shared" si="118"/>
        <v>8.1428571428571423</v>
      </c>
      <c r="AF124" s="19">
        <f t="shared" si="118"/>
        <v>9.7142857142857135</v>
      </c>
      <c r="AG124" s="19">
        <f t="shared" si="118"/>
        <v>4.4285714285714288</v>
      </c>
      <c r="AH124" s="19">
        <f t="shared" si="118"/>
        <v>12.714285714285714</v>
      </c>
      <c r="AI124" s="19">
        <f t="shared" si="118"/>
        <v>2.4285714285714284</v>
      </c>
    </row>
    <row r="125" spans="2:35" x14ac:dyDescent="0.25">
      <c r="B125" s="215">
        <f t="shared" si="63"/>
        <v>44013</v>
      </c>
      <c r="C125" s="218">
        <v>54</v>
      </c>
      <c r="D125" s="218">
        <v>48</v>
      </c>
      <c r="E125" s="218">
        <v>44</v>
      </c>
      <c r="F125" s="218">
        <v>4</v>
      </c>
      <c r="G125" s="218">
        <v>4</v>
      </c>
      <c r="H125" s="218">
        <v>2</v>
      </c>
      <c r="I125" s="218">
        <v>2</v>
      </c>
      <c r="J125" s="218">
        <v>7</v>
      </c>
      <c r="K125" s="218">
        <v>5</v>
      </c>
      <c r="L125" s="218">
        <v>5</v>
      </c>
      <c r="M125" s="218">
        <v>6</v>
      </c>
      <c r="N125" s="218">
        <v>5</v>
      </c>
      <c r="O125" s="218">
        <v>5</v>
      </c>
      <c r="P125" s="218">
        <v>9</v>
      </c>
      <c r="Q125" s="218">
        <v>0</v>
      </c>
      <c r="T125" s="131">
        <f t="shared" si="60"/>
        <v>44013</v>
      </c>
      <c r="U125" s="19">
        <f t="shared" ref="U125:AI125" si="119">IF(ISNUMBER(C125),AVERAGE(C119:C125),NA())</f>
        <v>76.285714285714292</v>
      </c>
      <c r="V125" s="19">
        <f t="shared" si="119"/>
        <v>71.857142857142861</v>
      </c>
      <c r="W125" s="19">
        <f t="shared" si="119"/>
        <v>66.571428571428569</v>
      </c>
      <c r="X125" s="19">
        <f t="shared" si="119"/>
        <v>2.7142857142857144</v>
      </c>
      <c r="Y125" s="19">
        <f t="shared" si="119"/>
        <v>5.1428571428571432</v>
      </c>
      <c r="Z125" s="19">
        <f t="shared" si="119"/>
        <v>1.7142857142857142</v>
      </c>
      <c r="AA125" s="19">
        <f t="shared" si="119"/>
        <v>3.5714285714285716</v>
      </c>
      <c r="AB125" s="19">
        <f t="shared" si="119"/>
        <v>12.428571428571429</v>
      </c>
      <c r="AC125" s="19">
        <f t="shared" si="119"/>
        <v>7.7142857142857144</v>
      </c>
      <c r="AD125" s="19">
        <f t="shared" si="119"/>
        <v>7.8571428571428568</v>
      </c>
      <c r="AE125" s="19">
        <f t="shared" si="119"/>
        <v>8</v>
      </c>
      <c r="AF125" s="19">
        <f t="shared" si="119"/>
        <v>9.2857142857142865</v>
      </c>
      <c r="AG125" s="19">
        <f t="shared" si="119"/>
        <v>4</v>
      </c>
      <c r="AH125" s="19">
        <f t="shared" si="119"/>
        <v>11.714285714285714</v>
      </c>
      <c r="AI125" s="19">
        <f t="shared" si="119"/>
        <v>2</v>
      </c>
    </row>
    <row r="126" spans="2:35" x14ac:dyDescent="0.25">
      <c r="B126" s="215">
        <f t="shared" si="63"/>
        <v>44014</v>
      </c>
      <c r="C126" s="218">
        <v>61</v>
      </c>
      <c r="D126" s="218">
        <v>60</v>
      </c>
      <c r="E126" s="218">
        <v>55</v>
      </c>
      <c r="F126" s="218">
        <v>1</v>
      </c>
      <c r="G126" s="218">
        <v>5</v>
      </c>
      <c r="H126" s="218">
        <v>0</v>
      </c>
      <c r="I126" s="218">
        <v>1</v>
      </c>
      <c r="J126" s="218">
        <v>10</v>
      </c>
      <c r="K126" s="218">
        <v>9</v>
      </c>
      <c r="L126" s="218">
        <v>7</v>
      </c>
      <c r="M126" s="218">
        <v>8</v>
      </c>
      <c r="N126" s="218">
        <v>7</v>
      </c>
      <c r="O126" s="218">
        <v>3</v>
      </c>
      <c r="P126" s="218">
        <v>9</v>
      </c>
      <c r="Q126" s="218">
        <v>1</v>
      </c>
      <c r="T126" s="131">
        <f t="shared" si="60"/>
        <v>44014</v>
      </c>
      <c r="U126" s="19">
        <f t="shared" ref="U126:AI126" si="120">IF(ISNUMBER(C126),AVERAGE(C120:C126),NA())</f>
        <v>69.571428571428569</v>
      </c>
      <c r="V126" s="19">
        <f t="shared" si="120"/>
        <v>65.428571428571431</v>
      </c>
      <c r="W126" s="19">
        <f t="shared" si="120"/>
        <v>60.571428571428569</v>
      </c>
      <c r="X126" s="19">
        <f t="shared" si="120"/>
        <v>2.5714285714285716</v>
      </c>
      <c r="Y126" s="19">
        <f t="shared" si="120"/>
        <v>4.7142857142857144</v>
      </c>
      <c r="Z126" s="19">
        <f t="shared" si="120"/>
        <v>1.5714285714285714</v>
      </c>
      <c r="AA126" s="19">
        <f t="shared" si="120"/>
        <v>2.8571428571428572</v>
      </c>
      <c r="AB126" s="19">
        <f t="shared" si="120"/>
        <v>11.428571428571429</v>
      </c>
      <c r="AC126" s="19">
        <f t="shared" si="120"/>
        <v>8</v>
      </c>
      <c r="AD126" s="19">
        <f t="shared" si="120"/>
        <v>6.7142857142857144</v>
      </c>
      <c r="AE126" s="19">
        <f t="shared" si="120"/>
        <v>6.7142857142857144</v>
      </c>
      <c r="AF126" s="19">
        <f t="shared" si="120"/>
        <v>8.7142857142857135</v>
      </c>
      <c r="AG126" s="19">
        <f t="shared" si="120"/>
        <v>3.7142857142857144</v>
      </c>
      <c r="AH126" s="19">
        <f t="shared" si="120"/>
        <v>10.571428571428571</v>
      </c>
      <c r="AI126" s="19">
        <f t="shared" si="120"/>
        <v>1.8571428571428572</v>
      </c>
    </row>
    <row r="127" spans="2:35" x14ac:dyDescent="0.25">
      <c r="B127" s="215">
        <f t="shared" si="63"/>
        <v>44015</v>
      </c>
      <c r="C127" s="218">
        <v>46</v>
      </c>
      <c r="D127" s="218">
        <v>43</v>
      </c>
      <c r="E127" s="218">
        <v>43</v>
      </c>
      <c r="F127" s="218">
        <v>1</v>
      </c>
      <c r="G127" s="218">
        <v>0</v>
      </c>
      <c r="H127" s="218">
        <v>2</v>
      </c>
      <c r="I127" s="218">
        <v>2</v>
      </c>
      <c r="J127" s="218">
        <v>8</v>
      </c>
      <c r="K127" s="218">
        <v>7</v>
      </c>
      <c r="L127" s="218">
        <v>5</v>
      </c>
      <c r="M127" s="218">
        <v>8</v>
      </c>
      <c r="N127" s="218">
        <v>3</v>
      </c>
      <c r="O127" s="218">
        <v>2</v>
      </c>
      <c r="P127" s="218">
        <v>7</v>
      </c>
      <c r="Q127" s="218">
        <v>1</v>
      </c>
      <c r="T127" s="131">
        <f t="shared" si="60"/>
        <v>44015</v>
      </c>
      <c r="U127" s="19">
        <f t="shared" ref="U127:AI127" si="121">IF(ISNUMBER(C127),AVERAGE(C121:C127),NA())</f>
        <v>64.857142857142861</v>
      </c>
      <c r="V127" s="19">
        <f t="shared" si="121"/>
        <v>61</v>
      </c>
      <c r="W127" s="19">
        <f t="shared" si="121"/>
        <v>56.714285714285715</v>
      </c>
      <c r="X127" s="19">
        <f t="shared" si="121"/>
        <v>2.2857142857142856</v>
      </c>
      <c r="Y127" s="19">
        <f t="shared" si="121"/>
        <v>4.1428571428571432</v>
      </c>
      <c r="Z127" s="19">
        <f t="shared" si="121"/>
        <v>1.5714285714285714</v>
      </c>
      <c r="AA127" s="19">
        <f t="shared" si="121"/>
        <v>2.4285714285714284</v>
      </c>
      <c r="AB127" s="19">
        <f t="shared" si="121"/>
        <v>10.857142857142858</v>
      </c>
      <c r="AC127" s="19">
        <f t="shared" si="121"/>
        <v>7.7142857142857144</v>
      </c>
      <c r="AD127" s="19">
        <f t="shared" si="121"/>
        <v>6.1428571428571432</v>
      </c>
      <c r="AE127" s="19">
        <f t="shared" si="121"/>
        <v>6.7142857142857144</v>
      </c>
      <c r="AF127" s="19">
        <f t="shared" si="121"/>
        <v>8.2857142857142865</v>
      </c>
      <c r="AG127" s="19">
        <f t="shared" si="121"/>
        <v>3.1428571428571428</v>
      </c>
      <c r="AH127" s="19">
        <f t="shared" si="121"/>
        <v>9.8571428571428577</v>
      </c>
      <c r="AI127" s="19">
        <f t="shared" si="121"/>
        <v>1.5714285714285714</v>
      </c>
    </row>
    <row r="128" spans="2:35" x14ac:dyDescent="0.25">
      <c r="B128" s="215">
        <f t="shared" si="63"/>
        <v>44016</v>
      </c>
      <c r="C128" s="218">
        <v>52</v>
      </c>
      <c r="D128" s="218">
        <v>49</v>
      </c>
      <c r="E128" s="218">
        <v>46</v>
      </c>
      <c r="F128" s="218">
        <v>3</v>
      </c>
      <c r="G128" s="218">
        <v>3</v>
      </c>
      <c r="H128" s="218">
        <v>0</v>
      </c>
      <c r="I128" s="218">
        <v>0</v>
      </c>
      <c r="J128" s="218">
        <v>7</v>
      </c>
      <c r="K128" s="218">
        <v>8</v>
      </c>
      <c r="L128" s="218">
        <v>3</v>
      </c>
      <c r="M128" s="218">
        <v>6</v>
      </c>
      <c r="N128" s="218">
        <v>9</v>
      </c>
      <c r="O128" s="218">
        <v>2</v>
      </c>
      <c r="P128" s="218">
        <v>11</v>
      </c>
      <c r="Q128" s="218">
        <v>0</v>
      </c>
      <c r="T128" s="131">
        <f t="shared" si="60"/>
        <v>44016</v>
      </c>
      <c r="U128" s="19">
        <f t="shared" ref="U128:AI128" si="122">IF(ISNUMBER(C128),AVERAGE(C122:C128),NA())</f>
        <v>61.857142857142854</v>
      </c>
      <c r="V128" s="19">
        <f t="shared" si="122"/>
        <v>58.428571428571431</v>
      </c>
      <c r="W128" s="19">
        <f t="shared" si="122"/>
        <v>54.571428571428569</v>
      </c>
      <c r="X128" s="19">
        <f t="shared" si="122"/>
        <v>2</v>
      </c>
      <c r="Y128" s="19">
        <f t="shared" si="122"/>
        <v>3.7142857142857144</v>
      </c>
      <c r="Z128" s="19">
        <f t="shared" si="122"/>
        <v>1.4285714285714286</v>
      </c>
      <c r="AA128" s="19">
        <f t="shared" si="122"/>
        <v>2</v>
      </c>
      <c r="AB128" s="19">
        <f t="shared" si="122"/>
        <v>10.428571428571429</v>
      </c>
      <c r="AC128" s="19">
        <f t="shared" si="122"/>
        <v>7.8571428571428568</v>
      </c>
      <c r="AD128" s="19">
        <f t="shared" si="122"/>
        <v>5.4285714285714288</v>
      </c>
      <c r="AE128" s="19">
        <f t="shared" si="122"/>
        <v>6.5714285714285712</v>
      </c>
      <c r="AF128" s="19">
        <f t="shared" si="122"/>
        <v>8</v>
      </c>
      <c r="AG128" s="19">
        <f t="shared" si="122"/>
        <v>3.4285714285714284</v>
      </c>
      <c r="AH128" s="19">
        <f t="shared" si="122"/>
        <v>9.7142857142857135</v>
      </c>
      <c r="AI128" s="19">
        <f t="shared" si="122"/>
        <v>1.1428571428571428</v>
      </c>
    </row>
    <row r="129" spans="2:35" x14ac:dyDescent="0.25">
      <c r="B129" s="215">
        <f t="shared" si="63"/>
        <v>44017</v>
      </c>
      <c r="C129" s="218">
        <v>52</v>
      </c>
      <c r="D129" s="218">
        <v>49</v>
      </c>
      <c r="E129" s="218">
        <v>44</v>
      </c>
      <c r="F129" s="218">
        <v>1</v>
      </c>
      <c r="G129" s="218">
        <v>5</v>
      </c>
      <c r="H129" s="218">
        <v>2</v>
      </c>
      <c r="I129" s="218">
        <v>2</v>
      </c>
      <c r="J129" s="218">
        <v>7</v>
      </c>
      <c r="K129" s="218">
        <v>7</v>
      </c>
      <c r="L129" s="218">
        <v>7</v>
      </c>
      <c r="M129" s="218">
        <v>5</v>
      </c>
      <c r="N129" s="218">
        <v>4</v>
      </c>
      <c r="O129" s="218">
        <v>4</v>
      </c>
      <c r="P129" s="218">
        <v>7</v>
      </c>
      <c r="Q129" s="218">
        <v>1</v>
      </c>
      <c r="T129" s="131">
        <f t="shared" si="60"/>
        <v>44017</v>
      </c>
      <c r="U129" s="19">
        <f t="shared" ref="U129:AI129" si="123">IF(ISNUMBER(C129),AVERAGE(C123:C129),NA())</f>
        <v>59.285714285714285</v>
      </c>
      <c r="V129" s="19">
        <f t="shared" si="123"/>
        <v>56</v>
      </c>
      <c r="W129" s="19">
        <f t="shared" si="123"/>
        <v>52.142857142857146</v>
      </c>
      <c r="X129" s="19">
        <f t="shared" si="123"/>
        <v>2</v>
      </c>
      <c r="Y129" s="19">
        <f t="shared" si="123"/>
        <v>3.8571428571428572</v>
      </c>
      <c r="Z129" s="19">
        <f t="shared" si="123"/>
        <v>1.2857142857142858</v>
      </c>
      <c r="AA129" s="19">
        <f t="shared" si="123"/>
        <v>1.4285714285714286</v>
      </c>
      <c r="AB129" s="19">
        <f t="shared" si="123"/>
        <v>9.2857142857142865</v>
      </c>
      <c r="AC129" s="19">
        <f t="shared" si="123"/>
        <v>8</v>
      </c>
      <c r="AD129" s="19">
        <f t="shared" si="123"/>
        <v>5.8571428571428568</v>
      </c>
      <c r="AE129" s="19">
        <f t="shared" si="123"/>
        <v>6.8571428571428568</v>
      </c>
      <c r="AF129" s="19">
        <f t="shared" si="123"/>
        <v>6.8571428571428568</v>
      </c>
      <c r="AG129" s="19">
        <f t="shared" si="123"/>
        <v>3.4285714285714284</v>
      </c>
      <c r="AH129" s="19">
        <f t="shared" si="123"/>
        <v>9.1428571428571423</v>
      </c>
      <c r="AI129" s="19">
        <f t="shared" si="123"/>
        <v>1.2857142857142858</v>
      </c>
    </row>
    <row r="130" spans="2:35" x14ac:dyDescent="0.25">
      <c r="B130" s="215">
        <f t="shared" si="63"/>
        <v>44018</v>
      </c>
      <c r="C130" s="218">
        <v>54</v>
      </c>
      <c r="D130" s="218">
        <v>51</v>
      </c>
      <c r="E130" s="218">
        <v>48</v>
      </c>
      <c r="F130" s="218">
        <v>3</v>
      </c>
      <c r="G130" s="218">
        <v>3</v>
      </c>
      <c r="H130" s="218">
        <v>0</v>
      </c>
      <c r="I130" s="218">
        <v>1</v>
      </c>
      <c r="J130" s="218">
        <v>13</v>
      </c>
      <c r="K130" s="218">
        <v>4</v>
      </c>
      <c r="L130" s="218">
        <v>3</v>
      </c>
      <c r="M130" s="218">
        <v>6</v>
      </c>
      <c r="N130" s="218">
        <v>4</v>
      </c>
      <c r="O130" s="218">
        <v>4</v>
      </c>
      <c r="P130" s="218">
        <v>10</v>
      </c>
      <c r="Q130" s="218">
        <v>3</v>
      </c>
      <c r="T130" s="131">
        <f t="shared" si="60"/>
        <v>44018</v>
      </c>
      <c r="U130" s="19">
        <f t="shared" ref="U130:AI130" si="124">IF(ISNUMBER(C130),AVERAGE(C124:C130),NA())</f>
        <v>57</v>
      </c>
      <c r="V130" s="19">
        <f t="shared" si="124"/>
        <v>53.714285714285715</v>
      </c>
      <c r="W130" s="19">
        <f t="shared" si="124"/>
        <v>50</v>
      </c>
      <c r="X130" s="19">
        <f t="shared" si="124"/>
        <v>2.1428571428571428</v>
      </c>
      <c r="Y130" s="19">
        <f t="shared" si="124"/>
        <v>3.7142857142857144</v>
      </c>
      <c r="Z130" s="19">
        <f t="shared" si="124"/>
        <v>1.1428571428571428</v>
      </c>
      <c r="AA130" s="19">
        <f t="shared" si="124"/>
        <v>1.2857142857142858</v>
      </c>
      <c r="AB130" s="19">
        <f t="shared" si="124"/>
        <v>9.1428571428571423</v>
      </c>
      <c r="AC130" s="19">
        <f t="shared" si="124"/>
        <v>7.8571428571428568</v>
      </c>
      <c r="AD130" s="19">
        <f t="shared" si="124"/>
        <v>5</v>
      </c>
      <c r="AE130" s="19">
        <f t="shared" si="124"/>
        <v>6.8571428571428568</v>
      </c>
      <c r="AF130" s="19">
        <f t="shared" si="124"/>
        <v>5.7142857142857144</v>
      </c>
      <c r="AG130" s="19">
        <f t="shared" si="124"/>
        <v>3.4285714285714284</v>
      </c>
      <c r="AH130" s="19">
        <f t="shared" si="124"/>
        <v>9.1428571428571423</v>
      </c>
      <c r="AI130" s="19">
        <f t="shared" si="124"/>
        <v>1.5714285714285714</v>
      </c>
    </row>
    <row r="131" spans="2:35" x14ac:dyDescent="0.25">
      <c r="B131" s="215">
        <f t="shared" si="63"/>
        <v>44019</v>
      </c>
      <c r="C131" s="218">
        <v>42</v>
      </c>
      <c r="D131" s="218">
        <v>42</v>
      </c>
      <c r="E131" s="218">
        <v>40</v>
      </c>
      <c r="F131" s="218">
        <v>0</v>
      </c>
      <c r="G131" s="218">
        <v>2</v>
      </c>
      <c r="H131" s="218">
        <v>0</v>
      </c>
      <c r="I131" s="218">
        <v>1</v>
      </c>
      <c r="J131" s="218">
        <v>9</v>
      </c>
      <c r="K131" s="218">
        <v>5</v>
      </c>
      <c r="L131" s="218">
        <v>5</v>
      </c>
      <c r="M131" s="218">
        <v>5</v>
      </c>
      <c r="N131" s="218">
        <v>6</v>
      </c>
      <c r="O131" s="218">
        <v>1</v>
      </c>
      <c r="P131" s="218">
        <v>7</v>
      </c>
      <c r="Q131" s="218">
        <v>1</v>
      </c>
      <c r="T131" s="131">
        <f t="shared" si="60"/>
        <v>44019</v>
      </c>
      <c r="U131" s="19">
        <f t="shared" ref="U131:AI131" si="125">IF(ISNUMBER(C131),AVERAGE(C125:C131),NA())</f>
        <v>51.571428571428569</v>
      </c>
      <c r="V131" s="19">
        <f t="shared" si="125"/>
        <v>48.857142857142854</v>
      </c>
      <c r="W131" s="19">
        <f t="shared" si="125"/>
        <v>45.714285714285715</v>
      </c>
      <c r="X131" s="19">
        <f t="shared" si="125"/>
        <v>1.8571428571428572</v>
      </c>
      <c r="Y131" s="19">
        <f t="shared" si="125"/>
        <v>3.1428571428571428</v>
      </c>
      <c r="Z131" s="19">
        <f t="shared" si="125"/>
        <v>0.8571428571428571</v>
      </c>
      <c r="AA131" s="19">
        <f t="shared" si="125"/>
        <v>1.2857142857142858</v>
      </c>
      <c r="AB131" s="19">
        <f t="shared" si="125"/>
        <v>8.7142857142857135</v>
      </c>
      <c r="AC131" s="19">
        <f t="shared" si="125"/>
        <v>6.4285714285714288</v>
      </c>
      <c r="AD131" s="19">
        <f t="shared" si="125"/>
        <v>5</v>
      </c>
      <c r="AE131" s="19">
        <f t="shared" si="125"/>
        <v>6.2857142857142856</v>
      </c>
      <c r="AF131" s="19">
        <f t="shared" si="125"/>
        <v>5.4285714285714288</v>
      </c>
      <c r="AG131" s="19">
        <f t="shared" si="125"/>
        <v>3</v>
      </c>
      <c r="AH131" s="19">
        <f t="shared" si="125"/>
        <v>8.5714285714285712</v>
      </c>
      <c r="AI131" s="19">
        <f t="shared" si="125"/>
        <v>1</v>
      </c>
    </row>
    <row r="132" spans="2:35" x14ac:dyDescent="0.25">
      <c r="B132" s="215">
        <f t="shared" si="63"/>
        <v>44020</v>
      </c>
      <c r="C132" s="218">
        <v>45</v>
      </c>
      <c r="D132" s="218">
        <v>44</v>
      </c>
      <c r="E132" s="218">
        <v>42</v>
      </c>
      <c r="F132" s="218">
        <v>1</v>
      </c>
      <c r="G132" s="218">
        <v>2</v>
      </c>
      <c r="H132" s="218">
        <v>0</v>
      </c>
      <c r="I132" s="218">
        <v>1</v>
      </c>
      <c r="J132" s="218">
        <v>6</v>
      </c>
      <c r="K132" s="218">
        <v>7</v>
      </c>
      <c r="L132" s="218">
        <v>5</v>
      </c>
      <c r="M132" s="218">
        <v>2</v>
      </c>
      <c r="N132" s="218">
        <v>5</v>
      </c>
      <c r="O132" s="218">
        <v>3</v>
      </c>
      <c r="P132" s="218">
        <v>10</v>
      </c>
      <c r="Q132" s="218">
        <v>3</v>
      </c>
      <c r="T132" s="131">
        <f t="shared" ref="T132:T195" si="126">IF(ISNUMBER(D132), B132,"")</f>
        <v>44020</v>
      </c>
      <c r="U132" s="19">
        <f t="shared" ref="U132:AI132" si="127">IF(ISNUMBER(C132),AVERAGE(C126:C132),NA())</f>
        <v>50.285714285714285</v>
      </c>
      <c r="V132" s="19">
        <f t="shared" si="127"/>
        <v>48.285714285714285</v>
      </c>
      <c r="W132" s="19">
        <f t="shared" si="127"/>
        <v>45.428571428571431</v>
      </c>
      <c r="X132" s="19">
        <f t="shared" si="127"/>
        <v>1.4285714285714286</v>
      </c>
      <c r="Y132" s="19">
        <f t="shared" si="127"/>
        <v>2.8571428571428572</v>
      </c>
      <c r="Z132" s="19">
        <f t="shared" si="127"/>
        <v>0.5714285714285714</v>
      </c>
      <c r="AA132" s="19">
        <f t="shared" si="127"/>
        <v>1.1428571428571428</v>
      </c>
      <c r="AB132" s="19">
        <f t="shared" si="127"/>
        <v>8.5714285714285712</v>
      </c>
      <c r="AC132" s="19">
        <f t="shared" si="127"/>
        <v>6.7142857142857144</v>
      </c>
      <c r="AD132" s="19">
        <f t="shared" si="127"/>
        <v>5</v>
      </c>
      <c r="AE132" s="19">
        <f t="shared" si="127"/>
        <v>5.7142857142857144</v>
      </c>
      <c r="AF132" s="19">
        <f t="shared" si="127"/>
        <v>5.4285714285714288</v>
      </c>
      <c r="AG132" s="19">
        <f t="shared" si="127"/>
        <v>2.7142857142857144</v>
      </c>
      <c r="AH132" s="19">
        <f t="shared" si="127"/>
        <v>8.7142857142857135</v>
      </c>
      <c r="AI132" s="19">
        <f t="shared" si="127"/>
        <v>1.4285714285714286</v>
      </c>
    </row>
    <row r="133" spans="2:35" x14ac:dyDescent="0.25">
      <c r="B133" s="215">
        <f t="shared" si="63"/>
        <v>44021</v>
      </c>
      <c r="C133" s="218">
        <v>60</v>
      </c>
      <c r="D133" s="218">
        <v>59</v>
      </c>
      <c r="E133" s="218">
        <v>55</v>
      </c>
      <c r="F133" s="218">
        <v>0</v>
      </c>
      <c r="G133" s="218">
        <v>4</v>
      </c>
      <c r="H133" s="218">
        <v>1</v>
      </c>
      <c r="I133" s="218">
        <v>1</v>
      </c>
      <c r="J133" s="218">
        <v>13</v>
      </c>
      <c r="K133" s="218">
        <v>1</v>
      </c>
      <c r="L133" s="218">
        <v>5</v>
      </c>
      <c r="M133" s="218">
        <v>7</v>
      </c>
      <c r="N133" s="218">
        <v>14</v>
      </c>
      <c r="O133" s="218">
        <v>3</v>
      </c>
      <c r="P133" s="218">
        <v>11</v>
      </c>
      <c r="Q133" s="218">
        <v>0</v>
      </c>
      <c r="T133" s="131">
        <f t="shared" si="126"/>
        <v>44021</v>
      </c>
      <c r="U133" s="19">
        <f t="shared" ref="U133:AI133" si="128">IF(ISNUMBER(C133),AVERAGE(C127:C133),NA())</f>
        <v>50.142857142857146</v>
      </c>
      <c r="V133" s="19">
        <f t="shared" si="128"/>
        <v>48.142857142857146</v>
      </c>
      <c r="W133" s="19">
        <f t="shared" si="128"/>
        <v>45.428571428571431</v>
      </c>
      <c r="X133" s="19">
        <f t="shared" si="128"/>
        <v>1.2857142857142858</v>
      </c>
      <c r="Y133" s="19">
        <f t="shared" si="128"/>
        <v>2.7142857142857144</v>
      </c>
      <c r="Z133" s="19">
        <f t="shared" si="128"/>
        <v>0.7142857142857143</v>
      </c>
      <c r="AA133" s="19">
        <f t="shared" si="128"/>
        <v>1.1428571428571428</v>
      </c>
      <c r="AB133" s="19">
        <f t="shared" si="128"/>
        <v>9</v>
      </c>
      <c r="AC133" s="19">
        <f t="shared" si="128"/>
        <v>5.5714285714285712</v>
      </c>
      <c r="AD133" s="19">
        <f t="shared" si="128"/>
        <v>4.7142857142857144</v>
      </c>
      <c r="AE133" s="19">
        <f t="shared" si="128"/>
        <v>5.5714285714285712</v>
      </c>
      <c r="AF133" s="19">
        <f t="shared" si="128"/>
        <v>6.4285714285714288</v>
      </c>
      <c r="AG133" s="19">
        <f t="shared" si="128"/>
        <v>2.7142857142857144</v>
      </c>
      <c r="AH133" s="19">
        <f t="shared" si="128"/>
        <v>9</v>
      </c>
      <c r="AI133" s="19">
        <f t="shared" si="128"/>
        <v>1.2857142857142858</v>
      </c>
    </row>
    <row r="134" spans="2:35" x14ac:dyDescent="0.25">
      <c r="B134" s="215">
        <f t="shared" ref="B134:B197" si="129">B133+1</f>
        <v>44022</v>
      </c>
      <c r="C134" s="218">
        <v>44</v>
      </c>
      <c r="D134" s="218">
        <v>43</v>
      </c>
      <c r="E134" s="218">
        <v>42</v>
      </c>
      <c r="F134" s="218">
        <v>0</v>
      </c>
      <c r="G134" s="218">
        <v>1</v>
      </c>
      <c r="H134" s="218">
        <v>1</v>
      </c>
      <c r="I134" s="218">
        <v>3</v>
      </c>
      <c r="J134" s="218">
        <v>7</v>
      </c>
      <c r="K134" s="218">
        <v>6</v>
      </c>
      <c r="L134" s="218">
        <v>4</v>
      </c>
      <c r="M134" s="218">
        <v>3</v>
      </c>
      <c r="N134" s="218">
        <v>6</v>
      </c>
      <c r="O134" s="218">
        <v>2</v>
      </c>
      <c r="P134" s="218">
        <v>10</v>
      </c>
      <c r="Q134" s="218">
        <v>1</v>
      </c>
      <c r="T134" s="131">
        <f t="shared" si="126"/>
        <v>44022</v>
      </c>
      <c r="U134" s="19">
        <f t="shared" ref="U134:AI134" si="130">IF(ISNUMBER(C134),AVERAGE(C128:C134),NA())</f>
        <v>49.857142857142854</v>
      </c>
      <c r="V134" s="19">
        <f t="shared" si="130"/>
        <v>48.142857142857146</v>
      </c>
      <c r="W134" s="19">
        <f t="shared" si="130"/>
        <v>45.285714285714285</v>
      </c>
      <c r="X134" s="19">
        <f t="shared" si="130"/>
        <v>1.1428571428571428</v>
      </c>
      <c r="Y134" s="19">
        <f t="shared" si="130"/>
        <v>2.8571428571428572</v>
      </c>
      <c r="Z134" s="19">
        <f t="shared" si="130"/>
        <v>0.5714285714285714</v>
      </c>
      <c r="AA134" s="19">
        <f t="shared" si="130"/>
        <v>1.2857142857142858</v>
      </c>
      <c r="AB134" s="19">
        <f t="shared" si="130"/>
        <v>8.8571428571428577</v>
      </c>
      <c r="AC134" s="19">
        <f t="shared" si="130"/>
        <v>5.4285714285714288</v>
      </c>
      <c r="AD134" s="19">
        <f t="shared" si="130"/>
        <v>4.5714285714285712</v>
      </c>
      <c r="AE134" s="19">
        <f t="shared" si="130"/>
        <v>4.8571428571428568</v>
      </c>
      <c r="AF134" s="19">
        <f t="shared" si="130"/>
        <v>6.8571428571428568</v>
      </c>
      <c r="AG134" s="19">
        <f t="shared" si="130"/>
        <v>2.7142857142857144</v>
      </c>
      <c r="AH134" s="19">
        <f t="shared" si="130"/>
        <v>9.4285714285714288</v>
      </c>
      <c r="AI134" s="19">
        <f t="shared" si="130"/>
        <v>1.2857142857142858</v>
      </c>
    </row>
    <row r="135" spans="2:35" x14ac:dyDescent="0.25">
      <c r="B135" s="215">
        <f t="shared" si="129"/>
        <v>44023</v>
      </c>
      <c r="C135" s="218">
        <v>36</v>
      </c>
      <c r="D135" s="218">
        <v>32</v>
      </c>
      <c r="E135" s="218">
        <v>31</v>
      </c>
      <c r="F135" s="218">
        <v>3</v>
      </c>
      <c r="G135" s="218">
        <v>1</v>
      </c>
      <c r="H135" s="218">
        <v>1</v>
      </c>
      <c r="I135" s="218">
        <v>0</v>
      </c>
      <c r="J135" s="218">
        <v>6</v>
      </c>
      <c r="K135" s="218">
        <v>2</v>
      </c>
      <c r="L135" s="218">
        <v>2</v>
      </c>
      <c r="M135" s="218">
        <v>3</v>
      </c>
      <c r="N135" s="218">
        <v>4</v>
      </c>
      <c r="O135" s="218">
        <v>4</v>
      </c>
      <c r="P135" s="218">
        <v>10</v>
      </c>
      <c r="Q135" s="218">
        <v>0</v>
      </c>
      <c r="T135" s="131">
        <f t="shared" si="126"/>
        <v>44023</v>
      </c>
      <c r="U135" s="19">
        <f t="shared" ref="U135:AI135" si="131">IF(ISNUMBER(C135),AVERAGE(C129:C135),NA())</f>
        <v>47.571428571428569</v>
      </c>
      <c r="V135" s="19">
        <f t="shared" si="131"/>
        <v>45.714285714285715</v>
      </c>
      <c r="W135" s="19">
        <f t="shared" si="131"/>
        <v>43.142857142857146</v>
      </c>
      <c r="X135" s="19">
        <f t="shared" si="131"/>
        <v>1.1428571428571428</v>
      </c>
      <c r="Y135" s="19">
        <f t="shared" si="131"/>
        <v>2.5714285714285716</v>
      </c>
      <c r="Z135" s="19">
        <f t="shared" si="131"/>
        <v>0.7142857142857143</v>
      </c>
      <c r="AA135" s="19">
        <f t="shared" si="131"/>
        <v>1.2857142857142858</v>
      </c>
      <c r="AB135" s="19">
        <f t="shared" si="131"/>
        <v>8.7142857142857135</v>
      </c>
      <c r="AC135" s="19">
        <f t="shared" si="131"/>
        <v>4.5714285714285712</v>
      </c>
      <c r="AD135" s="19">
        <f t="shared" si="131"/>
        <v>4.4285714285714288</v>
      </c>
      <c r="AE135" s="19">
        <f t="shared" si="131"/>
        <v>4.4285714285714288</v>
      </c>
      <c r="AF135" s="19">
        <f t="shared" si="131"/>
        <v>6.1428571428571432</v>
      </c>
      <c r="AG135" s="19">
        <f t="shared" si="131"/>
        <v>3</v>
      </c>
      <c r="AH135" s="19">
        <f t="shared" si="131"/>
        <v>9.2857142857142865</v>
      </c>
      <c r="AI135" s="19">
        <f t="shared" si="131"/>
        <v>1.2857142857142858</v>
      </c>
    </row>
    <row r="136" spans="2:35" x14ac:dyDescent="0.25">
      <c r="B136" s="215">
        <f t="shared" si="129"/>
        <v>44024</v>
      </c>
      <c r="C136" s="218">
        <v>32</v>
      </c>
      <c r="D136" s="218">
        <v>31</v>
      </c>
      <c r="E136" s="218">
        <v>29</v>
      </c>
      <c r="F136" s="218">
        <v>0</v>
      </c>
      <c r="G136" s="218">
        <v>2</v>
      </c>
      <c r="H136" s="218">
        <v>1</v>
      </c>
      <c r="I136" s="218">
        <v>2</v>
      </c>
      <c r="J136" s="218">
        <v>5</v>
      </c>
      <c r="K136" s="218">
        <v>5</v>
      </c>
      <c r="L136" s="218">
        <v>5</v>
      </c>
      <c r="M136" s="218">
        <v>2</v>
      </c>
      <c r="N136" s="218">
        <v>4</v>
      </c>
      <c r="O136" s="218">
        <v>1</v>
      </c>
      <c r="P136" s="218">
        <v>5</v>
      </c>
      <c r="Q136" s="218">
        <v>0</v>
      </c>
      <c r="T136" s="131">
        <f t="shared" si="126"/>
        <v>44024</v>
      </c>
      <c r="U136" s="19">
        <f t="shared" ref="U136:AI136" si="132">IF(ISNUMBER(C136),AVERAGE(C130:C136),NA())</f>
        <v>44.714285714285715</v>
      </c>
      <c r="V136" s="19">
        <f t="shared" si="132"/>
        <v>43.142857142857146</v>
      </c>
      <c r="W136" s="19">
        <f t="shared" si="132"/>
        <v>41</v>
      </c>
      <c r="X136" s="19">
        <f t="shared" si="132"/>
        <v>1</v>
      </c>
      <c r="Y136" s="19">
        <f t="shared" si="132"/>
        <v>2.1428571428571428</v>
      </c>
      <c r="Z136" s="19">
        <f t="shared" si="132"/>
        <v>0.5714285714285714</v>
      </c>
      <c r="AA136" s="19">
        <f t="shared" si="132"/>
        <v>1.2857142857142858</v>
      </c>
      <c r="AB136" s="19">
        <f t="shared" si="132"/>
        <v>8.4285714285714288</v>
      </c>
      <c r="AC136" s="19">
        <f t="shared" si="132"/>
        <v>4.2857142857142856</v>
      </c>
      <c r="AD136" s="19">
        <f t="shared" si="132"/>
        <v>4.1428571428571432</v>
      </c>
      <c r="AE136" s="19">
        <f t="shared" si="132"/>
        <v>4</v>
      </c>
      <c r="AF136" s="19">
        <f t="shared" si="132"/>
        <v>6.1428571428571432</v>
      </c>
      <c r="AG136" s="19">
        <f t="shared" si="132"/>
        <v>2.5714285714285716</v>
      </c>
      <c r="AH136" s="19">
        <f t="shared" si="132"/>
        <v>9</v>
      </c>
      <c r="AI136" s="19">
        <f t="shared" si="132"/>
        <v>1.1428571428571428</v>
      </c>
    </row>
    <row r="137" spans="2:35" x14ac:dyDescent="0.25">
      <c r="B137" s="215">
        <f t="shared" si="129"/>
        <v>44025</v>
      </c>
      <c r="C137" s="218">
        <v>44</v>
      </c>
      <c r="D137" s="218">
        <v>43</v>
      </c>
      <c r="E137" s="218">
        <v>41</v>
      </c>
      <c r="F137" s="218">
        <v>1</v>
      </c>
      <c r="G137" s="218">
        <v>2</v>
      </c>
      <c r="H137" s="218">
        <v>0</v>
      </c>
      <c r="I137" s="218">
        <v>1</v>
      </c>
      <c r="J137" s="218">
        <v>6</v>
      </c>
      <c r="K137" s="218">
        <v>5</v>
      </c>
      <c r="L137" s="218">
        <v>5</v>
      </c>
      <c r="M137" s="218">
        <v>1</v>
      </c>
      <c r="N137" s="218">
        <v>10</v>
      </c>
      <c r="O137" s="218">
        <v>3</v>
      </c>
      <c r="P137" s="218">
        <v>8</v>
      </c>
      <c r="Q137" s="218">
        <v>2</v>
      </c>
      <c r="T137" s="131">
        <f t="shared" si="126"/>
        <v>44025</v>
      </c>
      <c r="U137" s="19">
        <f t="shared" ref="U137:AI137" si="133">IF(ISNUMBER(C137),AVERAGE(C131:C137),NA())</f>
        <v>43.285714285714285</v>
      </c>
      <c r="V137" s="19">
        <f t="shared" si="133"/>
        <v>42</v>
      </c>
      <c r="W137" s="19">
        <f t="shared" si="133"/>
        <v>40</v>
      </c>
      <c r="X137" s="19">
        <f t="shared" si="133"/>
        <v>0.7142857142857143</v>
      </c>
      <c r="Y137" s="19">
        <f t="shared" si="133"/>
        <v>2</v>
      </c>
      <c r="Z137" s="19">
        <f t="shared" si="133"/>
        <v>0.5714285714285714</v>
      </c>
      <c r="AA137" s="19">
        <f t="shared" si="133"/>
        <v>1.2857142857142858</v>
      </c>
      <c r="AB137" s="19">
        <f t="shared" si="133"/>
        <v>7.4285714285714288</v>
      </c>
      <c r="AC137" s="19">
        <f t="shared" si="133"/>
        <v>4.4285714285714288</v>
      </c>
      <c r="AD137" s="19">
        <f t="shared" si="133"/>
        <v>4.4285714285714288</v>
      </c>
      <c r="AE137" s="19">
        <f t="shared" si="133"/>
        <v>3.2857142857142856</v>
      </c>
      <c r="AF137" s="19">
        <f t="shared" si="133"/>
        <v>7</v>
      </c>
      <c r="AG137" s="19">
        <f t="shared" si="133"/>
        <v>2.4285714285714284</v>
      </c>
      <c r="AH137" s="19">
        <f t="shared" si="133"/>
        <v>8.7142857142857135</v>
      </c>
      <c r="AI137" s="19">
        <f t="shared" si="133"/>
        <v>1</v>
      </c>
    </row>
    <row r="138" spans="2:35" x14ac:dyDescent="0.25">
      <c r="B138" s="215">
        <f t="shared" si="129"/>
        <v>44026</v>
      </c>
      <c r="C138" s="218">
        <v>42</v>
      </c>
      <c r="D138" s="218">
        <v>39</v>
      </c>
      <c r="E138" s="218">
        <v>38</v>
      </c>
      <c r="F138" s="218">
        <v>3</v>
      </c>
      <c r="G138" s="218">
        <v>1</v>
      </c>
      <c r="H138" s="218">
        <v>0</v>
      </c>
      <c r="I138" s="218">
        <v>2</v>
      </c>
      <c r="J138" s="218">
        <v>4</v>
      </c>
      <c r="K138" s="218">
        <v>5</v>
      </c>
      <c r="L138" s="218">
        <v>3</v>
      </c>
      <c r="M138" s="218">
        <v>5</v>
      </c>
      <c r="N138" s="218">
        <v>4</v>
      </c>
      <c r="O138" s="218">
        <v>3</v>
      </c>
      <c r="P138" s="218">
        <v>10</v>
      </c>
      <c r="Q138" s="218">
        <v>2</v>
      </c>
      <c r="T138" s="131">
        <f t="shared" si="126"/>
        <v>44026</v>
      </c>
      <c r="U138" s="19">
        <f t="shared" ref="U138:AI138" si="134">IF(ISNUMBER(C138),AVERAGE(C132:C138),NA())</f>
        <v>43.285714285714285</v>
      </c>
      <c r="V138" s="19">
        <f t="shared" si="134"/>
        <v>41.571428571428569</v>
      </c>
      <c r="W138" s="19">
        <f t="shared" si="134"/>
        <v>39.714285714285715</v>
      </c>
      <c r="X138" s="19">
        <f t="shared" si="134"/>
        <v>1.1428571428571428</v>
      </c>
      <c r="Y138" s="19">
        <f t="shared" si="134"/>
        <v>1.8571428571428572</v>
      </c>
      <c r="Z138" s="19">
        <f t="shared" si="134"/>
        <v>0.5714285714285714</v>
      </c>
      <c r="AA138" s="19">
        <f t="shared" si="134"/>
        <v>1.4285714285714286</v>
      </c>
      <c r="AB138" s="19">
        <f t="shared" si="134"/>
        <v>6.7142857142857144</v>
      </c>
      <c r="AC138" s="19">
        <f t="shared" si="134"/>
        <v>4.4285714285714288</v>
      </c>
      <c r="AD138" s="19">
        <f t="shared" si="134"/>
        <v>4.1428571428571432</v>
      </c>
      <c r="AE138" s="19">
        <f t="shared" si="134"/>
        <v>3.2857142857142856</v>
      </c>
      <c r="AF138" s="19">
        <f t="shared" si="134"/>
        <v>6.7142857142857144</v>
      </c>
      <c r="AG138" s="19">
        <f t="shared" si="134"/>
        <v>2.7142857142857144</v>
      </c>
      <c r="AH138" s="19">
        <f t="shared" si="134"/>
        <v>9.1428571428571423</v>
      </c>
      <c r="AI138" s="19">
        <f t="shared" si="134"/>
        <v>1.1428571428571428</v>
      </c>
    </row>
    <row r="139" spans="2:35" x14ac:dyDescent="0.25">
      <c r="B139" s="215">
        <f t="shared" si="129"/>
        <v>44027</v>
      </c>
      <c r="C139" s="218">
        <v>40</v>
      </c>
      <c r="D139" s="218">
        <v>38</v>
      </c>
      <c r="E139" s="218">
        <v>38</v>
      </c>
      <c r="F139" s="218">
        <v>2</v>
      </c>
      <c r="G139" s="218">
        <v>0</v>
      </c>
      <c r="H139" s="218">
        <v>0</v>
      </c>
      <c r="I139" s="218">
        <v>0</v>
      </c>
      <c r="J139" s="218">
        <v>8</v>
      </c>
      <c r="K139" s="218">
        <v>4</v>
      </c>
      <c r="L139" s="218">
        <v>6</v>
      </c>
      <c r="M139" s="218">
        <v>3</v>
      </c>
      <c r="N139" s="218">
        <v>4</v>
      </c>
      <c r="O139" s="218">
        <v>1</v>
      </c>
      <c r="P139" s="218">
        <v>10</v>
      </c>
      <c r="Q139" s="218">
        <v>2</v>
      </c>
      <c r="T139" s="131">
        <f t="shared" si="126"/>
        <v>44027</v>
      </c>
      <c r="U139" s="19">
        <f t="shared" ref="U139:AI139" si="135">IF(ISNUMBER(C139),AVERAGE(C133:C139),NA())</f>
        <v>42.571428571428569</v>
      </c>
      <c r="V139" s="19">
        <f t="shared" si="135"/>
        <v>40.714285714285715</v>
      </c>
      <c r="W139" s="19">
        <f t="shared" si="135"/>
        <v>39.142857142857146</v>
      </c>
      <c r="X139" s="19">
        <f t="shared" si="135"/>
        <v>1.2857142857142858</v>
      </c>
      <c r="Y139" s="19">
        <f t="shared" si="135"/>
        <v>1.5714285714285714</v>
      </c>
      <c r="Z139" s="19">
        <f t="shared" si="135"/>
        <v>0.5714285714285714</v>
      </c>
      <c r="AA139" s="19">
        <f t="shared" si="135"/>
        <v>1.2857142857142858</v>
      </c>
      <c r="AB139" s="19">
        <f t="shared" si="135"/>
        <v>7</v>
      </c>
      <c r="AC139" s="19">
        <f t="shared" si="135"/>
        <v>4</v>
      </c>
      <c r="AD139" s="19">
        <f t="shared" si="135"/>
        <v>4.2857142857142856</v>
      </c>
      <c r="AE139" s="19">
        <f t="shared" si="135"/>
        <v>3.4285714285714284</v>
      </c>
      <c r="AF139" s="19">
        <f t="shared" si="135"/>
        <v>6.5714285714285712</v>
      </c>
      <c r="AG139" s="19">
        <f t="shared" si="135"/>
        <v>2.4285714285714284</v>
      </c>
      <c r="AH139" s="19">
        <f t="shared" si="135"/>
        <v>9.1428571428571423</v>
      </c>
      <c r="AI139" s="19">
        <f t="shared" si="135"/>
        <v>1</v>
      </c>
    </row>
    <row r="140" spans="2:35" x14ac:dyDescent="0.25">
      <c r="B140" s="215">
        <f t="shared" si="129"/>
        <v>44028</v>
      </c>
      <c r="C140" s="218">
        <v>20</v>
      </c>
      <c r="D140" s="218">
        <v>19</v>
      </c>
      <c r="E140" s="218">
        <v>17</v>
      </c>
      <c r="F140" s="218">
        <v>0</v>
      </c>
      <c r="G140" s="218">
        <v>2</v>
      </c>
      <c r="H140" s="218">
        <v>1</v>
      </c>
      <c r="I140" s="218">
        <v>0</v>
      </c>
      <c r="J140" s="218">
        <v>6</v>
      </c>
      <c r="K140" s="218">
        <v>1</v>
      </c>
      <c r="L140" s="218">
        <v>5</v>
      </c>
      <c r="M140" s="218">
        <v>0</v>
      </c>
      <c r="N140" s="218">
        <v>1</v>
      </c>
      <c r="O140" s="218">
        <v>1</v>
      </c>
      <c r="P140" s="218">
        <v>3</v>
      </c>
      <c r="Q140" s="218">
        <v>0</v>
      </c>
      <c r="T140" s="131">
        <f t="shared" si="126"/>
        <v>44028</v>
      </c>
      <c r="U140" s="19">
        <f t="shared" ref="U140:AI140" si="136">IF(ISNUMBER(C140),AVERAGE(C134:C140),NA())</f>
        <v>36.857142857142854</v>
      </c>
      <c r="V140" s="19">
        <f t="shared" si="136"/>
        <v>35</v>
      </c>
      <c r="W140" s="19">
        <f t="shared" si="136"/>
        <v>33.714285714285715</v>
      </c>
      <c r="X140" s="19">
        <f t="shared" si="136"/>
        <v>1.2857142857142858</v>
      </c>
      <c r="Y140" s="19">
        <f t="shared" si="136"/>
        <v>1.2857142857142858</v>
      </c>
      <c r="Z140" s="19">
        <f t="shared" si="136"/>
        <v>0.5714285714285714</v>
      </c>
      <c r="AA140" s="19">
        <f t="shared" si="136"/>
        <v>1.1428571428571428</v>
      </c>
      <c r="AB140" s="19">
        <f t="shared" si="136"/>
        <v>6</v>
      </c>
      <c r="AC140" s="19">
        <f t="shared" si="136"/>
        <v>4</v>
      </c>
      <c r="AD140" s="19">
        <f t="shared" si="136"/>
        <v>4.2857142857142856</v>
      </c>
      <c r="AE140" s="19">
        <f t="shared" si="136"/>
        <v>2.4285714285714284</v>
      </c>
      <c r="AF140" s="19">
        <f t="shared" si="136"/>
        <v>4.7142857142857144</v>
      </c>
      <c r="AG140" s="19">
        <f t="shared" si="136"/>
        <v>2.1428571428571428</v>
      </c>
      <c r="AH140" s="19">
        <f t="shared" si="136"/>
        <v>8</v>
      </c>
      <c r="AI140" s="19">
        <f t="shared" si="136"/>
        <v>1</v>
      </c>
    </row>
    <row r="141" spans="2:35" x14ac:dyDescent="0.25">
      <c r="B141" s="215">
        <f t="shared" si="129"/>
        <v>44029</v>
      </c>
      <c r="C141" s="218">
        <v>33</v>
      </c>
      <c r="D141" s="218">
        <v>31</v>
      </c>
      <c r="E141" s="218">
        <v>30</v>
      </c>
      <c r="F141" s="218">
        <v>0</v>
      </c>
      <c r="G141" s="218">
        <v>1</v>
      </c>
      <c r="H141" s="218">
        <v>2</v>
      </c>
      <c r="I141" s="218">
        <v>0</v>
      </c>
      <c r="J141" s="218">
        <v>9</v>
      </c>
      <c r="K141" s="218">
        <v>1</v>
      </c>
      <c r="L141" s="218">
        <v>6</v>
      </c>
      <c r="M141" s="218">
        <v>4</v>
      </c>
      <c r="N141" s="218">
        <v>2</v>
      </c>
      <c r="O141" s="218">
        <v>4</v>
      </c>
      <c r="P141" s="218">
        <v>3</v>
      </c>
      <c r="Q141" s="218">
        <v>1</v>
      </c>
      <c r="T141" s="131">
        <f t="shared" si="126"/>
        <v>44029</v>
      </c>
      <c r="U141" s="19">
        <f t="shared" ref="U141:AI141" si="137">IF(ISNUMBER(C141),AVERAGE(C135:C141),NA())</f>
        <v>35.285714285714285</v>
      </c>
      <c r="V141" s="19">
        <f t="shared" si="137"/>
        <v>33.285714285714285</v>
      </c>
      <c r="W141" s="19">
        <f t="shared" si="137"/>
        <v>32</v>
      </c>
      <c r="X141" s="19">
        <f t="shared" si="137"/>
        <v>1.2857142857142858</v>
      </c>
      <c r="Y141" s="19">
        <f t="shared" si="137"/>
        <v>1.2857142857142858</v>
      </c>
      <c r="Z141" s="19">
        <f t="shared" si="137"/>
        <v>0.7142857142857143</v>
      </c>
      <c r="AA141" s="19">
        <f t="shared" si="137"/>
        <v>0.7142857142857143</v>
      </c>
      <c r="AB141" s="19">
        <f t="shared" si="137"/>
        <v>6.2857142857142856</v>
      </c>
      <c r="AC141" s="19">
        <f t="shared" si="137"/>
        <v>3.2857142857142856</v>
      </c>
      <c r="AD141" s="19">
        <f t="shared" si="137"/>
        <v>4.5714285714285712</v>
      </c>
      <c r="AE141" s="19">
        <f t="shared" si="137"/>
        <v>2.5714285714285716</v>
      </c>
      <c r="AF141" s="19">
        <f t="shared" si="137"/>
        <v>4.1428571428571432</v>
      </c>
      <c r="AG141" s="19">
        <f t="shared" si="137"/>
        <v>2.4285714285714284</v>
      </c>
      <c r="AH141" s="19">
        <f t="shared" si="137"/>
        <v>7</v>
      </c>
      <c r="AI141" s="19">
        <f t="shared" si="137"/>
        <v>1</v>
      </c>
    </row>
    <row r="142" spans="2:35" x14ac:dyDescent="0.25">
      <c r="B142" s="215">
        <f t="shared" si="129"/>
        <v>44030</v>
      </c>
      <c r="C142" s="218">
        <v>31</v>
      </c>
      <c r="D142" s="218">
        <v>28</v>
      </c>
      <c r="E142" s="218">
        <v>28</v>
      </c>
      <c r="F142" s="218">
        <v>2</v>
      </c>
      <c r="G142" s="218">
        <v>0</v>
      </c>
      <c r="H142" s="218">
        <v>1</v>
      </c>
      <c r="I142" s="218">
        <v>1</v>
      </c>
      <c r="J142" s="218">
        <v>7</v>
      </c>
      <c r="K142" s="218">
        <v>6</v>
      </c>
      <c r="L142" s="218">
        <v>3</v>
      </c>
      <c r="M142" s="218">
        <v>1</v>
      </c>
      <c r="N142" s="218">
        <v>2</v>
      </c>
      <c r="O142" s="218">
        <v>1</v>
      </c>
      <c r="P142" s="218">
        <v>6</v>
      </c>
      <c r="Q142" s="218">
        <v>1</v>
      </c>
      <c r="T142" s="131">
        <f t="shared" si="126"/>
        <v>44030</v>
      </c>
      <c r="U142" s="19">
        <f t="shared" ref="U142:AI142" si="138">IF(ISNUMBER(C142),AVERAGE(C136:C142),NA())</f>
        <v>34.571428571428569</v>
      </c>
      <c r="V142" s="19">
        <f t="shared" si="138"/>
        <v>32.714285714285715</v>
      </c>
      <c r="W142" s="19">
        <f t="shared" si="138"/>
        <v>31.571428571428573</v>
      </c>
      <c r="X142" s="19">
        <f t="shared" si="138"/>
        <v>1.1428571428571428</v>
      </c>
      <c r="Y142" s="19">
        <f t="shared" si="138"/>
        <v>1.1428571428571428</v>
      </c>
      <c r="Z142" s="19">
        <f t="shared" si="138"/>
        <v>0.7142857142857143</v>
      </c>
      <c r="AA142" s="19">
        <f t="shared" si="138"/>
        <v>0.8571428571428571</v>
      </c>
      <c r="AB142" s="19">
        <f t="shared" si="138"/>
        <v>6.4285714285714288</v>
      </c>
      <c r="AC142" s="19">
        <f t="shared" si="138"/>
        <v>3.8571428571428572</v>
      </c>
      <c r="AD142" s="19">
        <f t="shared" si="138"/>
        <v>4.7142857142857144</v>
      </c>
      <c r="AE142" s="19">
        <f t="shared" si="138"/>
        <v>2.2857142857142856</v>
      </c>
      <c r="AF142" s="19">
        <f t="shared" si="138"/>
        <v>3.8571428571428572</v>
      </c>
      <c r="AG142" s="19">
        <f t="shared" si="138"/>
        <v>2</v>
      </c>
      <c r="AH142" s="19">
        <f t="shared" si="138"/>
        <v>6.4285714285714288</v>
      </c>
      <c r="AI142" s="19">
        <f t="shared" si="138"/>
        <v>1.1428571428571428</v>
      </c>
    </row>
    <row r="143" spans="2:35" x14ac:dyDescent="0.25">
      <c r="B143" s="215">
        <f t="shared" si="129"/>
        <v>44031</v>
      </c>
      <c r="C143" s="218">
        <v>24</v>
      </c>
      <c r="D143" s="218">
        <v>22</v>
      </c>
      <c r="E143" s="218">
        <v>22</v>
      </c>
      <c r="F143" s="218">
        <v>2</v>
      </c>
      <c r="G143" s="218">
        <v>0</v>
      </c>
      <c r="H143" s="218">
        <v>0</v>
      </c>
      <c r="I143" s="218">
        <v>1</v>
      </c>
      <c r="J143" s="218">
        <v>5</v>
      </c>
      <c r="K143" s="218">
        <v>2</v>
      </c>
      <c r="L143" s="218">
        <v>4</v>
      </c>
      <c r="M143" s="218">
        <v>1</v>
      </c>
      <c r="N143" s="218">
        <v>2</v>
      </c>
      <c r="O143" s="218">
        <v>1</v>
      </c>
      <c r="P143" s="218">
        <v>6</v>
      </c>
      <c r="Q143" s="218">
        <v>0</v>
      </c>
      <c r="T143" s="131">
        <f t="shared" si="126"/>
        <v>44031</v>
      </c>
      <c r="U143" s="19">
        <f t="shared" ref="U143:AI143" si="139">IF(ISNUMBER(C143),AVERAGE(C137:C143),NA())</f>
        <v>33.428571428571431</v>
      </c>
      <c r="V143" s="19">
        <f t="shared" si="139"/>
        <v>31.428571428571427</v>
      </c>
      <c r="W143" s="19">
        <f t="shared" si="139"/>
        <v>30.571428571428573</v>
      </c>
      <c r="X143" s="19">
        <f t="shared" si="139"/>
        <v>1.4285714285714286</v>
      </c>
      <c r="Y143" s="19">
        <f t="shared" si="139"/>
        <v>0.8571428571428571</v>
      </c>
      <c r="Z143" s="19">
        <f t="shared" si="139"/>
        <v>0.5714285714285714</v>
      </c>
      <c r="AA143" s="19">
        <f t="shared" si="139"/>
        <v>0.7142857142857143</v>
      </c>
      <c r="AB143" s="19">
        <f t="shared" si="139"/>
        <v>6.4285714285714288</v>
      </c>
      <c r="AC143" s="19">
        <f t="shared" si="139"/>
        <v>3.4285714285714284</v>
      </c>
      <c r="AD143" s="19">
        <f t="shared" si="139"/>
        <v>4.5714285714285712</v>
      </c>
      <c r="AE143" s="19">
        <f t="shared" si="139"/>
        <v>2.1428571428571428</v>
      </c>
      <c r="AF143" s="19">
        <f t="shared" si="139"/>
        <v>3.5714285714285716</v>
      </c>
      <c r="AG143" s="19">
        <f t="shared" si="139"/>
        <v>2</v>
      </c>
      <c r="AH143" s="19">
        <f t="shared" si="139"/>
        <v>6.5714285714285712</v>
      </c>
      <c r="AI143" s="19">
        <f t="shared" si="139"/>
        <v>1.1428571428571428</v>
      </c>
    </row>
    <row r="144" spans="2:35" x14ac:dyDescent="0.25">
      <c r="B144" s="215">
        <f t="shared" si="129"/>
        <v>44032</v>
      </c>
      <c r="C144" s="218">
        <v>31</v>
      </c>
      <c r="D144" s="218">
        <v>29</v>
      </c>
      <c r="E144" s="218">
        <v>29</v>
      </c>
      <c r="F144" s="218">
        <v>1</v>
      </c>
      <c r="G144" s="218">
        <v>0</v>
      </c>
      <c r="H144" s="218">
        <v>1</v>
      </c>
      <c r="I144" s="218">
        <v>1</v>
      </c>
      <c r="J144" s="218">
        <v>5</v>
      </c>
      <c r="K144" s="218">
        <v>3</v>
      </c>
      <c r="L144" s="218">
        <v>4</v>
      </c>
      <c r="M144" s="218">
        <v>2</v>
      </c>
      <c r="N144" s="218">
        <v>3</v>
      </c>
      <c r="O144" s="218">
        <v>1</v>
      </c>
      <c r="P144" s="218">
        <v>9</v>
      </c>
      <c r="Q144" s="218">
        <v>1</v>
      </c>
      <c r="T144" s="131">
        <f t="shared" si="126"/>
        <v>44032</v>
      </c>
      <c r="U144" s="19">
        <f t="shared" ref="U144:AI144" si="140">IF(ISNUMBER(C144),AVERAGE(C138:C144),NA())</f>
        <v>31.571428571428573</v>
      </c>
      <c r="V144" s="19">
        <f t="shared" si="140"/>
        <v>29.428571428571427</v>
      </c>
      <c r="W144" s="19">
        <f t="shared" si="140"/>
        <v>28.857142857142858</v>
      </c>
      <c r="X144" s="19">
        <f t="shared" si="140"/>
        <v>1.4285714285714286</v>
      </c>
      <c r="Y144" s="19">
        <f t="shared" si="140"/>
        <v>0.5714285714285714</v>
      </c>
      <c r="Z144" s="19">
        <f t="shared" si="140"/>
        <v>0.7142857142857143</v>
      </c>
      <c r="AA144" s="19">
        <f t="shared" si="140"/>
        <v>0.7142857142857143</v>
      </c>
      <c r="AB144" s="19">
        <f t="shared" si="140"/>
        <v>6.2857142857142856</v>
      </c>
      <c r="AC144" s="19">
        <f t="shared" si="140"/>
        <v>3.1428571428571428</v>
      </c>
      <c r="AD144" s="19">
        <f t="shared" si="140"/>
        <v>4.4285714285714288</v>
      </c>
      <c r="AE144" s="19">
        <f t="shared" si="140"/>
        <v>2.2857142857142856</v>
      </c>
      <c r="AF144" s="19">
        <f t="shared" si="140"/>
        <v>2.5714285714285716</v>
      </c>
      <c r="AG144" s="19">
        <f t="shared" si="140"/>
        <v>1.7142857142857142</v>
      </c>
      <c r="AH144" s="19">
        <f t="shared" si="140"/>
        <v>6.7142857142857144</v>
      </c>
      <c r="AI144" s="19">
        <f t="shared" si="140"/>
        <v>1</v>
      </c>
    </row>
    <row r="145" spans="2:35" x14ac:dyDescent="0.25">
      <c r="B145" s="215">
        <f t="shared" si="129"/>
        <v>44033</v>
      </c>
      <c r="C145" s="218">
        <v>31</v>
      </c>
      <c r="D145" s="218">
        <v>31</v>
      </c>
      <c r="E145" s="218">
        <v>30</v>
      </c>
      <c r="F145" s="218">
        <v>0</v>
      </c>
      <c r="G145" s="218">
        <v>1</v>
      </c>
      <c r="H145" s="218">
        <v>0</v>
      </c>
      <c r="I145" s="218">
        <v>0</v>
      </c>
      <c r="J145" s="218">
        <v>4</v>
      </c>
      <c r="K145" s="218">
        <v>4</v>
      </c>
      <c r="L145" s="218">
        <v>7</v>
      </c>
      <c r="M145" s="218">
        <v>2</v>
      </c>
      <c r="N145" s="218">
        <v>0</v>
      </c>
      <c r="O145" s="218">
        <v>3</v>
      </c>
      <c r="P145" s="218">
        <v>9</v>
      </c>
      <c r="Q145" s="218">
        <v>1</v>
      </c>
      <c r="T145" s="131">
        <f t="shared" si="126"/>
        <v>44033</v>
      </c>
      <c r="U145" s="19">
        <f t="shared" ref="U145:AI145" si="141">IF(ISNUMBER(C145),AVERAGE(C139:C145),NA())</f>
        <v>30</v>
      </c>
      <c r="V145" s="19">
        <f t="shared" si="141"/>
        <v>28.285714285714285</v>
      </c>
      <c r="W145" s="19">
        <f t="shared" si="141"/>
        <v>27.714285714285715</v>
      </c>
      <c r="X145" s="19">
        <f t="shared" si="141"/>
        <v>1</v>
      </c>
      <c r="Y145" s="19">
        <f t="shared" si="141"/>
        <v>0.5714285714285714</v>
      </c>
      <c r="Z145" s="19">
        <f t="shared" si="141"/>
        <v>0.7142857142857143</v>
      </c>
      <c r="AA145" s="19">
        <f t="shared" si="141"/>
        <v>0.42857142857142855</v>
      </c>
      <c r="AB145" s="19">
        <f t="shared" si="141"/>
        <v>6.2857142857142856</v>
      </c>
      <c r="AC145" s="19">
        <f t="shared" si="141"/>
        <v>3</v>
      </c>
      <c r="AD145" s="19">
        <f t="shared" si="141"/>
        <v>5</v>
      </c>
      <c r="AE145" s="19">
        <f t="shared" si="141"/>
        <v>1.8571428571428572</v>
      </c>
      <c r="AF145" s="19">
        <f t="shared" si="141"/>
        <v>2</v>
      </c>
      <c r="AG145" s="19">
        <f t="shared" si="141"/>
        <v>1.7142857142857142</v>
      </c>
      <c r="AH145" s="19">
        <f t="shared" si="141"/>
        <v>6.5714285714285712</v>
      </c>
      <c r="AI145" s="19">
        <f t="shared" si="141"/>
        <v>0.8571428571428571</v>
      </c>
    </row>
    <row r="146" spans="2:35" x14ac:dyDescent="0.25">
      <c r="B146" s="215">
        <f t="shared" si="129"/>
        <v>44034</v>
      </c>
      <c r="C146" s="218">
        <v>33</v>
      </c>
      <c r="D146" s="218">
        <v>33</v>
      </c>
      <c r="E146" s="218">
        <v>33</v>
      </c>
      <c r="F146" s="218">
        <v>0</v>
      </c>
      <c r="G146" s="218">
        <v>0</v>
      </c>
      <c r="H146" s="218">
        <v>0</v>
      </c>
      <c r="I146" s="218">
        <v>1</v>
      </c>
      <c r="J146" s="218">
        <v>10</v>
      </c>
      <c r="K146" s="218">
        <v>6</v>
      </c>
      <c r="L146" s="218">
        <v>2</v>
      </c>
      <c r="M146" s="218">
        <v>6</v>
      </c>
      <c r="N146" s="218">
        <v>1</v>
      </c>
      <c r="O146" s="218">
        <v>3</v>
      </c>
      <c r="P146" s="218">
        <v>4</v>
      </c>
      <c r="Q146" s="218">
        <v>0</v>
      </c>
      <c r="T146" s="131">
        <f t="shared" si="126"/>
        <v>44034</v>
      </c>
      <c r="U146" s="19">
        <f t="shared" ref="U146:AI146" si="142">IF(ISNUMBER(C146),AVERAGE(C140:C146),NA())</f>
        <v>29</v>
      </c>
      <c r="V146" s="19">
        <f t="shared" si="142"/>
        <v>27.571428571428573</v>
      </c>
      <c r="W146" s="19">
        <f t="shared" si="142"/>
        <v>27</v>
      </c>
      <c r="X146" s="19">
        <f t="shared" si="142"/>
        <v>0.7142857142857143</v>
      </c>
      <c r="Y146" s="19">
        <f t="shared" si="142"/>
        <v>0.5714285714285714</v>
      </c>
      <c r="Z146" s="19">
        <f t="shared" si="142"/>
        <v>0.7142857142857143</v>
      </c>
      <c r="AA146" s="19">
        <f t="shared" si="142"/>
        <v>0.5714285714285714</v>
      </c>
      <c r="AB146" s="19">
        <f t="shared" si="142"/>
        <v>6.5714285714285712</v>
      </c>
      <c r="AC146" s="19">
        <f t="shared" si="142"/>
        <v>3.2857142857142856</v>
      </c>
      <c r="AD146" s="19">
        <f t="shared" si="142"/>
        <v>4.4285714285714288</v>
      </c>
      <c r="AE146" s="19">
        <f t="shared" si="142"/>
        <v>2.2857142857142856</v>
      </c>
      <c r="AF146" s="19">
        <f t="shared" si="142"/>
        <v>1.5714285714285714</v>
      </c>
      <c r="AG146" s="19">
        <f t="shared" si="142"/>
        <v>2</v>
      </c>
      <c r="AH146" s="19">
        <f t="shared" si="142"/>
        <v>5.7142857142857144</v>
      </c>
      <c r="AI146" s="19">
        <f t="shared" si="142"/>
        <v>0.5714285714285714</v>
      </c>
    </row>
    <row r="147" spans="2:35" x14ac:dyDescent="0.25">
      <c r="B147" s="215">
        <f t="shared" si="129"/>
        <v>44035</v>
      </c>
      <c r="C147" s="218">
        <v>35</v>
      </c>
      <c r="D147" s="218">
        <v>33</v>
      </c>
      <c r="E147" s="218">
        <v>32</v>
      </c>
      <c r="F147" s="218">
        <v>0</v>
      </c>
      <c r="G147" s="218">
        <v>1</v>
      </c>
      <c r="H147" s="218">
        <v>2</v>
      </c>
      <c r="I147" s="218">
        <v>1</v>
      </c>
      <c r="J147" s="218">
        <v>5</v>
      </c>
      <c r="K147" s="218">
        <v>4</v>
      </c>
      <c r="L147" s="218">
        <v>4</v>
      </c>
      <c r="M147" s="218">
        <v>3</v>
      </c>
      <c r="N147" s="218">
        <v>2</v>
      </c>
      <c r="O147" s="218">
        <v>5</v>
      </c>
      <c r="P147" s="218">
        <v>8</v>
      </c>
      <c r="Q147" s="218">
        <v>0</v>
      </c>
      <c r="T147" s="131">
        <f t="shared" si="126"/>
        <v>44035</v>
      </c>
      <c r="U147" s="19">
        <f t="shared" ref="U147:AI147" si="143">IF(ISNUMBER(C147),AVERAGE(C141:C147),NA())</f>
        <v>31.142857142857142</v>
      </c>
      <c r="V147" s="19">
        <f t="shared" si="143"/>
        <v>29.571428571428573</v>
      </c>
      <c r="W147" s="19">
        <f t="shared" si="143"/>
        <v>29.142857142857142</v>
      </c>
      <c r="X147" s="19">
        <f t="shared" si="143"/>
        <v>0.7142857142857143</v>
      </c>
      <c r="Y147" s="19">
        <f t="shared" si="143"/>
        <v>0.42857142857142855</v>
      </c>
      <c r="Z147" s="19">
        <f t="shared" si="143"/>
        <v>0.8571428571428571</v>
      </c>
      <c r="AA147" s="19">
        <f t="shared" si="143"/>
        <v>0.7142857142857143</v>
      </c>
      <c r="AB147" s="19">
        <f t="shared" si="143"/>
        <v>6.4285714285714288</v>
      </c>
      <c r="AC147" s="19">
        <f t="shared" si="143"/>
        <v>3.7142857142857144</v>
      </c>
      <c r="AD147" s="19">
        <f t="shared" si="143"/>
        <v>4.2857142857142856</v>
      </c>
      <c r="AE147" s="19">
        <f t="shared" si="143"/>
        <v>2.7142857142857144</v>
      </c>
      <c r="AF147" s="19">
        <f t="shared" si="143"/>
        <v>1.7142857142857142</v>
      </c>
      <c r="AG147" s="19">
        <f t="shared" si="143"/>
        <v>2.5714285714285716</v>
      </c>
      <c r="AH147" s="19">
        <f t="shared" si="143"/>
        <v>6.4285714285714288</v>
      </c>
      <c r="AI147" s="19">
        <f t="shared" si="143"/>
        <v>0.5714285714285714</v>
      </c>
    </row>
    <row r="148" spans="2:35" x14ac:dyDescent="0.25">
      <c r="B148" s="215">
        <f t="shared" si="129"/>
        <v>44036</v>
      </c>
      <c r="C148" s="218">
        <v>19</v>
      </c>
      <c r="D148" s="218">
        <v>18</v>
      </c>
      <c r="E148" s="218">
        <v>17</v>
      </c>
      <c r="F148" s="218">
        <v>1</v>
      </c>
      <c r="G148" s="218">
        <v>1</v>
      </c>
      <c r="H148" s="218">
        <v>0</v>
      </c>
      <c r="I148" s="218">
        <v>0</v>
      </c>
      <c r="J148" s="218">
        <v>3</v>
      </c>
      <c r="K148" s="218">
        <v>4</v>
      </c>
      <c r="L148" s="218">
        <v>4</v>
      </c>
      <c r="M148" s="218">
        <v>0</v>
      </c>
      <c r="N148" s="218">
        <v>1</v>
      </c>
      <c r="O148" s="218">
        <v>3</v>
      </c>
      <c r="P148" s="218">
        <v>2</v>
      </c>
      <c r="Q148" s="218">
        <v>0</v>
      </c>
      <c r="T148" s="131">
        <f t="shared" si="126"/>
        <v>44036</v>
      </c>
      <c r="U148" s="19">
        <f t="shared" ref="U148:AI148" si="144">IF(ISNUMBER(C148),AVERAGE(C142:C148),NA())</f>
        <v>29.142857142857142</v>
      </c>
      <c r="V148" s="19">
        <f t="shared" si="144"/>
        <v>27.714285714285715</v>
      </c>
      <c r="W148" s="19">
        <f t="shared" si="144"/>
        <v>27.285714285714285</v>
      </c>
      <c r="X148" s="19">
        <f t="shared" si="144"/>
        <v>0.8571428571428571</v>
      </c>
      <c r="Y148" s="19">
        <f t="shared" si="144"/>
        <v>0.42857142857142855</v>
      </c>
      <c r="Z148" s="19">
        <f t="shared" si="144"/>
        <v>0.5714285714285714</v>
      </c>
      <c r="AA148" s="19">
        <f t="shared" si="144"/>
        <v>0.7142857142857143</v>
      </c>
      <c r="AB148" s="19">
        <f t="shared" si="144"/>
        <v>5.5714285714285712</v>
      </c>
      <c r="AC148" s="19">
        <f t="shared" si="144"/>
        <v>4.1428571428571432</v>
      </c>
      <c r="AD148" s="19">
        <f t="shared" si="144"/>
        <v>4</v>
      </c>
      <c r="AE148" s="19">
        <f t="shared" si="144"/>
        <v>2.1428571428571428</v>
      </c>
      <c r="AF148" s="19">
        <f t="shared" si="144"/>
        <v>1.5714285714285714</v>
      </c>
      <c r="AG148" s="19">
        <f t="shared" si="144"/>
        <v>2.4285714285714284</v>
      </c>
      <c r="AH148" s="19">
        <f t="shared" si="144"/>
        <v>6.2857142857142856</v>
      </c>
      <c r="AI148" s="19">
        <f t="shared" si="144"/>
        <v>0.42857142857142855</v>
      </c>
    </row>
    <row r="149" spans="2:35" x14ac:dyDescent="0.25">
      <c r="B149" s="215">
        <f t="shared" si="129"/>
        <v>44037</v>
      </c>
      <c r="C149" s="218">
        <v>24</v>
      </c>
      <c r="D149" s="218">
        <v>23</v>
      </c>
      <c r="E149" s="218">
        <v>21</v>
      </c>
      <c r="F149" s="218">
        <v>1</v>
      </c>
      <c r="G149" s="218">
        <v>2</v>
      </c>
      <c r="H149" s="218">
        <v>0</v>
      </c>
      <c r="I149" s="218">
        <v>0</v>
      </c>
      <c r="J149" s="218">
        <v>5</v>
      </c>
      <c r="K149" s="218">
        <v>4</v>
      </c>
      <c r="L149" s="218">
        <v>3</v>
      </c>
      <c r="M149" s="218">
        <v>3</v>
      </c>
      <c r="N149" s="218">
        <v>1</v>
      </c>
      <c r="O149" s="218">
        <v>1</v>
      </c>
      <c r="P149" s="218">
        <v>3</v>
      </c>
      <c r="Q149" s="218">
        <v>1</v>
      </c>
      <c r="T149" s="131">
        <f t="shared" si="126"/>
        <v>44037</v>
      </c>
      <c r="U149" s="19">
        <f t="shared" ref="U149:AI149" si="145">IF(ISNUMBER(C149),AVERAGE(C143:C149),NA())</f>
        <v>28.142857142857142</v>
      </c>
      <c r="V149" s="19">
        <f t="shared" si="145"/>
        <v>27</v>
      </c>
      <c r="W149" s="19">
        <f t="shared" si="145"/>
        <v>26.285714285714285</v>
      </c>
      <c r="X149" s="19">
        <f t="shared" si="145"/>
        <v>0.7142857142857143</v>
      </c>
      <c r="Y149" s="19">
        <f t="shared" si="145"/>
        <v>0.7142857142857143</v>
      </c>
      <c r="Z149" s="19">
        <f t="shared" si="145"/>
        <v>0.42857142857142855</v>
      </c>
      <c r="AA149" s="19">
        <f t="shared" si="145"/>
        <v>0.5714285714285714</v>
      </c>
      <c r="AB149" s="19">
        <f t="shared" si="145"/>
        <v>5.2857142857142856</v>
      </c>
      <c r="AC149" s="19">
        <f t="shared" si="145"/>
        <v>3.8571428571428572</v>
      </c>
      <c r="AD149" s="19">
        <f t="shared" si="145"/>
        <v>4</v>
      </c>
      <c r="AE149" s="19">
        <f t="shared" si="145"/>
        <v>2.4285714285714284</v>
      </c>
      <c r="AF149" s="19">
        <f t="shared" si="145"/>
        <v>1.4285714285714286</v>
      </c>
      <c r="AG149" s="19">
        <f t="shared" si="145"/>
        <v>2.4285714285714284</v>
      </c>
      <c r="AH149" s="19">
        <f t="shared" si="145"/>
        <v>5.8571428571428568</v>
      </c>
      <c r="AI149" s="19">
        <f t="shared" si="145"/>
        <v>0.42857142857142855</v>
      </c>
    </row>
    <row r="150" spans="2:35" x14ac:dyDescent="0.25">
      <c r="B150" s="215">
        <f t="shared" si="129"/>
        <v>44038</v>
      </c>
      <c r="C150" s="218">
        <v>32</v>
      </c>
      <c r="D150" s="218">
        <v>30</v>
      </c>
      <c r="E150" s="218">
        <v>28</v>
      </c>
      <c r="F150" s="218">
        <v>1</v>
      </c>
      <c r="G150" s="218">
        <v>2</v>
      </c>
      <c r="H150" s="218">
        <v>1</v>
      </c>
      <c r="I150" s="218">
        <v>0</v>
      </c>
      <c r="J150" s="218">
        <v>6</v>
      </c>
      <c r="K150" s="218">
        <v>4</v>
      </c>
      <c r="L150" s="218">
        <v>5</v>
      </c>
      <c r="M150" s="218">
        <v>2</v>
      </c>
      <c r="N150" s="218">
        <v>2</v>
      </c>
      <c r="O150" s="218">
        <v>2</v>
      </c>
      <c r="P150" s="218">
        <v>7</v>
      </c>
      <c r="Q150" s="218">
        <v>0</v>
      </c>
      <c r="T150" s="131">
        <f t="shared" si="126"/>
        <v>44038</v>
      </c>
      <c r="U150" s="19">
        <f t="shared" ref="U150:AI150" si="146">IF(ISNUMBER(C150),AVERAGE(C144:C150),NA())</f>
        <v>29.285714285714285</v>
      </c>
      <c r="V150" s="19">
        <f t="shared" si="146"/>
        <v>28.142857142857142</v>
      </c>
      <c r="W150" s="19">
        <f t="shared" si="146"/>
        <v>27.142857142857142</v>
      </c>
      <c r="X150" s="19">
        <f t="shared" si="146"/>
        <v>0.5714285714285714</v>
      </c>
      <c r="Y150" s="19">
        <f t="shared" si="146"/>
        <v>1</v>
      </c>
      <c r="Z150" s="19">
        <f t="shared" si="146"/>
        <v>0.5714285714285714</v>
      </c>
      <c r="AA150" s="19">
        <f t="shared" si="146"/>
        <v>0.42857142857142855</v>
      </c>
      <c r="AB150" s="19">
        <f t="shared" si="146"/>
        <v>5.4285714285714288</v>
      </c>
      <c r="AC150" s="19">
        <f t="shared" si="146"/>
        <v>4.1428571428571432</v>
      </c>
      <c r="AD150" s="19">
        <f t="shared" si="146"/>
        <v>4.1428571428571432</v>
      </c>
      <c r="AE150" s="19">
        <f t="shared" si="146"/>
        <v>2.5714285714285716</v>
      </c>
      <c r="AF150" s="19">
        <f t="shared" si="146"/>
        <v>1.4285714285714286</v>
      </c>
      <c r="AG150" s="19">
        <f t="shared" si="146"/>
        <v>2.5714285714285716</v>
      </c>
      <c r="AH150" s="19">
        <f t="shared" si="146"/>
        <v>6</v>
      </c>
      <c r="AI150" s="19">
        <f t="shared" si="146"/>
        <v>0.42857142857142855</v>
      </c>
    </row>
    <row r="151" spans="2:35" x14ac:dyDescent="0.25">
      <c r="B151" s="215">
        <f t="shared" si="129"/>
        <v>44039</v>
      </c>
      <c r="C151" s="218">
        <v>18</v>
      </c>
      <c r="D151" s="218">
        <v>18</v>
      </c>
      <c r="E151" s="218">
        <v>16</v>
      </c>
      <c r="F151" s="218">
        <v>0</v>
      </c>
      <c r="G151" s="218">
        <v>2</v>
      </c>
      <c r="H151" s="218">
        <v>0</v>
      </c>
      <c r="I151" s="218">
        <v>0</v>
      </c>
      <c r="J151" s="218">
        <v>3</v>
      </c>
      <c r="K151" s="218">
        <v>3</v>
      </c>
      <c r="L151" s="218">
        <v>2</v>
      </c>
      <c r="M151" s="218">
        <v>4</v>
      </c>
      <c r="N151" s="218">
        <v>2</v>
      </c>
      <c r="O151" s="218">
        <v>1</v>
      </c>
      <c r="P151" s="218">
        <v>1</v>
      </c>
      <c r="Q151" s="218">
        <v>0</v>
      </c>
      <c r="T151" s="131">
        <f t="shared" si="126"/>
        <v>44039</v>
      </c>
      <c r="U151" s="19">
        <f t="shared" ref="U151:AI151" si="147">IF(ISNUMBER(C151),AVERAGE(C145:C151),NA())</f>
        <v>27.428571428571427</v>
      </c>
      <c r="V151" s="19">
        <f t="shared" si="147"/>
        <v>26.571428571428573</v>
      </c>
      <c r="W151" s="19">
        <f t="shared" si="147"/>
        <v>25.285714285714285</v>
      </c>
      <c r="X151" s="19">
        <f t="shared" si="147"/>
        <v>0.42857142857142855</v>
      </c>
      <c r="Y151" s="19">
        <f t="shared" si="147"/>
        <v>1.2857142857142858</v>
      </c>
      <c r="Z151" s="19">
        <f t="shared" si="147"/>
        <v>0.42857142857142855</v>
      </c>
      <c r="AA151" s="19">
        <f t="shared" si="147"/>
        <v>0.2857142857142857</v>
      </c>
      <c r="AB151" s="19">
        <f t="shared" si="147"/>
        <v>5.1428571428571432</v>
      </c>
      <c r="AC151" s="19">
        <f t="shared" si="147"/>
        <v>4.1428571428571432</v>
      </c>
      <c r="AD151" s="19">
        <f t="shared" si="147"/>
        <v>3.8571428571428572</v>
      </c>
      <c r="AE151" s="19">
        <f t="shared" si="147"/>
        <v>2.8571428571428572</v>
      </c>
      <c r="AF151" s="19">
        <f t="shared" si="147"/>
        <v>1.2857142857142858</v>
      </c>
      <c r="AG151" s="19">
        <f t="shared" si="147"/>
        <v>2.5714285714285716</v>
      </c>
      <c r="AH151" s="19">
        <f t="shared" si="147"/>
        <v>4.8571428571428568</v>
      </c>
      <c r="AI151" s="19">
        <f t="shared" si="147"/>
        <v>0.2857142857142857</v>
      </c>
    </row>
    <row r="152" spans="2:35" x14ac:dyDescent="0.25">
      <c r="B152" s="215">
        <f t="shared" si="129"/>
        <v>44040</v>
      </c>
      <c r="C152" s="218">
        <v>25</v>
      </c>
      <c r="D152" s="218">
        <v>21</v>
      </c>
      <c r="E152" s="218">
        <v>19</v>
      </c>
      <c r="F152" s="218">
        <v>4</v>
      </c>
      <c r="G152" s="218">
        <v>2</v>
      </c>
      <c r="H152" s="218">
        <v>0</v>
      </c>
      <c r="I152" s="218">
        <v>1</v>
      </c>
      <c r="J152" s="218">
        <v>3</v>
      </c>
      <c r="K152" s="218">
        <v>3</v>
      </c>
      <c r="L152" s="218">
        <v>1</v>
      </c>
      <c r="M152" s="218">
        <v>1</v>
      </c>
      <c r="N152" s="218">
        <v>3</v>
      </c>
      <c r="O152" s="218">
        <v>2</v>
      </c>
      <c r="P152" s="218">
        <v>5</v>
      </c>
      <c r="Q152" s="218">
        <v>0</v>
      </c>
      <c r="T152" s="131">
        <f t="shared" si="126"/>
        <v>44040</v>
      </c>
      <c r="U152" s="19">
        <f t="shared" ref="U152:AI152" si="148">IF(ISNUMBER(C152),AVERAGE(C146:C152),NA())</f>
        <v>26.571428571428573</v>
      </c>
      <c r="V152" s="19">
        <f t="shared" si="148"/>
        <v>25.142857142857142</v>
      </c>
      <c r="W152" s="19">
        <f t="shared" si="148"/>
        <v>23.714285714285715</v>
      </c>
      <c r="X152" s="19">
        <f t="shared" si="148"/>
        <v>1</v>
      </c>
      <c r="Y152" s="19">
        <f t="shared" si="148"/>
        <v>1.4285714285714286</v>
      </c>
      <c r="Z152" s="19">
        <f t="shared" si="148"/>
        <v>0.42857142857142855</v>
      </c>
      <c r="AA152" s="19">
        <f t="shared" si="148"/>
        <v>0.42857142857142855</v>
      </c>
      <c r="AB152" s="19">
        <f t="shared" si="148"/>
        <v>5</v>
      </c>
      <c r="AC152" s="19">
        <f t="shared" si="148"/>
        <v>4</v>
      </c>
      <c r="AD152" s="19">
        <f t="shared" si="148"/>
        <v>3</v>
      </c>
      <c r="AE152" s="19">
        <f t="shared" si="148"/>
        <v>2.7142857142857144</v>
      </c>
      <c r="AF152" s="19">
        <f t="shared" si="148"/>
        <v>1.7142857142857142</v>
      </c>
      <c r="AG152" s="19">
        <f t="shared" si="148"/>
        <v>2.4285714285714284</v>
      </c>
      <c r="AH152" s="19">
        <f t="shared" si="148"/>
        <v>4.2857142857142856</v>
      </c>
      <c r="AI152" s="19">
        <f t="shared" si="148"/>
        <v>0.14285714285714285</v>
      </c>
    </row>
    <row r="153" spans="2:35" x14ac:dyDescent="0.25">
      <c r="B153" s="215">
        <f t="shared" si="129"/>
        <v>44041</v>
      </c>
      <c r="C153" s="218">
        <v>28</v>
      </c>
      <c r="D153" s="218">
        <v>26</v>
      </c>
      <c r="E153" s="218">
        <v>21</v>
      </c>
      <c r="F153" s="218">
        <v>2</v>
      </c>
      <c r="G153" s="218">
        <v>5</v>
      </c>
      <c r="H153" s="218">
        <v>0</v>
      </c>
      <c r="I153" s="218">
        <v>1</v>
      </c>
      <c r="J153" s="218">
        <v>4</v>
      </c>
      <c r="K153" s="218">
        <v>2</v>
      </c>
      <c r="L153" s="218">
        <v>3</v>
      </c>
      <c r="M153" s="218">
        <v>1</v>
      </c>
      <c r="N153" s="218">
        <v>3</v>
      </c>
      <c r="O153" s="218">
        <v>1</v>
      </c>
      <c r="P153" s="218">
        <v>5</v>
      </c>
      <c r="Q153" s="218">
        <v>1</v>
      </c>
      <c r="T153" s="131">
        <f t="shared" si="126"/>
        <v>44041</v>
      </c>
      <c r="U153" s="19">
        <f t="shared" ref="U153:AI153" si="149">IF(ISNUMBER(C153),AVERAGE(C147:C153),NA())</f>
        <v>25.857142857142858</v>
      </c>
      <c r="V153" s="19">
        <f t="shared" si="149"/>
        <v>24.142857142857142</v>
      </c>
      <c r="W153" s="19">
        <f t="shared" si="149"/>
        <v>22</v>
      </c>
      <c r="X153" s="19">
        <f t="shared" si="149"/>
        <v>1.2857142857142858</v>
      </c>
      <c r="Y153" s="19">
        <f t="shared" si="149"/>
        <v>2.1428571428571428</v>
      </c>
      <c r="Z153" s="19">
        <f t="shared" si="149"/>
        <v>0.42857142857142855</v>
      </c>
      <c r="AA153" s="19">
        <f t="shared" si="149"/>
        <v>0.42857142857142855</v>
      </c>
      <c r="AB153" s="19">
        <f t="shared" si="149"/>
        <v>4.1428571428571432</v>
      </c>
      <c r="AC153" s="19">
        <f t="shared" si="149"/>
        <v>3.4285714285714284</v>
      </c>
      <c r="AD153" s="19">
        <f t="shared" si="149"/>
        <v>3.1428571428571428</v>
      </c>
      <c r="AE153" s="19">
        <f t="shared" si="149"/>
        <v>2</v>
      </c>
      <c r="AF153" s="19">
        <f t="shared" si="149"/>
        <v>2</v>
      </c>
      <c r="AG153" s="19">
        <f t="shared" si="149"/>
        <v>2.1428571428571428</v>
      </c>
      <c r="AH153" s="19">
        <f t="shared" si="149"/>
        <v>4.4285714285714288</v>
      </c>
      <c r="AI153" s="19">
        <f t="shared" si="149"/>
        <v>0.2857142857142857</v>
      </c>
    </row>
    <row r="154" spans="2:35" x14ac:dyDescent="0.25">
      <c r="B154" s="215">
        <f t="shared" si="129"/>
        <v>44042</v>
      </c>
      <c r="C154" s="218">
        <v>17</v>
      </c>
      <c r="D154" s="218">
        <v>17</v>
      </c>
      <c r="E154" s="218">
        <v>14</v>
      </c>
      <c r="F154" s="218">
        <v>0</v>
      </c>
      <c r="G154" s="218">
        <v>3</v>
      </c>
      <c r="H154" s="218">
        <v>0</v>
      </c>
      <c r="I154" s="218">
        <v>0</v>
      </c>
      <c r="J154" s="218">
        <v>4</v>
      </c>
      <c r="K154" s="218">
        <v>1</v>
      </c>
      <c r="L154" s="218">
        <v>2</v>
      </c>
      <c r="M154" s="218">
        <v>1</v>
      </c>
      <c r="N154" s="218">
        <v>2</v>
      </c>
      <c r="O154" s="218">
        <v>0</v>
      </c>
      <c r="P154" s="218">
        <v>3</v>
      </c>
      <c r="Q154" s="218">
        <v>1</v>
      </c>
      <c r="T154" s="131">
        <f t="shared" si="126"/>
        <v>44042</v>
      </c>
      <c r="U154" s="19">
        <f t="shared" ref="U154:AI154" si="150">IF(ISNUMBER(C154),AVERAGE(C148:C154),NA())</f>
        <v>23.285714285714285</v>
      </c>
      <c r="V154" s="19">
        <f t="shared" si="150"/>
        <v>21.857142857142858</v>
      </c>
      <c r="W154" s="19">
        <f t="shared" si="150"/>
        <v>19.428571428571427</v>
      </c>
      <c r="X154" s="19">
        <f t="shared" si="150"/>
        <v>1.2857142857142858</v>
      </c>
      <c r="Y154" s="19">
        <f t="shared" si="150"/>
        <v>2.4285714285714284</v>
      </c>
      <c r="Z154" s="19">
        <f t="shared" si="150"/>
        <v>0.14285714285714285</v>
      </c>
      <c r="AA154" s="19">
        <f t="shared" si="150"/>
        <v>0.2857142857142857</v>
      </c>
      <c r="AB154" s="19">
        <f t="shared" si="150"/>
        <v>4</v>
      </c>
      <c r="AC154" s="19">
        <f t="shared" si="150"/>
        <v>3</v>
      </c>
      <c r="AD154" s="19">
        <f t="shared" si="150"/>
        <v>2.8571428571428572</v>
      </c>
      <c r="AE154" s="19">
        <f t="shared" si="150"/>
        <v>1.7142857142857142</v>
      </c>
      <c r="AF154" s="19">
        <f t="shared" si="150"/>
        <v>2</v>
      </c>
      <c r="AG154" s="19">
        <f t="shared" si="150"/>
        <v>1.4285714285714286</v>
      </c>
      <c r="AH154" s="19">
        <f t="shared" si="150"/>
        <v>3.7142857142857144</v>
      </c>
      <c r="AI154" s="19">
        <f t="shared" si="150"/>
        <v>0.42857142857142855</v>
      </c>
    </row>
    <row r="155" spans="2:35" x14ac:dyDescent="0.25">
      <c r="B155" s="215">
        <f t="shared" si="129"/>
        <v>44043</v>
      </c>
      <c r="C155" s="218">
        <v>30</v>
      </c>
      <c r="D155" s="218">
        <v>30</v>
      </c>
      <c r="E155" s="218">
        <v>25</v>
      </c>
      <c r="F155" s="218">
        <v>0</v>
      </c>
      <c r="G155" s="218">
        <v>5</v>
      </c>
      <c r="H155" s="218">
        <v>0</v>
      </c>
      <c r="I155" s="218">
        <v>1</v>
      </c>
      <c r="J155" s="218">
        <v>4</v>
      </c>
      <c r="K155" s="218">
        <v>1</v>
      </c>
      <c r="L155" s="218">
        <v>1</v>
      </c>
      <c r="M155" s="218">
        <v>5</v>
      </c>
      <c r="N155" s="218">
        <v>2</v>
      </c>
      <c r="O155" s="218">
        <v>2</v>
      </c>
      <c r="P155" s="218">
        <v>8</v>
      </c>
      <c r="Q155" s="218">
        <v>1</v>
      </c>
      <c r="T155" s="131">
        <f t="shared" si="126"/>
        <v>44043</v>
      </c>
      <c r="U155" s="19">
        <f t="shared" ref="U155:AI155" si="151">IF(ISNUMBER(C155),AVERAGE(C149:C155),NA())</f>
        <v>24.857142857142858</v>
      </c>
      <c r="V155" s="19">
        <f t="shared" si="151"/>
        <v>23.571428571428573</v>
      </c>
      <c r="W155" s="19">
        <f t="shared" si="151"/>
        <v>20.571428571428573</v>
      </c>
      <c r="X155" s="19">
        <f t="shared" si="151"/>
        <v>1.1428571428571428</v>
      </c>
      <c r="Y155" s="19">
        <f t="shared" si="151"/>
        <v>3</v>
      </c>
      <c r="Z155" s="19">
        <f t="shared" si="151"/>
        <v>0.14285714285714285</v>
      </c>
      <c r="AA155" s="19">
        <f t="shared" si="151"/>
        <v>0.42857142857142855</v>
      </c>
      <c r="AB155" s="19">
        <f t="shared" si="151"/>
        <v>4.1428571428571432</v>
      </c>
      <c r="AC155" s="19">
        <f t="shared" si="151"/>
        <v>2.5714285714285716</v>
      </c>
      <c r="AD155" s="19">
        <f t="shared" si="151"/>
        <v>2.4285714285714284</v>
      </c>
      <c r="AE155" s="19">
        <f t="shared" si="151"/>
        <v>2.4285714285714284</v>
      </c>
      <c r="AF155" s="19">
        <f t="shared" si="151"/>
        <v>2.1428571428571428</v>
      </c>
      <c r="AG155" s="19">
        <f t="shared" si="151"/>
        <v>1.2857142857142858</v>
      </c>
      <c r="AH155" s="19">
        <f t="shared" si="151"/>
        <v>4.5714285714285712</v>
      </c>
      <c r="AI155" s="19">
        <f t="shared" si="151"/>
        <v>0.5714285714285714</v>
      </c>
    </row>
    <row r="156" spans="2:35" x14ac:dyDescent="0.25">
      <c r="B156" s="215">
        <f t="shared" si="129"/>
        <v>44044</v>
      </c>
      <c r="C156" s="218">
        <v>20</v>
      </c>
      <c r="D156" s="218">
        <v>20</v>
      </c>
      <c r="E156" s="218">
        <v>16</v>
      </c>
      <c r="F156" s="218">
        <v>0</v>
      </c>
      <c r="G156" s="218">
        <v>4</v>
      </c>
      <c r="H156" s="218">
        <v>0</v>
      </c>
      <c r="I156" s="218">
        <v>0</v>
      </c>
      <c r="J156" s="218">
        <v>2</v>
      </c>
      <c r="K156" s="218">
        <v>5</v>
      </c>
      <c r="L156" s="218">
        <v>3</v>
      </c>
      <c r="M156" s="218">
        <v>1</v>
      </c>
      <c r="N156" s="218">
        <v>0</v>
      </c>
      <c r="O156" s="218">
        <v>2</v>
      </c>
      <c r="P156" s="218">
        <v>3</v>
      </c>
      <c r="Q156" s="218">
        <v>0</v>
      </c>
      <c r="T156" s="131">
        <f t="shared" si="126"/>
        <v>44044</v>
      </c>
      <c r="U156" s="19">
        <f t="shared" ref="U156:AI156" si="152">IF(ISNUMBER(C156),AVERAGE(C150:C156),NA())</f>
        <v>24.285714285714285</v>
      </c>
      <c r="V156" s="19">
        <f t="shared" si="152"/>
        <v>23.142857142857142</v>
      </c>
      <c r="W156" s="19">
        <f t="shared" si="152"/>
        <v>19.857142857142858</v>
      </c>
      <c r="X156" s="19">
        <f t="shared" si="152"/>
        <v>1</v>
      </c>
      <c r="Y156" s="19">
        <f t="shared" si="152"/>
        <v>3.2857142857142856</v>
      </c>
      <c r="Z156" s="19">
        <f t="shared" si="152"/>
        <v>0.14285714285714285</v>
      </c>
      <c r="AA156" s="19">
        <f t="shared" si="152"/>
        <v>0.42857142857142855</v>
      </c>
      <c r="AB156" s="19">
        <f t="shared" si="152"/>
        <v>3.7142857142857144</v>
      </c>
      <c r="AC156" s="19">
        <f t="shared" si="152"/>
        <v>2.7142857142857144</v>
      </c>
      <c r="AD156" s="19">
        <f t="shared" si="152"/>
        <v>2.4285714285714284</v>
      </c>
      <c r="AE156" s="19">
        <f t="shared" si="152"/>
        <v>2.1428571428571428</v>
      </c>
      <c r="AF156" s="19">
        <f t="shared" si="152"/>
        <v>2</v>
      </c>
      <c r="AG156" s="19">
        <f t="shared" si="152"/>
        <v>1.4285714285714286</v>
      </c>
      <c r="AH156" s="19">
        <f t="shared" si="152"/>
        <v>4.5714285714285712</v>
      </c>
      <c r="AI156" s="19">
        <f t="shared" si="152"/>
        <v>0.42857142857142855</v>
      </c>
    </row>
    <row r="157" spans="2:35" x14ac:dyDescent="0.25">
      <c r="B157" s="215">
        <f t="shared" si="129"/>
        <v>44045</v>
      </c>
      <c r="C157" s="218">
        <v>16</v>
      </c>
      <c r="D157" s="218">
        <v>16</v>
      </c>
      <c r="E157" s="218">
        <v>15</v>
      </c>
      <c r="F157" s="218">
        <v>0</v>
      </c>
      <c r="G157" s="218">
        <v>1</v>
      </c>
      <c r="H157" s="218">
        <v>0</v>
      </c>
      <c r="I157" s="218">
        <v>0</v>
      </c>
      <c r="J157" s="218">
        <v>4</v>
      </c>
      <c r="K157" s="218">
        <v>1</v>
      </c>
      <c r="L157" s="218">
        <v>2</v>
      </c>
      <c r="M157" s="218">
        <v>0</v>
      </c>
      <c r="N157" s="218">
        <v>0</v>
      </c>
      <c r="O157" s="218">
        <v>3</v>
      </c>
      <c r="P157" s="218">
        <v>5</v>
      </c>
      <c r="Q157" s="218">
        <v>0</v>
      </c>
      <c r="T157" s="131">
        <f t="shared" si="126"/>
        <v>44045</v>
      </c>
      <c r="U157" s="19">
        <f t="shared" ref="U157:AI157" si="153">IF(ISNUMBER(C157),AVERAGE(C151:C157),NA())</f>
        <v>22</v>
      </c>
      <c r="V157" s="19">
        <f t="shared" si="153"/>
        <v>21.142857142857142</v>
      </c>
      <c r="W157" s="19">
        <f t="shared" si="153"/>
        <v>18</v>
      </c>
      <c r="X157" s="19">
        <f t="shared" si="153"/>
        <v>0.8571428571428571</v>
      </c>
      <c r="Y157" s="19">
        <f t="shared" si="153"/>
        <v>3.1428571428571428</v>
      </c>
      <c r="Z157" s="19">
        <f t="shared" si="153"/>
        <v>0</v>
      </c>
      <c r="AA157" s="19">
        <f t="shared" si="153"/>
        <v>0.42857142857142855</v>
      </c>
      <c r="AB157" s="19">
        <f t="shared" si="153"/>
        <v>3.4285714285714284</v>
      </c>
      <c r="AC157" s="19">
        <f t="shared" si="153"/>
        <v>2.2857142857142856</v>
      </c>
      <c r="AD157" s="19">
        <f t="shared" si="153"/>
        <v>2</v>
      </c>
      <c r="AE157" s="19">
        <f t="shared" si="153"/>
        <v>1.8571428571428572</v>
      </c>
      <c r="AF157" s="19">
        <f t="shared" si="153"/>
        <v>1.7142857142857142</v>
      </c>
      <c r="AG157" s="19">
        <f t="shared" si="153"/>
        <v>1.5714285714285714</v>
      </c>
      <c r="AH157" s="19">
        <f t="shared" si="153"/>
        <v>4.2857142857142856</v>
      </c>
      <c r="AI157" s="19">
        <f t="shared" si="153"/>
        <v>0.42857142857142855</v>
      </c>
    </row>
    <row r="158" spans="2:35" x14ac:dyDescent="0.25">
      <c r="B158" s="215">
        <f t="shared" si="129"/>
        <v>44046</v>
      </c>
      <c r="C158" s="218">
        <v>23</v>
      </c>
      <c r="D158" s="218">
        <v>22</v>
      </c>
      <c r="E158" s="218">
        <v>19</v>
      </c>
      <c r="F158" s="218">
        <v>1</v>
      </c>
      <c r="G158" s="218">
        <v>3</v>
      </c>
      <c r="H158" s="218">
        <v>0</v>
      </c>
      <c r="I158" s="218">
        <v>2</v>
      </c>
      <c r="J158" s="218">
        <v>12</v>
      </c>
      <c r="K158" s="218">
        <v>2</v>
      </c>
      <c r="L158" s="218">
        <v>0</v>
      </c>
      <c r="M158" s="218">
        <v>1</v>
      </c>
      <c r="N158" s="218">
        <v>0</v>
      </c>
      <c r="O158" s="218">
        <v>0</v>
      </c>
      <c r="P158" s="218">
        <v>2</v>
      </c>
      <c r="Q158" s="218">
        <v>0</v>
      </c>
      <c r="T158" s="131">
        <f t="shared" si="126"/>
        <v>44046</v>
      </c>
      <c r="U158" s="19">
        <f t="shared" ref="U158:AI158" si="154">IF(ISNUMBER(C158),AVERAGE(C152:C158),NA())</f>
        <v>22.714285714285715</v>
      </c>
      <c r="V158" s="19">
        <f t="shared" si="154"/>
        <v>21.714285714285715</v>
      </c>
      <c r="W158" s="19">
        <f t="shared" si="154"/>
        <v>18.428571428571427</v>
      </c>
      <c r="X158" s="19">
        <f t="shared" si="154"/>
        <v>1</v>
      </c>
      <c r="Y158" s="19">
        <f t="shared" si="154"/>
        <v>3.2857142857142856</v>
      </c>
      <c r="Z158" s="19">
        <f t="shared" si="154"/>
        <v>0</v>
      </c>
      <c r="AA158" s="19">
        <f t="shared" si="154"/>
        <v>0.7142857142857143</v>
      </c>
      <c r="AB158" s="19">
        <f t="shared" si="154"/>
        <v>4.7142857142857144</v>
      </c>
      <c r="AC158" s="19">
        <f t="shared" si="154"/>
        <v>2.1428571428571428</v>
      </c>
      <c r="AD158" s="19">
        <f t="shared" si="154"/>
        <v>1.7142857142857142</v>
      </c>
      <c r="AE158" s="19">
        <f t="shared" si="154"/>
        <v>1.4285714285714286</v>
      </c>
      <c r="AF158" s="19">
        <f t="shared" si="154"/>
        <v>1.4285714285714286</v>
      </c>
      <c r="AG158" s="19">
        <f t="shared" si="154"/>
        <v>1.4285714285714286</v>
      </c>
      <c r="AH158" s="19">
        <f t="shared" si="154"/>
        <v>4.4285714285714288</v>
      </c>
      <c r="AI158" s="19">
        <f t="shared" si="154"/>
        <v>0.42857142857142855</v>
      </c>
    </row>
    <row r="159" spans="2:35" x14ac:dyDescent="0.25">
      <c r="B159" s="215">
        <f t="shared" si="129"/>
        <v>44047</v>
      </c>
      <c r="C159" s="218">
        <v>27</v>
      </c>
      <c r="D159" s="218">
        <v>24</v>
      </c>
      <c r="E159" s="218">
        <v>20</v>
      </c>
      <c r="F159" s="218">
        <v>1</v>
      </c>
      <c r="G159" s="218">
        <v>4</v>
      </c>
      <c r="H159" s="218">
        <v>2</v>
      </c>
      <c r="I159" s="218">
        <v>0</v>
      </c>
      <c r="J159" s="218">
        <v>6</v>
      </c>
      <c r="K159" s="218">
        <v>2</v>
      </c>
      <c r="L159" s="218">
        <v>2</v>
      </c>
      <c r="M159" s="218">
        <v>2</v>
      </c>
      <c r="N159" s="218">
        <v>4</v>
      </c>
      <c r="O159" s="218">
        <v>1</v>
      </c>
      <c r="P159" s="218">
        <v>2</v>
      </c>
      <c r="Q159" s="218">
        <v>1</v>
      </c>
      <c r="T159" s="131">
        <f t="shared" si="126"/>
        <v>44047</v>
      </c>
      <c r="U159" s="19">
        <f t="shared" ref="U159:AI159" si="155">IF(ISNUMBER(C159),AVERAGE(C153:C159),NA())</f>
        <v>23</v>
      </c>
      <c r="V159" s="19">
        <f t="shared" si="155"/>
        <v>22.142857142857142</v>
      </c>
      <c r="W159" s="19">
        <f t="shared" si="155"/>
        <v>18.571428571428573</v>
      </c>
      <c r="X159" s="19">
        <f t="shared" si="155"/>
        <v>0.5714285714285714</v>
      </c>
      <c r="Y159" s="19">
        <f t="shared" si="155"/>
        <v>3.5714285714285716</v>
      </c>
      <c r="Z159" s="19">
        <f t="shared" si="155"/>
        <v>0.2857142857142857</v>
      </c>
      <c r="AA159" s="19">
        <f t="shared" si="155"/>
        <v>0.5714285714285714</v>
      </c>
      <c r="AB159" s="19">
        <f t="shared" si="155"/>
        <v>5.1428571428571432</v>
      </c>
      <c r="AC159" s="19">
        <f t="shared" si="155"/>
        <v>2</v>
      </c>
      <c r="AD159" s="19">
        <f t="shared" si="155"/>
        <v>1.8571428571428572</v>
      </c>
      <c r="AE159" s="19">
        <f t="shared" si="155"/>
        <v>1.5714285714285714</v>
      </c>
      <c r="AF159" s="19">
        <f t="shared" si="155"/>
        <v>1.5714285714285714</v>
      </c>
      <c r="AG159" s="19">
        <f t="shared" si="155"/>
        <v>1.2857142857142858</v>
      </c>
      <c r="AH159" s="19">
        <f t="shared" si="155"/>
        <v>4</v>
      </c>
      <c r="AI159" s="19">
        <f t="shared" si="155"/>
        <v>0.5714285714285714</v>
      </c>
    </row>
    <row r="160" spans="2:35" x14ac:dyDescent="0.25">
      <c r="B160" s="215">
        <f t="shared" si="129"/>
        <v>44048</v>
      </c>
      <c r="C160" s="218">
        <v>13</v>
      </c>
      <c r="D160" s="218">
        <v>10</v>
      </c>
      <c r="E160" s="218">
        <v>7</v>
      </c>
      <c r="F160" s="218">
        <v>2</v>
      </c>
      <c r="G160" s="218">
        <v>3</v>
      </c>
      <c r="H160" s="218">
        <v>1</v>
      </c>
      <c r="I160" s="218">
        <v>0</v>
      </c>
      <c r="J160" s="218">
        <v>1</v>
      </c>
      <c r="K160" s="218">
        <v>1</v>
      </c>
      <c r="L160" s="218">
        <v>2</v>
      </c>
      <c r="M160" s="218">
        <v>0</v>
      </c>
      <c r="N160" s="218">
        <v>1</v>
      </c>
      <c r="O160" s="218">
        <v>0</v>
      </c>
      <c r="P160" s="218">
        <v>2</v>
      </c>
      <c r="Q160" s="218">
        <v>0</v>
      </c>
      <c r="T160" s="131">
        <f t="shared" si="126"/>
        <v>44048</v>
      </c>
      <c r="U160" s="19">
        <f t="shared" ref="U160:AI160" si="156">IF(ISNUMBER(C160),AVERAGE(C154:C160),NA())</f>
        <v>20.857142857142858</v>
      </c>
      <c r="V160" s="19">
        <f t="shared" si="156"/>
        <v>19.857142857142858</v>
      </c>
      <c r="W160" s="19">
        <f t="shared" si="156"/>
        <v>16.571428571428573</v>
      </c>
      <c r="X160" s="19">
        <f t="shared" si="156"/>
        <v>0.5714285714285714</v>
      </c>
      <c r="Y160" s="19">
        <f t="shared" si="156"/>
        <v>3.2857142857142856</v>
      </c>
      <c r="Z160" s="19">
        <f t="shared" si="156"/>
        <v>0.42857142857142855</v>
      </c>
      <c r="AA160" s="19">
        <f t="shared" si="156"/>
        <v>0.42857142857142855</v>
      </c>
      <c r="AB160" s="19">
        <f t="shared" si="156"/>
        <v>4.7142857142857144</v>
      </c>
      <c r="AC160" s="19">
        <f t="shared" si="156"/>
        <v>1.8571428571428572</v>
      </c>
      <c r="AD160" s="19">
        <f t="shared" si="156"/>
        <v>1.7142857142857142</v>
      </c>
      <c r="AE160" s="19">
        <f t="shared" si="156"/>
        <v>1.4285714285714286</v>
      </c>
      <c r="AF160" s="19">
        <f t="shared" si="156"/>
        <v>1.2857142857142858</v>
      </c>
      <c r="AG160" s="19">
        <f t="shared" si="156"/>
        <v>1.1428571428571428</v>
      </c>
      <c r="AH160" s="19">
        <f t="shared" si="156"/>
        <v>3.5714285714285716</v>
      </c>
      <c r="AI160" s="19">
        <f t="shared" si="156"/>
        <v>0.42857142857142855</v>
      </c>
    </row>
    <row r="161" spans="2:35" x14ac:dyDescent="0.25">
      <c r="B161" s="215">
        <f t="shared" si="129"/>
        <v>44049</v>
      </c>
      <c r="C161" s="218">
        <v>21</v>
      </c>
      <c r="D161" s="218">
        <v>19</v>
      </c>
      <c r="E161" s="218">
        <v>17</v>
      </c>
      <c r="F161" s="218">
        <v>1</v>
      </c>
      <c r="G161" s="218">
        <v>2</v>
      </c>
      <c r="H161" s="218">
        <v>1</v>
      </c>
      <c r="I161" s="218">
        <v>0</v>
      </c>
      <c r="J161" s="218">
        <v>5</v>
      </c>
      <c r="K161" s="218">
        <v>3</v>
      </c>
      <c r="L161" s="218">
        <v>0</v>
      </c>
      <c r="M161" s="218">
        <v>1</v>
      </c>
      <c r="N161" s="218">
        <v>2</v>
      </c>
      <c r="O161" s="218">
        <v>3</v>
      </c>
      <c r="P161" s="218">
        <v>3</v>
      </c>
      <c r="Q161" s="218">
        <v>0</v>
      </c>
      <c r="T161" s="131">
        <f t="shared" si="126"/>
        <v>44049</v>
      </c>
      <c r="U161" s="19">
        <f t="shared" ref="U161:AI161" si="157">IF(ISNUMBER(C161),AVERAGE(C155:C161),NA())</f>
        <v>21.428571428571427</v>
      </c>
      <c r="V161" s="19">
        <f t="shared" si="157"/>
        <v>20.142857142857142</v>
      </c>
      <c r="W161" s="19">
        <f t="shared" si="157"/>
        <v>17</v>
      </c>
      <c r="X161" s="19">
        <f t="shared" si="157"/>
        <v>0.7142857142857143</v>
      </c>
      <c r="Y161" s="19">
        <f t="shared" si="157"/>
        <v>3.1428571428571428</v>
      </c>
      <c r="Z161" s="19">
        <f t="shared" si="157"/>
        <v>0.5714285714285714</v>
      </c>
      <c r="AA161" s="19">
        <f t="shared" si="157"/>
        <v>0.42857142857142855</v>
      </c>
      <c r="AB161" s="19">
        <f t="shared" si="157"/>
        <v>4.8571428571428568</v>
      </c>
      <c r="AC161" s="19">
        <f t="shared" si="157"/>
        <v>2.1428571428571428</v>
      </c>
      <c r="AD161" s="19">
        <f t="shared" si="157"/>
        <v>1.4285714285714286</v>
      </c>
      <c r="AE161" s="19">
        <f t="shared" si="157"/>
        <v>1.4285714285714286</v>
      </c>
      <c r="AF161" s="19">
        <f t="shared" si="157"/>
        <v>1.2857142857142858</v>
      </c>
      <c r="AG161" s="19">
        <f t="shared" si="157"/>
        <v>1.5714285714285714</v>
      </c>
      <c r="AH161" s="19">
        <f t="shared" si="157"/>
        <v>3.5714285714285716</v>
      </c>
      <c r="AI161" s="19">
        <f t="shared" si="157"/>
        <v>0.2857142857142857</v>
      </c>
    </row>
    <row r="162" spans="2:35" x14ac:dyDescent="0.25">
      <c r="B162" s="215">
        <f t="shared" si="129"/>
        <v>44050</v>
      </c>
      <c r="C162" s="218">
        <v>23</v>
      </c>
      <c r="D162" s="218">
        <v>23</v>
      </c>
      <c r="E162" s="218">
        <v>19</v>
      </c>
      <c r="F162" s="218">
        <v>0</v>
      </c>
      <c r="G162" s="218">
        <v>4</v>
      </c>
      <c r="H162" s="218">
        <v>0</v>
      </c>
      <c r="I162" s="218">
        <v>0</v>
      </c>
      <c r="J162" s="218">
        <v>6</v>
      </c>
      <c r="K162" s="218">
        <v>0</v>
      </c>
      <c r="L162" s="218">
        <v>3</v>
      </c>
      <c r="M162" s="218">
        <v>4</v>
      </c>
      <c r="N162" s="218">
        <v>1</v>
      </c>
      <c r="O162" s="218">
        <v>0</v>
      </c>
      <c r="P162" s="218">
        <v>5</v>
      </c>
      <c r="Q162" s="218">
        <v>0</v>
      </c>
      <c r="T162" s="131">
        <f t="shared" si="126"/>
        <v>44050</v>
      </c>
      <c r="U162" s="19">
        <f t="shared" ref="U162:AI162" si="158">IF(ISNUMBER(C162),AVERAGE(C156:C162),NA())</f>
        <v>20.428571428571427</v>
      </c>
      <c r="V162" s="19">
        <f t="shared" si="158"/>
        <v>19.142857142857142</v>
      </c>
      <c r="W162" s="19">
        <f t="shared" si="158"/>
        <v>16.142857142857142</v>
      </c>
      <c r="X162" s="19">
        <f t="shared" si="158"/>
        <v>0.7142857142857143</v>
      </c>
      <c r="Y162" s="19">
        <f t="shared" si="158"/>
        <v>3</v>
      </c>
      <c r="Z162" s="19">
        <f t="shared" si="158"/>
        <v>0.5714285714285714</v>
      </c>
      <c r="AA162" s="19">
        <f t="shared" si="158"/>
        <v>0.2857142857142857</v>
      </c>
      <c r="AB162" s="19">
        <f t="shared" si="158"/>
        <v>5.1428571428571432</v>
      </c>
      <c r="AC162" s="19">
        <f t="shared" si="158"/>
        <v>2</v>
      </c>
      <c r="AD162" s="19">
        <f t="shared" si="158"/>
        <v>1.7142857142857142</v>
      </c>
      <c r="AE162" s="19">
        <f t="shared" si="158"/>
        <v>1.2857142857142858</v>
      </c>
      <c r="AF162" s="19">
        <f t="shared" si="158"/>
        <v>1.1428571428571428</v>
      </c>
      <c r="AG162" s="19">
        <f t="shared" si="158"/>
        <v>1.2857142857142858</v>
      </c>
      <c r="AH162" s="19">
        <f t="shared" si="158"/>
        <v>3.1428571428571428</v>
      </c>
      <c r="AI162" s="19">
        <f t="shared" si="158"/>
        <v>0.14285714285714285</v>
      </c>
    </row>
    <row r="163" spans="2:35" x14ac:dyDescent="0.25">
      <c r="B163" s="215">
        <f t="shared" si="129"/>
        <v>44051</v>
      </c>
      <c r="C163" s="218">
        <v>21</v>
      </c>
      <c r="D163" s="218">
        <v>19</v>
      </c>
      <c r="E163" s="218">
        <v>18</v>
      </c>
      <c r="F163" s="218">
        <v>0</v>
      </c>
      <c r="G163" s="218">
        <v>1</v>
      </c>
      <c r="H163" s="218">
        <v>2</v>
      </c>
      <c r="I163" s="218">
        <v>0</v>
      </c>
      <c r="J163" s="218">
        <v>5</v>
      </c>
      <c r="K163" s="218">
        <v>0</v>
      </c>
      <c r="L163" s="218">
        <v>3</v>
      </c>
      <c r="M163" s="218">
        <v>1</v>
      </c>
      <c r="N163" s="218">
        <v>2</v>
      </c>
      <c r="O163" s="218">
        <v>3</v>
      </c>
      <c r="P163" s="218">
        <v>4</v>
      </c>
      <c r="Q163" s="218">
        <v>0</v>
      </c>
      <c r="T163" s="131">
        <f t="shared" si="126"/>
        <v>44051</v>
      </c>
      <c r="U163" s="19">
        <f t="shared" ref="U163:AI163" si="159">IF(ISNUMBER(C163),AVERAGE(C157:C163),NA())</f>
        <v>20.571428571428573</v>
      </c>
      <c r="V163" s="19">
        <f t="shared" si="159"/>
        <v>19</v>
      </c>
      <c r="W163" s="19">
        <f t="shared" si="159"/>
        <v>16.428571428571427</v>
      </c>
      <c r="X163" s="19">
        <f t="shared" si="159"/>
        <v>0.7142857142857143</v>
      </c>
      <c r="Y163" s="19">
        <f t="shared" si="159"/>
        <v>2.5714285714285716</v>
      </c>
      <c r="Z163" s="19">
        <f t="shared" si="159"/>
        <v>0.8571428571428571</v>
      </c>
      <c r="AA163" s="19">
        <f t="shared" si="159"/>
        <v>0.2857142857142857</v>
      </c>
      <c r="AB163" s="19">
        <f t="shared" si="159"/>
        <v>5.5714285714285712</v>
      </c>
      <c r="AC163" s="19">
        <f t="shared" si="159"/>
        <v>1.2857142857142858</v>
      </c>
      <c r="AD163" s="19">
        <f t="shared" si="159"/>
        <v>1.7142857142857142</v>
      </c>
      <c r="AE163" s="19">
        <f t="shared" si="159"/>
        <v>1.2857142857142858</v>
      </c>
      <c r="AF163" s="19">
        <f t="shared" si="159"/>
        <v>1.4285714285714286</v>
      </c>
      <c r="AG163" s="19">
        <f t="shared" si="159"/>
        <v>1.4285714285714286</v>
      </c>
      <c r="AH163" s="19">
        <f t="shared" si="159"/>
        <v>3.2857142857142856</v>
      </c>
      <c r="AI163" s="19">
        <f t="shared" si="159"/>
        <v>0.14285714285714285</v>
      </c>
    </row>
    <row r="164" spans="2:35" x14ac:dyDescent="0.25">
      <c r="B164" s="215">
        <f t="shared" si="129"/>
        <v>44052</v>
      </c>
      <c r="C164" s="218">
        <v>19</v>
      </c>
      <c r="D164" s="218">
        <v>18</v>
      </c>
      <c r="E164" s="218">
        <v>18</v>
      </c>
      <c r="F164" s="218">
        <v>0</v>
      </c>
      <c r="G164" s="218">
        <v>0</v>
      </c>
      <c r="H164" s="218">
        <v>1</v>
      </c>
      <c r="I164" s="218">
        <v>2</v>
      </c>
      <c r="J164" s="218">
        <v>5</v>
      </c>
      <c r="K164" s="218">
        <v>4</v>
      </c>
      <c r="L164" s="218">
        <v>1</v>
      </c>
      <c r="M164" s="218">
        <v>0</v>
      </c>
      <c r="N164" s="218">
        <v>2</v>
      </c>
      <c r="O164" s="218">
        <v>1</v>
      </c>
      <c r="P164" s="218">
        <v>2</v>
      </c>
      <c r="Q164" s="218">
        <v>1</v>
      </c>
      <c r="T164" s="131">
        <f t="shared" si="126"/>
        <v>44052</v>
      </c>
      <c r="U164" s="19">
        <f t="shared" ref="U164:AI164" si="160">IF(ISNUMBER(C164),AVERAGE(C158:C164),NA())</f>
        <v>21</v>
      </c>
      <c r="V164" s="19">
        <f t="shared" si="160"/>
        <v>19.285714285714285</v>
      </c>
      <c r="W164" s="19">
        <f t="shared" si="160"/>
        <v>16.857142857142858</v>
      </c>
      <c r="X164" s="19">
        <f t="shared" si="160"/>
        <v>0.7142857142857143</v>
      </c>
      <c r="Y164" s="19">
        <f t="shared" si="160"/>
        <v>2.4285714285714284</v>
      </c>
      <c r="Z164" s="19">
        <f t="shared" si="160"/>
        <v>1</v>
      </c>
      <c r="AA164" s="19">
        <f t="shared" si="160"/>
        <v>0.5714285714285714</v>
      </c>
      <c r="AB164" s="19">
        <f t="shared" si="160"/>
        <v>5.7142857142857144</v>
      </c>
      <c r="AC164" s="19">
        <f t="shared" si="160"/>
        <v>1.7142857142857142</v>
      </c>
      <c r="AD164" s="19">
        <f t="shared" si="160"/>
        <v>1.5714285714285714</v>
      </c>
      <c r="AE164" s="19">
        <f t="shared" si="160"/>
        <v>1.2857142857142858</v>
      </c>
      <c r="AF164" s="19">
        <f t="shared" si="160"/>
        <v>1.7142857142857142</v>
      </c>
      <c r="AG164" s="19">
        <f t="shared" si="160"/>
        <v>1.1428571428571428</v>
      </c>
      <c r="AH164" s="19">
        <f t="shared" si="160"/>
        <v>2.8571428571428572</v>
      </c>
      <c r="AI164" s="19">
        <f t="shared" si="160"/>
        <v>0.2857142857142857</v>
      </c>
    </row>
    <row r="165" spans="2:35" x14ac:dyDescent="0.25">
      <c r="B165" s="215">
        <f t="shared" si="129"/>
        <v>44053</v>
      </c>
      <c r="C165" s="218">
        <v>25</v>
      </c>
      <c r="D165" s="218">
        <v>25</v>
      </c>
      <c r="E165" s="218">
        <v>23</v>
      </c>
      <c r="F165" s="218">
        <v>0</v>
      </c>
      <c r="G165" s="218">
        <v>2</v>
      </c>
      <c r="H165" s="218">
        <v>0</v>
      </c>
      <c r="I165" s="218">
        <v>2</v>
      </c>
      <c r="J165" s="218">
        <v>2</v>
      </c>
      <c r="K165" s="218">
        <v>3</v>
      </c>
      <c r="L165" s="218">
        <v>1</v>
      </c>
      <c r="M165" s="218">
        <v>1</v>
      </c>
      <c r="N165" s="218">
        <v>2</v>
      </c>
      <c r="O165" s="218">
        <v>2</v>
      </c>
      <c r="P165" s="218">
        <v>10</v>
      </c>
      <c r="Q165" s="218">
        <v>0</v>
      </c>
      <c r="T165" s="131">
        <f t="shared" si="126"/>
        <v>44053</v>
      </c>
      <c r="U165" s="19">
        <f t="shared" ref="U165:AI165" si="161">IF(ISNUMBER(C165),AVERAGE(C159:C165),NA())</f>
        <v>21.285714285714285</v>
      </c>
      <c r="V165" s="19">
        <f t="shared" si="161"/>
        <v>19.714285714285715</v>
      </c>
      <c r="W165" s="19">
        <f t="shared" si="161"/>
        <v>17.428571428571427</v>
      </c>
      <c r="X165" s="19">
        <f t="shared" si="161"/>
        <v>0.5714285714285714</v>
      </c>
      <c r="Y165" s="19">
        <f t="shared" si="161"/>
        <v>2.2857142857142856</v>
      </c>
      <c r="Z165" s="19">
        <f t="shared" si="161"/>
        <v>1</v>
      </c>
      <c r="AA165" s="19">
        <f t="shared" si="161"/>
        <v>0.5714285714285714</v>
      </c>
      <c r="AB165" s="19">
        <f t="shared" si="161"/>
        <v>4.2857142857142856</v>
      </c>
      <c r="AC165" s="19">
        <f t="shared" si="161"/>
        <v>1.8571428571428572</v>
      </c>
      <c r="AD165" s="19">
        <f t="shared" si="161"/>
        <v>1.7142857142857142</v>
      </c>
      <c r="AE165" s="19">
        <f t="shared" si="161"/>
        <v>1.2857142857142858</v>
      </c>
      <c r="AF165" s="19">
        <f t="shared" si="161"/>
        <v>2</v>
      </c>
      <c r="AG165" s="19">
        <f t="shared" si="161"/>
        <v>1.4285714285714286</v>
      </c>
      <c r="AH165" s="19">
        <f t="shared" si="161"/>
        <v>4</v>
      </c>
      <c r="AI165" s="19">
        <f t="shared" si="161"/>
        <v>0.2857142857142857</v>
      </c>
    </row>
    <row r="166" spans="2:35" x14ac:dyDescent="0.25">
      <c r="B166" s="215">
        <f t="shared" si="129"/>
        <v>44054</v>
      </c>
      <c r="C166" s="218">
        <v>20</v>
      </c>
      <c r="D166" s="218">
        <v>20</v>
      </c>
      <c r="E166" s="218">
        <v>20</v>
      </c>
      <c r="F166" s="218">
        <v>0</v>
      </c>
      <c r="G166" s="218">
        <v>0</v>
      </c>
      <c r="H166" s="218">
        <v>0</v>
      </c>
      <c r="I166" s="218">
        <v>1</v>
      </c>
      <c r="J166" s="218">
        <v>5</v>
      </c>
      <c r="K166" s="218">
        <v>2</v>
      </c>
      <c r="L166" s="218">
        <v>0</v>
      </c>
      <c r="M166" s="218">
        <v>4</v>
      </c>
      <c r="N166" s="218">
        <v>2</v>
      </c>
      <c r="O166" s="218">
        <v>2</v>
      </c>
      <c r="P166" s="218">
        <v>3</v>
      </c>
      <c r="Q166" s="218">
        <v>1</v>
      </c>
      <c r="T166" s="131">
        <f t="shared" si="126"/>
        <v>44054</v>
      </c>
      <c r="U166" s="19">
        <f t="shared" ref="U166:AI166" si="162">IF(ISNUMBER(C166),AVERAGE(C160:C166),NA())</f>
        <v>20.285714285714285</v>
      </c>
      <c r="V166" s="19">
        <f t="shared" si="162"/>
        <v>19.142857142857142</v>
      </c>
      <c r="W166" s="19">
        <f t="shared" si="162"/>
        <v>17.428571428571427</v>
      </c>
      <c r="X166" s="19">
        <f t="shared" si="162"/>
        <v>0.42857142857142855</v>
      </c>
      <c r="Y166" s="19">
        <f t="shared" si="162"/>
        <v>1.7142857142857142</v>
      </c>
      <c r="Z166" s="19">
        <f t="shared" si="162"/>
        <v>0.7142857142857143</v>
      </c>
      <c r="AA166" s="19">
        <f t="shared" si="162"/>
        <v>0.7142857142857143</v>
      </c>
      <c r="AB166" s="19">
        <f t="shared" si="162"/>
        <v>4.1428571428571432</v>
      </c>
      <c r="AC166" s="19">
        <f t="shared" si="162"/>
        <v>1.8571428571428572</v>
      </c>
      <c r="AD166" s="19">
        <f t="shared" si="162"/>
        <v>1.4285714285714286</v>
      </c>
      <c r="AE166" s="19">
        <f t="shared" si="162"/>
        <v>1.5714285714285714</v>
      </c>
      <c r="AF166" s="19">
        <f t="shared" si="162"/>
        <v>1.7142857142857142</v>
      </c>
      <c r="AG166" s="19">
        <f t="shared" si="162"/>
        <v>1.5714285714285714</v>
      </c>
      <c r="AH166" s="19">
        <f t="shared" si="162"/>
        <v>4.1428571428571432</v>
      </c>
      <c r="AI166" s="19">
        <f t="shared" si="162"/>
        <v>0.2857142857142857</v>
      </c>
    </row>
    <row r="167" spans="2:35" x14ac:dyDescent="0.25">
      <c r="B167" s="215">
        <f t="shared" si="129"/>
        <v>44055</v>
      </c>
      <c r="C167" s="218">
        <v>25</v>
      </c>
      <c r="D167" s="218">
        <v>22</v>
      </c>
      <c r="E167" s="218">
        <v>20</v>
      </c>
      <c r="F167" s="218">
        <v>1</v>
      </c>
      <c r="G167" s="218">
        <v>2</v>
      </c>
      <c r="H167" s="218">
        <v>2</v>
      </c>
      <c r="I167" s="218">
        <v>0</v>
      </c>
      <c r="J167" s="218">
        <v>5</v>
      </c>
      <c r="K167" s="218">
        <v>1</v>
      </c>
      <c r="L167" s="218">
        <v>2</v>
      </c>
      <c r="M167" s="218">
        <v>2</v>
      </c>
      <c r="N167" s="218">
        <v>3</v>
      </c>
      <c r="O167" s="218">
        <v>1</v>
      </c>
      <c r="P167" s="218">
        <v>4</v>
      </c>
      <c r="Q167" s="218">
        <v>2</v>
      </c>
      <c r="T167" s="131">
        <f t="shared" si="126"/>
        <v>44055</v>
      </c>
      <c r="U167" s="19">
        <f t="shared" ref="U167:AI167" si="163">IF(ISNUMBER(C167),AVERAGE(C161:C167),NA())</f>
        <v>22</v>
      </c>
      <c r="V167" s="19">
        <f t="shared" si="163"/>
        <v>20.857142857142858</v>
      </c>
      <c r="W167" s="19">
        <f t="shared" si="163"/>
        <v>19.285714285714285</v>
      </c>
      <c r="X167" s="19">
        <f t="shared" si="163"/>
        <v>0.2857142857142857</v>
      </c>
      <c r="Y167" s="19">
        <f t="shared" si="163"/>
        <v>1.5714285714285714</v>
      </c>
      <c r="Z167" s="19">
        <f t="shared" si="163"/>
        <v>0.8571428571428571</v>
      </c>
      <c r="AA167" s="19">
        <f t="shared" si="163"/>
        <v>0.7142857142857143</v>
      </c>
      <c r="AB167" s="19">
        <f t="shared" si="163"/>
        <v>4.7142857142857144</v>
      </c>
      <c r="AC167" s="19">
        <f t="shared" si="163"/>
        <v>1.8571428571428572</v>
      </c>
      <c r="AD167" s="19">
        <f t="shared" si="163"/>
        <v>1.4285714285714286</v>
      </c>
      <c r="AE167" s="19">
        <f t="shared" si="163"/>
        <v>1.8571428571428572</v>
      </c>
      <c r="AF167" s="19">
        <f t="shared" si="163"/>
        <v>2</v>
      </c>
      <c r="AG167" s="19">
        <f t="shared" si="163"/>
        <v>1.7142857142857142</v>
      </c>
      <c r="AH167" s="19">
        <f t="shared" si="163"/>
        <v>4.4285714285714288</v>
      </c>
      <c r="AI167" s="19">
        <f t="shared" si="163"/>
        <v>0.5714285714285714</v>
      </c>
    </row>
    <row r="168" spans="2:35" x14ac:dyDescent="0.25">
      <c r="B168" s="215">
        <f t="shared" si="129"/>
        <v>44056</v>
      </c>
      <c r="C168" s="218">
        <v>23</v>
      </c>
      <c r="D168" s="218">
        <v>20</v>
      </c>
      <c r="E168" s="218">
        <v>18</v>
      </c>
      <c r="F168" s="218">
        <v>1</v>
      </c>
      <c r="G168" s="218">
        <v>2</v>
      </c>
      <c r="H168" s="218">
        <v>2</v>
      </c>
      <c r="I168" s="218">
        <v>0</v>
      </c>
      <c r="J168" s="218">
        <v>3</v>
      </c>
      <c r="K168" s="218">
        <v>1</v>
      </c>
      <c r="L168" s="218">
        <v>2</v>
      </c>
      <c r="M168" s="218">
        <v>3</v>
      </c>
      <c r="N168" s="218">
        <v>1</v>
      </c>
      <c r="O168" s="218">
        <v>3</v>
      </c>
      <c r="P168" s="218">
        <v>4</v>
      </c>
      <c r="Q168" s="218">
        <v>1</v>
      </c>
      <c r="T168" s="131">
        <f t="shared" si="126"/>
        <v>44056</v>
      </c>
      <c r="U168" s="19">
        <f t="shared" ref="U168:AI168" si="164">IF(ISNUMBER(C168),AVERAGE(C162:C168),NA())</f>
        <v>22.285714285714285</v>
      </c>
      <c r="V168" s="19">
        <f t="shared" si="164"/>
        <v>21</v>
      </c>
      <c r="W168" s="19">
        <f t="shared" si="164"/>
        <v>19.428571428571427</v>
      </c>
      <c r="X168" s="19">
        <f t="shared" si="164"/>
        <v>0.2857142857142857</v>
      </c>
      <c r="Y168" s="19">
        <f t="shared" si="164"/>
        <v>1.5714285714285714</v>
      </c>
      <c r="Z168" s="19">
        <f t="shared" si="164"/>
        <v>1</v>
      </c>
      <c r="AA168" s="19">
        <f t="shared" si="164"/>
        <v>0.7142857142857143</v>
      </c>
      <c r="AB168" s="19">
        <f t="shared" si="164"/>
        <v>4.4285714285714288</v>
      </c>
      <c r="AC168" s="19">
        <f t="shared" si="164"/>
        <v>1.5714285714285714</v>
      </c>
      <c r="AD168" s="19">
        <f t="shared" si="164"/>
        <v>1.7142857142857142</v>
      </c>
      <c r="AE168" s="19">
        <f t="shared" si="164"/>
        <v>2.1428571428571428</v>
      </c>
      <c r="AF168" s="19">
        <f t="shared" si="164"/>
        <v>1.8571428571428572</v>
      </c>
      <c r="AG168" s="19">
        <f t="shared" si="164"/>
        <v>1.7142857142857142</v>
      </c>
      <c r="AH168" s="19">
        <f t="shared" si="164"/>
        <v>4.5714285714285712</v>
      </c>
      <c r="AI168" s="19">
        <f t="shared" si="164"/>
        <v>0.7142857142857143</v>
      </c>
    </row>
    <row r="169" spans="2:35" x14ac:dyDescent="0.25">
      <c r="B169" s="215">
        <f t="shared" si="129"/>
        <v>44057</v>
      </c>
      <c r="C169" s="218">
        <v>18</v>
      </c>
      <c r="D169" s="218">
        <v>17</v>
      </c>
      <c r="E169" s="218">
        <v>15</v>
      </c>
      <c r="F169" s="218">
        <v>0</v>
      </c>
      <c r="G169" s="218">
        <v>2</v>
      </c>
      <c r="H169" s="218">
        <v>1</v>
      </c>
      <c r="I169" s="218">
        <v>0</v>
      </c>
      <c r="J169" s="218">
        <v>5</v>
      </c>
      <c r="K169" s="218">
        <v>0</v>
      </c>
      <c r="L169" s="218">
        <v>2</v>
      </c>
      <c r="M169" s="218">
        <v>0</v>
      </c>
      <c r="N169" s="218">
        <v>1</v>
      </c>
      <c r="O169" s="218">
        <v>2</v>
      </c>
      <c r="P169" s="218">
        <v>3</v>
      </c>
      <c r="Q169" s="218">
        <v>2</v>
      </c>
      <c r="T169" s="131">
        <f t="shared" si="126"/>
        <v>44057</v>
      </c>
      <c r="U169" s="19">
        <f t="shared" ref="U169:AI169" si="165">IF(ISNUMBER(C169),AVERAGE(C163:C169),NA())</f>
        <v>21.571428571428573</v>
      </c>
      <c r="V169" s="19">
        <f t="shared" si="165"/>
        <v>20.142857142857142</v>
      </c>
      <c r="W169" s="19">
        <f t="shared" si="165"/>
        <v>18.857142857142858</v>
      </c>
      <c r="X169" s="19">
        <f t="shared" si="165"/>
        <v>0.2857142857142857</v>
      </c>
      <c r="Y169" s="19">
        <f t="shared" si="165"/>
        <v>1.2857142857142858</v>
      </c>
      <c r="Z169" s="19">
        <f t="shared" si="165"/>
        <v>1.1428571428571428</v>
      </c>
      <c r="AA169" s="19">
        <f t="shared" si="165"/>
        <v>0.7142857142857143</v>
      </c>
      <c r="AB169" s="19">
        <f t="shared" si="165"/>
        <v>4.2857142857142856</v>
      </c>
      <c r="AC169" s="19">
        <f t="shared" si="165"/>
        <v>1.5714285714285714</v>
      </c>
      <c r="AD169" s="19">
        <f t="shared" si="165"/>
        <v>1.5714285714285714</v>
      </c>
      <c r="AE169" s="19">
        <f t="shared" si="165"/>
        <v>1.5714285714285714</v>
      </c>
      <c r="AF169" s="19">
        <f t="shared" si="165"/>
        <v>1.8571428571428572</v>
      </c>
      <c r="AG169" s="19">
        <f t="shared" si="165"/>
        <v>2</v>
      </c>
      <c r="AH169" s="19">
        <f t="shared" si="165"/>
        <v>4.2857142857142856</v>
      </c>
      <c r="AI169" s="19">
        <f t="shared" si="165"/>
        <v>1</v>
      </c>
    </row>
    <row r="170" spans="2:35" x14ac:dyDescent="0.25">
      <c r="B170" s="215">
        <f t="shared" si="129"/>
        <v>44058</v>
      </c>
      <c r="C170" s="218">
        <v>23</v>
      </c>
      <c r="D170" s="218">
        <v>21</v>
      </c>
      <c r="E170" s="218">
        <v>21</v>
      </c>
      <c r="F170" s="218">
        <v>1</v>
      </c>
      <c r="G170" s="218">
        <v>0</v>
      </c>
      <c r="H170" s="218">
        <v>1</v>
      </c>
      <c r="I170" s="218">
        <v>1</v>
      </c>
      <c r="J170" s="218">
        <v>10</v>
      </c>
      <c r="K170" s="218">
        <v>2</v>
      </c>
      <c r="L170" s="218">
        <v>0</v>
      </c>
      <c r="M170" s="218">
        <v>2</v>
      </c>
      <c r="N170" s="218">
        <v>4</v>
      </c>
      <c r="O170" s="218">
        <v>0</v>
      </c>
      <c r="P170" s="218">
        <v>2</v>
      </c>
      <c r="Q170" s="218">
        <v>0</v>
      </c>
      <c r="T170" s="131">
        <f t="shared" si="126"/>
        <v>44058</v>
      </c>
      <c r="U170" s="19">
        <f t="shared" ref="U170:AI170" si="166">IF(ISNUMBER(C170),AVERAGE(C164:C170),NA())</f>
        <v>21.857142857142858</v>
      </c>
      <c r="V170" s="19">
        <f t="shared" si="166"/>
        <v>20.428571428571427</v>
      </c>
      <c r="W170" s="19">
        <f t="shared" si="166"/>
        <v>19.285714285714285</v>
      </c>
      <c r="X170" s="19">
        <f t="shared" si="166"/>
        <v>0.42857142857142855</v>
      </c>
      <c r="Y170" s="19">
        <f t="shared" si="166"/>
        <v>1.1428571428571428</v>
      </c>
      <c r="Z170" s="19">
        <f t="shared" si="166"/>
        <v>1</v>
      </c>
      <c r="AA170" s="19">
        <f t="shared" si="166"/>
        <v>0.8571428571428571</v>
      </c>
      <c r="AB170" s="19">
        <f t="shared" si="166"/>
        <v>5</v>
      </c>
      <c r="AC170" s="19">
        <f t="shared" si="166"/>
        <v>1.8571428571428572</v>
      </c>
      <c r="AD170" s="19">
        <f t="shared" si="166"/>
        <v>1.1428571428571428</v>
      </c>
      <c r="AE170" s="19">
        <f t="shared" si="166"/>
        <v>1.7142857142857142</v>
      </c>
      <c r="AF170" s="19">
        <f t="shared" si="166"/>
        <v>2.1428571428571428</v>
      </c>
      <c r="AG170" s="19">
        <f t="shared" si="166"/>
        <v>1.5714285714285714</v>
      </c>
      <c r="AH170" s="19">
        <f t="shared" si="166"/>
        <v>4</v>
      </c>
      <c r="AI170" s="19">
        <f t="shared" si="166"/>
        <v>1</v>
      </c>
    </row>
    <row r="171" spans="2:35" x14ac:dyDescent="0.25">
      <c r="B171" s="215">
        <f t="shared" si="129"/>
        <v>44059</v>
      </c>
      <c r="C171" s="218">
        <v>15</v>
      </c>
      <c r="D171" s="218">
        <v>13</v>
      </c>
      <c r="E171" s="218">
        <v>12</v>
      </c>
      <c r="F171" s="218">
        <v>1</v>
      </c>
      <c r="G171" s="218">
        <v>1</v>
      </c>
      <c r="H171" s="218">
        <v>1</v>
      </c>
      <c r="I171" s="218">
        <v>0</v>
      </c>
      <c r="J171" s="218">
        <v>4</v>
      </c>
      <c r="K171" s="218">
        <v>1</v>
      </c>
      <c r="L171" s="218">
        <v>2</v>
      </c>
      <c r="M171" s="218">
        <v>3</v>
      </c>
      <c r="N171" s="218">
        <v>0</v>
      </c>
      <c r="O171" s="218">
        <v>0</v>
      </c>
      <c r="P171" s="218">
        <v>2</v>
      </c>
      <c r="Q171" s="218">
        <v>0</v>
      </c>
      <c r="T171" s="131">
        <f t="shared" si="126"/>
        <v>44059</v>
      </c>
      <c r="U171" s="19">
        <f t="shared" ref="U171:AI171" si="167">IF(ISNUMBER(C171),AVERAGE(C165:C171),NA())</f>
        <v>21.285714285714285</v>
      </c>
      <c r="V171" s="19">
        <f t="shared" si="167"/>
        <v>19.714285714285715</v>
      </c>
      <c r="W171" s="19">
        <f t="shared" si="167"/>
        <v>18.428571428571427</v>
      </c>
      <c r="X171" s="19">
        <f t="shared" si="167"/>
        <v>0.5714285714285714</v>
      </c>
      <c r="Y171" s="19">
        <f t="shared" si="167"/>
        <v>1.2857142857142858</v>
      </c>
      <c r="Z171" s="19">
        <f t="shared" si="167"/>
        <v>1</v>
      </c>
      <c r="AA171" s="19">
        <f t="shared" si="167"/>
        <v>0.5714285714285714</v>
      </c>
      <c r="AB171" s="19">
        <f t="shared" si="167"/>
        <v>4.8571428571428568</v>
      </c>
      <c r="AC171" s="19">
        <f t="shared" si="167"/>
        <v>1.4285714285714286</v>
      </c>
      <c r="AD171" s="19">
        <f t="shared" si="167"/>
        <v>1.2857142857142858</v>
      </c>
      <c r="AE171" s="19">
        <f t="shared" si="167"/>
        <v>2.1428571428571428</v>
      </c>
      <c r="AF171" s="19">
        <f t="shared" si="167"/>
        <v>1.8571428571428572</v>
      </c>
      <c r="AG171" s="19">
        <f t="shared" si="167"/>
        <v>1.4285714285714286</v>
      </c>
      <c r="AH171" s="19">
        <f t="shared" si="167"/>
        <v>4</v>
      </c>
      <c r="AI171" s="19">
        <f t="shared" si="167"/>
        <v>0.8571428571428571</v>
      </c>
    </row>
    <row r="172" spans="2:35" x14ac:dyDescent="0.25">
      <c r="B172" s="215">
        <f t="shared" si="129"/>
        <v>44060</v>
      </c>
      <c r="C172" s="218">
        <v>21</v>
      </c>
      <c r="D172" s="218">
        <v>20</v>
      </c>
      <c r="E172" s="218">
        <v>19</v>
      </c>
      <c r="F172" s="218">
        <v>1</v>
      </c>
      <c r="G172" s="218">
        <v>1</v>
      </c>
      <c r="H172" s="218">
        <v>0</v>
      </c>
      <c r="I172" s="218">
        <v>2</v>
      </c>
      <c r="J172" s="218">
        <v>5</v>
      </c>
      <c r="K172" s="218">
        <v>4</v>
      </c>
      <c r="L172" s="218">
        <v>4</v>
      </c>
      <c r="M172" s="218">
        <v>1</v>
      </c>
      <c r="N172" s="218">
        <v>0</v>
      </c>
      <c r="O172" s="218">
        <v>1</v>
      </c>
      <c r="P172" s="218">
        <v>0</v>
      </c>
      <c r="Q172" s="218">
        <v>2</v>
      </c>
      <c r="T172" s="131">
        <f t="shared" si="126"/>
        <v>44060</v>
      </c>
      <c r="U172" s="19">
        <f t="shared" ref="U172:AI172" si="168">IF(ISNUMBER(C172),AVERAGE(C166:C172),NA())</f>
        <v>20.714285714285715</v>
      </c>
      <c r="V172" s="19">
        <f t="shared" si="168"/>
        <v>19</v>
      </c>
      <c r="W172" s="19">
        <f t="shared" si="168"/>
        <v>17.857142857142858</v>
      </c>
      <c r="X172" s="19">
        <f t="shared" si="168"/>
        <v>0.7142857142857143</v>
      </c>
      <c r="Y172" s="19">
        <f t="shared" si="168"/>
        <v>1.1428571428571428</v>
      </c>
      <c r="Z172" s="19">
        <f t="shared" si="168"/>
        <v>1</v>
      </c>
      <c r="AA172" s="19">
        <f t="shared" si="168"/>
        <v>0.5714285714285714</v>
      </c>
      <c r="AB172" s="19">
        <f t="shared" si="168"/>
        <v>5.2857142857142856</v>
      </c>
      <c r="AC172" s="19">
        <f t="shared" si="168"/>
        <v>1.5714285714285714</v>
      </c>
      <c r="AD172" s="19">
        <f t="shared" si="168"/>
        <v>1.7142857142857142</v>
      </c>
      <c r="AE172" s="19">
        <f t="shared" si="168"/>
        <v>2.1428571428571428</v>
      </c>
      <c r="AF172" s="19">
        <f t="shared" si="168"/>
        <v>1.5714285714285714</v>
      </c>
      <c r="AG172" s="19">
        <f t="shared" si="168"/>
        <v>1.2857142857142858</v>
      </c>
      <c r="AH172" s="19">
        <f t="shared" si="168"/>
        <v>2.5714285714285716</v>
      </c>
      <c r="AI172" s="19">
        <f t="shared" si="168"/>
        <v>1.1428571428571428</v>
      </c>
    </row>
    <row r="173" spans="2:35" x14ac:dyDescent="0.25">
      <c r="B173" s="215">
        <f t="shared" si="129"/>
        <v>44061</v>
      </c>
      <c r="C173" s="218">
        <v>14</v>
      </c>
      <c r="D173" s="218">
        <v>12</v>
      </c>
      <c r="E173" s="218">
        <v>10</v>
      </c>
      <c r="F173" s="218">
        <v>1</v>
      </c>
      <c r="G173" s="218">
        <v>2</v>
      </c>
      <c r="H173" s="218">
        <v>1</v>
      </c>
      <c r="I173" s="218">
        <v>1</v>
      </c>
      <c r="J173" s="218">
        <v>2</v>
      </c>
      <c r="K173" s="218">
        <v>1</v>
      </c>
      <c r="L173" s="218">
        <v>0</v>
      </c>
      <c r="M173" s="218">
        <v>1</v>
      </c>
      <c r="N173" s="218">
        <v>2</v>
      </c>
      <c r="O173" s="218">
        <v>0</v>
      </c>
      <c r="P173" s="218">
        <v>3</v>
      </c>
      <c r="Q173" s="218">
        <v>0</v>
      </c>
      <c r="T173" s="131">
        <f t="shared" si="126"/>
        <v>44061</v>
      </c>
      <c r="U173" s="19">
        <f t="shared" ref="U173:AI173" si="169">IF(ISNUMBER(C173),AVERAGE(C167:C173),NA())</f>
        <v>19.857142857142858</v>
      </c>
      <c r="V173" s="19">
        <f t="shared" si="169"/>
        <v>17.857142857142858</v>
      </c>
      <c r="W173" s="19">
        <f t="shared" si="169"/>
        <v>16.428571428571427</v>
      </c>
      <c r="X173" s="19">
        <f t="shared" si="169"/>
        <v>0.8571428571428571</v>
      </c>
      <c r="Y173" s="19">
        <f t="shared" si="169"/>
        <v>1.4285714285714286</v>
      </c>
      <c r="Z173" s="19">
        <f t="shared" si="169"/>
        <v>1.1428571428571428</v>
      </c>
      <c r="AA173" s="19">
        <f t="shared" si="169"/>
        <v>0.5714285714285714</v>
      </c>
      <c r="AB173" s="19">
        <f t="shared" si="169"/>
        <v>4.8571428571428568</v>
      </c>
      <c r="AC173" s="19">
        <f t="shared" si="169"/>
        <v>1.4285714285714286</v>
      </c>
      <c r="AD173" s="19">
        <f t="shared" si="169"/>
        <v>1.7142857142857142</v>
      </c>
      <c r="AE173" s="19">
        <f t="shared" si="169"/>
        <v>1.7142857142857142</v>
      </c>
      <c r="AF173" s="19">
        <f t="shared" si="169"/>
        <v>1.5714285714285714</v>
      </c>
      <c r="AG173" s="19">
        <f t="shared" si="169"/>
        <v>1</v>
      </c>
      <c r="AH173" s="19">
        <f t="shared" si="169"/>
        <v>2.5714285714285716</v>
      </c>
      <c r="AI173" s="19">
        <f t="shared" si="169"/>
        <v>1</v>
      </c>
    </row>
    <row r="174" spans="2:35" x14ac:dyDescent="0.25">
      <c r="B174" s="215">
        <f t="shared" si="129"/>
        <v>44062</v>
      </c>
      <c r="C174" s="218">
        <v>12</v>
      </c>
      <c r="D174" s="218">
        <v>10</v>
      </c>
      <c r="E174" s="218">
        <v>9</v>
      </c>
      <c r="F174" s="218">
        <v>2</v>
      </c>
      <c r="G174" s="218">
        <v>1</v>
      </c>
      <c r="H174" s="218">
        <v>0</v>
      </c>
      <c r="I174" s="218">
        <v>1</v>
      </c>
      <c r="J174" s="218">
        <v>1</v>
      </c>
      <c r="K174" s="218">
        <v>1</v>
      </c>
      <c r="L174" s="218">
        <v>1</v>
      </c>
      <c r="M174" s="218">
        <v>1</v>
      </c>
      <c r="N174" s="218">
        <v>2</v>
      </c>
      <c r="O174" s="218">
        <v>0</v>
      </c>
      <c r="P174" s="218">
        <v>1</v>
      </c>
      <c r="Q174" s="218">
        <v>1</v>
      </c>
      <c r="T174" s="131">
        <f t="shared" si="126"/>
        <v>44062</v>
      </c>
      <c r="U174" s="19">
        <f t="shared" ref="U174:AI174" si="170">IF(ISNUMBER(C174),AVERAGE(C168:C174),NA())</f>
        <v>18</v>
      </c>
      <c r="V174" s="19">
        <f t="shared" si="170"/>
        <v>16.142857142857142</v>
      </c>
      <c r="W174" s="19">
        <f t="shared" si="170"/>
        <v>14.857142857142858</v>
      </c>
      <c r="X174" s="19">
        <f t="shared" si="170"/>
        <v>1</v>
      </c>
      <c r="Y174" s="19">
        <f t="shared" si="170"/>
        <v>1.2857142857142858</v>
      </c>
      <c r="Z174" s="19">
        <f t="shared" si="170"/>
        <v>0.8571428571428571</v>
      </c>
      <c r="AA174" s="19">
        <f t="shared" si="170"/>
        <v>0.7142857142857143</v>
      </c>
      <c r="AB174" s="19">
        <f t="shared" si="170"/>
        <v>4.2857142857142856</v>
      </c>
      <c r="AC174" s="19">
        <f t="shared" si="170"/>
        <v>1.4285714285714286</v>
      </c>
      <c r="AD174" s="19">
        <f t="shared" si="170"/>
        <v>1.5714285714285714</v>
      </c>
      <c r="AE174" s="19">
        <f t="shared" si="170"/>
        <v>1.5714285714285714</v>
      </c>
      <c r="AF174" s="19">
        <f t="shared" si="170"/>
        <v>1.4285714285714286</v>
      </c>
      <c r="AG174" s="19">
        <f t="shared" si="170"/>
        <v>0.8571428571428571</v>
      </c>
      <c r="AH174" s="19">
        <f t="shared" si="170"/>
        <v>2.1428571428571428</v>
      </c>
      <c r="AI174" s="19">
        <f t="shared" si="170"/>
        <v>0.8571428571428571</v>
      </c>
    </row>
    <row r="175" spans="2:35" x14ac:dyDescent="0.25">
      <c r="B175" s="215">
        <f t="shared" si="129"/>
        <v>44063</v>
      </c>
      <c r="C175" s="218">
        <v>16</v>
      </c>
      <c r="D175" s="218">
        <v>16</v>
      </c>
      <c r="E175" s="218">
        <v>16</v>
      </c>
      <c r="F175" s="218">
        <v>0</v>
      </c>
      <c r="G175" s="218">
        <v>0</v>
      </c>
      <c r="H175" s="218">
        <v>0</v>
      </c>
      <c r="I175" s="218">
        <v>0</v>
      </c>
      <c r="J175" s="218">
        <v>3</v>
      </c>
      <c r="K175" s="218">
        <v>4</v>
      </c>
      <c r="L175" s="218">
        <v>2</v>
      </c>
      <c r="M175" s="218">
        <v>0</v>
      </c>
      <c r="N175" s="218">
        <v>2</v>
      </c>
      <c r="O175" s="218">
        <v>2</v>
      </c>
      <c r="P175" s="218">
        <v>1</v>
      </c>
      <c r="Q175" s="218">
        <v>2</v>
      </c>
      <c r="T175" s="131">
        <f t="shared" si="126"/>
        <v>44063</v>
      </c>
      <c r="U175" s="19">
        <f t="shared" ref="U175:AI175" si="171">IF(ISNUMBER(C175),AVERAGE(C169:C175),NA())</f>
        <v>17</v>
      </c>
      <c r="V175" s="19">
        <f t="shared" si="171"/>
        <v>15.571428571428571</v>
      </c>
      <c r="W175" s="19">
        <f t="shared" si="171"/>
        <v>14.571428571428571</v>
      </c>
      <c r="X175" s="19">
        <f t="shared" si="171"/>
        <v>0.8571428571428571</v>
      </c>
      <c r="Y175" s="19">
        <f t="shared" si="171"/>
        <v>1</v>
      </c>
      <c r="Z175" s="19">
        <f t="shared" si="171"/>
        <v>0.5714285714285714</v>
      </c>
      <c r="AA175" s="19">
        <f t="shared" si="171"/>
        <v>0.7142857142857143</v>
      </c>
      <c r="AB175" s="19">
        <f t="shared" si="171"/>
        <v>4.2857142857142856</v>
      </c>
      <c r="AC175" s="19">
        <f t="shared" si="171"/>
        <v>1.8571428571428572</v>
      </c>
      <c r="AD175" s="19">
        <f t="shared" si="171"/>
        <v>1.5714285714285714</v>
      </c>
      <c r="AE175" s="19">
        <f t="shared" si="171"/>
        <v>1.1428571428571428</v>
      </c>
      <c r="AF175" s="19">
        <f t="shared" si="171"/>
        <v>1.5714285714285714</v>
      </c>
      <c r="AG175" s="19">
        <f t="shared" si="171"/>
        <v>0.7142857142857143</v>
      </c>
      <c r="AH175" s="19">
        <f t="shared" si="171"/>
        <v>1.7142857142857142</v>
      </c>
      <c r="AI175" s="19">
        <f t="shared" si="171"/>
        <v>1</v>
      </c>
    </row>
    <row r="176" spans="2:35" x14ac:dyDescent="0.25">
      <c r="B176" s="215">
        <f t="shared" si="129"/>
        <v>44064</v>
      </c>
      <c r="C176" s="218">
        <v>10</v>
      </c>
      <c r="D176" s="218">
        <v>10</v>
      </c>
      <c r="E176" s="218">
        <v>9</v>
      </c>
      <c r="F176" s="218">
        <v>0</v>
      </c>
      <c r="G176" s="218">
        <v>1</v>
      </c>
      <c r="H176" s="218">
        <v>0</v>
      </c>
      <c r="I176" s="218">
        <v>0</v>
      </c>
      <c r="J176" s="218">
        <v>4</v>
      </c>
      <c r="K176" s="218">
        <v>3</v>
      </c>
      <c r="L176" s="218">
        <v>1</v>
      </c>
      <c r="M176" s="218">
        <v>0</v>
      </c>
      <c r="N176" s="218">
        <v>0</v>
      </c>
      <c r="O176" s="218">
        <v>0</v>
      </c>
      <c r="P176" s="218">
        <v>1</v>
      </c>
      <c r="Q176" s="218">
        <v>0</v>
      </c>
      <c r="T176" s="131">
        <f t="shared" si="126"/>
        <v>44064</v>
      </c>
      <c r="U176" s="19">
        <f t="shared" ref="U176:AI176" si="172">IF(ISNUMBER(C176),AVERAGE(C170:C176),NA())</f>
        <v>15.857142857142858</v>
      </c>
      <c r="V176" s="19">
        <f t="shared" si="172"/>
        <v>14.571428571428571</v>
      </c>
      <c r="W176" s="19">
        <f t="shared" si="172"/>
        <v>13.714285714285714</v>
      </c>
      <c r="X176" s="19">
        <f t="shared" si="172"/>
        <v>0.8571428571428571</v>
      </c>
      <c r="Y176" s="19">
        <f t="shared" si="172"/>
        <v>0.8571428571428571</v>
      </c>
      <c r="Z176" s="19">
        <f t="shared" si="172"/>
        <v>0.42857142857142855</v>
      </c>
      <c r="AA176" s="19">
        <f t="shared" si="172"/>
        <v>0.7142857142857143</v>
      </c>
      <c r="AB176" s="19">
        <f t="shared" si="172"/>
        <v>4.1428571428571432</v>
      </c>
      <c r="AC176" s="19">
        <f t="shared" si="172"/>
        <v>2.2857142857142856</v>
      </c>
      <c r="AD176" s="19">
        <f t="shared" si="172"/>
        <v>1.4285714285714286</v>
      </c>
      <c r="AE176" s="19">
        <f t="shared" si="172"/>
        <v>1.1428571428571428</v>
      </c>
      <c r="AF176" s="19">
        <f t="shared" si="172"/>
        <v>1.4285714285714286</v>
      </c>
      <c r="AG176" s="19">
        <f t="shared" si="172"/>
        <v>0.42857142857142855</v>
      </c>
      <c r="AH176" s="19">
        <f t="shared" si="172"/>
        <v>1.4285714285714286</v>
      </c>
      <c r="AI176" s="19">
        <f t="shared" si="172"/>
        <v>0.7142857142857143</v>
      </c>
    </row>
    <row r="177" spans="2:35" x14ac:dyDescent="0.25">
      <c r="B177" s="215">
        <f t="shared" si="129"/>
        <v>44065</v>
      </c>
      <c r="C177" s="218">
        <v>11</v>
      </c>
      <c r="D177" s="218">
        <v>10</v>
      </c>
      <c r="E177" s="218">
        <v>10</v>
      </c>
      <c r="F177" s="218">
        <v>1</v>
      </c>
      <c r="G177" s="218">
        <v>0</v>
      </c>
      <c r="H177" s="218">
        <v>0</v>
      </c>
      <c r="I177" s="218">
        <v>0</v>
      </c>
      <c r="J177" s="218">
        <v>4</v>
      </c>
      <c r="K177" s="218">
        <v>1</v>
      </c>
      <c r="L177" s="218">
        <v>1</v>
      </c>
      <c r="M177" s="218">
        <v>0</v>
      </c>
      <c r="N177" s="218">
        <v>2</v>
      </c>
      <c r="O177" s="218">
        <v>1</v>
      </c>
      <c r="P177" s="218">
        <v>1</v>
      </c>
      <c r="Q177" s="218">
        <v>0</v>
      </c>
      <c r="T177" s="131">
        <f t="shared" si="126"/>
        <v>44065</v>
      </c>
      <c r="U177" s="19">
        <f t="shared" ref="U177:AI177" si="173">IF(ISNUMBER(C177),AVERAGE(C171:C177),NA())</f>
        <v>14.142857142857142</v>
      </c>
      <c r="V177" s="19">
        <f t="shared" si="173"/>
        <v>13</v>
      </c>
      <c r="W177" s="19">
        <f t="shared" si="173"/>
        <v>12.142857142857142</v>
      </c>
      <c r="X177" s="19">
        <f t="shared" si="173"/>
        <v>0.8571428571428571</v>
      </c>
      <c r="Y177" s="19">
        <f t="shared" si="173"/>
        <v>0.8571428571428571</v>
      </c>
      <c r="Z177" s="19">
        <f t="shared" si="173"/>
        <v>0.2857142857142857</v>
      </c>
      <c r="AA177" s="19">
        <f t="shared" si="173"/>
        <v>0.5714285714285714</v>
      </c>
      <c r="AB177" s="19">
        <f t="shared" si="173"/>
        <v>3.2857142857142856</v>
      </c>
      <c r="AC177" s="19">
        <f t="shared" si="173"/>
        <v>2.1428571428571428</v>
      </c>
      <c r="AD177" s="19">
        <f t="shared" si="173"/>
        <v>1.5714285714285714</v>
      </c>
      <c r="AE177" s="19">
        <f t="shared" si="173"/>
        <v>0.8571428571428571</v>
      </c>
      <c r="AF177" s="19">
        <f t="shared" si="173"/>
        <v>1.1428571428571428</v>
      </c>
      <c r="AG177" s="19">
        <f t="shared" si="173"/>
        <v>0.5714285714285714</v>
      </c>
      <c r="AH177" s="19">
        <f t="shared" si="173"/>
        <v>1.2857142857142858</v>
      </c>
      <c r="AI177" s="19">
        <f t="shared" si="173"/>
        <v>0.7142857142857143</v>
      </c>
    </row>
    <row r="178" spans="2:35" x14ac:dyDescent="0.25">
      <c r="B178" s="215">
        <f t="shared" si="129"/>
        <v>44066</v>
      </c>
      <c r="C178" s="218">
        <v>17</v>
      </c>
      <c r="D178" s="218">
        <v>16</v>
      </c>
      <c r="E178" s="218">
        <v>16</v>
      </c>
      <c r="F178" s="218">
        <v>1</v>
      </c>
      <c r="G178" s="218">
        <v>0</v>
      </c>
      <c r="H178" s="218">
        <v>0</v>
      </c>
      <c r="I178" s="218">
        <v>1</v>
      </c>
      <c r="J178" s="218">
        <v>9</v>
      </c>
      <c r="K178" s="218">
        <v>3</v>
      </c>
      <c r="L178" s="218">
        <v>0</v>
      </c>
      <c r="M178" s="218">
        <v>0</v>
      </c>
      <c r="N178" s="218">
        <v>1</v>
      </c>
      <c r="O178" s="218">
        <v>0</v>
      </c>
      <c r="P178" s="218">
        <v>1</v>
      </c>
      <c r="Q178" s="218">
        <v>1</v>
      </c>
      <c r="T178" s="131">
        <f t="shared" si="126"/>
        <v>44066</v>
      </c>
      <c r="U178" s="19">
        <f t="shared" ref="U178:AI178" si="174">IF(ISNUMBER(C178),AVERAGE(C172:C178),NA())</f>
        <v>14.428571428571429</v>
      </c>
      <c r="V178" s="19">
        <f t="shared" si="174"/>
        <v>13.428571428571429</v>
      </c>
      <c r="W178" s="19">
        <f t="shared" si="174"/>
        <v>12.714285714285714</v>
      </c>
      <c r="X178" s="19">
        <f t="shared" si="174"/>
        <v>0.8571428571428571</v>
      </c>
      <c r="Y178" s="19">
        <f t="shared" si="174"/>
        <v>0.7142857142857143</v>
      </c>
      <c r="Z178" s="19">
        <f t="shared" si="174"/>
        <v>0.14285714285714285</v>
      </c>
      <c r="AA178" s="19">
        <f t="shared" si="174"/>
        <v>0.7142857142857143</v>
      </c>
      <c r="AB178" s="19">
        <f t="shared" si="174"/>
        <v>4</v>
      </c>
      <c r="AC178" s="19">
        <f t="shared" si="174"/>
        <v>2.4285714285714284</v>
      </c>
      <c r="AD178" s="19">
        <f t="shared" si="174"/>
        <v>1.2857142857142858</v>
      </c>
      <c r="AE178" s="19">
        <f t="shared" si="174"/>
        <v>0.42857142857142855</v>
      </c>
      <c r="AF178" s="19">
        <f t="shared" si="174"/>
        <v>1.2857142857142858</v>
      </c>
      <c r="AG178" s="19">
        <f t="shared" si="174"/>
        <v>0.5714285714285714</v>
      </c>
      <c r="AH178" s="19">
        <f t="shared" si="174"/>
        <v>1.1428571428571428</v>
      </c>
      <c r="AI178" s="19">
        <f t="shared" si="174"/>
        <v>0.8571428571428571</v>
      </c>
    </row>
    <row r="179" spans="2:35" x14ac:dyDescent="0.25">
      <c r="B179" s="215">
        <f t="shared" si="129"/>
        <v>44067</v>
      </c>
      <c r="C179" s="218">
        <v>10</v>
      </c>
      <c r="D179" s="218">
        <v>9</v>
      </c>
      <c r="E179" s="218">
        <v>8</v>
      </c>
      <c r="F179" s="218">
        <v>0</v>
      </c>
      <c r="G179" s="218">
        <v>0</v>
      </c>
      <c r="H179" s="218">
        <v>1</v>
      </c>
      <c r="I179" s="218">
        <v>0</v>
      </c>
      <c r="J179" s="218">
        <v>5</v>
      </c>
      <c r="K179" s="218">
        <v>2</v>
      </c>
      <c r="L179" s="218">
        <v>0</v>
      </c>
      <c r="M179" s="218">
        <v>0</v>
      </c>
      <c r="N179" s="218">
        <v>0</v>
      </c>
      <c r="O179" s="218">
        <v>0</v>
      </c>
      <c r="P179" s="218">
        <v>1</v>
      </c>
      <c r="Q179" s="218">
        <v>0</v>
      </c>
      <c r="T179" s="131">
        <f t="shared" si="126"/>
        <v>44067</v>
      </c>
      <c r="U179" s="19">
        <f t="shared" ref="U179:AI179" si="175">IF(ISNUMBER(C179),AVERAGE(C173:C179),NA())</f>
        <v>12.857142857142858</v>
      </c>
      <c r="V179" s="19">
        <f t="shared" si="175"/>
        <v>11.857142857142858</v>
      </c>
      <c r="W179" s="19">
        <f t="shared" si="175"/>
        <v>11.142857142857142</v>
      </c>
      <c r="X179" s="19">
        <f t="shared" si="175"/>
        <v>0.7142857142857143</v>
      </c>
      <c r="Y179" s="19">
        <f t="shared" si="175"/>
        <v>0.5714285714285714</v>
      </c>
      <c r="Z179" s="19">
        <f t="shared" si="175"/>
        <v>0.2857142857142857</v>
      </c>
      <c r="AA179" s="19">
        <f t="shared" si="175"/>
        <v>0.42857142857142855</v>
      </c>
      <c r="AB179" s="19">
        <f t="shared" si="175"/>
        <v>4</v>
      </c>
      <c r="AC179" s="19">
        <f t="shared" si="175"/>
        <v>2.1428571428571428</v>
      </c>
      <c r="AD179" s="19">
        <f t="shared" si="175"/>
        <v>0.7142857142857143</v>
      </c>
      <c r="AE179" s="19">
        <f t="shared" si="175"/>
        <v>0.2857142857142857</v>
      </c>
      <c r="AF179" s="19">
        <f t="shared" si="175"/>
        <v>1.2857142857142858</v>
      </c>
      <c r="AG179" s="19">
        <f t="shared" si="175"/>
        <v>0.42857142857142855</v>
      </c>
      <c r="AH179" s="19">
        <f t="shared" si="175"/>
        <v>1.2857142857142858</v>
      </c>
      <c r="AI179" s="19">
        <f t="shared" si="175"/>
        <v>0.5714285714285714</v>
      </c>
    </row>
    <row r="180" spans="2:35" x14ac:dyDescent="0.25">
      <c r="B180" s="215">
        <f t="shared" si="129"/>
        <v>44068</v>
      </c>
      <c r="C180" s="218">
        <v>22</v>
      </c>
      <c r="D180" s="218">
        <v>20</v>
      </c>
      <c r="E180" s="218">
        <v>19</v>
      </c>
      <c r="F180" s="218">
        <v>1</v>
      </c>
      <c r="G180" s="218">
        <v>1</v>
      </c>
      <c r="H180" s="218">
        <v>1</v>
      </c>
      <c r="I180" s="218">
        <v>0</v>
      </c>
      <c r="J180" s="218">
        <v>6</v>
      </c>
      <c r="K180" s="218">
        <v>2</v>
      </c>
      <c r="L180" s="218">
        <v>4</v>
      </c>
      <c r="M180" s="218">
        <v>2</v>
      </c>
      <c r="N180" s="218">
        <v>1</v>
      </c>
      <c r="O180" s="218">
        <v>1</v>
      </c>
      <c r="P180" s="218">
        <v>2</v>
      </c>
      <c r="Q180" s="218">
        <v>1</v>
      </c>
      <c r="T180" s="131">
        <f t="shared" si="126"/>
        <v>44068</v>
      </c>
      <c r="U180" s="19">
        <f t="shared" ref="U180:AI180" si="176">IF(ISNUMBER(C180),AVERAGE(C174:C180),NA())</f>
        <v>14</v>
      </c>
      <c r="V180" s="19">
        <f t="shared" si="176"/>
        <v>13</v>
      </c>
      <c r="W180" s="19">
        <f t="shared" si="176"/>
        <v>12.428571428571429</v>
      </c>
      <c r="X180" s="19">
        <f t="shared" si="176"/>
        <v>0.7142857142857143</v>
      </c>
      <c r="Y180" s="19">
        <f t="shared" si="176"/>
        <v>0.42857142857142855</v>
      </c>
      <c r="Z180" s="19">
        <f t="shared" si="176"/>
        <v>0.2857142857142857</v>
      </c>
      <c r="AA180" s="19">
        <f t="shared" si="176"/>
        <v>0.2857142857142857</v>
      </c>
      <c r="AB180" s="19">
        <f t="shared" si="176"/>
        <v>4.5714285714285712</v>
      </c>
      <c r="AC180" s="19">
        <f t="shared" si="176"/>
        <v>2.2857142857142856</v>
      </c>
      <c r="AD180" s="19">
        <f t="shared" si="176"/>
        <v>1.2857142857142858</v>
      </c>
      <c r="AE180" s="19">
        <f t="shared" si="176"/>
        <v>0.42857142857142855</v>
      </c>
      <c r="AF180" s="19">
        <f t="shared" si="176"/>
        <v>1.1428571428571428</v>
      </c>
      <c r="AG180" s="19">
        <f t="shared" si="176"/>
        <v>0.5714285714285714</v>
      </c>
      <c r="AH180" s="19">
        <f t="shared" si="176"/>
        <v>1.1428571428571428</v>
      </c>
      <c r="AI180" s="19">
        <f t="shared" si="176"/>
        <v>0.7142857142857143</v>
      </c>
    </row>
    <row r="181" spans="2:35" x14ac:dyDescent="0.25">
      <c r="B181" s="215">
        <f t="shared" si="129"/>
        <v>44069</v>
      </c>
      <c r="C181" s="218">
        <v>16</v>
      </c>
      <c r="D181" s="218">
        <v>15</v>
      </c>
      <c r="E181" s="218">
        <v>15</v>
      </c>
      <c r="F181" s="218">
        <v>1</v>
      </c>
      <c r="G181" s="218">
        <v>0</v>
      </c>
      <c r="H181" s="218">
        <v>0</v>
      </c>
      <c r="I181" s="218">
        <v>0</v>
      </c>
      <c r="J181" s="218">
        <v>3</v>
      </c>
      <c r="K181" s="218">
        <v>2</v>
      </c>
      <c r="L181" s="218">
        <v>0</v>
      </c>
      <c r="M181" s="218">
        <v>4</v>
      </c>
      <c r="N181" s="218">
        <v>3</v>
      </c>
      <c r="O181" s="218">
        <v>1</v>
      </c>
      <c r="P181" s="218">
        <v>2</v>
      </c>
      <c r="Q181" s="218">
        <v>0</v>
      </c>
      <c r="T181" s="131">
        <f t="shared" si="126"/>
        <v>44069</v>
      </c>
      <c r="U181" s="19">
        <f t="shared" ref="U181:AI181" si="177">IF(ISNUMBER(C181),AVERAGE(C175:C181),NA())</f>
        <v>14.571428571428571</v>
      </c>
      <c r="V181" s="19">
        <f t="shared" si="177"/>
        <v>13.714285714285714</v>
      </c>
      <c r="W181" s="19">
        <f t="shared" si="177"/>
        <v>13.285714285714286</v>
      </c>
      <c r="X181" s="19">
        <f t="shared" si="177"/>
        <v>0.5714285714285714</v>
      </c>
      <c r="Y181" s="19">
        <f t="shared" si="177"/>
        <v>0.2857142857142857</v>
      </c>
      <c r="Z181" s="19">
        <f t="shared" si="177"/>
        <v>0.2857142857142857</v>
      </c>
      <c r="AA181" s="19">
        <f t="shared" si="177"/>
        <v>0.14285714285714285</v>
      </c>
      <c r="AB181" s="19">
        <f t="shared" si="177"/>
        <v>4.8571428571428568</v>
      </c>
      <c r="AC181" s="19">
        <f t="shared" si="177"/>
        <v>2.4285714285714284</v>
      </c>
      <c r="AD181" s="19">
        <f t="shared" si="177"/>
        <v>1.1428571428571428</v>
      </c>
      <c r="AE181" s="19">
        <f t="shared" si="177"/>
        <v>0.8571428571428571</v>
      </c>
      <c r="AF181" s="19">
        <f t="shared" si="177"/>
        <v>1.2857142857142858</v>
      </c>
      <c r="AG181" s="19">
        <f t="shared" si="177"/>
        <v>0.7142857142857143</v>
      </c>
      <c r="AH181" s="19">
        <f t="shared" si="177"/>
        <v>1.2857142857142858</v>
      </c>
      <c r="AI181" s="19">
        <f t="shared" si="177"/>
        <v>0.5714285714285714</v>
      </c>
    </row>
    <row r="182" spans="2:35" x14ac:dyDescent="0.25">
      <c r="B182" s="215">
        <f t="shared" si="129"/>
        <v>44070</v>
      </c>
      <c r="C182" s="218">
        <v>12</v>
      </c>
      <c r="D182" s="218">
        <v>11</v>
      </c>
      <c r="E182" s="218">
        <v>11</v>
      </c>
      <c r="F182" s="218">
        <v>1</v>
      </c>
      <c r="G182" s="218">
        <v>0</v>
      </c>
      <c r="H182" s="218">
        <v>0</v>
      </c>
      <c r="I182" s="218">
        <v>1</v>
      </c>
      <c r="J182" s="218">
        <v>2</v>
      </c>
      <c r="K182" s="218">
        <v>2</v>
      </c>
      <c r="L182" s="218">
        <v>1</v>
      </c>
      <c r="M182" s="218">
        <v>1</v>
      </c>
      <c r="N182" s="218">
        <v>1</v>
      </c>
      <c r="O182" s="218">
        <v>0</v>
      </c>
      <c r="P182" s="218">
        <v>2</v>
      </c>
      <c r="Q182" s="218">
        <v>1</v>
      </c>
      <c r="T182" s="131">
        <f t="shared" si="126"/>
        <v>44070</v>
      </c>
      <c r="U182" s="19">
        <f t="shared" ref="U182:AI182" si="178">IF(ISNUMBER(C182),AVERAGE(C176:C182),NA())</f>
        <v>14</v>
      </c>
      <c r="V182" s="19">
        <f t="shared" si="178"/>
        <v>13</v>
      </c>
      <c r="W182" s="19">
        <f t="shared" si="178"/>
        <v>12.571428571428571</v>
      </c>
      <c r="X182" s="19">
        <f t="shared" si="178"/>
        <v>0.7142857142857143</v>
      </c>
      <c r="Y182" s="19">
        <f t="shared" si="178"/>
        <v>0.2857142857142857</v>
      </c>
      <c r="Z182" s="19">
        <f t="shared" si="178"/>
        <v>0.2857142857142857</v>
      </c>
      <c r="AA182" s="19">
        <f t="shared" si="178"/>
        <v>0.2857142857142857</v>
      </c>
      <c r="AB182" s="19">
        <f t="shared" si="178"/>
        <v>4.7142857142857144</v>
      </c>
      <c r="AC182" s="19">
        <f t="shared" si="178"/>
        <v>2.1428571428571428</v>
      </c>
      <c r="AD182" s="19">
        <f t="shared" si="178"/>
        <v>1</v>
      </c>
      <c r="AE182" s="19">
        <f t="shared" si="178"/>
        <v>1</v>
      </c>
      <c r="AF182" s="19">
        <f t="shared" si="178"/>
        <v>1.1428571428571428</v>
      </c>
      <c r="AG182" s="19">
        <f t="shared" si="178"/>
        <v>0.42857142857142855</v>
      </c>
      <c r="AH182" s="19">
        <f t="shared" si="178"/>
        <v>1.4285714285714286</v>
      </c>
      <c r="AI182" s="19">
        <f t="shared" si="178"/>
        <v>0.42857142857142855</v>
      </c>
    </row>
    <row r="183" spans="2:35" x14ac:dyDescent="0.25">
      <c r="B183" s="215">
        <f t="shared" si="129"/>
        <v>44071</v>
      </c>
      <c r="C183" s="218">
        <v>12</v>
      </c>
      <c r="D183" s="218">
        <v>11</v>
      </c>
      <c r="E183" s="218">
        <v>11</v>
      </c>
      <c r="F183" s="218">
        <v>1</v>
      </c>
      <c r="G183" s="218">
        <v>0</v>
      </c>
      <c r="H183" s="218">
        <v>0</v>
      </c>
      <c r="I183" s="218">
        <v>1</v>
      </c>
      <c r="J183" s="218">
        <v>3</v>
      </c>
      <c r="K183" s="218">
        <v>1</v>
      </c>
      <c r="L183" s="218">
        <v>0</v>
      </c>
      <c r="M183" s="218">
        <v>1</v>
      </c>
      <c r="N183" s="218">
        <v>0</v>
      </c>
      <c r="O183" s="218">
        <v>0</v>
      </c>
      <c r="P183" s="218">
        <v>3</v>
      </c>
      <c r="Q183" s="218">
        <v>2</v>
      </c>
      <c r="T183" s="131">
        <f t="shared" si="126"/>
        <v>44071</v>
      </c>
      <c r="U183" s="19">
        <f t="shared" ref="U183:AI183" si="179">IF(ISNUMBER(C183),AVERAGE(C177:C183),NA())</f>
        <v>14.285714285714286</v>
      </c>
      <c r="V183" s="19">
        <f t="shared" si="179"/>
        <v>13.142857142857142</v>
      </c>
      <c r="W183" s="19">
        <f t="shared" si="179"/>
        <v>12.857142857142858</v>
      </c>
      <c r="X183" s="19">
        <f t="shared" si="179"/>
        <v>0.8571428571428571</v>
      </c>
      <c r="Y183" s="19">
        <f t="shared" si="179"/>
        <v>0.14285714285714285</v>
      </c>
      <c r="Z183" s="19">
        <f t="shared" si="179"/>
        <v>0.2857142857142857</v>
      </c>
      <c r="AA183" s="19">
        <f t="shared" si="179"/>
        <v>0.42857142857142855</v>
      </c>
      <c r="AB183" s="19">
        <f t="shared" si="179"/>
        <v>4.5714285714285712</v>
      </c>
      <c r="AC183" s="19">
        <f t="shared" si="179"/>
        <v>1.8571428571428572</v>
      </c>
      <c r="AD183" s="19">
        <f t="shared" si="179"/>
        <v>0.8571428571428571</v>
      </c>
      <c r="AE183" s="19">
        <f t="shared" si="179"/>
        <v>1.1428571428571428</v>
      </c>
      <c r="AF183" s="19">
        <f t="shared" si="179"/>
        <v>1.1428571428571428</v>
      </c>
      <c r="AG183" s="19">
        <f t="shared" si="179"/>
        <v>0.42857142857142855</v>
      </c>
      <c r="AH183" s="19">
        <f t="shared" si="179"/>
        <v>1.7142857142857142</v>
      </c>
      <c r="AI183" s="19">
        <f t="shared" si="179"/>
        <v>0.7142857142857143</v>
      </c>
    </row>
    <row r="184" spans="2:35" x14ac:dyDescent="0.25">
      <c r="B184" s="215">
        <f t="shared" si="129"/>
        <v>44072</v>
      </c>
      <c r="C184" s="218">
        <v>8</v>
      </c>
      <c r="D184" s="218">
        <v>8</v>
      </c>
      <c r="E184" s="218">
        <v>8</v>
      </c>
      <c r="F184" s="218">
        <v>0</v>
      </c>
      <c r="G184" s="218">
        <v>0</v>
      </c>
      <c r="H184" s="218">
        <v>0</v>
      </c>
      <c r="I184" s="218">
        <v>2</v>
      </c>
      <c r="J184" s="218">
        <v>1</v>
      </c>
      <c r="K184" s="218">
        <v>2</v>
      </c>
      <c r="L184" s="218">
        <v>1</v>
      </c>
      <c r="M184" s="218">
        <v>0</v>
      </c>
      <c r="N184" s="218">
        <v>0</v>
      </c>
      <c r="O184" s="218">
        <v>1</v>
      </c>
      <c r="P184" s="218">
        <v>1</v>
      </c>
      <c r="Q184" s="218">
        <v>0</v>
      </c>
      <c r="T184" s="131">
        <f t="shared" si="126"/>
        <v>44072</v>
      </c>
      <c r="U184" s="19">
        <f t="shared" ref="U184:AI184" si="180">IF(ISNUMBER(C184),AVERAGE(C178:C184),NA())</f>
        <v>13.857142857142858</v>
      </c>
      <c r="V184" s="19">
        <f t="shared" si="180"/>
        <v>12.857142857142858</v>
      </c>
      <c r="W184" s="19">
        <f t="shared" si="180"/>
        <v>12.571428571428571</v>
      </c>
      <c r="X184" s="19">
        <f t="shared" si="180"/>
        <v>0.7142857142857143</v>
      </c>
      <c r="Y184" s="19">
        <f t="shared" si="180"/>
        <v>0.14285714285714285</v>
      </c>
      <c r="Z184" s="19">
        <f t="shared" si="180"/>
        <v>0.2857142857142857</v>
      </c>
      <c r="AA184" s="19">
        <f t="shared" si="180"/>
        <v>0.7142857142857143</v>
      </c>
      <c r="AB184" s="19">
        <f t="shared" si="180"/>
        <v>4.1428571428571432</v>
      </c>
      <c r="AC184" s="19">
        <f t="shared" si="180"/>
        <v>2</v>
      </c>
      <c r="AD184" s="19">
        <f t="shared" si="180"/>
        <v>0.8571428571428571</v>
      </c>
      <c r="AE184" s="19">
        <f t="shared" si="180"/>
        <v>1.1428571428571428</v>
      </c>
      <c r="AF184" s="19">
        <f t="shared" si="180"/>
        <v>0.8571428571428571</v>
      </c>
      <c r="AG184" s="19">
        <f t="shared" si="180"/>
        <v>0.42857142857142855</v>
      </c>
      <c r="AH184" s="19">
        <f t="shared" si="180"/>
        <v>1.7142857142857142</v>
      </c>
      <c r="AI184" s="19">
        <f t="shared" si="180"/>
        <v>0.7142857142857143</v>
      </c>
    </row>
    <row r="185" spans="2:35" x14ac:dyDescent="0.25">
      <c r="B185" s="215">
        <f t="shared" si="129"/>
        <v>44073</v>
      </c>
      <c r="C185" s="218">
        <v>11</v>
      </c>
      <c r="D185" s="218">
        <v>9</v>
      </c>
      <c r="E185" s="218">
        <v>8</v>
      </c>
      <c r="F185" s="218">
        <v>1</v>
      </c>
      <c r="G185" s="218">
        <v>1</v>
      </c>
      <c r="H185" s="218">
        <v>1</v>
      </c>
      <c r="I185" s="218">
        <v>0</v>
      </c>
      <c r="J185" s="218">
        <v>2</v>
      </c>
      <c r="K185" s="218">
        <v>0</v>
      </c>
      <c r="L185" s="218">
        <v>3</v>
      </c>
      <c r="M185" s="218">
        <v>1</v>
      </c>
      <c r="N185" s="218">
        <v>1</v>
      </c>
      <c r="O185" s="218">
        <v>0</v>
      </c>
      <c r="P185" s="218">
        <v>1</v>
      </c>
      <c r="Q185" s="218">
        <v>0</v>
      </c>
      <c r="T185" s="131">
        <f t="shared" si="126"/>
        <v>44073</v>
      </c>
      <c r="U185" s="19">
        <f t="shared" ref="U185:AI185" si="181">IF(ISNUMBER(C185),AVERAGE(C179:C185),NA())</f>
        <v>13</v>
      </c>
      <c r="V185" s="19">
        <f t="shared" si="181"/>
        <v>11.857142857142858</v>
      </c>
      <c r="W185" s="19">
        <f t="shared" si="181"/>
        <v>11.428571428571429</v>
      </c>
      <c r="X185" s="19">
        <f t="shared" si="181"/>
        <v>0.7142857142857143</v>
      </c>
      <c r="Y185" s="19">
        <f t="shared" si="181"/>
        <v>0.2857142857142857</v>
      </c>
      <c r="Z185" s="19">
        <f t="shared" si="181"/>
        <v>0.42857142857142855</v>
      </c>
      <c r="AA185" s="19">
        <f t="shared" si="181"/>
        <v>0.5714285714285714</v>
      </c>
      <c r="AB185" s="19">
        <f t="shared" si="181"/>
        <v>3.1428571428571428</v>
      </c>
      <c r="AC185" s="19">
        <f t="shared" si="181"/>
        <v>1.5714285714285714</v>
      </c>
      <c r="AD185" s="19">
        <f t="shared" si="181"/>
        <v>1.2857142857142858</v>
      </c>
      <c r="AE185" s="19">
        <f t="shared" si="181"/>
        <v>1.2857142857142858</v>
      </c>
      <c r="AF185" s="19">
        <f t="shared" si="181"/>
        <v>0.8571428571428571</v>
      </c>
      <c r="AG185" s="19">
        <f t="shared" si="181"/>
        <v>0.42857142857142855</v>
      </c>
      <c r="AH185" s="19">
        <f t="shared" si="181"/>
        <v>1.7142857142857142</v>
      </c>
      <c r="AI185" s="19">
        <f t="shared" si="181"/>
        <v>0.5714285714285714</v>
      </c>
    </row>
    <row r="186" spans="2:35" x14ac:dyDescent="0.25">
      <c r="B186" s="215">
        <f t="shared" si="129"/>
        <v>44074</v>
      </c>
      <c r="C186" s="218">
        <v>18</v>
      </c>
      <c r="D186" s="218">
        <v>17</v>
      </c>
      <c r="E186" s="218">
        <v>16</v>
      </c>
      <c r="F186" s="218">
        <v>0</v>
      </c>
      <c r="G186" s="218">
        <v>1</v>
      </c>
      <c r="H186" s="218">
        <v>1</v>
      </c>
      <c r="I186" s="218">
        <v>0</v>
      </c>
      <c r="J186" s="218">
        <v>4</v>
      </c>
      <c r="K186" s="218">
        <v>1</v>
      </c>
      <c r="L186" s="218">
        <v>4</v>
      </c>
      <c r="M186" s="218">
        <v>0</v>
      </c>
      <c r="N186" s="218">
        <v>0</v>
      </c>
      <c r="O186" s="218">
        <v>1</v>
      </c>
      <c r="P186" s="218">
        <v>6</v>
      </c>
      <c r="Q186" s="218">
        <v>0</v>
      </c>
      <c r="T186" s="131">
        <f t="shared" si="126"/>
        <v>44074</v>
      </c>
      <c r="U186" s="19">
        <f t="shared" ref="U186:AI186" si="182">IF(ISNUMBER(C186),AVERAGE(C180:C186),NA())</f>
        <v>14.142857142857142</v>
      </c>
      <c r="V186" s="19">
        <f t="shared" si="182"/>
        <v>13</v>
      </c>
      <c r="W186" s="19">
        <f t="shared" si="182"/>
        <v>12.571428571428571</v>
      </c>
      <c r="X186" s="19">
        <f t="shared" si="182"/>
        <v>0.7142857142857143</v>
      </c>
      <c r="Y186" s="19">
        <f t="shared" si="182"/>
        <v>0.42857142857142855</v>
      </c>
      <c r="Z186" s="19">
        <f t="shared" si="182"/>
        <v>0.42857142857142855</v>
      </c>
      <c r="AA186" s="19">
        <f t="shared" si="182"/>
        <v>0.5714285714285714</v>
      </c>
      <c r="AB186" s="19">
        <f t="shared" si="182"/>
        <v>3</v>
      </c>
      <c r="AC186" s="19">
        <f t="shared" si="182"/>
        <v>1.4285714285714286</v>
      </c>
      <c r="AD186" s="19">
        <f t="shared" si="182"/>
        <v>1.8571428571428572</v>
      </c>
      <c r="AE186" s="19">
        <f t="shared" si="182"/>
        <v>1.2857142857142858</v>
      </c>
      <c r="AF186" s="19">
        <f t="shared" si="182"/>
        <v>0.8571428571428571</v>
      </c>
      <c r="AG186" s="19">
        <f t="shared" si="182"/>
        <v>0.5714285714285714</v>
      </c>
      <c r="AH186" s="19">
        <f t="shared" si="182"/>
        <v>2.4285714285714284</v>
      </c>
      <c r="AI186" s="19">
        <f t="shared" si="182"/>
        <v>0.5714285714285714</v>
      </c>
    </row>
    <row r="187" spans="2:35" x14ac:dyDescent="0.25">
      <c r="B187" s="215">
        <f t="shared" si="129"/>
        <v>44075</v>
      </c>
      <c r="C187" s="218">
        <v>11</v>
      </c>
      <c r="D187" s="218">
        <v>10</v>
      </c>
      <c r="E187" s="218">
        <v>9</v>
      </c>
      <c r="F187" s="218">
        <v>0</v>
      </c>
      <c r="G187" s="218">
        <v>1</v>
      </c>
      <c r="H187" s="218">
        <v>1</v>
      </c>
      <c r="I187" s="218">
        <v>0</v>
      </c>
      <c r="J187" s="218">
        <v>1</v>
      </c>
      <c r="K187" s="218">
        <v>2</v>
      </c>
      <c r="L187" s="218">
        <v>2</v>
      </c>
      <c r="M187" s="218">
        <v>1</v>
      </c>
      <c r="N187" s="218">
        <v>0</v>
      </c>
      <c r="O187" s="218">
        <v>1</v>
      </c>
      <c r="P187" s="218">
        <v>2</v>
      </c>
      <c r="Q187" s="218">
        <v>0</v>
      </c>
      <c r="T187" s="131">
        <f t="shared" si="126"/>
        <v>44075</v>
      </c>
      <c r="U187" s="19">
        <f t="shared" ref="U187:AI187" si="183">IF(ISNUMBER(C187),AVERAGE(C181:C187),NA())</f>
        <v>12.571428571428571</v>
      </c>
      <c r="V187" s="19">
        <f t="shared" si="183"/>
        <v>11.571428571428571</v>
      </c>
      <c r="W187" s="19">
        <f t="shared" si="183"/>
        <v>11.142857142857142</v>
      </c>
      <c r="X187" s="19">
        <f t="shared" si="183"/>
        <v>0.5714285714285714</v>
      </c>
      <c r="Y187" s="19">
        <f t="shared" si="183"/>
        <v>0.42857142857142855</v>
      </c>
      <c r="Z187" s="19">
        <f t="shared" si="183"/>
        <v>0.42857142857142855</v>
      </c>
      <c r="AA187" s="19">
        <f t="shared" si="183"/>
        <v>0.5714285714285714</v>
      </c>
      <c r="AB187" s="19">
        <f t="shared" si="183"/>
        <v>2.2857142857142856</v>
      </c>
      <c r="AC187" s="19">
        <f t="shared" si="183"/>
        <v>1.4285714285714286</v>
      </c>
      <c r="AD187" s="19">
        <f t="shared" si="183"/>
        <v>1.5714285714285714</v>
      </c>
      <c r="AE187" s="19">
        <f t="shared" si="183"/>
        <v>1.1428571428571428</v>
      </c>
      <c r="AF187" s="19">
        <f t="shared" si="183"/>
        <v>0.7142857142857143</v>
      </c>
      <c r="AG187" s="19">
        <f t="shared" si="183"/>
        <v>0.5714285714285714</v>
      </c>
      <c r="AH187" s="19">
        <f t="shared" si="183"/>
        <v>2.4285714285714284</v>
      </c>
      <c r="AI187" s="19">
        <f t="shared" si="183"/>
        <v>0.42857142857142855</v>
      </c>
    </row>
    <row r="188" spans="2:35" x14ac:dyDescent="0.25">
      <c r="B188" s="215">
        <f t="shared" si="129"/>
        <v>44076</v>
      </c>
      <c r="C188" s="218">
        <v>15</v>
      </c>
      <c r="D188" s="218">
        <v>13</v>
      </c>
      <c r="E188" s="218">
        <v>13</v>
      </c>
      <c r="F188" s="218">
        <v>1</v>
      </c>
      <c r="G188" s="218">
        <v>0</v>
      </c>
      <c r="H188" s="218">
        <v>1</v>
      </c>
      <c r="I188" s="218">
        <v>0</v>
      </c>
      <c r="J188" s="218">
        <v>3</v>
      </c>
      <c r="K188" s="218">
        <v>4</v>
      </c>
      <c r="L188" s="218">
        <v>2</v>
      </c>
      <c r="M188" s="218">
        <v>0</v>
      </c>
      <c r="N188" s="218">
        <v>1</v>
      </c>
      <c r="O188" s="218">
        <v>0</v>
      </c>
      <c r="P188" s="218">
        <v>2</v>
      </c>
      <c r="Q188" s="218">
        <v>1</v>
      </c>
      <c r="T188" s="131">
        <f t="shared" si="126"/>
        <v>44076</v>
      </c>
      <c r="U188" s="19">
        <f t="shared" ref="U188:AI188" si="184">IF(ISNUMBER(C188),AVERAGE(C182:C188),NA())</f>
        <v>12.428571428571429</v>
      </c>
      <c r="V188" s="19">
        <f t="shared" si="184"/>
        <v>11.285714285714286</v>
      </c>
      <c r="W188" s="19">
        <f t="shared" si="184"/>
        <v>10.857142857142858</v>
      </c>
      <c r="X188" s="19">
        <f t="shared" si="184"/>
        <v>0.5714285714285714</v>
      </c>
      <c r="Y188" s="19">
        <f t="shared" si="184"/>
        <v>0.42857142857142855</v>
      </c>
      <c r="Z188" s="19">
        <f t="shared" si="184"/>
        <v>0.5714285714285714</v>
      </c>
      <c r="AA188" s="19">
        <f t="shared" si="184"/>
        <v>0.5714285714285714</v>
      </c>
      <c r="AB188" s="19">
        <f t="shared" si="184"/>
        <v>2.2857142857142856</v>
      </c>
      <c r="AC188" s="19">
        <f t="shared" si="184"/>
        <v>1.7142857142857142</v>
      </c>
      <c r="AD188" s="19">
        <f t="shared" si="184"/>
        <v>1.8571428571428572</v>
      </c>
      <c r="AE188" s="19">
        <f t="shared" si="184"/>
        <v>0.5714285714285714</v>
      </c>
      <c r="AF188" s="19">
        <f t="shared" si="184"/>
        <v>0.42857142857142855</v>
      </c>
      <c r="AG188" s="19">
        <f t="shared" si="184"/>
        <v>0.42857142857142855</v>
      </c>
      <c r="AH188" s="19">
        <f t="shared" si="184"/>
        <v>2.4285714285714284</v>
      </c>
      <c r="AI188" s="19">
        <f t="shared" si="184"/>
        <v>0.5714285714285714</v>
      </c>
    </row>
    <row r="189" spans="2:35" x14ac:dyDescent="0.25">
      <c r="B189" s="215">
        <f t="shared" si="129"/>
        <v>44077</v>
      </c>
      <c r="C189" s="218">
        <v>9</v>
      </c>
      <c r="D189" s="218">
        <v>6</v>
      </c>
      <c r="E189" s="218">
        <v>6</v>
      </c>
      <c r="F189" s="218">
        <v>1</v>
      </c>
      <c r="G189" s="218">
        <v>0</v>
      </c>
      <c r="H189" s="218">
        <v>2</v>
      </c>
      <c r="I189" s="218">
        <v>1</v>
      </c>
      <c r="J189" s="218">
        <v>2</v>
      </c>
      <c r="K189" s="218">
        <v>0</v>
      </c>
      <c r="L189" s="218">
        <v>0</v>
      </c>
      <c r="M189" s="218">
        <v>0</v>
      </c>
      <c r="N189" s="218">
        <v>1</v>
      </c>
      <c r="O189" s="218">
        <v>1</v>
      </c>
      <c r="P189" s="218">
        <v>0</v>
      </c>
      <c r="Q189" s="218">
        <v>1</v>
      </c>
      <c r="T189" s="131">
        <f t="shared" si="126"/>
        <v>44077</v>
      </c>
      <c r="U189" s="19">
        <f t="shared" ref="U189:AI189" si="185">IF(ISNUMBER(C189),AVERAGE(C183:C189),NA())</f>
        <v>12</v>
      </c>
      <c r="V189" s="19">
        <f t="shared" si="185"/>
        <v>10.571428571428571</v>
      </c>
      <c r="W189" s="19">
        <f t="shared" si="185"/>
        <v>10.142857142857142</v>
      </c>
      <c r="X189" s="19">
        <f t="shared" si="185"/>
        <v>0.5714285714285714</v>
      </c>
      <c r="Y189" s="19">
        <f t="shared" si="185"/>
        <v>0.42857142857142855</v>
      </c>
      <c r="Z189" s="19">
        <f t="shared" si="185"/>
        <v>0.8571428571428571</v>
      </c>
      <c r="AA189" s="19">
        <f t="shared" si="185"/>
        <v>0.5714285714285714</v>
      </c>
      <c r="AB189" s="19">
        <f t="shared" si="185"/>
        <v>2.2857142857142856</v>
      </c>
      <c r="AC189" s="19">
        <f t="shared" si="185"/>
        <v>1.4285714285714286</v>
      </c>
      <c r="AD189" s="19">
        <f t="shared" si="185"/>
        <v>1.7142857142857142</v>
      </c>
      <c r="AE189" s="19">
        <f t="shared" si="185"/>
        <v>0.42857142857142855</v>
      </c>
      <c r="AF189" s="19">
        <f t="shared" si="185"/>
        <v>0.42857142857142855</v>
      </c>
      <c r="AG189" s="19">
        <f t="shared" si="185"/>
        <v>0.5714285714285714</v>
      </c>
      <c r="AH189" s="19">
        <f t="shared" si="185"/>
        <v>2.1428571428571428</v>
      </c>
      <c r="AI189" s="19">
        <f t="shared" si="185"/>
        <v>0.5714285714285714</v>
      </c>
    </row>
    <row r="190" spans="2:35" x14ac:dyDescent="0.25">
      <c r="B190" s="215">
        <f t="shared" si="129"/>
        <v>44078</v>
      </c>
      <c r="C190" s="218">
        <v>15</v>
      </c>
      <c r="D190" s="218">
        <v>14</v>
      </c>
      <c r="E190" s="218">
        <v>14</v>
      </c>
      <c r="F190" s="218">
        <v>1</v>
      </c>
      <c r="G190" s="218">
        <v>0</v>
      </c>
      <c r="H190" s="218">
        <v>0</v>
      </c>
      <c r="I190" s="218">
        <v>0</v>
      </c>
      <c r="J190" s="218">
        <v>1</v>
      </c>
      <c r="K190" s="218">
        <v>1</v>
      </c>
      <c r="L190" s="218">
        <v>5</v>
      </c>
      <c r="M190" s="218">
        <v>1</v>
      </c>
      <c r="N190" s="218">
        <v>1</v>
      </c>
      <c r="O190" s="218">
        <v>0</v>
      </c>
      <c r="P190" s="218">
        <v>3</v>
      </c>
      <c r="Q190" s="218">
        <v>2</v>
      </c>
      <c r="T190" s="131">
        <f t="shared" si="126"/>
        <v>44078</v>
      </c>
      <c r="U190" s="19">
        <f t="shared" ref="U190:AI190" si="186">IF(ISNUMBER(C190),AVERAGE(C184:C190),NA())</f>
        <v>12.428571428571429</v>
      </c>
      <c r="V190" s="19">
        <f t="shared" si="186"/>
        <v>11</v>
      </c>
      <c r="W190" s="19">
        <f t="shared" si="186"/>
        <v>10.571428571428571</v>
      </c>
      <c r="X190" s="19">
        <f t="shared" si="186"/>
        <v>0.5714285714285714</v>
      </c>
      <c r="Y190" s="19">
        <f t="shared" si="186"/>
        <v>0.42857142857142855</v>
      </c>
      <c r="Z190" s="19">
        <f t="shared" si="186"/>
        <v>0.8571428571428571</v>
      </c>
      <c r="AA190" s="19">
        <f t="shared" si="186"/>
        <v>0.42857142857142855</v>
      </c>
      <c r="AB190" s="19">
        <f t="shared" si="186"/>
        <v>2</v>
      </c>
      <c r="AC190" s="19">
        <f t="shared" si="186"/>
        <v>1.4285714285714286</v>
      </c>
      <c r="AD190" s="19">
        <f t="shared" si="186"/>
        <v>2.4285714285714284</v>
      </c>
      <c r="AE190" s="19">
        <f t="shared" si="186"/>
        <v>0.42857142857142855</v>
      </c>
      <c r="AF190" s="19">
        <f t="shared" si="186"/>
        <v>0.5714285714285714</v>
      </c>
      <c r="AG190" s="19">
        <f t="shared" si="186"/>
        <v>0.5714285714285714</v>
      </c>
      <c r="AH190" s="19">
        <f t="shared" si="186"/>
        <v>2.1428571428571428</v>
      </c>
      <c r="AI190" s="19">
        <f t="shared" si="186"/>
        <v>0.5714285714285714</v>
      </c>
    </row>
    <row r="191" spans="2:35" x14ac:dyDescent="0.25">
      <c r="B191" s="215">
        <f t="shared" si="129"/>
        <v>44079</v>
      </c>
      <c r="C191" s="218">
        <v>13</v>
      </c>
      <c r="D191" s="218">
        <v>11</v>
      </c>
      <c r="E191" s="218">
        <v>11</v>
      </c>
      <c r="F191" s="218">
        <v>1</v>
      </c>
      <c r="G191" s="218">
        <v>0</v>
      </c>
      <c r="H191" s="218">
        <v>1</v>
      </c>
      <c r="I191" s="218">
        <v>1</v>
      </c>
      <c r="J191" s="218">
        <v>6</v>
      </c>
      <c r="K191" s="218">
        <v>4</v>
      </c>
      <c r="L191" s="218">
        <v>0</v>
      </c>
      <c r="M191" s="218">
        <v>0</v>
      </c>
      <c r="N191" s="218">
        <v>0</v>
      </c>
      <c r="O191" s="218">
        <v>0</v>
      </c>
      <c r="P191" s="218">
        <v>0</v>
      </c>
      <c r="Q191" s="218">
        <v>0</v>
      </c>
      <c r="T191" s="131">
        <f t="shared" si="126"/>
        <v>44079</v>
      </c>
      <c r="U191" s="19">
        <f t="shared" ref="U191:AI191" si="187">IF(ISNUMBER(C191),AVERAGE(C185:C191),NA())</f>
        <v>13.142857142857142</v>
      </c>
      <c r="V191" s="19">
        <f t="shared" si="187"/>
        <v>11.428571428571429</v>
      </c>
      <c r="W191" s="19">
        <f t="shared" si="187"/>
        <v>11</v>
      </c>
      <c r="X191" s="19">
        <f t="shared" si="187"/>
        <v>0.7142857142857143</v>
      </c>
      <c r="Y191" s="19">
        <f t="shared" si="187"/>
        <v>0.42857142857142855</v>
      </c>
      <c r="Z191" s="19">
        <f t="shared" si="187"/>
        <v>1</v>
      </c>
      <c r="AA191" s="19">
        <f t="shared" si="187"/>
        <v>0.2857142857142857</v>
      </c>
      <c r="AB191" s="19">
        <f t="shared" si="187"/>
        <v>2.7142857142857144</v>
      </c>
      <c r="AC191" s="19">
        <f t="shared" si="187"/>
        <v>1.7142857142857142</v>
      </c>
      <c r="AD191" s="19">
        <f t="shared" si="187"/>
        <v>2.2857142857142856</v>
      </c>
      <c r="AE191" s="19">
        <f t="shared" si="187"/>
        <v>0.42857142857142855</v>
      </c>
      <c r="AF191" s="19">
        <f t="shared" si="187"/>
        <v>0.5714285714285714</v>
      </c>
      <c r="AG191" s="19">
        <f t="shared" si="187"/>
        <v>0.42857142857142855</v>
      </c>
      <c r="AH191" s="19">
        <f t="shared" si="187"/>
        <v>2</v>
      </c>
      <c r="AI191" s="19">
        <f t="shared" si="187"/>
        <v>0.5714285714285714</v>
      </c>
    </row>
    <row r="192" spans="2:35" x14ac:dyDescent="0.25">
      <c r="B192" s="215">
        <f t="shared" si="129"/>
        <v>44080</v>
      </c>
      <c r="C192" s="218">
        <v>13</v>
      </c>
      <c r="D192" s="218">
        <v>13</v>
      </c>
      <c r="E192" s="218">
        <v>13</v>
      </c>
      <c r="F192" s="218">
        <v>0</v>
      </c>
      <c r="G192" s="218">
        <v>0</v>
      </c>
      <c r="H192" s="218">
        <v>0</v>
      </c>
      <c r="I192" s="218">
        <v>1</v>
      </c>
      <c r="J192" s="218">
        <v>3</v>
      </c>
      <c r="K192" s="218">
        <v>3</v>
      </c>
      <c r="L192" s="218">
        <v>1</v>
      </c>
      <c r="M192" s="218">
        <v>1</v>
      </c>
      <c r="N192" s="218">
        <v>1</v>
      </c>
      <c r="O192" s="218">
        <v>2</v>
      </c>
      <c r="P192" s="218">
        <v>1</v>
      </c>
      <c r="Q192" s="218">
        <v>0</v>
      </c>
      <c r="T192" s="131">
        <f t="shared" si="126"/>
        <v>44080</v>
      </c>
      <c r="U192" s="19">
        <f t="shared" ref="U192:AI192" si="188">IF(ISNUMBER(C192),AVERAGE(C186:C192),NA())</f>
        <v>13.428571428571429</v>
      </c>
      <c r="V192" s="19">
        <f t="shared" si="188"/>
        <v>12</v>
      </c>
      <c r="W192" s="19">
        <f t="shared" si="188"/>
        <v>11.714285714285714</v>
      </c>
      <c r="X192" s="19">
        <f t="shared" si="188"/>
        <v>0.5714285714285714</v>
      </c>
      <c r="Y192" s="19">
        <f t="shared" si="188"/>
        <v>0.2857142857142857</v>
      </c>
      <c r="Z192" s="19">
        <f t="shared" si="188"/>
        <v>0.8571428571428571</v>
      </c>
      <c r="AA192" s="19">
        <f t="shared" si="188"/>
        <v>0.42857142857142855</v>
      </c>
      <c r="AB192" s="19">
        <f t="shared" si="188"/>
        <v>2.8571428571428572</v>
      </c>
      <c r="AC192" s="19">
        <f t="shared" si="188"/>
        <v>2.1428571428571428</v>
      </c>
      <c r="AD192" s="19">
        <f t="shared" si="188"/>
        <v>2</v>
      </c>
      <c r="AE192" s="19">
        <f t="shared" si="188"/>
        <v>0.42857142857142855</v>
      </c>
      <c r="AF192" s="19">
        <f t="shared" si="188"/>
        <v>0.5714285714285714</v>
      </c>
      <c r="AG192" s="19">
        <f t="shared" si="188"/>
        <v>0.7142857142857143</v>
      </c>
      <c r="AH192" s="19">
        <f t="shared" si="188"/>
        <v>2</v>
      </c>
      <c r="AI192" s="19">
        <f t="shared" si="188"/>
        <v>0.5714285714285714</v>
      </c>
    </row>
    <row r="193" spans="2:35" x14ac:dyDescent="0.25">
      <c r="B193" s="215">
        <f t="shared" si="129"/>
        <v>44081</v>
      </c>
      <c r="C193" s="218">
        <v>23</v>
      </c>
      <c r="D193" s="218">
        <v>20</v>
      </c>
      <c r="E193" s="218">
        <v>19</v>
      </c>
      <c r="F193" s="218">
        <v>0</v>
      </c>
      <c r="G193" s="218">
        <v>1</v>
      </c>
      <c r="H193" s="218">
        <v>3</v>
      </c>
      <c r="I193" s="218">
        <v>1</v>
      </c>
      <c r="J193" s="218">
        <v>10</v>
      </c>
      <c r="K193" s="218">
        <v>1</v>
      </c>
      <c r="L193" s="218">
        <v>2</v>
      </c>
      <c r="M193" s="218">
        <v>3</v>
      </c>
      <c r="N193" s="218">
        <v>2</v>
      </c>
      <c r="O193" s="218">
        <v>0</v>
      </c>
      <c r="P193" s="218">
        <v>0</v>
      </c>
      <c r="Q193" s="218">
        <v>0</v>
      </c>
      <c r="T193" s="131">
        <f t="shared" si="126"/>
        <v>44081</v>
      </c>
      <c r="U193" s="19">
        <f t="shared" ref="U193:AI193" si="189">IF(ISNUMBER(C193),AVERAGE(C187:C193),NA())</f>
        <v>14.142857142857142</v>
      </c>
      <c r="V193" s="19">
        <f t="shared" si="189"/>
        <v>12.428571428571429</v>
      </c>
      <c r="W193" s="19">
        <f t="shared" si="189"/>
        <v>12.142857142857142</v>
      </c>
      <c r="X193" s="19">
        <f t="shared" si="189"/>
        <v>0.5714285714285714</v>
      </c>
      <c r="Y193" s="19">
        <f t="shared" si="189"/>
        <v>0.2857142857142857</v>
      </c>
      <c r="Z193" s="19">
        <f t="shared" si="189"/>
        <v>1.1428571428571428</v>
      </c>
      <c r="AA193" s="19">
        <f t="shared" si="189"/>
        <v>0.5714285714285714</v>
      </c>
      <c r="AB193" s="19">
        <f t="shared" si="189"/>
        <v>3.7142857142857144</v>
      </c>
      <c r="AC193" s="19">
        <f t="shared" si="189"/>
        <v>2.1428571428571428</v>
      </c>
      <c r="AD193" s="19">
        <f t="shared" si="189"/>
        <v>1.7142857142857142</v>
      </c>
      <c r="AE193" s="19">
        <f t="shared" si="189"/>
        <v>0.8571428571428571</v>
      </c>
      <c r="AF193" s="19">
        <f t="shared" si="189"/>
        <v>0.8571428571428571</v>
      </c>
      <c r="AG193" s="19">
        <f t="shared" si="189"/>
        <v>0.5714285714285714</v>
      </c>
      <c r="AH193" s="19">
        <f t="shared" si="189"/>
        <v>1.1428571428571428</v>
      </c>
      <c r="AI193" s="19">
        <f t="shared" si="189"/>
        <v>0.5714285714285714</v>
      </c>
    </row>
    <row r="194" spans="2:35" x14ac:dyDescent="0.25">
      <c r="B194" s="215">
        <f t="shared" si="129"/>
        <v>44082</v>
      </c>
      <c r="C194" s="218">
        <v>15</v>
      </c>
      <c r="D194" s="218">
        <v>14</v>
      </c>
      <c r="E194" s="218">
        <v>14</v>
      </c>
      <c r="F194" s="218">
        <v>0</v>
      </c>
      <c r="G194" s="218">
        <v>0</v>
      </c>
      <c r="H194" s="218">
        <v>1</v>
      </c>
      <c r="I194" s="218">
        <v>0</v>
      </c>
      <c r="J194" s="218">
        <v>4</v>
      </c>
      <c r="K194" s="218">
        <v>3</v>
      </c>
      <c r="L194" s="218">
        <v>0</v>
      </c>
      <c r="M194" s="218">
        <v>3</v>
      </c>
      <c r="N194" s="218">
        <v>2</v>
      </c>
      <c r="O194" s="218">
        <v>1</v>
      </c>
      <c r="P194" s="218">
        <v>0</v>
      </c>
      <c r="Q194" s="218">
        <v>1</v>
      </c>
      <c r="T194" s="131">
        <f t="shared" si="126"/>
        <v>44082</v>
      </c>
      <c r="U194" s="19">
        <f t="shared" ref="U194:AI194" si="190">IF(ISNUMBER(C194),AVERAGE(C188:C194),NA())</f>
        <v>14.714285714285714</v>
      </c>
      <c r="V194" s="19">
        <f t="shared" si="190"/>
        <v>13</v>
      </c>
      <c r="W194" s="19">
        <f t="shared" si="190"/>
        <v>12.857142857142858</v>
      </c>
      <c r="X194" s="19">
        <f t="shared" si="190"/>
        <v>0.5714285714285714</v>
      </c>
      <c r="Y194" s="19">
        <f t="shared" si="190"/>
        <v>0.14285714285714285</v>
      </c>
      <c r="Z194" s="19">
        <f t="shared" si="190"/>
        <v>1.1428571428571428</v>
      </c>
      <c r="AA194" s="19">
        <f t="shared" si="190"/>
        <v>0.5714285714285714</v>
      </c>
      <c r="AB194" s="19">
        <f t="shared" si="190"/>
        <v>4.1428571428571432</v>
      </c>
      <c r="AC194" s="19">
        <f t="shared" si="190"/>
        <v>2.2857142857142856</v>
      </c>
      <c r="AD194" s="19">
        <f t="shared" si="190"/>
        <v>1.4285714285714286</v>
      </c>
      <c r="AE194" s="19">
        <f t="shared" si="190"/>
        <v>1.1428571428571428</v>
      </c>
      <c r="AF194" s="19">
        <f t="shared" si="190"/>
        <v>1.1428571428571428</v>
      </c>
      <c r="AG194" s="19">
        <f t="shared" si="190"/>
        <v>0.5714285714285714</v>
      </c>
      <c r="AH194" s="19">
        <f t="shared" si="190"/>
        <v>0.8571428571428571</v>
      </c>
      <c r="AI194" s="19">
        <f t="shared" si="190"/>
        <v>0.7142857142857143</v>
      </c>
    </row>
    <row r="195" spans="2:35" x14ac:dyDescent="0.25">
      <c r="B195" s="215">
        <f t="shared" si="129"/>
        <v>44083</v>
      </c>
      <c r="C195" s="218">
        <v>14</v>
      </c>
      <c r="D195" s="218">
        <v>11</v>
      </c>
      <c r="E195" s="218">
        <v>10</v>
      </c>
      <c r="F195" s="218">
        <v>3</v>
      </c>
      <c r="G195" s="218">
        <v>1</v>
      </c>
      <c r="H195" s="218">
        <v>0</v>
      </c>
      <c r="I195" s="218">
        <v>0</v>
      </c>
      <c r="J195" s="218">
        <v>5</v>
      </c>
      <c r="K195" s="218">
        <v>3</v>
      </c>
      <c r="L195" s="218">
        <v>1</v>
      </c>
      <c r="M195" s="218">
        <v>0</v>
      </c>
      <c r="N195" s="218">
        <v>0</v>
      </c>
      <c r="O195" s="218">
        <v>1</v>
      </c>
      <c r="P195" s="218">
        <v>0</v>
      </c>
      <c r="Q195" s="218">
        <v>0</v>
      </c>
      <c r="T195" s="131">
        <f t="shared" si="126"/>
        <v>44083</v>
      </c>
      <c r="U195" s="19">
        <f t="shared" ref="U195:AI195" si="191">IF(ISNUMBER(C195),AVERAGE(C189:C195),NA())</f>
        <v>14.571428571428571</v>
      </c>
      <c r="V195" s="19">
        <f t="shared" si="191"/>
        <v>12.714285714285714</v>
      </c>
      <c r="W195" s="19">
        <f t="shared" si="191"/>
        <v>12.428571428571429</v>
      </c>
      <c r="X195" s="19">
        <f t="shared" si="191"/>
        <v>0.8571428571428571</v>
      </c>
      <c r="Y195" s="19">
        <f t="shared" si="191"/>
        <v>0.2857142857142857</v>
      </c>
      <c r="Z195" s="19">
        <f t="shared" si="191"/>
        <v>1</v>
      </c>
      <c r="AA195" s="19">
        <f t="shared" si="191"/>
        <v>0.5714285714285714</v>
      </c>
      <c r="AB195" s="19">
        <f t="shared" si="191"/>
        <v>4.4285714285714288</v>
      </c>
      <c r="AC195" s="19">
        <f t="shared" si="191"/>
        <v>2.1428571428571428</v>
      </c>
      <c r="AD195" s="19">
        <f t="shared" si="191"/>
        <v>1.2857142857142858</v>
      </c>
      <c r="AE195" s="19">
        <f t="shared" si="191"/>
        <v>1.1428571428571428</v>
      </c>
      <c r="AF195" s="19">
        <f t="shared" si="191"/>
        <v>1</v>
      </c>
      <c r="AG195" s="19">
        <f t="shared" si="191"/>
        <v>0.7142857142857143</v>
      </c>
      <c r="AH195" s="19">
        <f t="shared" si="191"/>
        <v>0.5714285714285714</v>
      </c>
      <c r="AI195" s="19">
        <f t="shared" si="191"/>
        <v>0.5714285714285714</v>
      </c>
    </row>
    <row r="196" spans="2:35" x14ac:dyDescent="0.25">
      <c r="B196" s="215">
        <f t="shared" si="129"/>
        <v>44084</v>
      </c>
      <c r="C196" s="218">
        <v>16</v>
      </c>
      <c r="D196" s="218">
        <v>15</v>
      </c>
      <c r="E196" s="218">
        <v>15</v>
      </c>
      <c r="F196" s="218">
        <v>0</v>
      </c>
      <c r="G196" s="218">
        <v>0</v>
      </c>
      <c r="H196" s="218">
        <v>1</v>
      </c>
      <c r="I196" s="218">
        <v>0</v>
      </c>
      <c r="J196" s="218">
        <v>4</v>
      </c>
      <c r="K196" s="218">
        <v>2</v>
      </c>
      <c r="L196" s="218">
        <v>1</v>
      </c>
      <c r="M196" s="218">
        <v>1</v>
      </c>
      <c r="N196" s="218">
        <v>1</v>
      </c>
      <c r="O196" s="218">
        <v>3</v>
      </c>
      <c r="P196" s="218">
        <v>2</v>
      </c>
      <c r="Q196" s="218">
        <v>1</v>
      </c>
      <c r="T196" s="131">
        <f t="shared" ref="T196:T259" si="192">IF(ISNUMBER(D196), B196,"")</f>
        <v>44084</v>
      </c>
      <c r="U196" s="19">
        <f t="shared" ref="U196:AI196" si="193">IF(ISNUMBER(C196),AVERAGE(C190:C196),NA())</f>
        <v>15.571428571428571</v>
      </c>
      <c r="V196" s="19">
        <f t="shared" si="193"/>
        <v>14</v>
      </c>
      <c r="W196" s="19">
        <f t="shared" si="193"/>
        <v>13.714285714285714</v>
      </c>
      <c r="X196" s="19">
        <f t="shared" si="193"/>
        <v>0.7142857142857143</v>
      </c>
      <c r="Y196" s="19">
        <f t="shared" si="193"/>
        <v>0.2857142857142857</v>
      </c>
      <c r="Z196" s="19">
        <f t="shared" si="193"/>
        <v>0.8571428571428571</v>
      </c>
      <c r="AA196" s="19">
        <f t="shared" si="193"/>
        <v>0.42857142857142855</v>
      </c>
      <c r="AB196" s="19">
        <f t="shared" si="193"/>
        <v>4.7142857142857144</v>
      </c>
      <c r="AC196" s="19">
        <f t="shared" si="193"/>
        <v>2.4285714285714284</v>
      </c>
      <c r="AD196" s="19">
        <f t="shared" si="193"/>
        <v>1.4285714285714286</v>
      </c>
      <c r="AE196" s="19">
        <f t="shared" si="193"/>
        <v>1.2857142857142858</v>
      </c>
      <c r="AF196" s="19">
        <f t="shared" si="193"/>
        <v>1</v>
      </c>
      <c r="AG196" s="19">
        <f t="shared" si="193"/>
        <v>1</v>
      </c>
      <c r="AH196" s="19">
        <f t="shared" si="193"/>
        <v>0.8571428571428571</v>
      </c>
      <c r="AI196" s="19">
        <f t="shared" si="193"/>
        <v>0.5714285714285714</v>
      </c>
    </row>
    <row r="197" spans="2:35" x14ac:dyDescent="0.25">
      <c r="B197" s="215">
        <f t="shared" si="129"/>
        <v>44085</v>
      </c>
      <c r="C197" s="218">
        <v>20</v>
      </c>
      <c r="D197" s="218">
        <v>17</v>
      </c>
      <c r="E197" s="218">
        <v>15</v>
      </c>
      <c r="F197" s="218">
        <v>1</v>
      </c>
      <c r="G197" s="218">
        <v>1</v>
      </c>
      <c r="H197" s="218">
        <v>2</v>
      </c>
      <c r="I197" s="218">
        <v>2</v>
      </c>
      <c r="J197" s="218">
        <v>2</v>
      </c>
      <c r="K197" s="218">
        <v>3</v>
      </c>
      <c r="L197" s="218">
        <v>2</v>
      </c>
      <c r="M197" s="218">
        <v>1</v>
      </c>
      <c r="N197" s="218">
        <v>2</v>
      </c>
      <c r="O197" s="218">
        <v>3</v>
      </c>
      <c r="P197" s="218">
        <v>0</v>
      </c>
      <c r="Q197" s="218">
        <v>0</v>
      </c>
      <c r="T197" s="131">
        <f t="shared" si="192"/>
        <v>44085</v>
      </c>
      <c r="U197" s="19">
        <f t="shared" ref="U197:AI197" si="194">IF(ISNUMBER(C197),AVERAGE(C191:C197),NA())</f>
        <v>16.285714285714285</v>
      </c>
      <c r="V197" s="19">
        <f t="shared" si="194"/>
        <v>14.428571428571429</v>
      </c>
      <c r="W197" s="19">
        <f t="shared" si="194"/>
        <v>13.857142857142858</v>
      </c>
      <c r="X197" s="19">
        <f t="shared" si="194"/>
        <v>0.7142857142857143</v>
      </c>
      <c r="Y197" s="19">
        <f t="shared" si="194"/>
        <v>0.42857142857142855</v>
      </c>
      <c r="Z197" s="19">
        <f t="shared" si="194"/>
        <v>1.1428571428571428</v>
      </c>
      <c r="AA197" s="19">
        <f t="shared" si="194"/>
        <v>0.7142857142857143</v>
      </c>
      <c r="AB197" s="19">
        <f t="shared" si="194"/>
        <v>4.8571428571428568</v>
      </c>
      <c r="AC197" s="19">
        <f t="shared" si="194"/>
        <v>2.7142857142857144</v>
      </c>
      <c r="AD197" s="19">
        <f t="shared" si="194"/>
        <v>1</v>
      </c>
      <c r="AE197" s="19">
        <f t="shared" si="194"/>
        <v>1.2857142857142858</v>
      </c>
      <c r="AF197" s="19">
        <f t="shared" si="194"/>
        <v>1.1428571428571428</v>
      </c>
      <c r="AG197" s="19">
        <f t="shared" si="194"/>
        <v>1.4285714285714286</v>
      </c>
      <c r="AH197" s="19">
        <f t="shared" si="194"/>
        <v>0.42857142857142855</v>
      </c>
      <c r="AI197" s="19">
        <f t="shared" si="194"/>
        <v>0.2857142857142857</v>
      </c>
    </row>
    <row r="198" spans="2:35" x14ac:dyDescent="0.25">
      <c r="B198" s="215">
        <f t="shared" ref="B198:B261" si="195">B197+1</f>
        <v>44086</v>
      </c>
      <c r="C198" s="218">
        <v>22</v>
      </c>
      <c r="D198" s="218">
        <v>20</v>
      </c>
      <c r="E198" s="218">
        <v>20</v>
      </c>
      <c r="F198" s="218">
        <v>2</v>
      </c>
      <c r="G198" s="218">
        <v>0</v>
      </c>
      <c r="H198" s="218">
        <v>0</v>
      </c>
      <c r="I198" s="218">
        <v>1</v>
      </c>
      <c r="J198" s="218">
        <v>6</v>
      </c>
      <c r="K198" s="218">
        <v>3</v>
      </c>
      <c r="L198" s="218">
        <v>5</v>
      </c>
      <c r="M198" s="218">
        <v>2</v>
      </c>
      <c r="N198" s="218">
        <v>1</v>
      </c>
      <c r="O198" s="218">
        <v>0</v>
      </c>
      <c r="P198" s="218">
        <v>2</v>
      </c>
      <c r="Q198" s="218">
        <v>0</v>
      </c>
      <c r="T198" s="131">
        <f t="shared" si="192"/>
        <v>44086</v>
      </c>
      <c r="U198" s="19">
        <f t="shared" ref="U198:AI198" si="196">IF(ISNUMBER(C198),AVERAGE(C192:C198),NA())</f>
        <v>17.571428571428573</v>
      </c>
      <c r="V198" s="19">
        <f t="shared" si="196"/>
        <v>15.714285714285714</v>
      </c>
      <c r="W198" s="19">
        <f t="shared" si="196"/>
        <v>15.142857142857142</v>
      </c>
      <c r="X198" s="19">
        <f t="shared" si="196"/>
        <v>0.8571428571428571</v>
      </c>
      <c r="Y198" s="19">
        <f t="shared" si="196"/>
        <v>0.42857142857142855</v>
      </c>
      <c r="Z198" s="19">
        <f t="shared" si="196"/>
        <v>1</v>
      </c>
      <c r="AA198" s="19">
        <f t="shared" si="196"/>
        <v>0.7142857142857143</v>
      </c>
      <c r="AB198" s="19">
        <f t="shared" si="196"/>
        <v>4.8571428571428568</v>
      </c>
      <c r="AC198" s="19">
        <f t="shared" si="196"/>
        <v>2.5714285714285716</v>
      </c>
      <c r="AD198" s="19">
        <f t="shared" si="196"/>
        <v>1.7142857142857142</v>
      </c>
      <c r="AE198" s="19">
        <f t="shared" si="196"/>
        <v>1.5714285714285714</v>
      </c>
      <c r="AF198" s="19">
        <f t="shared" si="196"/>
        <v>1.2857142857142858</v>
      </c>
      <c r="AG198" s="19">
        <f t="shared" si="196"/>
        <v>1.4285714285714286</v>
      </c>
      <c r="AH198" s="19">
        <f t="shared" si="196"/>
        <v>0.7142857142857143</v>
      </c>
      <c r="AI198" s="19">
        <f t="shared" si="196"/>
        <v>0.2857142857142857</v>
      </c>
    </row>
    <row r="199" spans="2:35" x14ac:dyDescent="0.25">
      <c r="B199" s="215">
        <f t="shared" si="195"/>
        <v>44087</v>
      </c>
      <c r="C199" s="218">
        <v>20</v>
      </c>
      <c r="D199" s="218">
        <v>19</v>
      </c>
      <c r="E199" s="218">
        <v>18</v>
      </c>
      <c r="F199" s="218">
        <v>1</v>
      </c>
      <c r="G199" s="218">
        <v>1</v>
      </c>
      <c r="H199" s="218">
        <v>0</v>
      </c>
      <c r="I199" s="218">
        <v>1</v>
      </c>
      <c r="J199" s="218">
        <v>3</v>
      </c>
      <c r="K199" s="218">
        <v>4</v>
      </c>
      <c r="L199" s="218">
        <v>1</v>
      </c>
      <c r="M199" s="218">
        <v>3</v>
      </c>
      <c r="N199" s="218">
        <v>1</v>
      </c>
      <c r="O199" s="218">
        <v>0</v>
      </c>
      <c r="P199" s="218">
        <v>3</v>
      </c>
      <c r="Q199" s="218">
        <v>2</v>
      </c>
      <c r="T199" s="131">
        <f t="shared" si="192"/>
        <v>44087</v>
      </c>
      <c r="U199" s="19">
        <f t="shared" ref="U199:AI199" si="197">IF(ISNUMBER(C199),AVERAGE(C193:C199),NA())</f>
        <v>18.571428571428573</v>
      </c>
      <c r="V199" s="19">
        <f t="shared" si="197"/>
        <v>16.571428571428573</v>
      </c>
      <c r="W199" s="19">
        <f t="shared" si="197"/>
        <v>15.857142857142858</v>
      </c>
      <c r="X199" s="19">
        <f t="shared" si="197"/>
        <v>1</v>
      </c>
      <c r="Y199" s="19">
        <f t="shared" si="197"/>
        <v>0.5714285714285714</v>
      </c>
      <c r="Z199" s="19">
        <f t="shared" si="197"/>
        <v>1</v>
      </c>
      <c r="AA199" s="19">
        <f t="shared" si="197"/>
        <v>0.7142857142857143</v>
      </c>
      <c r="AB199" s="19">
        <f t="shared" si="197"/>
        <v>4.8571428571428568</v>
      </c>
      <c r="AC199" s="19">
        <f t="shared" si="197"/>
        <v>2.7142857142857144</v>
      </c>
      <c r="AD199" s="19">
        <f t="shared" si="197"/>
        <v>1.7142857142857142</v>
      </c>
      <c r="AE199" s="19">
        <f t="shared" si="197"/>
        <v>1.8571428571428572</v>
      </c>
      <c r="AF199" s="19">
        <f t="shared" si="197"/>
        <v>1.2857142857142858</v>
      </c>
      <c r="AG199" s="19">
        <f t="shared" si="197"/>
        <v>1.1428571428571428</v>
      </c>
      <c r="AH199" s="19">
        <f t="shared" si="197"/>
        <v>1</v>
      </c>
      <c r="AI199" s="19">
        <f t="shared" si="197"/>
        <v>0.5714285714285714</v>
      </c>
    </row>
    <row r="200" spans="2:35" x14ac:dyDescent="0.25">
      <c r="B200" s="215">
        <f t="shared" si="195"/>
        <v>44088</v>
      </c>
      <c r="C200" s="218">
        <v>21</v>
      </c>
      <c r="D200" s="218">
        <v>17</v>
      </c>
      <c r="E200" s="218">
        <v>17</v>
      </c>
      <c r="F200" s="218">
        <v>3</v>
      </c>
      <c r="G200" s="218">
        <v>0</v>
      </c>
      <c r="H200" s="218">
        <v>1</v>
      </c>
      <c r="I200" s="218">
        <v>0</v>
      </c>
      <c r="J200" s="218">
        <v>8</v>
      </c>
      <c r="K200" s="218">
        <v>3</v>
      </c>
      <c r="L200" s="218">
        <v>1</v>
      </c>
      <c r="M200" s="218">
        <v>1</v>
      </c>
      <c r="N200" s="218">
        <v>2</v>
      </c>
      <c r="O200" s="218">
        <v>0</v>
      </c>
      <c r="P200" s="218">
        <v>1</v>
      </c>
      <c r="Q200" s="218">
        <v>1</v>
      </c>
      <c r="T200" s="131">
        <f t="shared" si="192"/>
        <v>44088</v>
      </c>
      <c r="U200" s="19">
        <f t="shared" ref="U200:AI200" si="198">IF(ISNUMBER(C200),AVERAGE(C194:C200),NA())</f>
        <v>18.285714285714285</v>
      </c>
      <c r="V200" s="19">
        <f t="shared" si="198"/>
        <v>16.142857142857142</v>
      </c>
      <c r="W200" s="19">
        <f t="shared" si="198"/>
        <v>15.571428571428571</v>
      </c>
      <c r="X200" s="19">
        <f t="shared" si="198"/>
        <v>1.4285714285714286</v>
      </c>
      <c r="Y200" s="19">
        <f t="shared" si="198"/>
        <v>0.42857142857142855</v>
      </c>
      <c r="Z200" s="19">
        <f t="shared" si="198"/>
        <v>0.7142857142857143</v>
      </c>
      <c r="AA200" s="19">
        <f t="shared" si="198"/>
        <v>0.5714285714285714</v>
      </c>
      <c r="AB200" s="19">
        <f t="shared" si="198"/>
        <v>4.5714285714285712</v>
      </c>
      <c r="AC200" s="19">
        <f t="shared" si="198"/>
        <v>3</v>
      </c>
      <c r="AD200" s="19">
        <f t="shared" si="198"/>
        <v>1.5714285714285714</v>
      </c>
      <c r="AE200" s="19">
        <f t="shared" si="198"/>
        <v>1.5714285714285714</v>
      </c>
      <c r="AF200" s="19">
        <f t="shared" si="198"/>
        <v>1.2857142857142858</v>
      </c>
      <c r="AG200" s="19">
        <f t="shared" si="198"/>
        <v>1.1428571428571428</v>
      </c>
      <c r="AH200" s="19">
        <f t="shared" si="198"/>
        <v>1.1428571428571428</v>
      </c>
      <c r="AI200" s="19">
        <f t="shared" si="198"/>
        <v>0.7142857142857143</v>
      </c>
    </row>
    <row r="201" spans="2:35" x14ac:dyDescent="0.25">
      <c r="B201" s="215">
        <f t="shared" si="195"/>
        <v>44089</v>
      </c>
      <c r="C201" s="218">
        <v>26</v>
      </c>
      <c r="D201" s="218">
        <v>24</v>
      </c>
      <c r="E201" s="218">
        <v>22</v>
      </c>
      <c r="F201" s="218">
        <v>0</v>
      </c>
      <c r="G201" s="218">
        <v>2</v>
      </c>
      <c r="H201" s="218">
        <v>2</v>
      </c>
      <c r="I201" s="218">
        <v>1</v>
      </c>
      <c r="J201" s="218">
        <v>6</v>
      </c>
      <c r="K201" s="218">
        <v>3</v>
      </c>
      <c r="L201" s="218">
        <v>1</v>
      </c>
      <c r="M201" s="218">
        <v>1</v>
      </c>
      <c r="N201" s="218">
        <v>0</v>
      </c>
      <c r="O201" s="218">
        <v>4</v>
      </c>
      <c r="P201" s="218">
        <v>3</v>
      </c>
      <c r="Q201" s="218">
        <v>3</v>
      </c>
      <c r="T201" s="131">
        <f t="shared" si="192"/>
        <v>44089</v>
      </c>
      <c r="U201" s="19">
        <f t="shared" ref="U201:AI201" si="199">IF(ISNUMBER(C201),AVERAGE(C195:C201),NA())</f>
        <v>19.857142857142858</v>
      </c>
      <c r="V201" s="19">
        <f t="shared" si="199"/>
        <v>17.571428571428573</v>
      </c>
      <c r="W201" s="19">
        <f t="shared" si="199"/>
        <v>16.714285714285715</v>
      </c>
      <c r="X201" s="19">
        <f t="shared" si="199"/>
        <v>1.4285714285714286</v>
      </c>
      <c r="Y201" s="19">
        <f t="shared" si="199"/>
        <v>0.7142857142857143</v>
      </c>
      <c r="Z201" s="19">
        <f t="shared" si="199"/>
        <v>0.8571428571428571</v>
      </c>
      <c r="AA201" s="19">
        <f t="shared" si="199"/>
        <v>0.7142857142857143</v>
      </c>
      <c r="AB201" s="19">
        <f t="shared" si="199"/>
        <v>4.8571428571428568</v>
      </c>
      <c r="AC201" s="19">
        <f t="shared" si="199"/>
        <v>3</v>
      </c>
      <c r="AD201" s="19">
        <f t="shared" si="199"/>
        <v>1.7142857142857142</v>
      </c>
      <c r="AE201" s="19">
        <f t="shared" si="199"/>
        <v>1.2857142857142858</v>
      </c>
      <c r="AF201" s="19">
        <f t="shared" si="199"/>
        <v>1</v>
      </c>
      <c r="AG201" s="19">
        <f t="shared" si="199"/>
        <v>1.5714285714285714</v>
      </c>
      <c r="AH201" s="19">
        <f t="shared" si="199"/>
        <v>1.5714285714285714</v>
      </c>
      <c r="AI201" s="19">
        <f t="shared" si="199"/>
        <v>1</v>
      </c>
    </row>
    <row r="202" spans="2:35" x14ac:dyDescent="0.25">
      <c r="B202" s="215">
        <f t="shared" si="195"/>
        <v>44090</v>
      </c>
      <c r="C202" s="218">
        <v>31</v>
      </c>
      <c r="D202" s="218">
        <v>28</v>
      </c>
      <c r="E202" s="218">
        <v>25</v>
      </c>
      <c r="F202" s="218">
        <v>0</v>
      </c>
      <c r="G202" s="218">
        <v>3</v>
      </c>
      <c r="H202" s="218">
        <v>3</v>
      </c>
      <c r="I202" s="218">
        <v>2</v>
      </c>
      <c r="J202" s="218">
        <v>8</v>
      </c>
      <c r="K202" s="218">
        <v>2</v>
      </c>
      <c r="L202" s="218">
        <v>2</v>
      </c>
      <c r="M202" s="218">
        <v>5</v>
      </c>
      <c r="N202" s="218">
        <v>2</v>
      </c>
      <c r="O202" s="218">
        <v>1</v>
      </c>
      <c r="P202" s="218">
        <v>3</v>
      </c>
      <c r="Q202" s="218">
        <v>0</v>
      </c>
      <c r="T202" s="131">
        <f t="shared" si="192"/>
        <v>44090</v>
      </c>
      <c r="U202" s="19">
        <f t="shared" ref="U202:AI202" si="200">IF(ISNUMBER(C202),AVERAGE(C196:C202),NA())</f>
        <v>22.285714285714285</v>
      </c>
      <c r="V202" s="19">
        <f t="shared" si="200"/>
        <v>20</v>
      </c>
      <c r="W202" s="19">
        <f t="shared" si="200"/>
        <v>18.857142857142858</v>
      </c>
      <c r="X202" s="19">
        <f t="shared" si="200"/>
        <v>1</v>
      </c>
      <c r="Y202" s="19">
        <f t="shared" si="200"/>
        <v>1</v>
      </c>
      <c r="Z202" s="19">
        <f t="shared" si="200"/>
        <v>1.2857142857142858</v>
      </c>
      <c r="AA202" s="19">
        <f t="shared" si="200"/>
        <v>1</v>
      </c>
      <c r="AB202" s="19">
        <f t="shared" si="200"/>
        <v>5.2857142857142856</v>
      </c>
      <c r="AC202" s="19">
        <f t="shared" si="200"/>
        <v>2.8571428571428572</v>
      </c>
      <c r="AD202" s="19">
        <f t="shared" si="200"/>
        <v>1.8571428571428572</v>
      </c>
      <c r="AE202" s="19">
        <f t="shared" si="200"/>
        <v>2</v>
      </c>
      <c r="AF202" s="19">
        <f t="shared" si="200"/>
        <v>1.2857142857142858</v>
      </c>
      <c r="AG202" s="19">
        <f t="shared" si="200"/>
        <v>1.5714285714285714</v>
      </c>
      <c r="AH202" s="19">
        <f t="shared" si="200"/>
        <v>2</v>
      </c>
      <c r="AI202" s="19">
        <f t="shared" si="200"/>
        <v>1</v>
      </c>
    </row>
    <row r="203" spans="2:35" x14ac:dyDescent="0.25">
      <c r="B203" s="215">
        <f t="shared" si="195"/>
        <v>44091</v>
      </c>
      <c r="C203" s="218">
        <v>37</v>
      </c>
      <c r="D203" s="218">
        <v>35</v>
      </c>
      <c r="E203" s="218">
        <v>33</v>
      </c>
      <c r="F203" s="218">
        <v>1</v>
      </c>
      <c r="G203" s="218">
        <v>2</v>
      </c>
      <c r="H203" s="218">
        <v>1</v>
      </c>
      <c r="I203" s="218">
        <v>5</v>
      </c>
      <c r="J203" s="218">
        <v>10</v>
      </c>
      <c r="K203" s="218">
        <v>3</v>
      </c>
      <c r="L203" s="218">
        <v>0</v>
      </c>
      <c r="M203" s="218">
        <v>3</v>
      </c>
      <c r="N203" s="218">
        <v>2</v>
      </c>
      <c r="O203" s="218">
        <v>5</v>
      </c>
      <c r="P203" s="218">
        <v>3</v>
      </c>
      <c r="Q203" s="218">
        <v>2</v>
      </c>
      <c r="T203" s="131">
        <f t="shared" si="192"/>
        <v>44091</v>
      </c>
      <c r="U203" s="19">
        <f t="shared" ref="U203:AI203" si="201">IF(ISNUMBER(C203),AVERAGE(C197:C203),NA())</f>
        <v>25.285714285714285</v>
      </c>
      <c r="V203" s="19">
        <f t="shared" si="201"/>
        <v>22.857142857142858</v>
      </c>
      <c r="W203" s="19">
        <f t="shared" si="201"/>
        <v>21.428571428571427</v>
      </c>
      <c r="X203" s="19">
        <f t="shared" si="201"/>
        <v>1.1428571428571428</v>
      </c>
      <c r="Y203" s="19">
        <f t="shared" si="201"/>
        <v>1.2857142857142858</v>
      </c>
      <c r="Z203" s="19">
        <f t="shared" si="201"/>
        <v>1.2857142857142858</v>
      </c>
      <c r="AA203" s="19">
        <f t="shared" si="201"/>
        <v>1.7142857142857142</v>
      </c>
      <c r="AB203" s="19">
        <f t="shared" si="201"/>
        <v>6.1428571428571432</v>
      </c>
      <c r="AC203" s="19">
        <f t="shared" si="201"/>
        <v>3</v>
      </c>
      <c r="AD203" s="19">
        <f t="shared" si="201"/>
        <v>1.7142857142857142</v>
      </c>
      <c r="AE203" s="19">
        <f t="shared" si="201"/>
        <v>2.2857142857142856</v>
      </c>
      <c r="AF203" s="19">
        <f t="shared" si="201"/>
        <v>1.4285714285714286</v>
      </c>
      <c r="AG203" s="19">
        <f t="shared" si="201"/>
        <v>1.8571428571428572</v>
      </c>
      <c r="AH203" s="19">
        <f t="shared" si="201"/>
        <v>2.1428571428571428</v>
      </c>
      <c r="AI203" s="19">
        <f t="shared" si="201"/>
        <v>1.1428571428571428</v>
      </c>
    </row>
    <row r="204" spans="2:35" x14ac:dyDescent="0.25">
      <c r="B204" s="215">
        <f t="shared" si="195"/>
        <v>44092</v>
      </c>
      <c r="C204" s="218">
        <v>30</v>
      </c>
      <c r="D204" s="218">
        <v>25</v>
      </c>
      <c r="E204" s="218">
        <v>25</v>
      </c>
      <c r="F204" s="218">
        <v>3</v>
      </c>
      <c r="G204" s="218">
        <v>0</v>
      </c>
      <c r="H204" s="218">
        <v>2</v>
      </c>
      <c r="I204" s="218">
        <v>3</v>
      </c>
      <c r="J204" s="218">
        <v>7</v>
      </c>
      <c r="K204" s="218">
        <v>3</v>
      </c>
      <c r="L204" s="218">
        <v>1</v>
      </c>
      <c r="M204" s="218">
        <v>6</v>
      </c>
      <c r="N204" s="218">
        <v>0</v>
      </c>
      <c r="O204" s="218">
        <v>2</v>
      </c>
      <c r="P204" s="218">
        <v>2</v>
      </c>
      <c r="Q204" s="218">
        <v>1</v>
      </c>
      <c r="T204" s="131">
        <f t="shared" si="192"/>
        <v>44092</v>
      </c>
      <c r="U204" s="19">
        <f t="shared" ref="U204:AI204" si="202">IF(ISNUMBER(C204),AVERAGE(C198:C204),NA())</f>
        <v>26.714285714285715</v>
      </c>
      <c r="V204" s="19">
        <f t="shared" si="202"/>
        <v>24</v>
      </c>
      <c r="W204" s="19">
        <f t="shared" si="202"/>
        <v>22.857142857142858</v>
      </c>
      <c r="X204" s="19">
        <f t="shared" si="202"/>
        <v>1.4285714285714286</v>
      </c>
      <c r="Y204" s="19">
        <f t="shared" si="202"/>
        <v>1.1428571428571428</v>
      </c>
      <c r="Z204" s="19">
        <f t="shared" si="202"/>
        <v>1.2857142857142858</v>
      </c>
      <c r="AA204" s="19">
        <f t="shared" si="202"/>
        <v>1.8571428571428572</v>
      </c>
      <c r="AB204" s="19">
        <f t="shared" si="202"/>
        <v>6.8571428571428568</v>
      </c>
      <c r="AC204" s="19">
        <f t="shared" si="202"/>
        <v>3</v>
      </c>
      <c r="AD204" s="19">
        <f t="shared" si="202"/>
        <v>1.5714285714285714</v>
      </c>
      <c r="AE204" s="19">
        <f t="shared" si="202"/>
        <v>3</v>
      </c>
      <c r="AF204" s="19">
        <f t="shared" si="202"/>
        <v>1.1428571428571428</v>
      </c>
      <c r="AG204" s="19">
        <f t="shared" si="202"/>
        <v>1.7142857142857142</v>
      </c>
      <c r="AH204" s="19">
        <f t="shared" si="202"/>
        <v>2.4285714285714284</v>
      </c>
      <c r="AI204" s="19">
        <f t="shared" si="202"/>
        <v>1.2857142857142858</v>
      </c>
    </row>
    <row r="205" spans="2:35" x14ac:dyDescent="0.25">
      <c r="B205" s="215">
        <f t="shared" si="195"/>
        <v>44093</v>
      </c>
      <c r="C205" s="218">
        <v>25</v>
      </c>
      <c r="D205" s="218">
        <v>22</v>
      </c>
      <c r="E205" s="218">
        <v>22</v>
      </c>
      <c r="F205" s="218">
        <v>0</v>
      </c>
      <c r="G205" s="218">
        <v>0</v>
      </c>
      <c r="H205" s="218">
        <v>3</v>
      </c>
      <c r="I205" s="218">
        <v>1</v>
      </c>
      <c r="J205" s="218">
        <v>4</v>
      </c>
      <c r="K205" s="218">
        <v>3</v>
      </c>
      <c r="L205" s="218">
        <v>3</v>
      </c>
      <c r="M205" s="218">
        <v>2</v>
      </c>
      <c r="N205" s="218">
        <v>1</v>
      </c>
      <c r="O205" s="218">
        <v>6</v>
      </c>
      <c r="P205" s="218">
        <v>2</v>
      </c>
      <c r="Q205" s="218">
        <v>0</v>
      </c>
      <c r="T205" s="131">
        <f t="shared" si="192"/>
        <v>44093</v>
      </c>
      <c r="U205" s="19">
        <f t="shared" ref="U205:AI205" si="203">IF(ISNUMBER(C205),AVERAGE(C199:C205),NA())</f>
        <v>27.142857142857142</v>
      </c>
      <c r="V205" s="19">
        <f t="shared" si="203"/>
        <v>24.285714285714285</v>
      </c>
      <c r="W205" s="19">
        <f t="shared" si="203"/>
        <v>23.142857142857142</v>
      </c>
      <c r="X205" s="19">
        <f t="shared" si="203"/>
        <v>1.1428571428571428</v>
      </c>
      <c r="Y205" s="19">
        <f t="shared" si="203"/>
        <v>1.1428571428571428</v>
      </c>
      <c r="Z205" s="19">
        <f t="shared" si="203"/>
        <v>1.7142857142857142</v>
      </c>
      <c r="AA205" s="19">
        <f t="shared" si="203"/>
        <v>1.8571428571428572</v>
      </c>
      <c r="AB205" s="19">
        <f t="shared" si="203"/>
        <v>6.5714285714285712</v>
      </c>
      <c r="AC205" s="19">
        <f t="shared" si="203"/>
        <v>3</v>
      </c>
      <c r="AD205" s="19">
        <f t="shared" si="203"/>
        <v>1.2857142857142858</v>
      </c>
      <c r="AE205" s="19">
        <f t="shared" si="203"/>
        <v>3</v>
      </c>
      <c r="AF205" s="19">
        <f t="shared" si="203"/>
        <v>1.1428571428571428</v>
      </c>
      <c r="AG205" s="19">
        <f t="shared" si="203"/>
        <v>2.5714285714285716</v>
      </c>
      <c r="AH205" s="19">
        <f t="shared" si="203"/>
        <v>2.4285714285714284</v>
      </c>
      <c r="AI205" s="19">
        <f t="shared" si="203"/>
        <v>1.2857142857142858</v>
      </c>
    </row>
    <row r="206" spans="2:35" x14ac:dyDescent="0.25">
      <c r="B206" s="215">
        <f t="shared" si="195"/>
        <v>44094</v>
      </c>
      <c r="C206" s="218">
        <v>39</v>
      </c>
      <c r="D206" s="218">
        <v>35</v>
      </c>
      <c r="E206" s="218">
        <v>33</v>
      </c>
      <c r="F206" s="218">
        <v>4</v>
      </c>
      <c r="G206" s="218">
        <v>2</v>
      </c>
      <c r="H206" s="218">
        <v>0</v>
      </c>
      <c r="I206" s="218">
        <v>3</v>
      </c>
      <c r="J206" s="218">
        <v>7</v>
      </c>
      <c r="K206" s="218">
        <v>7</v>
      </c>
      <c r="L206" s="218">
        <v>1</v>
      </c>
      <c r="M206" s="218">
        <v>6</v>
      </c>
      <c r="N206" s="218">
        <v>3</v>
      </c>
      <c r="O206" s="218">
        <v>4</v>
      </c>
      <c r="P206" s="218">
        <v>1</v>
      </c>
      <c r="Q206" s="218">
        <v>1</v>
      </c>
      <c r="T206" s="131">
        <f t="shared" si="192"/>
        <v>44094</v>
      </c>
      <c r="U206" s="19">
        <f t="shared" ref="U206:AI206" si="204">IF(ISNUMBER(C206),AVERAGE(C200:C206),NA())</f>
        <v>29.857142857142858</v>
      </c>
      <c r="V206" s="19">
        <f t="shared" si="204"/>
        <v>26.571428571428573</v>
      </c>
      <c r="W206" s="19">
        <f t="shared" si="204"/>
        <v>25.285714285714285</v>
      </c>
      <c r="X206" s="19">
        <f t="shared" si="204"/>
        <v>1.5714285714285714</v>
      </c>
      <c r="Y206" s="19">
        <f t="shared" si="204"/>
        <v>1.2857142857142858</v>
      </c>
      <c r="Z206" s="19">
        <f t="shared" si="204"/>
        <v>1.7142857142857142</v>
      </c>
      <c r="AA206" s="19">
        <f t="shared" si="204"/>
        <v>2.1428571428571428</v>
      </c>
      <c r="AB206" s="19">
        <f t="shared" si="204"/>
        <v>7.1428571428571432</v>
      </c>
      <c r="AC206" s="19">
        <f t="shared" si="204"/>
        <v>3.4285714285714284</v>
      </c>
      <c r="AD206" s="19">
        <f t="shared" si="204"/>
        <v>1.2857142857142858</v>
      </c>
      <c r="AE206" s="19">
        <f t="shared" si="204"/>
        <v>3.4285714285714284</v>
      </c>
      <c r="AF206" s="19">
        <f t="shared" si="204"/>
        <v>1.4285714285714286</v>
      </c>
      <c r="AG206" s="19">
        <f t="shared" si="204"/>
        <v>3.1428571428571428</v>
      </c>
      <c r="AH206" s="19">
        <f t="shared" si="204"/>
        <v>2.1428571428571428</v>
      </c>
      <c r="AI206" s="19">
        <f t="shared" si="204"/>
        <v>1.1428571428571428</v>
      </c>
    </row>
    <row r="207" spans="2:35" x14ac:dyDescent="0.25">
      <c r="B207" s="215">
        <f t="shared" si="195"/>
        <v>44095</v>
      </c>
      <c r="C207" s="218">
        <v>30</v>
      </c>
      <c r="D207" s="218">
        <v>28</v>
      </c>
      <c r="E207" s="218">
        <v>26</v>
      </c>
      <c r="F207" s="218">
        <v>2</v>
      </c>
      <c r="G207" s="218">
        <v>2</v>
      </c>
      <c r="H207" s="218">
        <v>0</v>
      </c>
      <c r="I207" s="218">
        <v>3</v>
      </c>
      <c r="J207" s="218">
        <v>3</v>
      </c>
      <c r="K207" s="218">
        <v>5</v>
      </c>
      <c r="L207" s="218">
        <v>5</v>
      </c>
      <c r="M207" s="218">
        <v>4</v>
      </c>
      <c r="N207" s="218">
        <v>1</v>
      </c>
      <c r="O207" s="218">
        <v>3</v>
      </c>
      <c r="P207" s="218">
        <v>2</v>
      </c>
      <c r="Q207" s="218">
        <v>0</v>
      </c>
      <c r="T207" s="131">
        <f t="shared" si="192"/>
        <v>44095</v>
      </c>
      <c r="U207" s="19">
        <f t="shared" ref="U207:AI207" si="205">IF(ISNUMBER(C207),AVERAGE(C201:C207),NA())</f>
        <v>31.142857142857142</v>
      </c>
      <c r="V207" s="19">
        <f t="shared" si="205"/>
        <v>28.142857142857142</v>
      </c>
      <c r="W207" s="19">
        <f t="shared" si="205"/>
        <v>26.571428571428573</v>
      </c>
      <c r="X207" s="19">
        <f t="shared" si="205"/>
        <v>1.4285714285714286</v>
      </c>
      <c r="Y207" s="19">
        <f t="shared" si="205"/>
        <v>1.5714285714285714</v>
      </c>
      <c r="Z207" s="19">
        <f t="shared" si="205"/>
        <v>1.5714285714285714</v>
      </c>
      <c r="AA207" s="19">
        <f t="shared" si="205"/>
        <v>2.5714285714285716</v>
      </c>
      <c r="AB207" s="19">
        <f t="shared" si="205"/>
        <v>6.4285714285714288</v>
      </c>
      <c r="AC207" s="19">
        <f t="shared" si="205"/>
        <v>3.7142857142857144</v>
      </c>
      <c r="AD207" s="19">
        <f t="shared" si="205"/>
        <v>1.8571428571428572</v>
      </c>
      <c r="AE207" s="19">
        <f t="shared" si="205"/>
        <v>3.8571428571428572</v>
      </c>
      <c r="AF207" s="19">
        <f t="shared" si="205"/>
        <v>1.2857142857142858</v>
      </c>
      <c r="AG207" s="19">
        <f t="shared" si="205"/>
        <v>3.5714285714285716</v>
      </c>
      <c r="AH207" s="19">
        <f t="shared" si="205"/>
        <v>2.2857142857142856</v>
      </c>
      <c r="AI207" s="19">
        <f t="shared" si="205"/>
        <v>1</v>
      </c>
    </row>
    <row r="208" spans="2:35" x14ac:dyDescent="0.25">
      <c r="B208" s="215">
        <f t="shared" si="195"/>
        <v>44096</v>
      </c>
      <c r="C208" s="218">
        <v>39</v>
      </c>
      <c r="D208" s="218">
        <v>36</v>
      </c>
      <c r="E208" s="218">
        <v>32</v>
      </c>
      <c r="F208" s="218">
        <v>3</v>
      </c>
      <c r="G208" s="218">
        <v>4</v>
      </c>
      <c r="H208" s="218">
        <v>0</v>
      </c>
      <c r="I208" s="218">
        <v>1</v>
      </c>
      <c r="J208" s="218">
        <v>13</v>
      </c>
      <c r="K208" s="218">
        <v>4</v>
      </c>
      <c r="L208" s="218">
        <v>2</v>
      </c>
      <c r="M208" s="218">
        <v>4</v>
      </c>
      <c r="N208" s="218">
        <v>3</v>
      </c>
      <c r="O208" s="218">
        <v>5</v>
      </c>
      <c r="P208" s="218">
        <v>0</v>
      </c>
      <c r="Q208" s="218">
        <v>0</v>
      </c>
      <c r="T208" s="131">
        <f t="shared" si="192"/>
        <v>44096</v>
      </c>
      <c r="U208" s="19">
        <f t="shared" ref="U208:AI208" si="206">IF(ISNUMBER(C208),AVERAGE(C202:C208),NA())</f>
        <v>33</v>
      </c>
      <c r="V208" s="19">
        <f t="shared" si="206"/>
        <v>29.857142857142858</v>
      </c>
      <c r="W208" s="19">
        <f t="shared" si="206"/>
        <v>28</v>
      </c>
      <c r="X208" s="19">
        <f t="shared" si="206"/>
        <v>1.8571428571428572</v>
      </c>
      <c r="Y208" s="19">
        <f t="shared" si="206"/>
        <v>1.8571428571428572</v>
      </c>
      <c r="Z208" s="19">
        <f t="shared" si="206"/>
        <v>1.2857142857142858</v>
      </c>
      <c r="AA208" s="19">
        <f t="shared" si="206"/>
        <v>2.5714285714285716</v>
      </c>
      <c r="AB208" s="19">
        <f t="shared" si="206"/>
        <v>7.4285714285714288</v>
      </c>
      <c r="AC208" s="19">
        <f t="shared" si="206"/>
        <v>3.8571428571428572</v>
      </c>
      <c r="AD208" s="19">
        <f t="shared" si="206"/>
        <v>2</v>
      </c>
      <c r="AE208" s="19">
        <f t="shared" si="206"/>
        <v>4.2857142857142856</v>
      </c>
      <c r="AF208" s="19">
        <f t="shared" si="206"/>
        <v>1.7142857142857142</v>
      </c>
      <c r="AG208" s="19">
        <f t="shared" si="206"/>
        <v>3.7142857142857144</v>
      </c>
      <c r="AH208" s="19">
        <f t="shared" si="206"/>
        <v>1.8571428571428572</v>
      </c>
      <c r="AI208" s="19">
        <f t="shared" si="206"/>
        <v>0.5714285714285714</v>
      </c>
    </row>
    <row r="209" spans="2:35" x14ac:dyDescent="0.25">
      <c r="B209" s="215">
        <f t="shared" si="195"/>
        <v>44097</v>
      </c>
      <c r="C209" s="218">
        <v>58</v>
      </c>
      <c r="D209" s="218">
        <v>55</v>
      </c>
      <c r="E209" s="218">
        <v>52</v>
      </c>
      <c r="F209" s="218">
        <v>2</v>
      </c>
      <c r="G209" s="218">
        <v>3</v>
      </c>
      <c r="H209" s="218">
        <v>1</v>
      </c>
      <c r="I209" s="218">
        <v>4</v>
      </c>
      <c r="J209" s="218">
        <v>19</v>
      </c>
      <c r="K209" s="218">
        <v>4</v>
      </c>
      <c r="L209" s="218">
        <v>2</v>
      </c>
      <c r="M209" s="218">
        <v>11</v>
      </c>
      <c r="N209" s="218">
        <v>1</v>
      </c>
      <c r="O209" s="218">
        <v>8</v>
      </c>
      <c r="P209" s="218">
        <v>2</v>
      </c>
      <c r="Q209" s="218">
        <v>1</v>
      </c>
      <c r="T209" s="131">
        <f t="shared" si="192"/>
        <v>44097</v>
      </c>
      <c r="U209" s="19">
        <f t="shared" ref="U209:AI209" si="207">IF(ISNUMBER(C209),AVERAGE(C203:C209),NA())</f>
        <v>36.857142857142854</v>
      </c>
      <c r="V209" s="19">
        <f t="shared" si="207"/>
        <v>33.714285714285715</v>
      </c>
      <c r="W209" s="19">
        <f t="shared" si="207"/>
        <v>31.857142857142858</v>
      </c>
      <c r="X209" s="19">
        <f t="shared" si="207"/>
        <v>2.1428571428571428</v>
      </c>
      <c r="Y209" s="19">
        <f t="shared" si="207"/>
        <v>1.8571428571428572</v>
      </c>
      <c r="Z209" s="19">
        <f t="shared" si="207"/>
        <v>1</v>
      </c>
      <c r="AA209" s="19">
        <f t="shared" si="207"/>
        <v>2.8571428571428572</v>
      </c>
      <c r="AB209" s="19">
        <f t="shared" si="207"/>
        <v>9</v>
      </c>
      <c r="AC209" s="19">
        <f t="shared" si="207"/>
        <v>4.1428571428571432</v>
      </c>
      <c r="AD209" s="19">
        <f t="shared" si="207"/>
        <v>2</v>
      </c>
      <c r="AE209" s="19">
        <f t="shared" si="207"/>
        <v>5.1428571428571432</v>
      </c>
      <c r="AF209" s="19">
        <f t="shared" si="207"/>
        <v>1.5714285714285714</v>
      </c>
      <c r="AG209" s="19">
        <f t="shared" si="207"/>
        <v>4.7142857142857144</v>
      </c>
      <c r="AH209" s="19">
        <f t="shared" si="207"/>
        <v>1.7142857142857142</v>
      </c>
      <c r="AI209" s="19">
        <f t="shared" si="207"/>
        <v>0.7142857142857143</v>
      </c>
    </row>
    <row r="210" spans="2:35" x14ac:dyDescent="0.25">
      <c r="B210" s="215">
        <f t="shared" si="195"/>
        <v>44098</v>
      </c>
      <c r="C210" s="218">
        <v>34</v>
      </c>
      <c r="D210" s="218">
        <v>33</v>
      </c>
      <c r="E210" s="218">
        <v>33</v>
      </c>
      <c r="F210" s="218">
        <v>1</v>
      </c>
      <c r="G210" s="218">
        <v>0</v>
      </c>
      <c r="H210" s="218">
        <v>0</v>
      </c>
      <c r="I210" s="218">
        <v>1</v>
      </c>
      <c r="J210" s="218">
        <v>13</v>
      </c>
      <c r="K210" s="218">
        <v>5</v>
      </c>
      <c r="L210" s="218">
        <v>2</v>
      </c>
      <c r="M210" s="218">
        <v>5</v>
      </c>
      <c r="N210" s="218">
        <v>1</v>
      </c>
      <c r="O210" s="218">
        <v>2</v>
      </c>
      <c r="P210" s="218">
        <v>1</v>
      </c>
      <c r="Q210" s="218">
        <v>3</v>
      </c>
      <c r="T210" s="131">
        <f t="shared" si="192"/>
        <v>44098</v>
      </c>
      <c r="U210" s="19">
        <f t="shared" ref="U210:AI210" si="208">IF(ISNUMBER(C210),AVERAGE(C204:C210),NA())</f>
        <v>36.428571428571431</v>
      </c>
      <c r="V210" s="19">
        <f t="shared" si="208"/>
        <v>33.428571428571431</v>
      </c>
      <c r="W210" s="19">
        <f t="shared" si="208"/>
        <v>31.857142857142858</v>
      </c>
      <c r="X210" s="19">
        <f t="shared" si="208"/>
        <v>2.1428571428571428</v>
      </c>
      <c r="Y210" s="19">
        <f t="shared" si="208"/>
        <v>1.5714285714285714</v>
      </c>
      <c r="Z210" s="19">
        <f t="shared" si="208"/>
        <v>0.8571428571428571</v>
      </c>
      <c r="AA210" s="19">
        <f t="shared" si="208"/>
        <v>2.2857142857142856</v>
      </c>
      <c r="AB210" s="19">
        <f t="shared" si="208"/>
        <v>9.4285714285714288</v>
      </c>
      <c r="AC210" s="19">
        <f t="shared" si="208"/>
        <v>4.4285714285714288</v>
      </c>
      <c r="AD210" s="19">
        <f t="shared" si="208"/>
        <v>2.2857142857142856</v>
      </c>
      <c r="AE210" s="19">
        <f t="shared" si="208"/>
        <v>5.4285714285714288</v>
      </c>
      <c r="AF210" s="19">
        <f t="shared" si="208"/>
        <v>1.4285714285714286</v>
      </c>
      <c r="AG210" s="19">
        <f t="shared" si="208"/>
        <v>4.2857142857142856</v>
      </c>
      <c r="AH210" s="19">
        <f t="shared" si="208"/>
        <v>1.4285714285714286</v>
      </c>
      <c r="AI210" s="19">
        <f t="shared" si="208"/>
        <v>0.8571428571428571</v>
      </c>
    </row>
    <row r="211" spans="2:35" x14ac:dyDescent="0.25">
      <c r="B211" s="215">
        <f t="shared" si="195"/>
        <v>44099</v>
      </c>
      <c r="C211" s="218">
        <v>39</v>
      </c>
      <c r="D211" s="218">
        <v>36</v>
      </c>
      <c r="E211" s="218">
        <v>34</v>
      </c>
      <c r="F211" s="218">
        <v>1</v>
      </c>
      <c r="G211" s="218">
        <v>2</v>
      </c>
      <c r="H211" s="218">
        <v>2</v>
      </c>
      <c r="I211" s="218">
        <v>5</v>
      </c>
      <c r="J211" s="218">
        <v>10</v>
      </c>
      <c r="K211" s="218">
        <v>4</v>
      </c>
      <c r="L211" s="218">
        <v>3</v>
      </c>
      <c r="M211" s="218">
        <v>3</v>
      </c>
      <c r="N211" s="218">
        <v>3</v>
      </c>
      <c r="O211" s="218">
        <v>1</v>
      </c>
      <c r="P211" s="218">
        <v>5</v>
      </c>
      <c r="Q211" s="218">
        <v>0</v>
      </c>
      <c r="T211" s="131">
        <f t="shared" si="192"/>
        <v>44099</v>
      </c>
      <c r="U211" s="19">
        <f t="shared" ref="U211:AI211" si="209">IF(ISNUMBER(C211),AVERAGE(C205:C211),NA())</f>
        <v>37.714285714285715</v>
      </c>
      <c r="V211" s="19">
        <f t="shared" si="209"/>
        <v>35</v>
      </c>
      <c r="W211" s="19">
        <f t="shared" si="209"/>
        <v>33.142857142857146</v>
      </c>
      <c r="X211" s="19">
        <f t="shared" si="209"/>
        <v>1.8571428571428572</v>
      </c>
      <c r="Y211" s="19">
        <f t="shared" si="209"/>
        <v>1.8571428571428572</v>
      </c>
      <c r="Z211" s="19">
        <f t="shared" si="209"/>
        <v>0.8571428571428571</v>
      </c>
      <c r="AA211" s="19">
        <f t="shared" si="209"/>
        <v>2.5714285714285716</v>
      </c>
      <c r="AB211" s="19">
        <f t="shared" si="209"/>
        <v>9.8571428571428577</v>
      </c>
      <c r="AC211" s="19">
        <f t="shared" si="209"/>
        <v>4.5714285714285712</v>
      </c>
      <c r="AD211" s="19">
        <f t="shared" si="209"/>
        <v>2.5714285714285716</v>
      </c>
      <c r="AE211" s="19">
        <f t="shared" si="209"/>
        <v>5</v>
      </c>
      <c r="AF211" s="19">
        <f t="shared" si="209"/>
        <v>1.8571428571428572</v>
      </c>
      <c r="AG211" s="19">
        <f t="shared" si="209"/>
        <v>4.1428571428571432</v>
      </c>
      <c r="AH211" s="19">
        <f t="shared" si="209"/>
        <v>1.8571428571428572</v>
      </c>
      <c r="AI211" s="19">
        <f t="shared" si="209"/>
        <v>0.7142857142857143</v>
      </c>
    </row>
    <row r="212" spans="2:35" x14ac:dyDescent="0.25">
      <c r="B212" s="215">
        <f t="shared" si="195"/>
        <v>44100</v>
      </c>
      <c r="C212" s="218">
        <v>47</v>
      </c>
      <c r="D212" s="218">
        <v>45</v>
      </c>
      <c r="E212" s="218">
        <v>43</v>
      </c>
      <c r="F212" s="218">
        <v>2</v>
      </c>
      <c r="G212" s="218">
        <v>2</v>
      </c>
      <c r="H212" s="218">
        <v>0</v>
      </c>
      <c r="I212" s="218">
        <v>5</v>
      </c>
      <c r="J212" s="218">
        <v>19</v>
      </c>
      <c r="K212" s="218">
        <v>6</v>
      </c>
      <c r="L212" s="218">
        <v>1</v>
      </c>
      <c r="M212" s="218">
        <v>4</v>
      </c>
      <c r="N212" s="218">
        <v>1</v>
      </c>
      <c r="O212" s="218">
        <v>2</v>
      </c>
      <c r="P212" s="218">
        <v>5</v>
      </c>
      <c r="Q212" s="218">
        <v>0</v>
      </c>
      <c r="T212" s="131">
        <f t="shared" si="192"/>
        <v>44100</v>
      </c>
      <c r="U212" s="19">
        <f t="shared" ref="U212:AI212" si="210">IF(ISNUMBER(C212),AVERAGE(C206:C212),NA())</f>
        <v>40.857142857142854</v>
      </c>
      <c r="V212" s="19">
        <f t="shared" si="210"/>
        <v>38.285714285714285</v>
      </c>
      <c r="W212" s="19">
        <f t="shared" si="210"/>
        <v>36.142857142857146</v>
      </c>
      <c r="X212" s="19">
        <f t="shared" si="210"/>
        <v>2.1428571428571428</v>
      </c>
      <c r="Y212" s="19">
        <f t="shared" si="210"/>
        <v>2.1428571428571428</v>
      </c>
      <c r="Z212" s="19">
        <f t="shared" si="210"/>
        <v>0.42857142857142855</v>
      </c>
      <c r="AA212" s="19">
        <f t="shared" si="210"/>
        <v>3.1428571428571428</v>
      </c>
      <c r="AB212" s="19">
        <f t="shared" si="210"/>
        <v>12</v>
      </c>
      <c r="AC212" s="19">
        <f t="shared" si="210"/>
        <v>5</v>
      </c>
      <c r="AD212" s="19">
        <f t="shared" si="210"/>
        <v>2.2857142857142856</v>
      </c>
      <c r="AE212" s="19">
        <f t="shared" si="210"/>
        <v>5.2857142857142856</v>
      </c>
      <c r="AF212" s="19">
        <f t="shared" si="210"/>
        <v>1.8571428571428572</v>
      </c>
      <c r="AG212" s="19">
        <f t="shared" si="210"/>
        <v>3.5714285714285716</v>
      </c>
      <c r="AH212" s="19">
        <f t="shared" si="210"/>
        <v>2.2857142857142856</v>
      </c>
      <c r="AI212" s="19">
        <f t="shared" si="210"/>
        <v>0.7142857142857143</v>
      </c>
    </row>
    <row r="213" spans="2:35" x14ac:dyDescent="0.25">
      <c r="B213" s="215">
        <f t="shared" si="195"/>
        <v>44101</v>
      </c>
      <c r="C213" s="218">
        <v>56</v>
      </c>
      <c r="D213" s="218">
        <v>53</v>
      </c>
      <c r="E213" s="218">
        <v>49</v>
      </c>
      <c r="F213" s="218">
        <v>3</v>
      </c>
      <c r="G213" s="218">
        <v>4</v>
      </c>
      <c r="H213" s="218">
        <v>0</v>
      </c>
      <c r="I213" s="218">
        <v>13</v>
      </c>
      <c r="J213" s="218">
        <v>15</v>
      </c>
      <c r="K213" s="218">
        <v>5</v>
      </c>
      <c r="L213" s="218">
        <v>2</v>
      </c>
      <c r="M213" s="218">
        <v>6</v>
      </c>
      <c r="N213" s="218">
        <v>2</v>
      </c>
      <c r="O213" s="218">
        <v>2</v>
      </c>
      <c r="P213" s="218">
        <v>3</v>
      </c>
      <c r="Q213" s="218">
        <v>1</v>
      </c>
      <c r="T213" s="131">
        <f t="shared" si="192"/>
        <v>44101</v>
      </c>
      <c r="U213" s="19">
        <f t="shared" ref="U213:AI213" si="211">IF(ISNUMBER(C213),AVERAGE(C207:C213),NA())</f>
        <v>43.285714285714285</v>
      </c>
      <c r="V213" s="19">
        <f t="shared" si="211"/>
        <v>40.857142857142854</v>
      </c>
      <c r="W213" s="19">
        <f t="shared" si="211"/>
        <v>38.428571428571431</v>
      </c>
      <c r="X213" s="19">
        <f t="shared" si="211"/>
        <v>2</v>
      </c>
      <c r="Y213" s="19">
        <f t="shared" si="211"/>
        <v>2.4285714285714284</v>
      </c>
      <c r="Z213" s="19">
        <f t="shared" si="211"/>
        <v>0.42857142857142855</v>
      </c>
      <c r="AA213" s="19">
        <f t="shared" si="211"/>
        <v>4.5714285714285712</v>
      </c>
      <c r="AB213" s="19">
        <f t="shared" si="211"/>
        <v>13.142857142857142</v>
      </c>
      <c r="AC213" s="19">
        <f t="shared" si="211"/>
        <v>4.7142857142857144</v>
      </c>
      <c r="AD213" s="19">
        <f t="shared" si="211"/>
        <v>2.4285714285714284</v>
      </c>
      <c r="AE213" s="19">
        <f t="shared" si="211"/>
        <v>5.2857142857142856</v>
      </c>
      <c r="AF213" s="19">
        <f t="shared" si="211"/>
        <v>1.7142857142857142</v>
      </c>
      <c r="AG213" s="19">
        <f t="shared" si="211"/>
        <v>3.2857142857142856</v>
      </c>
      <c r="AH213" s="19">
        <f t="shared" si="211"/>
        <v>2.5714285714285716</v>
      </c>
      <c r="AI213" s="19">
        <f t="shared" si="211"/>
        <v>0.7142857142857143</v>
      </c>
    </row>
    <row r="214" spans="2:35" x14ac:dyDescent="0.25">
      <c r="B214" s="215">
        <f t="shared" si="195"/>
        <v>44102</v>
      </c>
      <c r="C214" s="218">
        <v>54</v>
      </c>
      <c r="D214" s="218">
        <v>50</v>
      </c>
      <c r="E214" s="218">
        <v>46</v>
      </c>
      <c r="F214" s="218">
        <v>3</v>
      </c>
      <c r="G214" s="218">
        <v>4</v>
      </c>
      <c r="H214" s="218">
        <v>1</v>
      </c>
      <c r="I214" s="218">
        <v>6</v>
      </c>
      <c r="J214" s="218">
        <v>17</v>
      </c>
      <c r="K214" s="218">
        <v>2</v>
      </c>
      <c r="L214" s="218">
        <v>1</v>
      </c>
      <c r="M214" s="218">
        <v>4</v>
      </c>
      <c r="N214" s="218">
        <v>4</v>
      </c>
      <c r="O214" s="218">
        <v>6</v>
      </c>
      <c r="P214" s="218">
        <v>5</v>
      </c>
      <c r="Q214" s="218">
        <v>1</v>
      </c>
      <c r="T214" s="131">
        <f t="shared" si="192"/>
        <v>44102</v>
      </c>
      <c r="U214" s="19">
        <f t="shared" ref="U214:AI214" si="212">IF(ISNUMBER(C214),AVERAGE(C208:C214),NA())</f>
        <v>46.714285714285715</v>
      </c>
      <c r="V214" s="19">
        <f t="shared" si="212"/>
        <v>44</v>
      </c>
      <c r="W214" s="19">
        <f t="shared" si="212"/>
        <v>41.285714285714285</v>
      </c>
      <c r="X214" s="19">
        <f t="shared" si="212"/>
        <v>2.1428571428571428</v>
      </c>
      <c r="Y214" s="19">
        <f t="shared" si="212"/>
        <v>2.7142857142857144</v>
      </c>
      <c r="Z214" s="19">
        <f t="shared" si="212"/>
        <v>0.5714285714285714</v>
      </c>
      <c r="AA214" s="19">
        <f t="shared" si="212"/>
        <v>5</v>
      </c>
      <c r="AB214" s="19">
        <f t="shared" si="212"/>
        <v>15.142857142857142</v>
      </c>
      <c r="AC214" s="19">
        <f t="shared" si="212"/>
        <v>4.2857142857142856</v>
      </c>
      <c r="AD214" s="19">
        <f t="shared" si="212"/>
        <v>1.8571428571428572</v>
      </c>
      <c r="AE214" s="19">
        <f t="shared" si="212"/>
        <v>5.2857142857142856</v>
      </c>
      <c r="AF214" s="19">
        <f t="shared" si="212"/>
        <v>2.1428571428571428</v>
      </c>
      <c r="AG214" s="19">
        <f t="shared" si="212"/>
        <v>3.7142857142857144</v>
      </c>
      <c r="AH214" s="19">
        <f t="shared" si="212"/>
        <v>3</v>
      </c>
      <c r="AI214" s="19">
        <f t="shared" si="212"/>
        <v>0.8571428571428571</v>
      </c>
    </row>
    <row r="215" spans="2:35" x14ac:dyDescent="0.25">
      <c r="B215" s="215">
        <f t="shared" si="195"/>
        <v>44103</v>
      </c>
      <c r="C215" s="218">
        <v>48</v>
      </c>
      <c r="D215" s="218">
        <v>47</v>
      </c>
      <c r="E215" s="218">
        <v>42</v>
      </c>
      <c r="F215" s="218">
        <v>1</v>
      </c>
      <c r="G215" s="218">
        <v>5</v>
      </c>
      <c r="H215" s="218">
        <v>0</v>
      </c>
      <c r="I215" s="218">
        <v>5</v>
      </c>
      <c r="J215" s="218">
        <v>12</v>
      </c>
      <c r="K215" s="218">
        <v>5</v>
      </c>
      <c r="L215" s="218">
        <v>3</v>
      </c>
      <c r="M215" s="218">
        <v>1</v>
      </c>
      <c r="N215" s="218">
        <v>3</v>
      </c>
      <c r="O215" s="218">
        <v>8</v>
      </c>
      <c r="P215" s="218">
        <v>4</v>
      </c>
      <c r="Q215" s="218">
        <v>1</v>
      </c>
      <c r="T215" s="131">
        <f t="shared" si="192"/>
        <v>44103</v>
      </c>
      <c r="U215" s="19">
        <f t="shared" ref="U215:AI215" si="213">IF(ISNUMBER(C215),AVERAGE(C209:C215),NA())</f>
        <v>48</v>
      </c>
      <c r="V215" s="19">
        <f t="shared" si="213"/>
        <v>45.571428571428569</v>
      </c>
      <c r="W215" s="19">
        <f t="shared" si="213"/>
        <v>42.714285714285715</v>
      </c>
      <c r="X215" s="19">
        <f t="shared" si="213"/>
        <v>1.8571428571428572</v>
      </c>
      <c r="Y215" s="19">
        <f t="shared" si="213"/>
        <v>2.8571428571428572</v>
      </c>
      <c r="Z215" s="19">
        <f t="shared" si="213"/>
        <v>0.5714285714285714</v>
      </c>
      <c r="AA215" s="19">
        <f t="shared" si="213"/>
        <v>5.5714285714285712</v>
      </c>
      <c r="AB215" s="19">
        <f t="shared" si="213"/>
        <v>15</v>
      </c>
      <c r="AC215" s="19">
        <f t="shared" si="213"/>
        <v>4.4285714285714288</v>
      </c>
      <c r="AD215" s="19">
        <f t="shared" si="213"/>
        <v>2</v>
      </c>
      <c r="AE215" s="19">
        <f t="shared" si="213"/>
        <v>4.8571428571428568</v>
      </c>
      <c r="AF215" s="19">
        <f t="shared" si="213"/>
        <v>2.1428571428571428</v>
      </c>
      <c r="AG215" s="19">
        <f t="shared" si="213"/>
        <v>4.1428571428571432</v>
      </c>
      <c r="AH215" s="19">
        <f t="shared" si="213"/>
        <v>3.5714285714285716</v>
      </c>
      <c r="AI215" s="19">
        <f t="shared" si="213"/>
        <v>1</v>
      </c>
    </row>
    <row r="216" spans="2:35" x14ac:dyDescent="0.25">
      <c r="B216" s="215">
        <f t="shared" si="195"/>
        <v>44104</v>
      </c>
      <c r="C216" s="218">
        <v>61</v>
      </c>
      <c r="D216" s="218">
        <v>56</v>
      </c>
      <c r="E216" s="218">
        <v>53</v>
      </c>
      <c r="F216" s="218">
        <v>4</v>
      </c>
      <c r="G216" s="218">
        <v>3</v>
      </c>
      <c r="H216" s="218">
        <v>1</v>
      </c>
      <c r="I216" s="218">
        <v>3</v>
      </c>
      <c r="J216" s="218">
        <v>24</v>
      </c>
      <c r="K216" s="218">
        <v>4</v>
      </c>
      <c r="L216" s="218">
        <v>1</v>
      </c>
      <c r="M216" s="218">
        <v>7</v>
      </c>
      <c r="N216" s="218">
        <v>3</v>
      </c>
      <c r="O216" s="218">
        <v>7</v>
      </c>
      <c r="P216" s="218">
        <v>3</v>
      </c>
      <c r="Q216" s="218">
        <v>1</v>
      </c>
      <c r="T216" s="131">
        <f t="shared" si="192"/>
        <v>44104</v>
      </c>
      <c r="U216" s="19">
        <f t="shared" ref="U216:AI216" si="214">IF(ISNUMBER(C216),AVERAGE(C210:C216),NA())</f>
        <v>48.428571428571431</v>
      </c>
      <c r="V216" s="19">
        <f t="shared" si="214"/>
        <v>45.714285714285715</v>
      </c>
      <c r="W216" s="19">
        <f t="shared" si="214"/>
        <v>42.857142857142854</v>
      </c>
      <c r="X216" s="19">
        <f t="shared" si="214"/>
        <v>2.1428571428571428</v>
      </c>
      <c r="Y216" s="19">
        <f t="shared" si="214"/>
        <v>2.8571428571428572</v>
      </c>
      <c r="Z216" s="19">
        <f t="shared" si="214"/>
        <v>0.5714285714285714</v>
      </c>
      <c r="AA216" s="19">
        <f t="shared" si="214"/>
        <v>5.4285714285714288</v>
      </c>
      <c r="AB216" s="19">
        <f t="shared" si="214"/>
        <v>15.714285714285714</v>
      </c>
      <c r="AC216" s="19">
        <f t="shared" si="214"/>
        <v>4.4285714285714288</v>
      </c>
      <c r="AD216" s="19">
        <f t="shared" si="214"/>
        <v>1.8571428571428572</v>
      </c>
      <c r="AE216" s="19">
        <f t="shared" si="214"/>
        <v>4.2857142857142856</v>
      </c>
      <c r="AF216" s="19">
        <f t="shared" si="214"/>
        <v>2.4285714285714284</v>
      </c>
      <c r="AG216" s="19">
        <f t="shared" si="214"/>
        <v>4</v>
      </c>
      <c r="AH216" s="19">
        <f t="shared" si="214"/>
        <v>3.7142857142857144</v>
      </c>
      <c r="AI216" s="19">
        <f t="shared" si="214"/>
        <v>1</v>
      </c>
    </row>
    <row r="217" spans="2:35" x14ac:dyDescent="0.25">
      <c r="B217" s="215">
        <f t="shared" si="195"/>
        <v>44105</v>
      </c>
      <c r="C217" s="218">
        <v>69</v>
      </c>
      <c r="D217" s="218">
        <v>61</v>
      </c>
      <c r="E217" s="218">
        <v>54</v>
      </c>
      <c r="F217" s="218">
        <v>6</v>
      </c>
      <c r="G217" s="218">
        <v>7</v>
      </c>
      <c r="H217" s="218">
        <v>2</v>
      </c>
      <c r="I217" s="218">
        <v>5</v>
      </c>
      <c r="J217" s="218">
        <v>19</v>
      </c>
      <c r="K217" s="218">
        <v>6</v>
      </c>
      <c r="L217" s="218">
        <v>2</v>
      </c>
      <c r="M217" s="218">
        <v>7</v>
      </c>
      <c r="N217" s="218">
        <v>3</v>
      </c>
      <c r="O217" s="218">
        <v>5</v>
      </c>
      <c r="P217" s="218">
        <v>6</v>
      </c>
      <c r="Q217" s="218">
        <v>1</v>
      </c>
      <c r="T217" s="131">
        <f t="shared" si="192"/>
        <v>44105</v>
      </c>
      <c r="U217" s="19">
        <f t="shared" ref="U217:AI217" si="215">IF(ISNUMBER(C217),AVERAGE(C211:C217),NA())</f>
        <v>53.428571428571431</v>
      </c>
      <c r="V217" s="19">
        <f t="shared" si="215"/>
        <v>49.714285714285715</v>
      </c>
      <c r="W217" s="19">
        <f t="shared" si="215"/>
        <v>45.857142857142854</v>
      </c>
      <c r="X217" s="19">
        <f t="shared" si="215"/>
        <v>2.8571428571428572</v>
      </c>
      <c r="Y217" s="19">
        <f t="shared" si="215"/>
        <v>3.8571428571428572</v>
      </c>
      <c r="Z217" s="19">
        <f t="shared" si="215"/>
        <v>0.8571428571428571</v>
      </c>
      <c r="AA217" s="19">
        <f t="shared" si="215"/>
        <v>6</v>
      </c>
      <c r="AB217" s="19">
        <f t="shared" si="215"/>
        <v>16.571428571428573</v>
      </c>
      <c r="AC217" s="19">
        <f t="shared" si="215"/>
        <v>4.5714285714285712</v>
      </c>
      <c r="AD217" s="19">
        <f t="shared" si="215"/>
        <v>1.8571428571428572</v>
      </c>
      <c r="AE217" s="19">
        <f t="shared" si="215"/>
        <v>4.5714285714285712</v>
      </c>
      <c r="AF217" s="19">
        <f t="shared" si="215"/>
        <v>2.7142857142857144</v>
      </c>
      <c r="AG217" s="19">
        <f t="shared" si="215"/>
        <v>4.4285714285714288</v>
      </c>
      <c r="AH217" s="19">
        <f t="shared" si="215"/>
        <v>4.4285714285714288</v>
      </c>
      <c r="AI217" s="19">
        <f t="shared" si="215"/>
        <v>0.7142857142857143</v>
      </c>
    </row>
    <row r="218" spans="2:35" x14ac:dyDescent="0.25">
      <c r="B218" s="215">
        <f t="shared" si="195"/>
        <v>44106</v>
      </c>
      <c r="C218" s="218">
        <v>71</v>
      </c>
      <c r="D218" s="218">
        <v>68</v>
      </c>
      <c r="E218" s="218">
        <v>67</v>
      </c>
      <c r="F218" s="218">
        <v>1</v>
      </c>
      <c r="G218" s="218">
        <v>1</v>
      </c>
      <c r="H218" s="218">
        <v>2</v>
      </c>
      <c r="I218" s="218">
        <v>18</v>
      </c>
      <c r="J218" s="218">
        <v>26</v>
      </c>
      <c r="K218" s="218">
        <v>8</v>
      </c>
      <c r="L218" s="218">
        <v>1</v>
      </c>
      <c r="M218" s="218">
        <v>7</v>
      </c>
      <c r="N218" s="218">
        <v>0</v>
      </c>
      <c r="O218" s="218">
        <v>2</v>
      </c>
      <c r="P218" s="218">
        <v>4</v>
      </c>
      <c r="Q218" s="218">
        <v>1</v>
      </c>
      <c r="T218" s="131">
        <f t="shared" si="192"/>
        <v>44106</v>
      </c>
      <c r="U218" s="19">
        <f t="shared" ref="U218:AI218" si="216">IF(ISNUMBER(C218),AVERAGE(C212:C218),NA())</f>
        <v>58</v>
      </c>
      <c r="V218" s="19">
        <f t="shared" si="216"/>
        <v>54.285714285714285</v>
      </c>
      <c r="W218" s="19">
        <f t="shared" si="216"/>
        <v>50.571428571428569</v>
      </c>
      <c r="X218" s="19">
        <f t="shared" si="216"/>
        <v>2.8571428571428572</v>
      </c>
      <c r="Y218" s="19">
        <f t="shared" si="216"/>
        <v>3.7142857142857144</v>
      </c>
      <c r="Z218" s="19">
        <f t="shared" si="216"/>
        <v>0.8571428571428571</v>
      </c>
      <c r="AA218" s="19">
        <f t="shared" si="216"/>
        <v>7.8571428571428568</v>
      </c>
      <c r="AB218" s="19">
        <f t="shared" si="216"/>
        <v>18.857142857142858</v>
      </c>
      <c r="AC218" s="19">
        <f t="shared" si="216"/>
        <v>5.1428571428571432</v>
      </c>
      <c r="AD218" s="19">
        <f t="shared" si="216"/>
        <v>1.5714285714285714</v>
      </c>
      <c r="AE218" s="19">
        <f t="shared" si="216"/>
        <v>5.1428571428571432</v>
      </c>
      <c r="AF218" s="19">
        <f t="shared" si="216"/>
        <v>2.2857142857142856</v>
      </c>
      <c r="AG218" s="19">
        <f t="shared" si="216"/>
        <v>4.5714285714285712</v>
      </c>
      <c r="AH218" s="19">
        <f t="shared" si="216"/>
        <v>4.2857142857142856</v>
      </c>
      <c r="AI218" s="19">
        <f t="shared" si="216"/>
        <v>0.8571428571428571</v>
      </c>
    </row>
    <row r="219" spans="2:35" x14ac:dyDescent="0.25">
      <c r="B219" s="215">
        <f t="shared" si="195"/>
        <v>44107</v>
      </c>
      <c r="C219" s="216">
        <v>69</v>
      </c>
      <c r="D219" s="216">
        <v>64</v>
      </c>
      <c r="E219" s="216">
        <v>56</v>
      </c>
      <c r="F219" s="216">
        <v>3</v>
      </c>
      <c r="G219" s="216">
        <v>8</v>
      </c>
      <c r="H219" s="216">
        <v>2</v>
      </c>
      <c r="I219" s="216">
        <v>7</v>
      </c>
      <c r="J219" s="216">
        <v>22</v>
      </c>
      <c r="K219" s="216">
        <v>7</v>
      </c>
      <c r="L219" s="216">
        <v>7</v>
      </c>
      <c r="M219" s="216">
        <v>4</v>
      </c>
      <c r="N219" s="216">
        <v>2</v>
      </c>
      <c r="O219" s="216">
        <v>4</v>
      </c>
      <c r="P219" s="216">
        <v>2</v>
      </c>
      <c r="Q219" s="216">
        <v>1</v>
      </c>
      <c r="T219" s="131">
        <f t="shared" si="192"/>
        <v>44107</v>
      </c>
      <c r="U219" s="19">
        <f t="shared" ref="U219:AI219" si="217">IF(ISNUMBER(C219),AVERAGE(C213:C219),NA())</f>
        <v>61.142857142857146</v>
      </c>
      <c r="V219" s="19">
        <f t="shared" si="217"/>
        <v>57</v>
      </c>
      <c r="W219" s="19">
        <f t="shared" si="217"/>
        <v>52.428571428571431</v>
      </c>
      <c r="X219" s="19">
        <f t="shared" si="217"/>
        <v>3</v>
      </c>
      <c r="Y219" s="19">
        <f t="shared" si="217"/>
        <v>4.5714285714285712</v>
      </c>
      <c r="Z219" s="19">
        <f t="shared" si="217"/>
        <v>1.1428571428571428</v>
      </c>
      <c r="AA219" s="19">
        <f t="shared" si="217"/>
        <v>8.1428571428571423</v>
      </c>
      <c r="AB219" s="19">
        <f t="shared" si="217"/>
        <v>19.285714285714285</v>
      </c>
      <c r="AC219" s="19">
        <f t="shared" si="217"/>
        <v>5.2857142857142856</v>
      </c>
      <c r="AD219" s="19">
        <f t="shared" si="217"/>
        <v>2.4285714285714284</v>
      </c>
      <c r="AE219" s="19">
        <f t="shared" si="217"/>
        <v>5.1428571428571432</v>
      </c>
      <c r="AF219" s="19">
        <f t="shared" si="217"/>
        <v>2.4285714285714284</v>
      </c>
      <c r="AG219" s="19">
        <f t="shared" si="217"/>
        <v>4.8571428571428568</v>
      </c>
      <c r="AH219" s="19">
        <f t="shared" si="217"/>
        <v>3.8571428571428572</v>
      </c>
      <c r="AI219" s="19">
        <f t="shared" si="217"/>
        <v>1</v>
      </c>
    </row>
    <row r="220" spans="2:35" x14ac:dyDescent="0.25">
      <c r="B220" s="215">
        <f t="shared" si="195"/>
        <v>44108</v>
      </c>
      <c r="C220" s="216">
        <v>62</v>
      </c>
      <c r="D220" s="216">
        <v>59</v>
      </c>
      <c r="E220" s="216">
        <v>54</v>
      </c>
      <c r="F220" s="216">
        <v>3</v>
      </c>
      <c r="G220" s="216">
        <v>5</v>
      </c>
      <c r="H220" s="216">
        <v>0</v>
      </c>
      <c r="I220" s="216">
        <v>11</v>
      </c>
      <c r="J220" s="216">
        <v>18</v>
      </c>
      <c r="K220" s="216">
        <v>6</v>
      </c>
      <c r="L220" s="216">
        <v>3</v>
      </c>
      <c r="M220" s="216">
        <v>9</v>
      </c>
      <c r="N220" s="216">
        <v>0</v>
      </c>
      <c r="O220" s="216">
        <v>2</v>
      </c>
      <c r="P220" s="216">
        <v>2</v>
      </c>
      <c r="Q220" s="216">
        <v>3</v>
      </c>
      <c r="T220" s="131">
        <f t="shared" si="192"/>
        <v>44108</v>
      </c>
      <c r="U220" s="19">
        <f t="shared" ref="U220:AI220" si="218">IF(ISNUMBER(C220),AVERAGE(C214:C220),NA())</f>
        <v>62</v>
      </c>
      <c r="V220" s="19">
        <f t="shared" si="218"/>
        <v>57.857142857142854</v>
      </c>
      <c r="W220" s="19">
        <f t="shared" si="218"/>
        <v>53.142857142857146</v>
      </c>
      <c r="X220" s="19">
        <f t="shared" si="218"/>
        <v>3</v>
      </c>
      <c r="Y220" s="19">
        <f t="shared" si="218"/>
        <v>4.7142857142857144</v>
      </c>
      <c r="Z220" s="19">
        <f t="shared" si="218"/>
        <v>1.1428571428571428</v>
      </c>
      <c r="AA220" s="19">
        <f t="shared" si="218"/>
        <v>7.8571428571428568</v>
      </c>
      <c r="AB220" s="19">
        <f t="shared" si="218"/>
        <v>19.714285714285715</v>
      </c>
      <c r="AC220" s="19">
        <f t="shared" si="218"/>
        <v>5.4285714285714288</v>
      </c>
      <c r="AD220" s="19">
        <f t="shared" si="218"/>
        <v>2.5714285714285716</v>
      </c>
      <c r="AE220" s="19">
        <f t="shared" si="218"/>
        <v>5.5714285714285712</v>
      </c>
      <c r="AF220" s="19">
        <f t="shared" si="218"/>
        <v>2.1428571428571428</v>
      </c>
      <c r="AG220" s="19">
        <f t="shared" si="218"/>
        <v>4.8571428571428568</v>
      </c>
      <c r="AH220" s="19">
        <f t="shared" si="218"/>
        <v>3.7142857142857144</v>
      </c>
      <c r="AI220" s="19">
        <f t="shared" si="218"/>
        <v>1.2857142857142858</v>
      </c>
    </row>
    <row r="221" spans="2:35" x14ac:dyDescent="0.25">
      <c r="B221" s="215">
        <f t="shared" si="195"/>
        <v>44109</v>
      </c>
      <c r="C221" s="216">
        <v>67</v>
      </c>
      <c r="D221" s="216">
        <v>64</v>
      </c>
      <c r="E221" s="216">
        <v>53</v>
      </c>
      <c r="F221" s="216">
        <v>1</v>
      </c>
      <c r="G221" s="216">
        <v>11</v>
      </c>
      <c r="H221" s="216">
        <v>2</v>
      </c>
      <c r="I221" s="216">
        <v>6</v>
      </c>
      <c r="J221" s="216">
        <v>21</v>
      </c>
      <c r="K221" s="216">
        <v>10</v>
      </c>
      <c r="L221" s="216">
        <v>2</v>
      </c>
      <c r="M221" s="216">
        <v>3</v>
      </c>
      <c r="N221" s="216">
        <v>1</v>
      </c>
      <c r="O221" s="216">
        <v>9</v>
      </c>
      <c r="P221" s="216">
        <v>1</v>
      </c>
      <c r="Q221" s="216">
        <v>0</v>
      </c>
      <c r="T221" s="131">
        <f t="shared" si="192"/>
        <v>44109</v>
      </c>
      <c r="U221" s="19">
        <f t="shared" ref="U221:AI221" si="219">IF(ISNUMBER(C221),AVERAGE(C215:C221),NA())</f>
        <v>63.857142857142854</v>
      </c>
      <c r="V221" s="19">
        <f t="shared" si="219"/>
        <v>59.857142857142854</v>
      </c>
      <c r="W221" s="19">
        <f t="shared" si="219"/>
        <v>54.142857142857146</v>
      </c>
      <c r="X221" s="19">
        <f t="shared" si="219"/>
        <v>2.7142857142857144</v>
      </c>
      <c r="Y221" s="19">
        <f t="shared" si="219"/>
        <v>5.7142857142857144</v>
      </c>
      <c r="Z221" s="19">
        <f t="shared" si="219"/>
        <v>1.2857142857142858</v>
      </c>
      <c r="AA221" s="19">
        <f t="shared" si="219"/>
        <v>7.8571428571428568</v>
      </c>
      <c r="AB221" s="19">
        <f t="shared" si="219"/>
        <v>20.285714285714285</v>
      </c>
      <c r="AC221" s="19">
        <f t="shared" si="219"/>
        <v>6.5714285714285712</v>
      </c>
      <c r="AD221" s="19">
        <f t="shared" si="219"/>
        <v>2.7142857142857144</v>
      </c>
      <c r="AE221" s="19">
        <f t="shared" si="219"/>
        <v>5.4285714285714288</v>
      </c>
      <c r="AF221" s="19">
        <f t="shared" si="219"/>
        <v>1.7142857142857142</v>
      </c>
      <c r="AG221" s="19">
        <f t="shared" si="219"/>
        <v>5.2857142857142856</v>
      </c>
      <c r="AH221" s="19">
        <f t="shared" si="219"/>
        <v>3.1428571428571428</v>
      </c>
      <c r="AI221" s="19">
        <f t="shared" si="219"/>
        <v>1.1428571428571428</v>
      </c>
    </row>
    <row r="222" spans="2:35" x14ac:dyDescent="0.25">
      <c r="B222" s="215">
        <f t="shared" si="195"/>
        <v>44110</v>
      </c>
      <c r="C222" s="216">
        <v>83</v>
      </c>
      <c r="D222" s="216">
        <v>75</v>
      </c>
      <c r="E222" s="216">
        <v>68</v>
      </c>
      <c r="F222" s="216">
        <v>7</v>
      </c>
      <c r="G222" s="216">
        <v>7</v>
      </c>
      <c r="H222" s="216">
        <v>1</v>
      </c>
      <c r="I222" s="216">
        <v>10</v>
      </c>
      <c r="J222" s="216">
        <v>27</v>
      </c>
      <c r="K222" s="216">
        <v>10</v>
      </c>
      <c r="L222" s="216">
        <v>3</v>
      </c>
      <c r="M222" s="216">
        <v>7</v>
      </c>
      <c r="N222" s="216">
        <v>4</v>
      </c>
      <c r="O222" s="216">
        <v>5</v>
      </c>
      <c r="P222" s="216">
        <v>1</v>
      </c>
      <c r="Q222" s="216">
        <v>1</v>
      </c>
      <c r="T222" s="131">
        <f t="shared" si="192"/>
        <v>44110</v>
      </c>
      <c r="U222" s="19">
        <f t="shared" ref="U222:AI222" si="220">IF(ISNUMBER(C222),AVERAGE(C216:C222),NA())</f>
        <v>68.857142857142861</v>
      </c>
      <c r="V222" s="19">
        <f t="shared" si="220"/>
        <v>63.857142857142854</v>
      </c>
      <c r="W222" s="19">
        <f t="shared" si="220"/>
        <v>57.857142857142854</v>
      </c>
      <c r="X222" s="19">
        <f t="shared" si="220"/>
        <v>3.5714285714285716</v>
      </c>
      <c r="Y222" s="19">
        <f t="shared" si="220"/>
        <v>6</v>
      </c>
      <c r="Z222" s="19">
        <f t="shared" si="220"/>
        <v>1.4285714285714286</v>
      </c>
      <c r="AA222" s="19">
        <f t="shared" si="220"/>
        <v>8.5714285714285712</v>
      </c>
      <c r="AB222" s="19">
        <f t="shared" si="220"/>
        <v>22.428571428571427</v>
      </c>
      <c r="AC222" s="19">
        <f t="shared" si="220"/>
        <v>7.2857142857142856</v>
      </c>
      <c r="AD222" s="19">
        <f t="shared" si="220"/>
        <v>2.7142857142857144</v>
      </c>
      <c r="AE222" s="19">
        <f t="shared" si="220"/>
        <v>6.2857142857142856</v>
      </c>
      <c r="AF222" s="19">
        <f t="shared" si="220"/>
        <v>1.8571428571428572</v>
      </c>
      <c r="AG222" s="19">
        <f t="shared" si="220"/>
        <v>4.8571428571428568</v>
      </c>
      <c r="AH222" s="19">
        <f t="shared" si="220"/>
        <v>2.7142857142857144</v>
      </c>
      <c r="AI222" s="19">
        <f t="shared" si="220"/>
        <v>1.1428571428571428</v>
      </c>
    </row>
    <row r="223" spans="2:35" x14ac:dyDescent="0.25">
      <c r="B223" s="215">
        <f t="shared" si="195"/>
        <v>44111</v>
      </c>
      <c r="C223" s="216">
        <v>108</v>
      </c>
      <c r="D223" s="216">
        <v>96</v>
      </c>
      <c r="E223" s="216">
        <v>86</v>
      </c>
      <c r="F223" s="216">
        <v>10</v>
      </c>
      <c r="G223" s="216">
        <v>10</v>
      </c>
      <c r="H223" s="216">
        <v>2</v>
      </c>
      <c r="I223" s="216">
        <v>10</v>
      </c>
      <c r="J223" s="216">
        <v>29</v>
      </c>
      <c r="K223" s="216">
        <v>15</v>
      </c>
      <c r="L223" s="216">
        <v>4</v>
      </c>
      <c r="M223" s="216">
        <v>8</v>
      </c>
      <c r="N223" s="216">
        <v>8</v>
      </c>
      <c r="O223" s="216">
        <v>7</v>
      </c>
      <c r="P223" s="216">
        <v>4</v>
      </c>
      <c r="Q223" s="216">
        <v>1</v>
      </c>
      <c r="T223" s="131">
        <f t="shared" si="192"/>
        <v>44111</v>
      </c>
      <c r="U223" s="19">
        <f t="shared" ref="U223:AI223" si="221">IF(ISNUMBER(C223),AVERAGE(C217:C223),NA())</f>
        <v>75.571428571428569</v>
      </c>
      <c r="V223" s="19">
        <f t="shared" si="221"/>
        <v>69.571428571428569</v>
      </c>
      <c r="W223" s="19">
        <f t="shared" si="221"/>
        <v>62.571428571428569</v>
      </c>
      <c r="X223" s="19">
        <f t="shared" si="221"/>
        <v>4.4285714285714288</v>
      </c>
      <c r="Y223" s="19">
        <f t="shared" si="221"/>
        <v>7</v>
      </c>
      <c r="Z223" s="19">
        <f t="shared" si="221"/>
        <v>1.5714285714285714</v>
      </c>
      <c r="AA223" s="19">
        <f t="shared" si="221"/>
        <v>9.5714285714285712</v>
      </c>
      <c r="AB223" s="19">
        <f t="shared" si="221"/>
        <v>23.142857142857142</v>
      </c>
      <c r="AC223" s="19">
        <f t="shared" si="221"/>
        <v>8.8571428571428577</v>
      </c>
      <c r="AD223" s="19">
        <f t="shared" si="221"/>
        <v>3.1428571428571428</v>
      </c>
      <c r="AE223" s="19">
        <f t="shared" si="221"/>
        <v>6.4285714285714288</v>
      </c>
      <c r="AF223" s="19">
        <f t="shared" si="221"/>
        <v>2.5714285714285716</v>
      </c>
      <c r="AG223" s="19">
        <f t="shared" si="221"/>
        <v>4.8571428571428568</v>
      </c>
      <c r="AH223" s="19">
        <f t="shared" si="221"/>
        <v>2.8571428571428572</v>
      </c>
      <c r="AI223" s="19">
        <f t="shared" si="221"/>
        <v>1.1428571428571428</v>
      </c>
    </row>
    <row r="224" spans="2:35" x14ac:dyDescent="0.25">
      <c r="B224" s="215">
        <f t="shared" si="195"/>
        <v>44112</v>
      </c>
      <c r="C224" s="216">
        <v>96</v>
      </c>
      <c r="D224" s="216">
        <v>85</v>
      </c>
      <c r="E224" s="216">
        <v>79</v>
      </c>
      <c r="F224" s="216">
        <v>11</v>
      </c>
      <c r="G224" s="216">
        <v>6</v>
      </c>
      <c r="H224" s="216">
        <v>0</v>
      </c>
      <c r="I224" s="216">
        <v>14</v>
      </c>
      <c r="J224" s="216">
        <v>25</v>
      </c>
      <c r="K224" s="216">
        <v>10</v>
      </c>
      <c r="L224" s="216">
        <v>2</v>
      </c>
      <c r="M224" s="216">
        <v>12</v>
      </c>
      <c r="N224" s="216">
        <v>3</v>
      </c>
      <c r="O224" s="216">
        <v>6</v>
      </c>
      <c r="P224" s="216">
        <v>5</v>
      </c>
      <c r="Q224" s="216">
        <v>2</v>
      </c>
      <c r="T224" s="131">
        <f t="shared" si="192"/>
        <v>44112</v>
      </c>
      <c r="U224" s="19">
        <f t="shared" ref="U224:AI224" si="222">IF(ISNUMBER(C224),AVERAGE(C218:C224),NA())</f>
        <v>79.428571428571431</v>
      </c>
      <c r="V224" s="19">
        <f t="shared" si="222"/>
        <v>73</v>
      </c>
      <c r="W224" s="19">
        <f t="shared" si="222"/>
        <v>66.142857142857139</v>
      </c>
      <c r="X224" s="19">
        <f t="shared" si="222"/>
        <v>5.1428571428571432</v>
      </c>
      <c r="Y224" s="19">
        <f t="shared" si="222"/>
        <v>6.8571428571428568</v>
      </c>
      <c r="Z224" s="19">
        <f t="shared" si="222"/>
        <v>1.2857142857142858</v>
      </c>
      <c r="AA224" s="19">
        <f t="shared" si="222"/>
        <v>10.857142857142858</v>
      </c>
      <c r="AB224" s="19">
        <f t="shared" si="222"/>
        <v>24</v>
      </c>
      <c r="AC224" s="19">
        <f t="shared" si="222"/>
        <v>9.4285714285714288</v>
      </c>
      <c r="AD224" s="19">
        <f t="shared" si="222"/>
        <v>3.1428571428571428</v>
      </c>
      <c r="AE224" s="19">
        <f t="shared" si="222"/>
        <v>7.1428571428571432</v>
      </c>
      <c r="AF224" s="19">
        <f t="shared" si="222"/>
        <v>2.5714285714285716</v>
      </c>
      <c r="AG224" s="19">
        <f t="shared" si="222"/>
        <v>5</v>
      </c>
      <c r="AH224" s="19">
        <f t="shared" si="222"/>
        <v>2.7142857142857144</v>
      </c>
      <c r="AI224" s="19">
        <f t="shared" si="222"/>
        <v>1.2857142857142858</v>
      </c>
    </row>
    <row r="225" spans="2:35" x14ac:dyDescent="0.25">
      <c r="B225" s="215">
        <f t="shared" si="195"/>
        <v>44113</v>
      </c>
      <c r="C225" s="216">
        <v>93</v>
      </c>
      <c r="D225" s="216">
        <v>86</v>
      </c>
      <c r="E225" s="216">
        <v>79</v>
      </c>
      <c r="F225" s="216">
        <v>7</v>
      </c>
      <c r="G225" s="216">
        <v>7</v>
      </c>
      <c r="H225" s="216">
        <v>0</v>
      </c>
      <c r="I225" s="216">
        <v>9</v>
      </c>
      <c r="J225" s="216">
        <v>32</v>
      </c>
      <c r="K225" s="216">
        <v>13</v>
      </c>
      <c r="L225" s="216">
        <v>6</v>
      </c>
      <c r="M225" s="216">
        <v>2</v>
      </c>
      <c r="N225" s="216">
        <v>3</v>
      </c>
      <c r="O225" s="216">
        <v>9</v>
      </c>
      <c r="P225" s="216">
        <v>3</v>
      </c>
      <c r="Q225" s="216">
        <v>2</v>
      </c>
      <c r="T225" s="131">
        <f t="shared" si="192"/>
        <v>44113</v>
      </c>
      <c r="U225" s="19">
        <f t="shared" ref="U225:AI225" si="223">IF(ISNUMBER(C225),AVERAGE(C219:C225),NA())</f>
        <v>82.571428571428569</v>
      </c>
      <c r="V225" s="19">
        <f t="shared" si="223"/>
        <v>75.571428571428569</v>
      </c>
      <c r="W225" s="19">
        <f t="shared" si="223"/>
        <v>67.857142857142861</v>
      </c>
      <c r="X225" s="19">
        <f t="shared" si="223"/>
        <v>6</v>
      </c>
      <c r="Y225" s="19">
        <f t="shared" si="223"/>
        <v>7.7142857142857144</v>
      </c>
      <c r="Z225" s="19">
        <f t="shared" si="223"/>
        <v>1</v>
      </c>
      <c r="AA225" s="19">
        <f t="shared" si="223"/>
        <v>9.5714285714285712</v>
      </c>
      <c r="AB225" s="19">
        <f t="shared" si="223"/>
        <v>24.857142857142858</v>
      </c>
      <c r="AC225" s="19">
        <f t="shared" si="223"/>
        <v>10.142857142857142</v>
      </c>
      <c r="AD225" s="19">
        <f t="shared" si="223"/>
        <v>3.8571428571428572</v>
      </c>
      <c r="AE225" s="19">
        <f t="shared" si="223"/>
        <v>6.4285714285714288</v>
      </c>
      <c r="AF225" s="19">
        <f t="shared" si="223"/>
        <v>3</v>
      </c>
      <c r="AG225" s="19">
        <f t="shared" si="223"/>
        <v>6</v>
      </c>
      <c r="AH225" s="19">
        <f t="shared" si="223"/>
        <v>2.5714285714285716</v>
      </c>
      <c r="AI225" s="19">
        <f t="shared" si="223"/>
        <v>1.4285714285714286</v>
      </c>
    </row>
    <row r="226" spans="2:35" x14ac:dyDescent="0.25">
      <c r="B226" s="215">
        <f t="shared" si="195"/>
        <v>44114</v>
      </c>
      <c r="C226" s="216">
        <v>106</v>
      </c>
      <c r="D226" s="216">
        <v>90</v>
      </c>
      <c r="E226" s="216">
        <v>87</v>
      </c>
      <c r="F226" s="216">
        <v>14</v>
      </c>
      <c r="G226" s="216">
        <v>3</v>
      </c>
      <c r="H226" s="216">
        <v>2</v>
      </c>
      <c r="I226" s="216">
        <v>15</v>
      </c>
      <c r="J226" s="216">
        <v>36</v>
      </c>
      <c r="K226" s="216">
        <v>15</v>
      </c>
      <c r="L226" s="216">
        <v>4</v>
      </c>
      <c r="M226" s="216">
        <v>3</v>
      </c>
      <c r="N226" s="216">
        <v>5</v>
      </c>
      <c r="O226" s="216">
        <v>4</v>
      </c>
      <c r="P226" s="216">
        <v>4</v>
      </c>
      <c r="Q226" s="216">
        <v>1</v>
      </c>
      <c r="T226" s="131">
        <f t="shared" si="192"/>
        <v>44114</v>
      </c>
      <c r="U226" s="19">
        <f t="shared" ref="U226:AI226" si="224">IF(ISNUMBER(C226),AVERAGE(C220:C226),NA())</f>
        <v>87.857142857142861</v>
      </c>
      <c r="V226" s="19">
        <f t="shared" si="224"/>
        <v>79.285714285714292</v>
      </c>
      <c r="W226" s="19">
        <f t="shared" si="224"/>
        <v>72.285714285714292</v>
      </c>
      <c r="X226" s="19">
        <f t="shared" si="224"/>
        <v>7.5714285714285712</v>
      </c>
      <c r="Y226" s="19">
        <f t="shared" si="224"/>
        <v>7</v>
      </c>
      <c r="Z226" s="19">
        <f t="shared" si="224"/>
        <v>1</v>
      </c>
      <c r="AA226" s="19">
        <f t="shared" si="224"/>
        <v>10.714285714285714</v>
      </c>
      <c r="AB226" s="19">
        <f t="shared" si="224"/>
        <v>26.857142857142858</v>
      </c>
      <c r="AC226" s="19">
        <f t="shared" si="224"/>
        <v>11.285714285714286</v>
      </c>
      <c r="AD226" s="19">
        <f t="shared" si="224"/>
        <v>3.4285714285714284</v>
      </c>
      <c r="AE226" s="19">
        <f t="shared" si="224"/>
        <v>6.2857142857142856</v>
      </c>
      <c r="AF226" s="19">
        <f t="shared" si="224"/>
        <v>3.4285714285714284</v>
      </c>
      <c r="AG226" s="19">
        <f t="shared" si="224"/>
        <v>6</v>
      </c>
      <c r="AH226" s="19">
        <f t="shared" si="224"/>
        <v>2.8571428571428572</v>
      </c>
      <c r="AI226" s="19">
        <f t="shared" si="224"/>
        <v>1.4285714285714286</v>
      </c>
    </row>
    <row r="227" spans="2:35" x14ac:dyDescent="0.25">
      <c r="B227" s="215">
        <f t="shared" si="195"/>
        <v>44115</v>
      </c>
      <c r="C227" s="216">
        <v>125</v>
      </c>
      <c r="D227" s="216">
        <v>108</v>
      </c>
      <c r="E227" s="216">
        <v>104</v>
      </c>
      <c r="F227" s="216">
        <v>11</v>
      </c>
      <c r="G227" s="216">
        <v>4</v>
      </c>
      <c r="H227" s="216">
        <v>6</v>
      </c>
      <c r="I227" s="216">
        <v>16</v>
      </c>
      <c r="J227" s="216">
        <v>37</v>
      </c>
      <c r="K227" s="216">
        <v>13</v>
      </c>
      <c r="L227" s="216">
        <v>8</v>
      </c>
      <c r="M227" s="216">
        <v>13</v>
      </c>
      <c r="N227" s="216">
        <v>4</v>
      </c>
      <c r="O227" s="216">
        <v>4</v>
      </c>
      <c r="P227" s="216">
        <v>4</v>
      </c>
      <c r="Q227" s="216">
        <v>5</v>
      </c>
      <c r="T227" s="131">
        <f t="shared" si="192"/>
        <v>44115</v>
      </c>
      <c r="U227" s="19">
        <f t="shared" ref="U227:AI227" si="225">IF(ISNUMBER(C227),AVERAGE(C221:C227),NA())</f>
        <v>96.857142857142861</v>
      </c>
      <c r="V227" s="19">
        <f t="shared" si="225"/>
        <v>86.285714285714292</v>
      </c>
      <c r="W227" s="19">
        <f t="shared" si="225"/>
        <v>79.428571428571431</v>
      </c>
      <c r="X227" s="19">
        <f t="shared" si="225"/>
        <v>8.7142857142857135</v>
      </c>
      <c r="Y227" s="19">
        <f t="shared" si="225"/>
        <v>6.8571428571428568</v>
      </c>
      <c r="Z227" s="19">
        <f t="shared" si="225"/>
        <v>1.8571428571428572</v>
      </c>
      <c r="AA227" s="19">
        <f t="shared" si="225"/>
        <v>11.428571428571429</v>
      </c>
      <c r="AB227" s="19">
        <f t="shared" si="225"/>
        <v>29.571428571428573</v>
      </c>
      <c r="AC227" s="19">
        <f t="shared" si="225"/>
        <v>12.285714285714286</v>
      </c>
      <c r="AD227" s="19">
        <f t="shared" si="225"/>
        <v>4.1428571428571432</v>
      </c>
      <c r="AE227" s="19">
        <f t="shared" si="225"/>
        <v>6.8571428571428568</v>
      </c>
      <c r="AF227" s="19">
        <f t="shared" si="225"/>
        <v>4</v>
      </c>
      <c r="AG227" s="19">
        <f t="shared" si="225"/>
        <v>6.2857142857142856</v>
      </c>
      <c r="AH227" s="19">
        <f t="shared" si="225"/>
        <v>3.1428571428571428</v>
      </c>
      <c r="AI227" s="19">
        <f t="shared" si="225"/>
        <v>1.7142857142857142</v>
      </c>
    </row>
    <row r="228" spans="2:35" x14ac:dyDescent="0.25">
      <c r="B228" s="215">
        <f t="shared" si="195"/>
        <v>44116</v>
      </c>
      <c r="C228" s="216">
        <v>119</v>
      </c>
      <c r="D228" s="216">
        <v>102</v>
      </c>
      <c r="E228" s="216">
        <v>93</v>
      </c>
      <c r="F228" s="216">
        <v>11</v>
      </c>
      <c r="G228" s="216">
        <v>9</v>
      </c>
      <c r="H228" s="216">
        <v>6</v>
      </c>
      <c r="I228" s="216">
        <v>12</v>
      </c>
      <c r="J228" s="216">
        <v>40</v>
      </c>
      <c r="K228" s="216">
        <v>15</v>
      </c>
      <c r="L228" s="216">
        <v>6</v>
      </c>
      <c r="M228" s="216">
        <v>4</v>
      </c>
      <c r="N228" s="216">
        <v>2</v>
      </c>
      <c r="O228" s="216">
        <v>4</v>
      </c>
      <c r="P228" s="216">
        <v>6</v>
      </c>
      <c r="Q228" s="216">
        <v>4</v>
      </c>
      <c r="T228" s="131">
        <f t="shared" si="192"/>
        <v>44116</v>
      </c>
      <c r="U228" s="19">
        <f t="shared" ref="U228:AI228" si="226">IF(ISNUMBER(C228),AVERAGE(C222:C228),NA())</f>
        <v>104.28571428571429</v>
      </c>
      <c r="V228" s="19">
        <f t="shared" si="226"/>
        <v>91.714285714285708</v>
      </c>
      <c r="W228" s="19">
        <f t="shared" si="226"/>
        <v>85.142857142857139</v>
      </c>
      <c r="X228" s="19">
        <f t="shared" si="226"/>
        <v>10.142857142857142</v>
      </c>
      <c r="Y228" s="19">
        <f t="shared" si="226"/>
        <v>6.5714285714285712</v>
      </c>
      <c r="Z228" s="19">
        <f t="shared" si="226"/>
        <v>2.4285714285714284</v>
      </c>
      <c r="AA228" s="19">
        <f t="shared" si="226"/>
        <v>12.285714285714286</v>
      </c>
      <c r="AB228" s="19">
        <f t="shared" si="226"/>
        <v>32.285714285714285</v>
      </c>
      <c r="AC228" s="19">
        <f t="shared" si="226"/>
        <v>13</v>
      </c>
      <c r="AD228" s="19">
        <f t="shared" si="226"/>
        <v>4.7142857142857144</v>
      </c>
      <c r="AE228" s="19">
        <f t="shared" si="226"/>
        <v>7</v>
      </c>
      <c r="AF228" s="19">
        <f t="shared" si="226"/>
        <v>4.1428571428571432</v>
      </c>
      <c r="AG228" s="19">
        <f t="shared" si="226"/>
        <v>5.5714285714285712</v>
      </c>
      <c r="AH228" s="19">
        <f t="shared" si="226"/>
        <v>3.8571428571428572</v>
      </c>
      <c r="AI228" s="19">
        <f t="shared" si="226"/>
        <v>2.2857142857142856</v>
      </c>
    </row>
    <row r="229" spans="2:35" x14ac:dyDescent="0.25">
      <c r="B229" s="215">
        <f t="shared" si="195"/>
        <v>44117</v>
      </c>
      <c r="C229" s="216">
        <v>116</v>
      </c>
      <c r="D229" s="216">
        <v>97</v>
      </c>
      <c r="E229" s="216">
        <v>91</v>
      </c>
      <c r="F229" s="216">
        <v>14</v>
      </c>
      <c r="G229" s="216">
        <v>6</v>
      </c>
      <c r="H229" s="216">
        <v>5</v>
      </c>
      <c r="I229" s="216">
        <v>12</v>
      </c>
      <c r="J229" s="216">
        <v>32</v>
      </c>
      <c r="K229" s="216">
        <v>11</v>
      </c>
      <c r="L229" s="216">
        <v>11</v>
      </c>
      <c r="M229" s="216">
        <v>9</v>
      </c>
      <c r="N229" s="216">
        <v>3</v>
      </c>
      <c r="O229" s="216">
        <v>4</v>
      </c>
      <c r="P229" s="216">
        <v>6</v>
      </c>
      <c r="Q229" s="216">
        <v>3</v>
      </c>
      <c r="T229" s="131">
        <f t="shared" si="192"/>
        <v>44117</v>
      </c>
      <c r="U229" s="19">
        <f t="shared" ref="U229:AI229" si="227">IF(ISNUMBER(C229),AVERAGE(C223:C229),NA())</f>
        <v>109</v>
      </c>
      <c r="V229" s="19">
        <f t="shared" si="227"/>
        <v>94.857142857142861</v>
      </c>
      <c r="W229" s="19">
        <f t="shared" si="227"/>
        <v>88.428571428571431</v>
      </c>
      <c r="X229" s="19">
        <f t="shared" si="227"/>
        <v>11.142857142857142</v>
      </c>
      <c r="Y229" s="19">
        <f t="shared" si="227"/>
        <v>6.4285714285714288</v>
      </c>
      <c r="Z229" s="19">
        <f t="shared" si="227"/>
        <v>3</v>
      </c>
      <c r="AA229" s="19">
        <f t="shared" si="227"/>
        <v>12.571428571428571</v>
      </c>
      <c r="AB229" s="19">
        <f t="shared" si="227"/>
        <v>33</v>
      </c>
      <c r="AC229" s="19">
        <f t="shared" si="227"/>
        <v>13.142857142857142</v>
      </c>
      <c r="AD229" s="19">
        <f t="shared" si="227"/>
        <v>5.8571428571428568</v>
      </c>
      <c r="AE229" s="19">
        <f t="shared" si="227"/>
        <v>7.2857142857142856</v>
      </c>
      <c r="AF229" s="19">
        <f t="shared" si="227"/>
        <v>4</v>
      </c>
      <c r="AG229" s="19">
        <f t="shared" si="227"/>
        <v>5.4285714285714288</v>
      </c>
      <c r="AH229" s="19">
        <f t="shared" si="227"/>
        <v>4.5714285714285712</v>
      </c>
      <c r="AI229" s="19">
        <f t="shared" si="227"/>
        <v>2.5714285714285716</v>
      </c>
    </row>
    <row r="230" spans="2:35" x14ac:dyDescent="0.25">
      <c r="B230" s="215">
        <f t="shared" si="195"/>
        <v>44118</v>
      </c>
      <c r="C230" s="216">
        <v>121</v>
      </c>
      <c r="D230" s="216">
        <v>111</v>
      </c>
      <c r="E230" s="216">
        <v>102</v>
      </c>
      <c r="F230" s="216">
        <v>6</v>
      </c>
      <c r="G230" s="216">
        <v>8</v>
      </c>
      <c r="H230" s="216">
        <v>4</v>
      </c>
      <c r="I230" s="216">
        <v>16</v>
      </c>
      <c r="J230" s="216">
        <v>36</v>
      </c>
      <c r="K230" s="216">
        <v>16</v>
      </c>
      <c r="L230" s="216">
        <v>7</v>
      </c>
      <c r="M230" s="216">
        <v>10</v>
      </c>
      <c r="N230" s="216">
        <v>2</v>
      </c>
      <c r="O230" s="216">
        <v>7</v>
      </c>
      <c r="P230" s="216">
        <v>5</v>
      </c>
      <c r="Q230" s="216">
        <v>3</v>
      </c>
      <c r="T230" s="131">
        <f t="shared" si="192"/>
        <v>44118</v>
      </c>
      <c r="U230" s="19">
        <f t="shared" ref="U230:AI230" si="228">IF(ISNUMBER(C230),AVERAGE(C224:C230),NA())</f>
        <v>110.85714285714286</v>
      </c>
      <c r="V230" s="19">
        <f t="shared" si="228"/>
        <v>97</v>
      </c>
      <c r="W230" s="19">
        <f t="shared" si="228"/>
        <v>90.714285714285708</v>
      </c>
      <c r="X230" s="19">
        <f t="shared" si="228"/>
        <v>10.571428571428571</v>
      </c>
      <c r="Y230" s="19">
        <f t="shared" si="228"/>
        <v>6.1428571428571432</v>
      </c>
      <c r="Z230" s="19">
        <f t="shared" si="228"/>
        <v>3.2857142857142856</v>
      </c>
      <c r="AA230" s="19">
        <f t="shared" si="228"/>
        <v>13.428571428571429</v>
      </c>
      <c r="AB230" s="19">
        <f t="shared" si="228"/>
        <v>34</v>
      </c>
      <c r="AC230" s="19">
        <f t="shared" si="228"/>
        <v>13.285714285714286</v>
      </c>
      <c r="AD230" s="19">
        <f t="shared" si="228"/>
        <v>6.2857142857142856</v>
      </c>
      <c r="AE230" s="19">
        <f t="shared" si="228"/>
        <v>7.5714285714285712</v>
      </c>
      <c r="AF230" s="19">
        <f t="shared" si="228"/>
        <v>3.1428571428571428</v>
      </c>
      <c r="AG230" s="19">
        <f t="shared" si="228"/>
        <v>5.4285714285714288</v>
      </c>
      <c r="AH230" s="19">
        <f t="shared" si="228"/>
        <v>4.7142857142857144</v>
      </c>
      <c r="AI230" s="19">
        <f t="shared" si="228"/>
        <v>2.8571428571428572</v>
      </c>
    </row>
    <row r="231" spans="2:35" x14ac:dyDescent="0.25">
      <c r="B231" s="215">
        <f t="shared" si="195"/>
        <v>44119</v>
      </c>
      <c r="C231" s="216">
        <v>150</v>
      </c>
      <c r="D231" s="216">
        <v>132</v>
      </c>
      <c r="E231" s="216">
        <v>122</v>
      </c>
      <c r="F231" s="216">
        <v>16</v>
      </c>
      <c r="G231" s="216">
        <v>10</v>
      </c>
      <c r="H231" s="216">
        <v>2</v>
      </c>
      <c r="I231" s="216">
        <v>16</v>
      </c>
      <c r="J231" s="216">
        <v>39</v>
      </c>
      <c r="K231" s="216">
        <v>14</v>
      </c>
      <c r="L231" s="216">
        <v>14</v>
      </c>
      <c r="M231" s="216">
        <v>12</v>
      </c>
      <c r="N231" s="216">
        <v>6</v>
      </c>
      <c r="O231" s="216">
        <v>13</v>
      </c>
      <c r="P231" s="216">
        <v>6</v>
      </c>
      <c r="Q231" s="216">
        <v>2</v>
      </c>
      <c r="T231" s="131">
        <f t="shared" si="192"/>
        <v>44119</v>
      </c>
      <c r="U231" s="19">
        <f t="shared" ref="U231:AI231" si="229">IF(ISNUMBER(C231),AVERAGE(C225:C231),NA())</f>
        <v>118.57142857142857</v>
      </c>
      <c r="V231" s="19">
        <f t="shared" si="229"/>
        <v>103.71428571428571</v>
      </c>
      <c r="W231" s="19">
        <f t="shared" si="229"/>
        <v>96.857142857142861</v>
      </c>
      <c r="X231" s="19">
        <f t="shared" si="229"/>
        <v>11.285714285714286</v>
      </c>
      <c r="Y231" s="19">
        <f t="shared" si="229"/>
        <v>6.7142857142857144</v>
      </c>
      <c r="Z231" s="19">
        <f t="shared" si="229"/>
        <v>3.5714285714285716</v>
      </c>
      <c r="AA231" s="19">
        <f t="shared" si="229"/>
        <v>13.714285714285714</v>
      </c>
      <c r="AB231" s="19">
        <f t="shared" si="229"/>
        <v>36</v>
      </c>
      <c r="AC231" s="19">
        <f t="shared" si="229"/>
        <v>13.857142857142858</v>
      </c>
      <c r="AD231" s="19">
        <f t="shared" si="229"/>
        <v>8</v>
      </c>
      <c r="AE231" s="19">
        <f t="shared" si="229"/>
        <v>7.5714285714285712</v>
      </c>
      <c r="AF231" s="19">
        <f t="shared" si="229"/>
        <v>3.5714285714285716</v>
      </c>
      <c r="AG231" s="19">
        <f t="shared" si="229"/>
        <v>6.4285714285714288</v>
      </c>
      <c r="AH231" s="19">
        <f t="shared" si="229"/>
        <v>4.8571428571428568</v>
      </c>
      <c r="AI231" s="19">
        <f t="shared" si="229"/>
        <v>2.8571428571428572</v>
      </c>
    </row>
    <row r="232" spans="2:35" x14ac:dyDescent="0.25">
      <c r="B232" s="215">
        <f t="shared" si="195"/>
        <v>44120</v>
      </c>
      <c r="C232" s="216">
        <v>162</v>
      </c>
      <c r="D232" s="216">
        <v>136</v>
      </c>
      <c r="E232" s="216">
        <v>125</v>
      </c>
      <c r="F232" s="216">
        <v>24</v>
      </c>
      <c r="G232" s="216">
        <v>11</v>
      </c>
      <c r="H232" s="216">
        <v>2</v>
      </c>
      <c r="I232" s="216">
        <v>15</v>
      </c>
      <c r="J232" s="216">
        <v>51</v>
      </c>
      <c r="K232" s="216">
        <v>20</v>
      </c>
      <c r="L232" s="216">
        <v>10</v>
      </c>
      <c r="M232" s="216">
        <v>11</v>
      </c>
      <c r="N232" s="216">
        <v>5</v>
      </c>
      <c r="O232" s="216">
        <v>7</v>
      </c>
      <c r="P232" s="216">
        <v>3</v>
      </c>
      <c r="Q232" s="216">
        <v>3</v>
      </c>
      <c r="T232" s="131">
        <f t="shared" si="192"/>
        <v>44120</v>
      </c>
      <c r="U232" s="19">
        <f t="shared" ref="U232:AI232" si="230">IF(ISNUMBER(C232),AVERAGE(C226:C232),NA())</f>
        <v>128.42857142857142</v>
      </c>
      <c r="V232" s="19">
        <f t="shared" si="230"/>
        <v>110.85714285714286</v>
      </c>
      <c r="W232" s="19">
        <f t="shared" si="230"/>
        <v>103.42857142857143</v>
      </c>
      <c r="X232" s="19">
        <f t="shared" si="230"/>
        <v>13.714285714285714</v>
      </c>
      <c r="Y232" s="19">
        <f t="shared" si="230"/>
        <v>7.2857142857142856</v>
      </c>
      <c r="Z232" s="19">
        <f t="shared" si="230"/>
        <v>3.8571428571428572</v>
      </c>
      <c r="AA232" s="19">
        <f t="shared" si="230"/>
        <v>14.571428571428571</v>
      </c>
      <c r="AB232" s="19">
        <f t="shared" si="230"/>
        <v>38.714285714285715</v>
      </c>
      <c r="AC232" s="19">
        <f t="shared" si="230"/>
        <v>14.857142857142858</v>
      </c>
      <c r="AD232" s="19">
        <f t="shared" si="230"/>
        <v>8.5714285714285712</v>
      </c>
      <c r="AE232" s="19">
        <f t="shared" si="230"/>
        <v>8.8571428571428577</v>
      </c>
      <c r="AF232" s="19">
        <f t="shared" si="230"/>
        <v>3.8571428571428572</v>
      </c>
      <c r="AG232" s="19">
        <f t="shared" si="230"/>
        <v>6.1428571428571432</v>
      </c>
      <c r="AH232" s="19">
        <f t="shared" si="230"/>
        <v>4.8571428571428568</v>
      </c>
      <c r="AI232" s="19">
        <f t="shared" si="230"/>
        <v>3</v>
      </c>
    </row>
    <row r="233" spans="2:35" x14ac:dyDescent="0.25">
      <c r="B233" s="215">
        <f t="shared" si="195"/>
        <v>44121</v>
      </c>
      <c r="C233">
        <v>182</v>
      </c>
      <c r="D233">
        <v>169</v>
      </c>
      <c r="E233">
        <v>165</v>
      </c>
      <c r="F233">
        <v>9</v>
      </c>
      <c r="G233">
        <v>4</v>
      </c>
      <c r="H233">
        <v>4</v>
      </c>
      <c r="I233">
        <v>15</v>
      </c>
      <c r="J233">
        <v>59</v>
      </c>
      <c r="K233">
        <v>33</v>
      </c>
      <c r="L233">
        <v>16</v>
      </c>
      <c r="M233">
        <v>19</v>
      </c>
      <c r="N233">
        <v>7</v>
      </c>
      <c r="O233">
        <v>4</v>
      </c>
      <c r="P233">
        <v>6</v>
      </c>
      <c r="Q233">
        <v>6</v>
      </c>
      <c r="T233" s="131">
        <f t="shared" si="192"/>
        <v>44121</v>
      </c>
      <c r="U233" s="19">
        <f t="shared" ref="U233:AI233" si="231">IF(ISNUMBER(C233),AVERAGE(C227:C233),NA())</f>
        <v>139.28571428571428</v>
      </c>
      <c r="V233" s="19">
        <f t="shared" si="231"/>
        <v>122.14285714285714</v>
      </c>
      <c r="W233" s="19">
        <f t="shared" si="231"/>
        <v>114.57142857142857</v>
      </c>
      <c r="X233" s="19">
        <f t="shared" si="231"/>
        <v>13</v>
      </c>
      <c r="Y233" s="19">
        <f t="shared" si="231"/>
        <v>7.4285714285714288</v>
      </c>
      <c r="Z233" s="19">
        <f t="shared" si="231"/>
        <v>4.1428571428571432</v>
      </c>
      <c r="AA233" s="19">
        <f t="shared" si="231"/>
        <v>14.571428571428571</v>
      </c>
      <c r="AB233" s="19">
        <f t="shared" si="231"/>
        <v>42</v>
      </c>
      <c r="AC233" s="19">
        <f t="shared" si="231"/>
        <v>17.428571428571427</v>
      </c>
      <c r="AD233" s="19">
        <f t="shared" si="231"/>
        <v>10.285714285714286</v>
      </c>
      <c r="AE233" s="19">
        <f t="shared" si="231"/>
        <v>11.142857142857142</v>
      </c>
      <c r="AF233" s="19">
        <f t="shared" si="231"/>
        <v>4.1428571428571432</v>
      </c>
      <c r="AG233" s="19">
        <f t="shared" si="231"/>
        <v>6.1428571428571432</v>
      </c>
      <c r="AH233" s="19">
        <f t="shared" si="231"/>
        <v>5.1428571428571432</v>
      </c>
      <c r="AI233" s="19">
        <f t="shared" si="231"/>
        <v>3.7142857142857144</v>
      </c>
    </row>
    <row r="234" spans="2:35" x14ac:dyDescent="0.25">
      <c r="B234" s="215">
        <f t="shared" si="195"/>
        <v>44122</v>
      </c>
      <c r="C234">
        <v>166</v>
      </c>
      <c r="D234">
        <v>136</v>
      </c>
      <c r="E234">
        <v>123</v>
      </c>
      <c r="F234">
        <v>21</v>
      </c>
      <c r="G234">
        <v>13</v>
      </c>
      <c r="H234">
        <v>9</v>
      </c>
      <c r="I234">
        <v>14</v>
      </c>
      <c r="J234">
        <v>50</v>
      </c>
      <c r="K234">
        <v>20</v>
      </c>
      <c r="L234">
        <v>7</v>
      </c>
      <c r="M234">
        <v>7</v>
      </c>
      <c r="N234">
        <v>7</v>
      </c>
      <c r="O234">
        <v>6</v>
      </c>
      <c r="P234">
        <v>5</v>
      </c>
      <c r="Q234">
        <v>7</v>
      </c>
      <c r="T234" s="131">
        <f t="shared" si="192"/>
        <v>44122</v>
      </c>
      <c r="U234" s="19">
        <f t="shared" ref="U234:AI234" si="232">IF(ISNUMBER(C234),AVERAGE(C228:C234),NA())</f>
        <v>145.14285714285714</v>
      </c>
      <c r="V234" s="19">
        <f t="shared" si="232"/>
        <v>126.14285714285714</v>
      </c>
      <c r="W234" s="19">
        <f t="shared" si="232"/>
        <v>117.28571428571429</v>
      </c>
      <c r="X234" s="19">
        <f t="shared" si="232"/>
        <v>14.428571428571429</v>
      </c>
      <c r="Y234" s="19">
        <f t="shared" si="232"/>
        <v>8.7142857142857135</v>
      </c>
      <c r="Z234" s="19">
        <f t="shared" si="232"/>
        <v>4.5714285714285712</v>
      </c>
      <c r="AA234" s="19">
        <f t="shared" si="232"/>
        <v>14.285714285714286</v>
      </c>
      <c r="AB234" s="19">
        <f t="shared" si="232"/>
        <v>43.857142857142854</v>
      </c>
      <c r="AC234" s="19">
        <f t="shared" si="232"/>
        <v>18.428571428571427</v>
      </c>
      <c r="AD234" s="19">
        <f t="shared" si="232"/>
        <v>10.142857142857142</v>
      </c>
      <c r="AE234" s="19">
        <f t="shared" si="232"/>
        <v>10.285714285714286</v>
      </c>
      <c r="AF234" s="19">
        <f t="shared" si="232"/>
        <v>4.5714285714285712</v>
      </c>
      <c r="AG234" s="19">
        <f t="shared" si="232"/>
        <v>6.4285714285714288</v>
      </c>
      <c r="AH234" s="19">
        <f t="shared" si="232"/>
        <v>5.2857142857142856</v>
      </c>
      <c r="AI234" s="19">
        <f t="shared" si="232"/>
        <v>4</v>
      </c>
    </row>
    <row r="235" spans="2:35" x14ac:dyDescent="0.25">
      <c r="B235" s="215">
        <f t="shared" si="195"/>
        <v>44123</v>
      </c>
      <c r="C235">
        <v>191</v>
      </c>
      <c r="D235">
        <v>165</v>
      </c>
      <c r="E235">
        <v>153</v>
      </c>
      <c r="F235">
        <v>18</v>
      </c>
      <c r="G235">
        <v>12</v>
      </c>
      <c r="H235">
        <v>8</v>
      </c>
      <c r="I235">
        <v>20</v>
      </c>
      <c r="J235">
        <v>51</v>
      </c>
      <c r="K235">
        <v>32</v>
      </c>
      <c r="L235">
        <v>10</v>
      </c>
      <c r="M235">
        <v>12</v>
      </c>
      <c r="N235">
        <v>6</v>
      </c>
      <c r="O235">
        <v>9</v>
      </c>
      <c r="P235">
        <v>10</v>
      </c>
      <c r="Q235">
        <v>3</v>
      </c>
      <c r="T235" s="131">
        <f t="shared" si="192"/>
        <v>44123</v>
      </c>
      <c r="U235" s="19">
        <f t="shared" ref="U235:AI235" si="233">IF(ISNUMBER(C235),AVERAGE(C229:C235),NA())</f>
        <v>155.42857142857142</v>
      </c>
      <c r="V235" s="19">
        <f t="shared" si="233"/>
        <v>135.14285714285714</v>
      </c>
      <c r="W235" s="19">
        <f t="shared" si="233"/>
        <v>125.85714285714286</v>
      </c>
      <c r="X235" s="19">
        <f t="shared" si="233"/>
        <v>15.428571428571429</v>
      </c>
      <c r="Y235" s="19">
        <f t="shared" si="233"/>
        <v>9.1428571428571423</v>
      </c>
      <c r="Z235" s="19">
        <f t="shared" si="233"/>
        <v>4.8571428571428568</v>
      </c>
      <c r="AA235" s="19">
        <f t="shared" si="233"/>
        <v>15.428571428571429</v>
      </c>
      <c r="AB235" s="19">
        <f t="shared" si="233"/>
        <v>45.428571428571431</v>
      </c>
      <c r="AC235" s="19">
        <f t="shared" si="233"/>
        <v>20.857142857142858</v>
      </c>
      <c r="AD235" s="19">
        <f t="shared" si="233"/>
        <v>10.714285714285714</v>
      </c>
      <c r="AE235" s="19">
        <f t="shared" si="233"/>
        <v>11.428571428571429</v>
      </c>
      <c r="AF235" s="19">
        <f t="shared" si="233"/>
        <v>5.1428571428571432</v>
      </c>
      <c r="AG235" s="19">
        <f t="shared" si="233"/>
        <v>7.1428571428571432</v>
      </c>
      <c r="AH235" s="19">
        <f t="shared" si="233"/>
        <v>5.8571428571428568</v>
      </c>
      <c r="AI235" s="19">
        <f t="shared" si="233"/>
        <v>3.8571428571428572</v>
      </c>
    </row>
    <row r="236" spans="2:35" x14ac:dyDescent="0.25">
      <c r="B236" s="215">
        <f t="shared" si="195"/>
        <v>44124</v>
      </c>
      <c r="C236">
        <v>209</v>
      </c>
      <c r="D236">
        <v>185</v>
      </c>
      <c r="E236">
        <v>176</v>
      </c>
      <c r="F236">
        <v>19</v>
      </c>
      <c r="G236">
        <v>9</v>
      </c>
      <c r="H236">
        <v>5</v>
      </c>
      <c r="I236">
        <v>19</v>
      </c>
      <c r="J236">
        <v>57</v>
      </c>
      <c r="K236">
        <v>35</v>
      </c>
      <c r="L236">
        <v>17</v>
      </c>
      <c r="M236">
        <v>16</v>
      </c>
      <c r="N236">
        <v>13</v>
      </c>
      <c r="O236">
        <v>7</v>
      </c>
      <c r="P236">
        <v>10</v>
      </c>
      <c r="Q236">
        <v>2</v>
      </c>
      <c r="T236" s="131">
        <f t="shared" si="192"/>
        <v>44124</v>
      </c>
      <c r="U236" s="19">
        <f t="shared" ref="U236:AI236" si="234">IF(ISNUMBER(C236),AVERAGE(C230:C236),NA())</f>
        <v>168.71428571428572</v>
      </c>
      <c r="V236" s="19">
        <f t="shared" si="234"/>
        <v>147.71428571428572</v>
      </c>
      <c r="W236" s="19">
        <f t="shared" si="234"/>
        <v>138</v>
      </c>
      <c r="X236" s="19">
        <f t="shared" si="234"/>
        <v>16.142857142857142</v>
      </c>
      <c r="Y236" s="19">
        <f t="shared" si="234"/>
        <v>9.5714285714285712</v>
      </c>
      <c r="Z236" s="19">
        <f t="shared" si="234"/>
        <v>4.8571428571428568</v>
      </c>
      <c r="AA236" s="19">
        <f t="shared" si="234"/>
        <v>16.428571428571427</v>
      </c>
      <c r="AB236" s="19">
        <f t="shared" si="234"/>
        <v>49</v>
      </c>
      <c r="AC236" s="19">
        <f t="shared" si="234"/>
        <v>24.285714285714285</v>
      </c>
      <c r="AD236" s="19">
        <f t="shared" si="234"/>
        <v>11.571428571428571</v>
      </c>
      <c r="AE236" s="19">
        <f t="shared" si="234"/>
        <v>12.428571428571429</v>
      </c>
      <c r="AF236" s="19">
        <f t="shared" si="234"/>
        <v>6.5714285714285712</v>
      </c>
      <c r="AG236" s="19">
        <f t="shared" si="234"/>
        <v>7.5714285714285712</v>
      </c>
      <c r="AH236" s="19">
        <f t="shared" si="234"/>
        <v>6.4285714285714288</v>
      </c>
      <c r="AI236" s="19">
        <f t="shared" si="234"/>
        <v>3.7142857142857144</v>
      </c>
    </row>
    <row r="237" spans="2:35" x14ac:dyDescent="0.25">
      <c r="B237" s="215">
        <f t="shared" si="195"/>
        <v>44125</v>
      </c>
      <c r="C237">
        <v>230</v>
      </c>
      <c r="D237">
        <v>208</v>
      </c>
      <c r="E237">
        <v>194</v>
      </c>
      <c r="F237">
        <v>15</v>
      </c>
      <c r="G237">
        <v>14</v>
      </c>
      <c r="H237">
        <v>7</v>
      </c>
      <c r="I237">
        <v>19</v>
      </c>
      <c r="J237">
        <v>67</v>
      </c>
      <c r="K237">
        <v>39</v>
      </c>
      <c r="L237">
        <v>10</v>
      </c>
      <c r="M237">
        <v>14</v>
      </c>
      <c r="N237">
        <v>11</v>
      </c>
      <c r="O237">
        <v>13</v>
      </c>
      <c r="P237">
        <v>14</v>
      </c>
      <c r="Q237">
        <v>7</v>
      </c>
      <c r="T237" s="131">
        <f t="shared" si="192"/>
        <v>44125</v>
      </c>
      <c r="U237" s="19">
        <f t="shared" ref="U237:AI237" si="235">IF(ISNUMBER(C237),AVERAGE(C231:C237),NA())</f>
        <v>184.28571428571428</v>
      </c>
      <c r="V237" s="19">
        <f t="shared" si="235"/>
        <v>161.57142857142858</v>
      </c>
      <c r="W237" s="19">
        <f t="shared" si="235"/>
        <v>151.14285714285714</v>
      </c>
      <c r="X237" s="19">
        <f t="shared" si="235"/>
        <v>17.428571428571427</v>
      </c>
      <c r="Y237" s="19">
        <f t="shared" si="235"/>
        <v>10.428571428571429</v>
      </c>
      <c r="Z237" s="19">
        <f t="shared" si="235"/>
        <v>5.2857142857142856</v>
      </c>
      <c r="AA237" s="19">
        <f t="shared" si="235"/>
        <v>16.857142857142858</v>
      </c>
      <c r="AB237" s="19">
        <f t="shared" si="235"/>
        <v>53.428571428571431</v>
      </c>
      <c r="AC237" s="19">
        <f t="shared" si="235"/>
        <v>27.571428571428573</v>
      </c>
      <c r="AD237" s="19">
        <f t="shared" si="235"/>
        <v>12</v>
      </c>
      <c r="AE237" s="19">
        <f t="shared" si="235"/>
        <v>13</v>
      </c>
      <c r="AF237" s="19">
        <f t="shared" si="235"/>
        <v>7.8571428571428568</v>
      </c>
      <c r="AG237" s="19">
        <f t="shared" si="235"/>
        <v>8.4285714285714288</v>
      </c>
      <c r="AH237" s="19">
        <f t="shared" si="235"/>
        <v>7.7142857142857144</v>
      </c>
      <c r="AI237" s="19">
        <f t="shared" si="235"/>
        <v>4.2857142857142856</v>
      </c>
    </row>
    <row r="238" spans="2:35" x14ac:dyDescent="0.25">
      <c r="B238" s="215">
        <f t="shared" si="195"/>
        <v>44126</v>
      </c>
      <c r="C238">
        <v>238</v>
      </c>
      <c r="D238">
        <v>211</v>
      </c>
      <c r="E238">
        <v>182</v>
      </c>
      <c r="F238">
        <v>20</v>
      </c>
      <c r="G238">
        <v>29</v>
      </c>
      <c r="H238">
        <v>7</v>
      </c>
      <c r="I238">
        <v>21</v>
      </c>
      <c r="J238">
        <v>55</v>
      </c>
      <c r="K238">
        <v>24</v>
      </c>
      <c r="L238">
        <v>27</v>
      </c>
      <c r="M238">
        <v>20</v>
      </c>
      <c r="N238">
        <v>8</v>
      </c>
      <c r="O238">
        <v>11</v>
      </c>
      <c r="P238">
        <v>10</v>
      </c>
      <c r="Q238">
        <v>6</v>
      </c>
      <c r="T238" s="131">
        <f t="shared" si="192"/>
        <v>44126</v>
      </c>
      <c r="U238" s="19">
        <f t="shared" ref="U238:AI238" si="236">IF(ISNUMBER(C238),AVERAGE(C232:C238),NA())</f>
        <v>196.85714285714286</v>
      </c>
      <c r="V238" s="19">
        <f t="shared" si="236"/>
        <v>172.85714285714286</v>
      </c>
      <c r="W238" s="19">
        <f t="shared" si="236"/>
        <v>159.71428571428572</v>
      </c>
      <c r="X238" s="19">
        <f t="shared" si="236"/>
        <v>18</v>
      </c>
      <c r="Y238" s="19">
        <f t="shared" si="236"/>
        <v>13.142857142857142</v>
      </c>
      <c r="Z238" s="19">
        <f t="shared" si="236"/>
        <v>6</v>
      </c>
      <c r="AA238" s="19">
        <f t="shared" si="236"/>
        <v>17.571428571428573</v>
      </c>
      <c r="AB238" s="19">
        <f t="shared" si="236"/>
        <v>55.714285714285715</v>
      </c>
      <c r="AC238" s="19">
        <f t="shared" si="236"/>
        <v>29</v>
      </c>
      <c r="AD238" s="19">
        <f t="shared" si="236"/>
        <v>13.857142857142858</v>
      </c>
      <c r="AE238" s="19">
        <f t="shared" si="236"/>
        <v>14.142857142857142</v>
      </c>
      <c r="AF238" s="19">
        <f t="shared" si="236"/>
        <v>8.1428571428571423</v>
      </c>
      <c r="AG238" s="19">
        <f t="shared" si="236"/>
        <v>8.1428571428571423</v>
      </c>
      <c r="AH238" s="19">
        <f t="shared" si="236"/>
        <v>8.2857142857142865</v>
      </c>
      <c r="AI238" s="19">
        <f t="shared" si="236"/>
        <v>4.8571428571428568</v>
      </c>
    </row>
    <row r="239" spans="2:35" x14ac:dyDescent="0.25">
      <c r="B239" s="215">
        <f t="shared" si="195"/>
        <v>44127</v>
      </c>
      <c r="C239">
        <v>225</v>
      </c>
      <c r="D239">
        <v>199</v>
      </c>
      <c r="E239">
        <v>183</v>
      </c>
      <c r="F239">
        <v>19</v>
      </c>
      <c r="G239">
        <v>16</v>
      </c>
      <c r="H239">
        <v>7</v>
      </c>
      <c r="I239">
        <v>15</v>
      </c>
      <c r="J239">
        <v>61</v>
      </c>
      <c r="K239">
        <v>33</v>
      </c>
      <c r="L239">
        <v>20</v>
      </c>
      <c r="M239">
        <v>20</v>
      </c>
      <c r="N239">
        <v>17</v>
      </c>
      <c r="O239">
        <v>5</v>
      </c>
      <c r="P239">
        <v>7</v>
      </c>
      <c r="Q239">
        <v>5</v>
      </c>
      <c r="T239" s="131">
        <f t="shared" si="192"/>
        <v>44127</v>
      </c>
      <c r="U239" s="19">
        <f>IF(ISNUMBER(C239),AVERAGE(C233:C239),NA())</f>
        <v>205.85714285714286</v>
      </c>
      <c r="V239" s="19">
        <f t="shared" ref="V239:AI239" si="237">IF(ISNUMBER(D239),AVERAGE(D233:D239),NA())</f>
        <v>181.85714285714286</v>
      </c>
      <c r="W239" s="19">
        <f t="shared" si="237"/>
        <v>168</v>
      </c>
      <c r="X239" s="19">
        <f t="shared" si="237"/>
        <v>17.285714285714285</v>
      </c>
      <c r="Y239" s="19">
        <f t="shared" si="237"/>
        <v>13.857142857142858</v>
      </c>
      <c r="Z239" s="19">
        <f t="shared" si="237"/>
        <v>6.7142857142857144</v>
      </c>
      <c r="AA239" s="19">
        <f t="shared" si="237"/>
        <v>17.571428571428573</v>
      </c>
      <c r="AB239" s="19">
        <f t="shared" si="237"/>
        <v>57.142857142857146</v>
      </c>
      <c r="AC239" s="19">
        <f t="shared" si="237"/>
        <v>30.857142857142858</v>
      </c>
      <c r="AD239" s="19">
        <f t="shared" si="237"/>
        <v>15.285714285714286</v>
      </c>
      <c r="AE239" s="19">
        <f t="shared" si="237"/>
        <v>15.428571428571429</v>
      </c>
      <c r="AF239" s="19">
        <f t="shared" si="237"/>
        <v>9.8571428571428577</v>
      </c>
      <c r="AG239" s="19">
        <f t="shared" si="237"/>
        <v>7.8571428571428568</v>
      </c>
      <c r="AH239" s="19">
        <f t="shared" si="237"/>
        <v>8.8571428571428577</v>
      </c>
      <c r="AI239" s="19">
        <f t="shared" si="237"/>
        <v>5.1428571428571432</v>
      </c>
    </row>
    <row r="240" spans="2:35" x14ac:dyDescent="0.25">
      <c r="B240" s="215">
        <f t="shared" si="195"/>
        <v>44128</v>
      </c>
      <c r="C240" s="227">
        <v>218</v>
      </c>
      <c r="D240" s="227">
        <v>188</v>
      </c>
      <c r="E240" s="227">
        <v>173</v>
      </c>
      <c r="F240" s="227">
        <v>21</v>
      </c>
      <c r="G240" s="227">
        <v>15</v>
      </c>
      <c r="H240" s="227">
        <v>9</v>
      </c>
      <c r="I240" s="227">
        <v>13</v>
      </c>
      <c r="J240" s="227">
        <v>57</v>
      </c>
      <c r="K240" s="227">
        <v>31</v>
      </c>
      <c r="L240" s="227">
        <v>21</v>
      </c>
      <c r="M240" s="227">
        <v>10</v>
      </c>
      <c r="N240" s="227">
        <v>5</v>
      </c>
      <c r="O240" s="227">
        <v>18</v>
      </c>
      <c r="P240" s="227">
        <v>11</v>
      </c>
      <c r="Q240" s="227">
        <v>7</v>
      </c>
      <c r="T240" s="131">
        <f t="shared" si="192"/>
        <v>44128</v>
      </c>
      <c r="U240" s="19">
        <f t="shared" ref="U240:AI240" si="238">IF(ISNUMBER(C240),AVERAGE(C234:C240),NA())</f>
        <v>211</v>
      </c>
      <c r="V240" s="19">
        <f t="shared" si="238"/>
        <v>184.57142857142858</v>
      </c>
      <c r="W240" s="19">
        <f t="shared" si="238"/>
        <v>169.14285714285714</v>
      </c>
      <c r="X240" s="19">
        <f t="shared" si="238"/>
        <v>19</v>
      </c>
      <c r="Y240" s="19">
        <f t="shared" si="238"/>
        <v>15.428571428571429</v>
      </c>
      <c r="Z240" s="19">
        <f t="shared" si="238"/>
        <v>7.4285714285714288</v>
      </c>
      <c r="AA240" s="19">
        <f t="shared" si="238"/>
        <v>17.285714285714285</v>
      </c>
      <c r="AB240" s="19">
        <f t="shared" si="238"/>
        <v>56.857142857142854</v>
      </c>
      <c r="AC240" s="19">
        <f t="shared" si="238"/>
        <v>30.571428571428573</v>
      </c>
      <c r="AD240" s="19">
        <f t="shared" si="238"/>
        <v>16</v>
      </c>
      <c r="AE240" s="19">
        <f t="shared" si="238"/>
        <v>14.142857142857142</v>
      </c>
      <c r="AF240" s="19">
        <f t="shared" si="238"/>
        <v>9.5714285714285712</v>
      </c>
      <c r="AG240" s="19">
        <f t="shared" si="238"/>
        <v>9.8571428571428577</v>
      </c>
      <c r="AH240" s="19">
        <f t="shared" si="238"/>
        <v>9.5714285714285712</v>
      </c>
      <c r="AI240" s="19">
        <f t="shared" si="238"/>
        <v>5.2857142857142856</v>
      </c>
    </row>
    <row r="241" spans="2:35" x14ac:dyDescent="0.25">
      <c r="B241" s="215">
        <f t="shared" si="195"/>
        <v>44129</v>
      </c>
      <c r="C241" s="227">
        <v>252</v>
      </c>
      <c r="D241" s="227">
        <v>223</v>
      </c>
      <c r="E241" s="227">
        <v>205</v>
      </c>
      <c r="F241" s="227">
        <v>21</v>
      </c>
      <c r="G241" s="227">
        <v>18</v>
      </c>
      <c r="H241" s="227">
        <v>8</v>
      </c>
      <c r="I241" s="227">
        <v>17</v>
      </c>
      <c r="J241" s="227">
        <v>74</v>
      </c>
      <c r="K241" s="227">
        <v>33</v>
      </c>
      <c r="L241" s="227">
        <v>22</v>
      </c>
      <c r="M241" s="227">
        <v>17</v>
      </c>
      <c r="N241" s="227">
        <v>15</v>
      </c>
      <c r="O241" s="227">
        <v>10</v>
      </c>
      <c r="P241" s="227">
        <v>12</v>
      </c>
      <c r="Q241" s="227">
        <v>5</v>
      </c>
      <c r="T241" s="131">
        <f t="shared" si="192"/>
        <v>44129</v>
      </c>
      <c r="U241" s="19">
        <f t="shared" ref="U241:AI241" si="239">IF(ISNUMBER(C241),AVERAGE(C235:C241),NA())</f>
        <v>223.28571428571428</v>
      </c>
      <c r="V241" s="19">
        <f t="shared" si="239"/>
        <v>197</v>
      </c>
      <c r="W241" s="19">
        <f t="shared" si="239"/>
        <v>180.85714285714286</v>
      </c>
      <c r="X241" s="19">
        <f t="shared" si="239"/>
        <v>19</v>
      </c>
      <c r="Y241" s="19">
        <f t="shared" si="239"/>
        <v>16.142857142857142</v>
      </c>
      <c r="Z241" s="19">
        <f t="shared" si="239"/>
        <v>7.2857142857142856</v>
      </c>
      <c r="AA241" s="19">
        <f t="shared" si="239"/>
        <v>17.714285714285715</v>
      </c>
      <c r="AB241" s="19">
        <f t="shared" si="239"/>
        <v>60.285714285714285</v>
      </c>
      <c r="AC241" s="19">
        <f t="shared" si="239"/>
        <v>32.428571428571431</v>
      </c>
      <c r="AD241" s="19">
        <f t="shared" si="239"/>
        <v>18.142857142857142</v>
      </c>
      <c r="AE241" s="19">
        <f t="shared" si="239"/>
        <v>15.571428571428571</v>
      </c>
      <c r="AF241" s="19">
        <f t="shared" si="239"/>
        <v>10.714285714285714</v>
      </c>
      <c r="AG241" s="19">
        <f t="shared" si="239"/>
        <v>10.428571428571429</v>
      </c>
      <c r="AH241" s="19">
        <f t="shared" si="239"/>
        <v>10.571428571428571</v>
      </c>
      <c r="AI241" s="19">
        <f t="shared" si="239"/>
        <v>5</v>
      </c>
    </row>
    <row r="242" spans="2:35" x14ac:dyDescent="0.25">
      <c r="B242" s="215">
        <f t="shared" si="195"/>
        <v>44130</v>
      </c>
      <c r="C242" s="227">
        <v>277</v>
      </c>
      <c r="D242" s="227">
        <v>231</v>
      </c>
      <c r="E242" s="227">
        <v>213</v>
      </c>
      <c r="F242" s="227">
        <v>32</v>
      </c>
      <c r="G242" s="227">
        <v>18</v>
      </c>
      <c r="H242" s="227">
        <v>14</v>
      </c>
      <c r="I242" s="227">
        <v>22</v>
      </c>
      <c r="J242" s="227">
        <v>69</v>
      </c>
      <c r="K242" s="227">
        <v>37</v>
      </c>
      <c r="L242" s="227">
        <v>21</v>
      </c>
      <c r="M242" s="227">
        <v>24</v>
      </c>
      <c r="N242" s="227">
        <v>9</v>
      </c>
      <c r="O242" s="227">
        <v>10</v>
      </c>
      <c r="P242" s="227">
        <v>14</v>
      </c>
      <c r="Q242" s="227">
        <v>7</v>
      </c>
      <c r="T242" s="131">
        <f t="shared" si="192"/>
        <v>44130</v>
      </c>
      <c r="U242" s="19">
        <f t="shared" ref="U242:AI242" si="240">IF(ISNUMBER(C242),AVERAGE(C236:C242),NA())</f>
        <v>235.57142857142858</v>
      </c>
      <c r="V242" s="19">
        <f t="shared" si="240"/>
        <v>206.42857142857142</v>
      </c>
      <c r="W242" s="19">
        <f t="shared" si="240"/>
        <v>189.42857142857142</v>
      </c>
      <c r="X242" s="19">
        <f t="shared" si="240"/>
        <v>21</v>
      </c>
      <c r="Y242" s="19">
        <f t="shared" si="240"/>
        <v>17</v>
      </c>
      <c r="Z242" s="19">
        <f t="shared" si="240"/>
        <v>8.1428571428571423</v>
      </c>
      <c r="AA242" s="19">
        <f t="shared" si="240"/>
        <v>18</v>
      </c>
      <c r="AB242" s="19">
        <f t="shared" si="240"/>
        <v>62.857142857142854</v>
      </c>
      <c r="AC242" s="19">
        <f t="shared" si="240"/>
        <v>33.142857142857146</v>
      </c>
      <c r="AD242" s="19">
        <f t="shared" si="240"/>
        <v>19.714285714285715</v>
      </c>
      <c r="AE242" s="19">
        <f t="shared" si="240"/>
        <v>17.285714285714285</v>
      </c>
      <c r="AF242" s="19">
        <f t="shared" si="240"/>
        <v>11.142857142857142</v>
      </c>
      <c r="AG242" s="19">
        <f t="shared" si="240"/>
        <v>10.571428571428571</v>
      </c>
      <c r="AH242" s="19">
        <f t="shared" si="240"/>
        <v>11.142857142857142</v>
      </c>
      <c r="AI242" s="19">
        <f t="shared" si="240"/>
        <v>5.5714285714285712</v>
      </c>
    </row>
    <row r="243" spans="2:35" x14ac:dyDescent="0.25">
      <c r="B243" s="215">
        <f t="shared" si="195"/>
        <v>44131</v>
      </c>
      <c r="C243" s="227">
        <v>283</v>
      </c>
      <c r="D243" s="227">
        <v>250</v>
      </c>
      <c r="E243" s="227">
        <v>224</v>
      </c>
      <c r="F243" s="227">
        <v>21</v>
      </c>
      <c r="G243" s="227">
        <v>26</v>
      </c>
      <c r="H243" s="227">
        <v>12</v>
      </c>
      <c r="I243" s="227">
        <v>19</v>
      </c>
      <c r="J243" s="227">
        <v>72</v>
      </c>
      <c r="K243" s="227">
        <v>42</v>
      </c>
      <c r="L243" s="227">
        <v>24</v>
      </c>
      <c r="M243" s="227">
        <v>25</v>
      </c>
      <c r="N243" s="227">
        <v>12</v>
      </c>
      <c r="O243" s="227">
        <v>14</v>
      </c>
      <c r="P243" s="227">
        <v>6</v>
      </c>
      <c r="Q243" s="227">
        <v>10</v>
      </c>
      <c r="T243" s="131">
        <f t="shared" si="192"/>
        <v>44131</v>
      </c>
      <c r="U243" s="19">
        <f t="shared" ref="U243:AI243" si="241">IF(ISNUMBER(C243),AVERAGE(C237:C243),NA())</f>
        <v>246.14285714285714</v>
      </c>
      <c r="V243" s="19">
        <f t="shared" si="241"/>
        <v>215.71428571428572</v>
      </c>
      <c r="W243" s="19">
        <f t="shared" si="241"/>
        <v>196.28571428571428</v>
      </c>
      <c r="X243" s="19">
        <f t="shared" si="241"/>
        <v>21.285714285714285</v>
      </c>
      <c r="Y243" s="19">
        <f t="shared" si="241"/>
        <v>19.428571428571427</v>
      </c>
      <c r="Z243" s="19">
        <f t="shared" si="241"/>
        <v>9.1428571428571423</v>
      </c>
      <c r="AA243" s="19">
        <f t="shared" si="241"/>
        <v>18</v>
      </c>
      <c r="AB243" s="19">
        <f t="shared" si="241"/>
        <v>65</v>
      </c>
      <c r="AC243" s="19">
        <f t="shared" si="241"/>
        <v>34.142857142857146</v>
      </c>
      <c r="AD243" s="19">
        <f t="shared" si="241"/>
        <v>20.714285714285715</v>
      </c>
      <c r="AE243" s="19">
        <f t="shared" si="241"/>
        <v>18.571428571428573</v>
      </c>
      <c r="AF243" s="19">
        <f t="shared" si="241"/>
        <v>11</v>
      </c>
      <c r="AG243" s="19">
        <f t="shared" si="241"/>
        <v>11.571428571428571</v>
      </c>
      <c r="AH243" s="19">
        <f t="shared" si="241"/>
        <v>10.571428571428571</v>
      </c>
      <c r="AI243" s="19">
        <f t="shared" si="241"/>
        <v>6.7142857142857144</v>
      </c>
    </row>
    <row r="244" spans="2:35" x14ac:dyDescent="0.25">
      <c r="B244" s="215">
        <f t="shared" si="195"/>
        <v>44132</v>
      </c>
      <c r="C244" s="227">
        <v>278</v>
      </c>
      <c r="D244" s="227">
        <v>241</v>
      </c>
      <c r="E244" s="227">
        <v>226</v>
      </c>
      <c r="F244" s="227">
        <v>29</v>
      </c>
      <c r="G244" s="227">
        <v>15</v>
      </c>
      <c r="H244" s="227">
        <v>8</v>
      </c>
      <c r="I244" s="227">
        <v>25</v>
      </c>
      <c r="J244" s="227">
        <v>73</v>
      </c>
      <c r="K244" s="227">
        <v>34</v>
      </c>
      <c r="L244" s="227">
        <v>29</v>
      </c>
      <c r="M244" s="227">
        <v>11</v>
      </c>
      <c r="N244" s="227">
        <v>16</v>
      </c>
      <c r="O244" s="227">
        <v>18</v>
      </c>
      <c r="P244" s="227">
        <v>13</v>
      </c>
      <c r="Q244" s="227">
        <v>7</v>
      </c>
      <c r="T244" s="131">
        <f t="shared" si="192"/>
        <v>44132</v>
      </c>
      <c r="U244" s="19">
        <f t="shared" ref="U244:AI244" si="242">IF(ISNUMBER(C244),AVERAGE(C238:C244),NA())</f>
        <v>253</v>
      </c>
      <c r="V244" s="19">
        <f t="shared" si="242"/>
        <v>220.42857142857142</v>
      </c>
      <c r="W244" s="19">
        <f t="shared" si="242"/>
        <v>200.85714285714286</v>
      </c>
      <c r="X244" s="19">
        <f t="shared" si="242"/>
        <v>23.285714285714285</v>
      </c>
      <c r="Y244" s="19">
        <f t="shared" si="242"/>
        <v>19.571428571428573</v>
      </c>
      <c r="Z244" s="19">
        <f t="shared" si="242"/>
        <v>9.2857142857142865</v>
      </c>
      <c r="AA244" s="19">
        <f t="shared" si="242"/>
        <v>18.857142857142858</v>
      </c>
      <c r="AB244" s="19">
        <f t="shared" si="242"/>
        <v>65.857142857142861</v>
      </c>
      <c r="AC244" s="19">
        <f t="shared" si="242"/>
        <v>33.428571428571431</v>
      </c>
      <c r="AD244" s="19">
        <f t="shared" si="242"/>
        <v>23.428571428571427</v>
      </c>
      <c r="AE244" s="19">
        <f t="shared" si="242"/>
        <v>18.142857142857142</v>
      </c>
      <c r="AF244" s="19">
        <f t="shared" si="242"/>
        <v>11.714285714285714</v>
      </c>
      <c r="AG244" s="19">
        <f t="shared" si="242"/>
        <v>12.285714285714286</v>
      </c>
      <c r="AH244" s="19">
        <f t="shared" si="242"/>
        <v>10.428571428571429</v>
      </c>
      <c r="AI244" s="19">
        <f t="shared" si="242"/>
        <v>6.7142857142857144</v>
      </c>
    </row>
    <row r="245" spans="2:35" x14ac:dyDescent="0.25">
      <c r="B245" s="215">
        <f t="shared" si="195"/>
        <v>44133</v>
      </c>
      <c r="C245" s="227">
        <v>310</v>
      </c>
      <c r="D245" s="227">
        <v>266</v>
      </c>
      <c r="E245" s="227">
        <v>245</v>
      </c>
      <c r="F245" s="227">
        <v>29</v>
      </c>
      <c r="G245" s="227">
        <v>21</v>
      </c>
      <c r="H245" s="227">
        <v>15</v>
      </c>
      <c r="I245" s="227">
        <v>18</v>
      </c>
      <c r="J245" s="227">
        <v>84</v>
      </c>
      <c r="K245" s="227">
        <v>39</v>
      </c>
      <c r="L245" s="227">
        <v>23</v>
      </c>
      <c r="M245" s="227">
        <v>25</v>
      </c>
      <c r="N245" s="227">
        <v>18</v>
      </c>
      <c r="O245" s="227">
        <v>14</v>
      </c>
      <c r="P245" s="227">
        <v>9</v>
      </c>
      <c r="Q245" s="227">
        <v>15</v>
      </c>
      <c r="T245" s="131">
        <f t="shared" si="192"/>
        <v>44133</v>
      </c>
      <c r="U245" s="19">
        <f t="shared" ref="U245:AI245" si="243">IF(ISNUMBER(C245),AVERAGE(C239:C245),NA())</f>
        <v>263.28571428571428</v>
      </c>
      <c r="V245" s="19">
        <f t="shared" si="243"/>
        <v>228.28571428571428</v>
      </c>
      <c r="W245" s="19">
        <f t="shared" si="243"/>
        <v>209.85714285714286</v>
      </c>
      <c r="X245" s="19">
        <f t="shared" si="243"/>
        <v>24.571428571428573</v>
      </c>
      <c r="Y245" s="19">
        <f t="shared" si="243"/>
        <v>18.428571428571427</v>
      </c>
      <c r="Z245" s="19">
        <f t="shared" si="243"/>
        <v>10.428571428571429</v>
      </c>
      <c r="AA245" s="19">
        <f t="shared" si="243"/>
        <v>18.428571428571427</v>
      </c>
      <c r="AB245" s="19">
        <f t="shared" si="243"/>
        <v>70</v>
      </c>
      <c r="AC245" s="19">
        <f t="shared" si="243"/>
        <v>35.571428571428569</v>
      </c>
      <c r="AD245" s="19">
        <f t="shared" si="243"/>
        <v>22.857142857142858</v>
      </c>
      <c r="AE245" s="19">
        <f t="shared" si="243"/>
        <v>18.857142857142858</v>
      </c>
      <c r="AF245" s="19">
        <f t="shared" si="243"/>
        <v>13.142857142857142</v>
      </c>
      <c r="AG245" s="19">
        <f t="shared" si="243"/>
        <v>12.714285714285714</v>
      </c>
      <c r="AH245" s="19">
        <f t="shared" si="243"/>
        <v>10.285714285714286</v>
      </c>
      <c r="AI245" s="19">
        <f t="shared" si="243"/>
        <v>8</v>
      </c>
    </row>
    <row r="246" spans="2:35" x14ac:dyDescent="0.25">
      <c r="B246" s="215">
        <f t="shared" si="195"/>
        <v>44134</v>
      </c>
      <c r="C246" s="227">
        <v>345</v>
      </c>
      <c r="D246" s="227">
        <v>295</v>
      </c>
      <c r="E246" s="227">
        <v>277</v>
      </c>
      <c r="F246" s="227">
        <v>36</v>
      </c>
      <c r="G246" s="227">
        <v>18</v>
      </c>
      <c r="H246" s="227">
        <v>14</v>
      </c>
      <c r="I246" s="227">
        <v>25</v>
      </c>
      <c r="J246" s="227">
        <v>93</v>
      </c>
      <c r="K246" s="227">
        <v>48</v>
      </c>
      <c r="L246" s="227">
        <v>31</v>
      </c>
      <c r="M246" s="227">
        <v>30</v>
      </c>
      <c r="N246" s="227">
        <v>18</v>
      </c>
      <c r="O246" s="227">
        <v>13</v>
      </c>
      <c r="P246" s="227">
        <v>10</v>
      </c>
      <c r="Q246" s="227">
        <v>9</v>
      </c>
      <c r="T246" s="131">
        <f t="shared" si="192"/>
        <v>44134</v>
      </c>
      <c r="U246" s="19">
        <f t="shared" ref="U246:AI246" si="244">IF(ISNUMBER(C246),AVERAGE(C240:C246),NA())</f>
        <v>280.42857142857144</v>
      </c>
      <c r="V246" s="19">
        <f t="shared" si="244"/>
        <v>242</v>
      </c>
      <c r="W246" s="19">
        <f t="shared" si="244"/>
        <v>223.28571428571428</v>
      </c>
      <c r="X246" s="19">
        <f t="shared" si="244"/>
        <v>27</v>
      </c>
      <c r="Y246" s="19">
        <f t="shared" si="244"/>
        <v>18.714285714285715</v>
      </c>
      <c r="Z246" s="19">
        <f t="shared" si="244"/>
        <v>11.428571428571429</v>
      </c>
      <c r="AA246" s="19">
        <f t="shared" si="244"/>
        <v>19.857142857142858</v>
      </c>
      <c r="AB246" s="19">
        <f t="shared" si="244"/>
        <v>74.571428571428569</v>
      </c>
      <c r="AC246" s="19">
        <f t="shared" si="244"/>
        <v>37.714285714285715</v>
      </c>
      <c r="AD246" s="19">
        <f t="shared" si="244"/>
        <v>24.428571428571427</v>
      </c>
      <c r="AE246" s="19">
        <f t="shared" si="244"/>
        <v>20.285714285714285</v>
      </c>
      <c r="AF246" s="19">
        <f t="shared" si="244"/>
        <v>13.285714285714286</v>
      </c>
      <c r="AG246" s="19">
        <f t="shared" si="244"/>
        <v>13.857142857142858</v>
      </c>
      <c r="AH246" s="19">
        <f t="shared" si="244"/>
        <v>10.714285714285714</v>
      </c>
      <c r="AI246" s="19">
        <f t="shared" si="244"/>
        <v>8.5714285714285712</v>
      </c>
    </row>
    <row r="247" spans="2:35" x14ac:dyDescent="0.25">
      <c r="B247" s="215">
        <f t="shared" si="195"/>
        <v>44135</v>
      </c>
      <c r="C247" s="227">
        <v>337</v>
      </c>
      <c r="D247" s="227">
        <v>300</v>
      </c>
      <c r="E247" s="227">
        <v>274</v>
      </c>
      <c r="F247" s="227">
        <v>27</v>
      </c>
      <c r="G247" s="227">
        <v>26</v>
      </c>
      <c r="H247" s="227">
        <v>10</v>
      </c>
      <c r="I247" s="227">
        <v>19</v>
      </c>
      <c r="J247" s="227">
        <v>84</v>
      </c>
      <c r="K247" s="227">
        <v>54</v>
      </c>
      <c r="L247" s="227">
        <v>28</v>
      </c>
      <c r="M247" s="227">
        <v>33</v>
      </c>
      <c r="N247" s="227">
        <v>17</v>
      </c>
      <c r="O247" s="227">
        <v>6</v>
      </c>
      <c r="P247" s="227">
        <v>24</v>
      </c>
      <c r="Q247" s="227">
        <v>9</v>
      </c>
      <c r="T247" s="131">
        <f t="shared" si="192"/>
        <v>44135</v>
      </c>
      <c r="U247" s="19">
        <f t="shared" ref="U247:AI247" si="245">IF(ISNUMBER(C247),AVERAGE(C241:C247),NA())</f>
        <v>297.42857142857144</v>
      </c>
      <c r="V247" s="19">
        <f t="shared" si="245"/>
        <v>258</v>
      </c>
      <c r="W247" s="19">
        <f t="shared" si="245"/>
        <v>237.71428571428572</v>
      </c>
      <c r="X247" s="19">
        <f t="shared" si="245"/>
        <v>27.857142857142858</v>
      </c>
      <c r="Y247" s="19">
        <f t="shared" si="245"/>
        <v>20.285714285714285</v>
      </c>
      <c r="Z247" s="19">
        <f t="shared" si="245"/>
        <v>11.571428571428571</v>
      </c>
      <c r="AA247" s="19">
        <f t="shared" si="245"/>
        <v>20.714285714285715</v>
      </c>
      <c r="AB247" s="19">
        <f t="shared" si="245"/>
        <v>78.428571428571431</v>
      </c>
      <c r="AC247" s="19">
        <f t="shared" si="245"/>
        <v>41</v>
      </c>
      <c r="AD247" s="19">
        <f t="shared" si="245"/>
        <v>25.428571428571427</v>
      </c>
      <c r="AE247" s="19">
        <f t="shared" si="245"/>
        <v>23.571428571428573</v>
      </c>
      <c r="AF247" s="19">
        <f t="shared" si="245"/>
        <v>15</v>
      </c>
      <c r="AG247" s="19">
        <f t="shared" si="245"/>
        <v>12.142857142857142</v>
      </c>
      <c r="AH247" s="19">
        <f t="shared" si="245"/>
        <v>12.571428571428571</v>
      </c>
      <c r="AI247" s="19">
        <f t="shared" si="245"/>
        <v>8.8571428571428577</v>
      </c>
    </row>
    <row r="248" spans="2:35" x14ac:dyDescent="0.25">
      <c r="B248" s="215">
        <f t="shared" si="195"/>
        <v>44136</v>
      </c>
      <c r="C248" s="227">
        <v>354</v>
      </c>
      <c r="D248" s="227">
        <v>304</v>
      </c>
      <c r="E248" s="227">
        <v>278</v>
      </c>
      <c r="F248" s="227">
        <v>38</v>
      </c>
      <c r="G248" s="227">
        <v>26</v>
      </c>
      <c r="H248" s="227">
        <v>12</v>
      </c>
      <c r="I248" s="227">
        <v>26</v>
      </c>
      <c r="J248" s="227">
        <v>81</v>
      </c>
      <c r="K248" s="227">
        <v>47</v>
      </c>
      <c r="L248" s="227">
        <v>34</v>
      </c>
      <c r="M248" s="227">
        <v>27</v>
      </c>
      <c r="N248" s="227">
        <v>18</v>
      </c>
      <c r="O248" s="227">
        <v>18</v>
      </c>
      <c r="P248" s="227">
        <v>20</v>
      </c>
      <c r="Q248" s="227">
        <v>7</v>
      </c>
      <c r="T248" s="131">
        <f t="shared" si="192"/>
        <v>44136</v>
      </c>
      <c r="U248" s="19">
        <f t="shared" ref="U248:AI248" si="246">IF(ISNUMBER(C248),AVERAGE(C242:C248),NA())</f>
        <v>312</v>
      </c>
      <c r="V248" s="19">
        <f t="shared" si="246"/>
        <v>269.57142857142856</v>
      </c>
      <c r="W248" s="19">
        <f t="shared" si="246"/>
        <v>248.14285714285714</v>
      </c>
      <c r="X248" s="19">
        <f t="shared" si="246"/>
        <v>30.285714285714285</v>
      </c>
      <c r="Y248" s="19">
        <f t="shared" si="246"/>
        <v>21.428571428571427</v>
      </c>
      <c r="Z248" s="19">
        <f t="shared" si="246"/>
        <v>12.142857142857142</v>
      </c>
      <c r="AA248" s="19">
        <f t="shared" si="246"/>
        <v>22</v>
      </c>
      <c r="AB248" s="19">
        <f t="shared" si="246"/>
        <v>79.428571428571431</v>
      </c>
      <c r="AC248" s="19">
        <f t="shared" si="246"/>
        <v>43</v>
      </c>
      <c r="AD248" s="19">
        <f t="shared" si="246"/>
        <v>27.142857142857142</v>
      </c>
      <c r="AE248" s="19">
        <f t="shared" si="246"/>
        <v>25</v>
      </c>
      <c r="AF248" s="19">
        <f t="shared" si="246"/>
        <v>15.428571428571429</v>
      </c>
      <c r="AG248" s="19">
        <f t="shared" si="246"/>
        <v>13.285714285714286</v>
      </c>
      <c r="AH248" s="19">
        <f t="shared" si="246"/>
        <v>13.714285714285714</v>
      </c>
      <c r="AI248" s="19">
        <f t="shared" si="246"/>
        <v>9.1428571428571423</v>
      </c>
    </row>
    <row r="249" spans="2:35" x14ac:dyDescent="0.25">
      <c r="B249" s="215">
        <f t="shared" si="195"/>
        <v>44137</v>
      </c>
      <c r="C249" s="227">
        <v>330</v>
      </c>
      <c r="D249" s="227">
        <v>295</v>
      </c>
      <c r="E249" s="227">
        <v>272</v>
      </c>
      <c r="F249" s="227">
        <v>28</v>
      </c>
      <c r="G249" s="227">
        <v>23</v>
      </c>
      <c r="H249" s="227">
        <v>7</v>
      </c>
      <c r="I249" s="227">
        <v>16</v>
      </c>
      <c r="J249" s="227">
        <v>75</v>
      </c>
      <c r="K249" s="227">
        <v>43</v>
      </c>
      <c r="L249" s="227">
        <v>36</v>
      </c>
      <c r="M249" s="227">
        <v>35</v>
      </c>
      <c r="N249" s="227">
        <v>15</v>
      </c>
      <c r="O249" s="227">
        <v>19</v>
      </c>
      <c r="P249" s="227">
        <v>19</v>
      </c>
      <c r="Q249" s="227">
        <v>14</v>
      </c>
      <c r="T249" s="131">
        <f t="shared" si="192"/>
        <v>44137</v>
      </c>
      <c r="U249" s="19">
        <f t="shared" ref="U249:AI249" si="247">IF(ISNUMBER(C249),AVERAGE(C243:C249),NA())</f>
        <v>319.57142857142856</v>
      </c>
      <c r="V249" s="19">
        <f t="shared" si="247"/>
        <v>278.71428571428572</v>
      </c>
      <c r="W249" s="19">
        <f t="shared" si="247"/>
        <v>256.57142857142856</v>
      </c>
      <c r="X249" s="19">
        <f t="shared" si="247"/>
        <v>29.714285714285715</v>
      </c>
      <c r="Y249" s="19">
        <f t="shared" si="247"/>
        <v>22.142857142857142</v>
      </c>
      <c r="Z249" s="19">
        <f t="shared" si="247"/>
        <v>11.142857142857142</v>
      </c>
      <c r="AA249" s="19">
        <f t="shared" si="247"/>
        <v>21.142857142857142</v>
      </c>
      <c r="AB249" s="19">
        <f t="shared" si="247"/>
        <v>80.285714285714292</v>
      </c>
      <c r="AC249" s="19">
        <f t="shared" si="247"/>
        <v>43.857142857142854</v>
      </c>
      <c r="AD249" s="19">
        <f t="shared" si="247"/>
        <v>29.285714285714285</v>
      </c>
      <c r="AE249" s="19">
        <f t="shared" si="247"/>
        <v>26.571428571428573</v>
      </c>
      <c r="AF249" s="19">
        <f t="shared" si="247"/>
        <v>16.285714285714285</v>
      </c>
      <c r="AG249" s="19">
        <f t="shared" si="247"/>
        <v>14.571428571428571</v>
      </c>
      <c r="AH249" s="19">
        <f t="shared" si="247"/>
        <v>14.428571428571429</v>
      </c>
      <c r="AI249" s="19">
        <f t="shared" si="247"/>
        <v>10.142857142857142</v>
      </c>
    </row>
    <row r="250" spans="2:35" x14ac:dyDescent="0.25">
      <c r="B250" s="215">
        <f t="shared" si="195"/>
        <v>44138</v>
      </c>
      <c r="C250" s="227">
        <v>369</v>
      </c>
      <c r="D250" s="227">
        <v>321</v>
      </c>
      <c r="E250" s="227">
        <v>296</v>
      </c>
      <c r="F250" s="227">
        <v>33</v>
      </c>
      <c r="G250" s="227">
        <v>25</v>
      </c>
      <c r="H250" s="227">
        <v>15</v>
      </c>
      <c r="I250" s="227">
        <v>18</v>
      </c>
      <c r="J250" s="227">
        <v>93</v>
      </c>
      <c r="K250" s="227">
        <v>73</v>
      </c>
      <c r="L250" s="227">
        <v>28</v>
      </c>
      <c r="M250" s="227">
        <v>28</v>
      </c>
      <c r="N250" s="227">
        <v>16</v>
      </c>
      <c r="O250" s="227">
        <v>14</v>
      </c>
      <c r="P250" s="227">
        <v>16</v>
      </c>
      <c r="Q250" s="227">
        <v>10</v>
      </c>
      <c r="T250" s="131">
        <f t="shared" si="192"/>
        <v>44138</v>
      </c>
      <c r="U250" s="19">
        <f t="shared" ref="U250:AI250" si="248">IF(ISNUMBER(C250),AVERAGE(C244:C250),NA())</f>
        <v>331.85714285714283</v>
      </c>
      <c r="V250" s="19">
        <f t="shared" si="248"/>
        <v>288.85714285714283</v>
      </c>
      <c r="W250" s="19">
        <f t="shared" si="248"/>
        <v>266.85714285714283</v>
      </c>
      <c r="X250" s="19">
        <f t="shared" si="248"/>
        <v>31.428571428571427</v>
      </c>
      <c r="Y250" s="19">
        <f t="shared" si="248"/>
        <v>22</v>
      </c>
      <c r="Z250" s="19">
        <f t="shared" si="248"/>
        <v>11.571428571428571</v>
      </c>
      <c r="AA250" s="19">
        <f t="shared" si="248"/>
        <v>21</v>
      </c>
      <c r="AB250" s="19">
        <f t="shared" si="248"/>
        <v>83.285714285714292</v>
      </c>
      <c r="AC250" s="19">
        <f t="shared" si="248"/>
        <v>48.285714285714285</v>
      </c>
      <c r="AD250" s="19">
        <f t="shared" si="248"/>
        <v>29.857142857142858</v>
      </c>
      <c r="AE250" s="19">
        <f t="shared" si="248"/>
        <v>27</v>
      </c>
      <c r="AF250" s="19">
        <f t="shared" si="248"/>
        <v>16.857142857142858</v>
      </c>
      <c r="AG250" s="19">
        <f t="shared" si="248"/>
        <v>14.571428571428571</v>
      </c>
      <c r="AH250" s="19">
        <f t="shared" si="248"/>
        <v>15.857142857142858</v>
      </c>
      <c r="AI250" s="19">
        <f t="shared" si="248"/>
        <v>10.142857142857142</v>
      </c>
    </row>
    <row r="251" spans="2:35" x14ac:dyDescent="0.25">
      <c r="B251" s="215">
        <f t="shared" si="195"/>
        <v>44139</v>
      </c>
      <c r="C251" s="227">
        <v>336</v>
      </c>
      <c r="D251" s="227">
        <v>303</v>
      </c>
      <c r="E251" s="227">
        <v>280</v>
      </c>
      <c r="F251" s="227">
        <v>22</v>
      </c>
      <c r="G251" s="227">
        <v>23</v>
      </c>
      <c r="H251" s="227">
        <v>11</v>
      </c>
      <c r="I251" s="227">
        <v>23</v>
      </c>
      <c r="J251" s="227">
        <v>84</v>
      </c>
      <c r="K251" s="227">
        <v>46</v>
      </c>
      <c r="L251" s="227">
        <v>41</v>
      </c>
      <c r="M251" s="227">
        <v>36</v>
      </c>
      <c r="N251" s="227">
        <v>13</v>
      </c>
      <c r="O251" s="227">
        <v>15</v>
      </c>
      <c r="P251" s="227">
        <v>16</v>
      </c>
      <c r="Q251" s="227">
        <v>6</v>
      </c>
      <c r="T251" s="131">
        <f t="shared" si="192"/>
        <v>44139</v>
      </c>
      <c r="U251" s="19">
        <f t="shared" ref="U251:AI251" si="249">IF(ISNUMBER(C251),AVERAGE(C245:C251),NA())</f>
        <v>340.14285714285717</v>
      </c>
      <c r="V251" s="19">
        <f t="shared" si="249"/>
        <v>297.71428571428572</v>
      </c>
      <c r="W251" s="19">
        <f t="shared" si="249"/>
        <v>274.57142857142856</v>
      </c>
      <c r="X251" s="19">
        <f t="shared" si="249"/>
        <v>30.428571428571427</v>
      </c>
      <c r="Y251" s="19">
        <f t="shared" si="249"/>
        <v>23.142857142857142</v>
      </c>
      <c r="Z251" s="19">
        <f t="shared" si="249"/>
        <v>12</v>
      </c>
      <c r="AA251" s="19">
        <f t="shared" si="249"/>
        <v>20.714285714285715</v>
      </c>
      <c r="AB251" s="19">
        <f t="shared" si="249"/>
        <v>84.857142857142861</v>
      </c>
      <c r="AC251" s="19">
        <f t="shared" si="249"/>
        <v>50</v>
      </c>
      <c r="AD251" s="19">
        <f t="shared" si="249"/>
        <v>31.571428571428573</v>
      </c>
      <c r="AE251" s="19">
        <f t="shared" si="249"/>
        <v>30.571428571428573</v>
      </c>
      <c r="AF251" s="19">
        <f t="shared" si="249"/>
        <v>16.428571428571427</v>
      </c>
      <c r="AG251" s="19">
        <f t="shared" si="249"/>
        <v>14.142857142857142</v>
      </c>
      <c r="AH251" s="19">
        <f t="shared" si="249"/>
        <v>16.285714285714285</v>
      </c>
      <c r="AI251" s="19">
        <f t="shared" si="249"/>
        <v>10</v>
      </c>
    </row>
    <row r="252" spans="2:35" x14ac:dyDescent="0.25">
      <c r="B252" s="215">
        <f t="shared" si="195"/>
        <v>44140</v>
      </c>
      <c r="C252" s="227">
        <v>380</v>
      </c>
      <c r="D252" s="227">
        <v>328</v>
      </c>
      <c r="E252" s="227">
        <v>294</v>
      </c>
      <c r="F252" s="227">
        <v>44</v>
      </c>
      <c r="G252" s="227">
        <v>33</v>
      </c>
      <c r="H252" s="227">
        <v>8</v>
      </c>
      <c r="I252" s="227">
        <v>22</v>
      </c>
      <c r="J252" s="227">
        <v>79</v>
      </c>
      <c r="K252" s="227">
        <v>57</v>
      </c>
      <c r="L252" s="227">
        <v>27</v>
      </c>
      <c r="M252" s="227">
        <v>40</v>
      </c>
      <c r="N252" s="227">
        <v>21</v>
      </c>
      <c r="O252" s="227">
        <v>18</v>
      </c>
      <c r="P252" s="227">
        <v>17</v>
      </c>
      <c r="Q252" s="227">
        <v>13</v>
      </c>
      <c r="T252" s="131">
        <f t="shared" si="192"/>
        <v>44140</v>
      </c>
      <c r="U252" s="19">
        <f t="shared" ref="U252:AI252" si="250">IF(ISNUMBER(C252),AVERAGE(C246:C252),NA())</f>
        <v>350.14285714285717</v>
      </c>
      <c r="V252" s="19">
        <f t="shared" si="250"/>
        <v>306.57142857142856</v>
      </c>
      <c r="W252" s="19">
        <f t="shared" si="250"/>
        <v>281.57142857142856</v>
      </c>
      <c r="X252" s="19">
        <f t="shared" si="250"/>
        <v>32.571428571428569</v>
      </c>
      <c r="Y252" s="19">
        <f t="shared" si="250"/>
        <v>24.857142857142858</v>
      </c>
      <c r="Z252" s="19">
        <f t="shared" si="250"/>
        <v>11</v>
      </c>
      <c r="AA252" s="19">
        <f t="shared" si="250"/>
        <v>21.285714285714285</v>
      </c>
      <c r="AB252" s="19">
        <f t="shared" si="250"/>
        <v>84.142857142857139</v>
      </c>
      <c r="AC252" s="19">
        <f t="shared" si="250"/>
        <v>52.571428571428569</v>
      </c>
      <c r="AD252" s="19">
        <f t="shared" si="250"/>
        <v>32.142857142857146</v>
      </c>
      <c r="AE252" s="19">
        <f t="shared" si="250"/>
        <v>32.714285714285715</v>
      </c>
      <c r="AF252" s="19">
        <f t="shared" si="250"/>
        <v>16.857142857142858</v>
      </c>
      <c r="AG252" s="19">
        <f t="shared" si="250"/>
        <v>14.714285714285714</v>
      </c>
      <c r="AH252" s="19">
        <f t="shared" si="250"/>
        <v>17.428571428571427</v>
      </c>
      <c r="AI252" s="19">
        <f t="shared" si="250"/>
        <v>9.7142857142857135</v>
      </c>
    </row>
    <row r="253" spans="2:35" x14ac:dyDescent="0.25">
      <c r="B253" s="215">
        <f t="shared" si="195"/>
        <v>44141</v>
      </c>
      <c r="C253" s="227">
        <v>412</v>
      </c>
      <c r="D253" s="227">
        <v>361</v>
      </c>
      <c r="E253" s="227">
        <v>334</v>
      </c>
      <c r="F253" s="227">
        <v>30</v>
      </c>
      <c r="G253" s="227">
        <v>27</v>
      </c>
      <c r="H253" s="227">
        <v>21</v>
      </c>
      <c r="I253" s="227">
        <v>27</v>
      </c>
      <c r="J253" s="227">
        <v>97</v>
      </c>
      <c r="K253" s="227">
        <v>72</v>
      </c>
      <c r="L253" s="227">
        <v>30</v>
      </c>
      <c r="M253" s="227">
        <v>37</v>
      </c>
      <c r="N253" s="227">
        <v>20</v>
      </c>
      <c r="O253" s="227">
        <v>13</v>
      </c>
      <c r="P253" s="227">
        <v>21</v>
      </c>
      <c r="Q253" s="227">
        <v>17</v>
      </c>
      <c r="T253" s="131">
        <f t="shared" si="192"/>
        <v>44141</v>
      </c>
      <c r="U253" s="19">
        <f t="shared" ref="U253:AI253" si="251">IF(ISNUMBER(C253),AVERAGE(C247:C253),NA())</f>
        <v>359.71428571428572</v>
      </c>
      <c r="V253" s="19">
        <f t="shared" si="251"/>
        <v>316</v>
      </c>
      <c r="W253" s="19">
        <f t="shared" si="251"/>
        <v>289.71428571428572</v>
      </c>
      <c r="X253" s="19">
        <f t="shared" si="251"/>
        <v>31.714285714285715</v>
      </c>
      <c r="Y253" s="19">
        <f t="shared" si="251"/>
        <v>26.142857142857142</v>
      </c>
      <c r="Z253" s="19">
        <f t="shared" si="251"/>
        <v>12</v>
      </c>
      <c r="AA253" s="19">
        <f t="shared" si="251"/>
        <v>21.571428571428573</v>
      </c>
      <c r="AB253" s="19">
        <f t="shared" si="251"/>
        <v>84.714285714285708</v>
      </c>
      <c r="AC253" s="19">
        <f t="shared" si="251"/>
        <v>56</v>
      </c>
      <c r="AD253" s="19">
        <f t="shared" si="251"/>
        <v>32</v>
      </c>
      <c r="AE253" s="19">
        <f t="shared" si="251"/>
        <v>33.714285714285715</v>
      </c>
      <c r="AF253" s="19">
        <f t="shared" si="251"/>
        <v>17.142857142857142</v>
      </c>
      <c r="AG253" s="19">
        <f t="shared" si="251"/>
        <v>14.714285714285714</v>
      </c>
      <c r="AH253" s="19">
        <f t="shared" si="251"/>
        <v>19</v>
      </c>
      <c r="AI253" s="19">
        <f t="shared" si="251"/>
        <v>10.857142857142858</v>
      </c>
    </row>
    <row r="254" spans="2:35" x14ac:dyDescent="0.25">
      <c r="B254" s="215">
        <f t="shared" si="195"/>
        <v>44142</v>
      </c>
      <c r="C254" s="227">
        <v>412</v>
      </c>
      <c r="D254" s="227">
        <v>362</v>
      </c>
      <c r="E254" s="227">
        <v>343</v>
      </c>
      <c r="F254" s="227">
        <v>38</v>
      </c>
      <c r="G254" s="227">
        <v>19</v>
      </c>
      <c r="H254" s="227">
        <v>12</v>
      </c>
      <c r="I254" s="227">
        <v>31</v>
      </c>
      <c r="J254" s="227">
        <v>92</v>
      </c>
      <c r="K254" s="227">
        <v>76</v>
      </c>
      <c r="L254" s="227">
        <v>31</v>
      </c>
      <c r="M254" s="227">
        <v>45</v>
      </c>
      <c r="N254" s="227">
        <v>14</v>
      </c>
      <c r="O254" s="227">
        <v>23</v>
      </c>
      <c r="P254" s="227">
        <v>19</v>
      </c>
      <c r="Q254" s="227">
        <v>12</v>
      </c>
      <c r="T254" s="131">
        <f t="shared" si="192"/>
        <v>44142</v>
      </c>
      <c r="U254" s="19">
        <f t="shared" ref="U254:AI254" si="252">IF(ISNUMBER(C254),AVERAGE(C248:C254),NA())</f>
        <v>370.42857142857144</v>
      </c>
      <c r="V254" s="19">
        <f t="shared" si="252"/>
        <v>324.85714285714283</v>
      </c>
      <c r="W254" s="19">
        <f t="shared" si="252"/>
        <v>299.57142857142856</v>
      </c>
      <c r="X254" s="19">
        <f t="shared" si="252"/>
        <v>33.285714285714285</v>
      </c>
      <c r="Y254" s="19">
        <f t="shared" si="252"/>
        <v>25.142857142857142</v>
      </c>
      <c r="Z254" s="19">
        <f t="shared" si="252"/>
        <v>12.285714285714286</v>
      </c>
      <c r="AA254" s="19">
        <f t="shared" si="252"/>
        <v>23.285714285714285</v>
      </c>
      <c r="AB254" s="19">
        <f t="shared" si="252"/>
        <v>85.857142857142861</v>
      </c>
      <c r="AC254" s="19">
        <f t="shared" si="252"/>
        <v>59.142857142857146</v>
      </c>
      <c r="AD254" s="19">
        <f t="shared" si="252"/>
        <v>32.428571428571431</v>
      </c>
      <c r="AE254" s="19">
        <f t="shared" si="252"/>
        <v>35.428571428571431</v>
      </c>
      <c r="AF254" s="19">
        <f t="shared" si="252"/>
        <v>16.714285714285715</v>
      </c>
      <c r="AG254" s="19">
        <f t="shared" si="252"/>
        <v>17.142857142857142</v>
      </c>
      <c r="AH254" s="19">
        <f t="shared" si="252"/>
        <v>18.285714285714285</v>
      </c>
      <c r="AI254" s="19">
        <f t="shared" si="252"/>
        <v>11.285714285714286</v>
      </c>
    </row>
    <row r="255" spans="2:35" x14ac:dyDescent="0.25">
      <c r="B255" s="215">
        <f t="shared" si="195"/>
        <v>44143</v>
      </c>
      <c r="C255" s="227">
        <v>427</v>
      </c>
      <c r="D255" s="227">
        <v>374</v>
      </c>
      <c r="E255" s="227">
        <v>341</v>
      </c>
      <c r="F255" s="227">
        <v>40</v>
      </c>
      <c r="G255" s="227">
        <v>32</v>
      </c>
      <c r="H255" s="227">
        <v>13</v>
      </c>
      <c r="I255" s="227">
        <v>19</v>
      </c>
      <c r="J255" s="227">
        <v>90</v>
      </c>
      <c r="K255" s="227">
        <v>68</v>
      </c>
      <c r="L255" s="227">
        <v>43</v>
      </c>
      <c r="M255" s="227">
        <v>38</v>
      </c>
      <c r="N255" s="227">
        <v>19</v>
      </c>
      <c r="O255" s="227">
        <v>21</v>
      </c>
      <c r="P255" s="227">
        <v>24</v>
      </c>
      <c r="Q255" s="227">
        <v>19</v>
      </c>
      <c r="T255" s="131">
        <f t="shared" si="192"/>
        <v>44143</v>
      </c>
      <c r="U255" s="19">
        <f t="shared" ref="U255:AI255" si="253">IF(ISNUMBER(C255),AVERAGE(C249:C255),NA())</f>
        <v>380.85714285714283</v>
      </c>
      <c r="V255" s="19">
        <f t="shared" si="253"/>
        <v>334.85714285714283</v>
      </c>
      <c r="W255" s="19">
        <f t="shared" si="253"/>
        <v>308.57142857142856</v>
      </c>
      <c r="X255" s="19">
        <f t="shared" si="253"/>
        <v>33.571428571428569</v>
      </c>
      <c r="Y255" s="19">
        <f t="shared" si="253"/>
        <v>26</v>
      </c>
      <c r="Z255" s="19">
        <f t="shared" si="253"/>
        <v>12.428571428571429</v>
      </c>
      <c r="AA255" s="19">
        <f t="shared" si="253"/>
        <v>22.285714285714285</v>
      </c>
      <c r="AB255" s="19">
        <f t="shared" si="253"/>
        <v>87.142857142857139</v>
      </c>
      <c r="AC255" s="19">
        <f t="shared" si="253"/>
        <v>62.142857142857146</v>
      </c>
      <c r="AD255" s="19">
        <f t="shared" si="253"/>
        <v>33.714285714285715</v>
      </c>
      <c r="AE255" s="19">
        <f t="shared" si="253"/>
        <v>37</v>
      </c>
      <c r="AF255" s="19">
        <f t="shared" si="253"/>
        <v>16.857142857142858</v>
      </c>
      <c r="AG255" s="19">
        <f t="shared" si="253"/>
        <v>17.571428571428573</v>
      </c>
      <c r="AH255" s="19">
        <f t="shared" si="253"/>
        <v>18.857142857142858</v>
      </c>
      <c r="AI255" s="19">
        <f t="shared" si="253"/>
        <v>13</v>
      </c>
    </row>
    <row r="256" spans="2:35" x14ac:dyDescent="0.25">
      <c r="B256" s="215">
        <f t="shared" si="195"/>
        <v>44144</v>
      </c>
      <c r="C256" s="227">
        <v>481</v>
      </c>
      <c r="D256" s="227">
        <v>429</v>
      </c>
      <c r="E256" s="227">
        <v>394</v>
      </c>
      <c r="F256" s="227">
        <v>43</v>
      </c>
      <c r="G256" s="227">
        <v>33</v>
      </c>
      <c r="H256" s="227">
        <v>9</v>
      </c>
      <c r="I256" s="227">
        <v>32</v>
      </c>
      <c r="J256" s="227">
        <v>85</v>
      </c>
      <c r="K256" s="227">
        <v>93</v>
      </c>
      <c r="L256" s="227">
        <v>49</v>
      </c>
      <c r="M256" s="227">
        <v>38</v>
      </c>
      <c r="N256" s="227">
        <v>24</v>
      </c>
      <c r="O256" s="227">
        <v>24</v>
      </c>
      <c r="P256" s="227">
        <v>32</v>
      </c>
      <c r="Q256" s="227">
        <v>17</v>
      </c>
      <c r="T256" s="131">
        <f t="shared" si="192"/>
        <v>44144</v>
      </c>
      <c r="U256" s="19">
        <f t="shared" ref="U256:AI256" si="254">IF(ISNUMBER(C256),AVERAGE(C250:C256),NA())</f>
        <v>402.42857142857144</v>
      </c>
      <c r="V256" s="19">
        <f t="shared" si="254"/>
        <v>354</v>
      </c>
      <c r="W256" s="19">
        <f t="shared" si="254"/>
        <v>326</v>
      </c>
      <c r="X256" s="19">
        <f t="shared" si="254"/>
        <v>35.714285714285715</v>
      </c>
      <c r="Y256" s="19">
        <f t="shared" si="254"/>
        <v>27.428571428571427</v>
      </c>
      <c r="Z256" s="19">
        <f t="shared" si="254"/>
        <v>12.714285714285714</v>
      </c>
      <c r="AA256" s="19">
        <f t="shared" si="254"/>
        <v>24.571428571428573</v>
      </c>
      <c r="AB256" s="19">
        <f t="shared" si="254"/>
        <v>88.571428571428569</v>
      </c>
      <c r="AC256" s="19">
        <f t="shared" si="254"/>
        <v>69.285714285714292</v>
      </c>
      <c r="AD256" s="19">
        <f t="shared" si="254"/>
        <v>35.571428571428569</v>
      </c>
      <c r="AE256" s="19">
        <f t="shared" si="254"/>
        <v>37.428571428571431</v>
      </c>
      <c r="AF256" s="19">
        <f t="shared" si="254"/>
        <v>18.142857142857142</v>
      </c>
      <c r="AG256" s="19">
        <f t="shared" si="254"/>
        <v>18.285714285714285</v>
      </c>
      <c r="AH256" s="19">
        <f t="shared" si="254"/>
        <v>20.714285714285715</v>
      </c>
      <c r="AI256" s="19">
        <f t="shared" si="254"/>
        <v>13.428571428571429</v>
      </c>
    </row>
    <row r="257" spans="2:35" x14ac:dyDescent="0.25">
      <c r="B257" s="215">
        <f t="shared" si="195"/>
        <v>44145</v>
      </c>
      <c r="C257" s="227">
        <v>407</v>
      </c>
      <c r="D257" s="227">
        <v>354</v>
      </c>
      <c r="E257" s="227">
        <v>326</v>
      </c>
      <c r="F257" s="227">
        <v>41</v>
      </c>
      <c r="G257" s="227">
        <v>28</v>
      </c>
      <c r="H257" s="227">
        <v>12</v>
      </c>
      <c r="I257" s="227">
        <v>23</v>
      </c>
      <c r="J257" s="227">
        <v>83</v>
      </c>
      <c r="K257" s="227">
        <v>66</v>
      </c>
      <c r="L257" s="227">
        <v>34</v>
      </c>
      <c r="M257" s="227">
        <v>43</v>
      </c>
      <c r="N257" s="227">
        <v>27</v>
      </c>
      <c r="O257" s="227">
        <v>15</v>
      </c>
      <c r="P257" s="227">
        <v>25</v>
      </c>
      <c r="Q257" s="227">
        <v>10</v>
      </c>
      <c r="T257" s="131">
        <f t="shared" si="192"/>
        <v>44145</v>
      </c>
      <c r="U257" s="19">
        <f t="shared" ref="U257:AI257" si="255">IF(ISNUMBER(C257),AVERAGE(C251:C257),NA())</f>
        <v>407.85714285714283</v>
      </c>
      <c r="V257" s="19">
        <f t="shared" si="255"/>
        <v>358.71428571428572</v>
      </c>
      <c r="W257" s="19">
        <f t="shared" si="255"/>
        <v>330.28571428571428</v>
      </c>
      <c r="X257" s="19">
        <f t="shared" si="255"/>
        <v>36.857142857142854</v>
      </c>
      <c r="Y257" s="19">
        <f t="shared" si="255"/>
        <v>27.857142857142858</v>
      </c>
      <c r="Z257" s="19">
        <f t="shared" si="255"/>
        <v>12.285714285714286</v>
      </c>
      <c r="AA257" s="19">
        <f t="shared" si="255"/>
        <v>25.285714285714285</v>
      </c>
      <c r="AB257" s="19">
        <f t="shared" si="255"/>
        <v>87.142857142857139</v>
      </c>
      <c r="AC257" s="19">
        <f t="shared" si="255"/>
        <v>68.285714285714292</v>
      </c>
      <c r="AD257" s="19">
        <f t="shared" si="255"/>
        <v>36.428571428571431</v>
      </c>
      <c r="AE257" s="19">
        <f t="shared" si="255"/>
        <v>39.571428571428569</v>
      </c>
      <c r="AF257" s="19">
        <f t="shared" si="255"/>
        <v>19.714285714285715</v>
      </c>
      <c r="AG257" s="19">
        <f t="shared" si="255"/>
        <v>18.428571428571427</v>
      </c>
      <c r="AH257" s="19">
        <f t="shared" si="255"/>
        <v>22</v>
      </c>
      <c r="AI257" s="19">
        <f t="shared" si="255"/>
        <v>13.428571428571429</v>
      </c>
    </row>
    <row r="258" spans="2:35" x14ac:dyDescent="0.25">
      <c r="B258" s="215">
        <f t="shared" si="195"/>
        <v>44146</v>
      </c>
      <c r="C258" s="227">
        <v>404</v>
      </c>
      <c r="D258" s="227">
        <v>349</v>
      </c>
      <c r="E258" s="227">
        <v>313</v>
      </c>
      <c r="F258" s="227">
        <v>38</v>
      </c>
      <c r="G258" s="227">
        <v>36</v>
      </c>
      <c r="H258" s="227">
        <v>17</v>
      </c>
      <c r="I258" s="227">
        <v>21</v>
      </c>
      <c r="J258" s="227">
        <v>86</v>
      </c>
      <c r="K258" s="227">
        <v>64</v>
      </c>
      <c r="L258" s="227">
        <v>26</v>
      </c>
      <c r="M258" s="227">
        <v>47</v>
      </c>
      <c r="N258" s="227">
        <v>19</v>
      </c>
      <c r="O258" s="227">
        <v>12</v>
      </c>
      <c r="P258" s="227">
        <v>22</v>
      </c>
      <c r="Q258" s="227">
        <v>16</v>
      </c>
      <c r="T258" s="131">
        <f t="shared" si="192"/>
        <v>44146</v>
      </c>
      <c r="U258" s="19">
        <f t="shared" ref="U258:AI258" si="256">IF(ISNUMBER(C258),AVERAGE(C252:C258),NA())</f>
        <v>417.57142857142856</v>
      </c>
      <c r="V258" s="19">
        <f t="shared" si="256"/>
        <v>365.28571428571428</v>
      </c>
      <c r="W258" s="19">
        <f t="shared" si="256"/>
        <v>335</v>
      </c>
      <c r="X258" s="19">
        <f t="shared" si="256"/>
        <v>39.142857142857146</v>
      </c>
      <c r="Y258" s="19">
        <f t="shared" si="256"/>
        <v>29.714285714285715</v>
      </c>
      <c r="Z258" s="19">
        <f t="shared" si="256"/>
        <v>13.142857142857142</v>
      </c>
      <c r="AA258" s="19">
        <f t="shared" si="256"/>
        <v>25</v>
      </c>
      <c r="AB258" s="19">
        <f t="shared" si="256"/>
        <v>87.428571428571431</v>
      </c>
      <c r="AC258" s="19">
        <f t="shared" si="256"/>
        <v>70.857142857142861</v>
      </c>
      <c r="AD258" s="19">
        <f t="shared" si="256"/>
        <v>34.285714285714285</v>
      </c>
      <c r="AE258" s="19">
        <f t="shared" si="256"/>
        <v>41.142857142857146</v>
      </c>
      <c r="AF258" s="19">
        <f t="shared" si="256"/>
        <v>20.571428571428573</v>
      </c>
      <c r="AG258" s="19">
        <f t="shared" si="256"/>
        <v>18</v>
      </c>
      <c r="AH258" s="19">
        <f t="shared" si="256"/>
        <v>22.857142857142858</v>
      </c>
      <c r="AI258" s="19">
        <f t="shared" si="256"/>
        <v>14.857142857142858</v>
      </c>
    </row>
    <row r="259" spans="2:35" x14ac:dyDescent="0.25">
      <c r="B259" s="215">
        <f t="shared" si="195"/>
        <v>44147</v>
      </c>
      <c r="C259" s="227">
        <v>425</v>
      </c>
      <c r="D259" s="227">
        <v>383</v>
      </c>
      <c r="E259" s="227">
        <v>352</v>
      </c>
      <c r="F259" s="227">
        <v>33</v>
      </c>
      <c r="G259" s="227">
        <v>31</v>
      </c>
      <c r="H259" s="227">
        <v>9</v>
      </c>
      <c r="I259" s="227">
        <v>21</v>
      </c>
      <c r="J259" s="227">
        <v>91</v>
      </c>
      <c r="K259" s="227">
        <v>73</v>
      </c>
      <c r="L259" s="227">
        <v>47</v>
      </c>
      <c r="M259" s="227">
        <v>44</v>
      </c>
      <c r="N259" s="227">
        <v>18</v>
      </c>
      <c r="O259" s="227">
        <v>20</v>
      </c>
      <c r="P259" s="227">
        <v>22</v>
      </c>
      <c r="Q259" s="227">
        <v>16</v>
      </c>
      <c r="T259" s="131">
        <f t="shared" si="192"/>
        <v>44147</v>
      </c>
      <c r="U259" s="19">
        <f t="shared" ref="U259:AI259" si="257">IF(ISNUMBER(C259),AVERAGE(C253:C259),NA())</f>
        <v>424</v>
      </c>
      <c r="V259" s="19">
        <f t="shared" si="257"/>
        <v>373.14285714285717</v>
      </c>
      <c r="W259" s="19">
        <f t="shared" si="257"/>
        <v>343.28571428571428</v>
      </c>
      <c r="X259" s="19">
        <f t="shared" si="257"/>
        <v>37.571428571428569</v>
      </c>
      <c r="Y259" s="19">
        <f t="shared" si="257"/>
        <v>29.428571428571427</v>
      </c>
      <c r="Z259" s="19">
        <f t="shared" si="257"/>
        <v>13.285714285714286</v>
      </c>
      <c r="AA259" s="19">
        <f t="shared" si="257"/>
        <v>24.857142857142858</v>
      </c>
      <c r="AB259" s="19">
        <f t="shared" si="257"/>
        <v>89.142857142857139</v>
      </c>
      <c r="AC259" s="19">
        <f t="shared" si="257"/>
        <v>73.142857142857139</v>
      </c>
      <c r="AD259" s="19">
        <f t="shared" si="257"/>
        <v>37.142857142857146</v>
      </c>
      <c r="AE259" s="19">
        <f t="shared" si="257"/>
        <v>41.714285714285715</v>
      </c>
      <c r="AF259" s="19">
        <f t="shared" si="257"/>
        <v>20.142857142857142</v>
      </c>
      <c r="AG259" s="19">
        <f t="shared" si="257"/>
        <v>18.285714285714285</v>
      </c>
      <c r="AH259" s="19">
        <f t="shared" si="257"/>
        <v>23.571428571428573</v>
      </c>
      <c r="AI259" s="19">
        <f t="shared" si="257"/>
        <v>15.285714285714286</v>
      </c>
    </row>
    <row r="260" spans="2:35" x14ac:dyDescent="0.25">
      <c r="B260" s="215">
        <f t="shared" si="195"/>
        <v>44148</v>
      </c>
      <c r="C260" s="227">
        <v>439</v>
      </c>
      <c r="D260" s="227">
        <v>378</v>
      </c>
      <c r="E260" s="227">
        <v>341</v>
      </c>
      <c r="F260" s="227">
        <v>41</v>
      </c>
      <c r="G260" s="227">
        <v>37</v>
      </c>
      <c r="H260" s="227">
        <v>20</v>
      </c>
      <c r="I260" s="227">
        <v>27</v>
      </c>
      <c r="J260" s="227">
        <v>99</v>
      </c>
      <c r="K260" s="227">
        <v>64</v>
      </c>
      <c r="L260" s="227">
        <v>39</v>
      </c>
      <c r="M260" s="227">
        <v>36</v>
      </c>
      <c r="N260" s="227">
        <v>21</v>
      </c>
      <c r="O260" s="227">
        <v>13</v>
      </c>
      <c r="P260" s="227">
        <v>29</v>
      </c>
      <c r="Q260" s="227">
        <v>13</v>
      </c>
      <c r="T260" s="131">
        <f t="shared" ref="T260:T295" si="258">IF(ISNUMBER(D260), B260,"")</f>
        <v>44148</v>
      </c>
      <c r="U260" s="19">
        <f t="shared" ref="U260:AI260" si="259">IF(ISNUMBER(C260),AVERAGE(C254:C260),NA())</f>
        <v>427.85714285714283</v>
      </c>
      <c r="V260" s="19">
        <f t="shared" si="259"/>
        <v>375.57142857142856</v>
      </c>
      <c r="W260" s="19">
        <f t="shared" si="259"/>
        <v>344.28571428571428</v>
      </c>
      <c r="X260" s="19">
        <f t="shared" si="259"/>
        <v>39.142857142857146</v>
      </c>
      <c r="Y260" s="19">
        <f t="shared" si="259"/>
        <v>30.857142857142858</v>
      </c>
      <c r="Z260" s="19">
        <f t="shared" si="259"/>
        <v>13.142857142857142</v>
      </c>
      <c r="AA260" s="19">
        <f t="shared" si="259"/>
        <v>24.857142857142858</v>
      </c>
      <c r="AB260" s="19">
        <f t="shared" si="259"/>
        <v>89.428571428571431</v>
      </c>
      <c r="AC260" s="19">
        <f t="shared" si="259"/>
        <v>72</v>
      </c>
      <c r="AD260" s="19">
        <f t="shared" si="259"/>
        <v>38.428571428571431</v>
      </c>
      <c r="AE260" s="19">
        <f t="shared" si="259"/>
        <v>41.571428571428569</v>
      </c>
      <c r="AF260" s="19">
        <f t="shared" si="259"/>
        <v>20.285714285714285</v>
      </c>
      <c r="AG260" s="19">
        <f t="shared" si="259"/>
        <v>18.285714285714285</v>
      </c>
      <c r="AH260" s="19">
        <f t="shared" si="259"/>
        <v>24.714285714285715</v>
      </c>
      <c r="AI260" s="19">
        <f t="shared" si="259"/>
        <v>14.714285714285714</v>
      </c>
    </row>
    <row r="261" spans="2:35" x14ac:dyDescent="0.25">
      <c r="B261" s="215">
        <f t="shared" si="195"/>
        <v>44149</v>
      </c>
      <c r="C261" s="227">
        <v>455</v>
      </c>
      <c r="D261" s="227">
        <v>393</v>
      </c>
      <c r="E261" s="227">
        <v>363</v>
      </c>
      <c r="F261" s="227">
        <v>46</v>
      </c>
      <c r="G261" s="227">
        <v>30</v>
      </c>
      <c r="H261" s="227">
        <v>16</v>
      </c>
      <c r="I261" s="227">
        <v>36</v>
      </c>
      <c r="J261" s="227">
        <v>81</v>
      </c>
      <c r="K261" s="227">
        <v>69</v>
      </c>
      <c r="L261" s="227">
        <v>50</v>
      </c>
      <c r="M261" s="227">
        <v>47</v>
      </c>
      <c r="N261" s="227">
        <v>22</v>
      </c>
      <c r="O261" s="227">
        <v>19</v>
      </c>
      <c r="P261" s="227">
        <v>30</v>
      </c>
      <c r="Q261" s="227">
        <v>9</v>
      </c>
      <c r="T261" s="131">
        <f t="shared" si="258"/>
        <v>44149</v>
      </c>
      <c r="U261" s="19">
        <f t="shared" ref="U261:AI261" si="260">IF(ISNUMBER(C261),AVERAGE(C255:C261),NA())</f>
        <v>434</v>
      </c>
      <c r="V261" s="19">
        <f t="shared" si="260"/>
        <v>380</v>
      </c>
      <c r="W261" s="19">
        <f t="shared" si="260"/>
        <v>347.14285714285717</v>
      </c>
      <c r="X261" s="19">
        <f t="shared" si="260"/>
        <v>40.285714285714285</v>
      </c>
      <c r="Y261" s="19">
        <f t="shared" si="260"/>
        <v>32.428571428571431</v>
      </c>
      <c r="Z261" s="19">
        <f t="shared" si="260"/>
        <v>13.714285714285714</v>
      </c>
      <c r="AA261" s="19">
        <f t="shared" si="260"/>
        <v>25.571428571428573</v>
      </c>
      <c r="AB261" s="19">
        <f t="shared" si="260"/>
        <v>87.857142857142861</v>
      </c>
      <c r="AC261" s="19">
        <f t="shared" si="260"/>
        <v>71</v>
      </c>
      <c r="AD261" s="19">
        <f t="shared" si="260"/>
        <v>41.142857142857146</v>
      </c>
      <c r="AE261" s="19">
        <f t="shared" si="260"/>
        <v>41.857142857142854</v>
      </c>
      <c r="AF261" s="19">
        <f t="shared" si="260"/>
        <v>21.428571428571427</v>
      </c>
      <c r="AG261" s="19">
        <f t="shared" si="260"/>
        <v>17.714285714285715</v>
      </c>
      <c r="AH261" s="19">
        <f t="shared" si="260"/>
        <v>26.285714285714285</v>
      </c>
      <c r="AI261" s="19">
        <f t="shared" si="260"/>
        <v>14.285714285714286</v>
      </c>
    </row>
    <row r="262" spans="2:35" x14ac:dyDescent="0.25">
      <c r="B262" s="215">
        <f t="shared" ref="B262:B325" si="261">B261+1</f>
        <v>44150</v>
      </c>
      <c r="C262" s="227">
        <v>451</v>
      </c>
      <c r="D262" s="227">
        <v>398</v>
      </c>
      <c r="E262" s="227">
        <v>369</v>
      </c>
      <c r="F262" s="227">
        <v>36</v>
      </c>
      <c r="G262" s="227">
        <v>28</v>
      </c>
      <c r="H262" s="227">
        <v>17</v>
      </c>
      <c r="I262" s="227">
        <v>26</v>
      </c>
      <c r="J262" s="227">
        <v>89</v>
      </c>
      <c r="K262" s="227">
        <v>76</v>
      </c>
      <c r="L262" s="227">
        <v>45</v>
      </c>
      <c r="M262" s="227">
        <v>54</v>
      </c>
      <c r="N262" s="227">
        <v>13</v>
      </c>
      <c r="O262" s="227">
        <v>18</v>
      </c>
      <c r="P262" s="227">
        <v>30</v>
      </c>
      <c r="Q262" s="227">
        <v>18</v>
      </c>
      <c r="T262" s="131">
        <f t="shared" si="258"/>
        <v>44150</v>
      </c>
      <c r="U262" s="19">
        <f t="shared" ref="U262:AI262" si="262">IF(ISNUMBER(C262),AVERAGE(C256:C262),NA())</f>
        <v>437.42857142857144</v>
      </c>
      <c r="V262" s="19">
        <f t="shared" si="262"/>
        <v>383.42857142857144</v>
      </c>
      <c r="W262" s="19">
        <f t="shared" si="262"/>
        <v>351.14285714285717</v>
      </c>
      <c r="X262" s="19">
        <f t="shared" si="262"/>
        <v>39.714285714285715</v>
      </c>
      <c r="Y262" s="19">
        <f t="shared" si="262"/>
        <v>31.857142857142858</v>
      </c>
      <c r="Z262" s="19">
        <f t="shared" si="262"/>
        <v>14.285714285714286</v>
      </c>
      <c r="AA262" s="19">
        <f t="shared" si="262"/>
        <v>26.571428571428573</v>
      </c>
      <c r="AB262" s="19">
        <f t="shared" si="262"/>
        <v>87.714285714285708</v>
      </c>
      <c r="AC262" s="19">
        <f t="shared" si="262"/>
        <v>72.142857142857139</v>
      </c>
      <c r="AD262" s="19">
        <f t="shared" si="262"/>
        <v>41.428571428571431</v>
      </c>
      <c r="AE262" s="19">
        <f t="shared" si="262"/>
        <v>44.142857142857146</v>
      </c>
      <c r="AF262" s="19">
        <f t="shared" si="262"/>
        <v>20.571428571428573</v>
      </c>
      <c r="AG262" s="19">
        <f t="shared" si="262"/>
        <v>17.285714285714285</v>
      </c>
      <c r="AH262" s="19">
        <f t="shared" si="262"/>
        <v>27.142857142857142</v>
      </c>
      <c r="AI262" s="19">
        <f t="shared" si="262"/>
        <v>14.142857142857142</v>
      </c>
    </row>
    <row r="263" spans="2:35" x14ac:dyDescent="0.25">
      <c r="B263" s="215">
        <f t="shared" si="261"/>
        <v>44151</v>
      </c>
      <c r="C263" s="227">
        <v>423</v>
      </c>
      <c r="D263" s="227">
        <v>380</v>
      </c>
      <c r="E263" s="227">
        <v>354</v>
      </c>
      <c r="F263" s="227">
        <v>34</v>
      </c>
      <c r="G263" s="227">
        <v>26</v>
      </c>
      <c r="H263" s="227">
        <v>9</v>
      </c>
      <c r="I263" s="227">
        <v>25</v>
      </c>
      <c r="J263" s="227">
        <v>78</v>
      </c>
      <c r="K263" s="227">
        <v>51</v>
      </c>
      <c r="L263" s="227">
        <v>45</v>
      </c>
      <c r="M263" s="227">
        <v>49</v>
      </c>
      <c r="N263" s="227">
        <v>21</v>
      </c>
      <c r="O263" s="227">
        <v>32</v>
      </c>
      <c r="P263" s="227">
        <v>31</v>
      </c>
      <c r="Q263" s="227">
        <v>22</v>
      </c>
      <c r="T263" s="131">
        <f t="shared" si="258"/>
        <v>44151</v>
      </c>
      <c r="U263" s="19">
        <f t="shared" ref="U263:AI263" si="263">IF(ISNUMBER(C263),AVERAGE(C257:C263),NA())</f>
        <v>429.14285714285717</v>
      </c>
      <c r="V263" s="19">
        <f t="shared" si="263"/>
        <v>376.42857142857144</v>
      </c>
      <c r="W263" s="19">
        <f t="shared" si="263"/>
        <v>345.42857142857144</v>
      </c>
      <c r="X263" s="19">
        <f t="shared" si="263"/>
        <v>38.428571428571431</v>
      </c>
      <c r="Y263" s="19">
        <f t="shared" si="263"/>
        <v>30.857142857142858</v>
      </c>
      <c r="Z263" s="19">
        <f t="shared" si="263"/>
        <v>14.285714285714286</v>
      </c>
      <c r="AA263" s="19">
        <f t="shared" si="263"/>
        <v>25.571428571428573</v>
      </c>
      <c r="AB263" s="19">
        <f t="shared" si="263"/>
        <v>86.714285714285708</v>
      </c>
      <c r="AC263" s="19">
        <f t="shared" si="263"/>
        <v>66.142857142857139</v>
      </c>
      <c r="AD263" s="19">
        <f t="shared" si="263"/>
        <v>40.857142857142854</v>
      </c>
      <c r="AE263" s="19">
        <f t="shared" si="263"/>
        <v>45.714285714285715</v>
      </c>
      <c r="AF263" s="19">
        <f t="shared" si="263"/>
        <v>20.142857142857142</v>
      </c>
      <c r="AG263" s="19">
        <f t="shared" si="263"/>
        <v>18.428571428571427</v>
      </c>
      <c r="AH263" s="19">
        <f t="shared" si="263"/>
        <v>27</v>
      </c>
      <c r="AI263" s="19">
        <f t="shared" si="263"/>
        <v>14.857142857142858</v>
      </c>
    </row>
    <row r="264" spans="2:35" x14ac:dyDescent="0.25">
      <c r="B264" s="215">
        <f t="shared" si="261"/>
        <v>44152</v>
      </c>
      <c r="C264" s="227">
        <v>461</v>
      </c>
      <c r="D264" s="227">
        <v>406</v>
      </c>
      <c r="E264" s="227">
        <v>373</v>
      </c>
      <c r="F264" s="227">
        <v>38</v>
      </c>
      <c r="G264" s="227">
        <v>33</v>
      </c>
      <c r="H264" s="227">
        <v>17</v>
      </c>
      <c r="I264" s="227">
        <v>28</v>
      </c>
      <c r="J264" s="227">
        <v>83</v>
      </c>
      <c r="K264" s="227">
        <v>55</v>
      </c>
      <c r="L264" s="227">
        <v>44</v>
      </c>
      <c r="M264" s="227">
        <v>52</v>
      </c>
      <c r="N264" s="227">
        <v>21</v>
      </c>
      <c r="O264" s="227">
        <v>33</v>
      </c>
      <c r="P264" s="227">
        <v>30</v>
      </c>
      <c r="Q264" s="227">
        <v>27</v>
      </c>
      <c r="T264" s="131">
        <f t="shared" si="258"/>
        <v>44152</v>
      </c>
      <c r="U264" s="19">
        <f t="shared" ref="U264:AI264" si="264">IF(ISNUMBER(C264),AVERAGE(C258:C264),NA())</f>
        <v>436.85714285714283</v>
      </c>
      <c r="V264" s="19">
        <f t="shared" si="264"/>
        <v>383.85714285714283</v>
      </c>
      <c r="W264" s="19">
        <f t="shared" si="264"/>
        <v>352.14285714285717</v>
      </c>
      <c r="X264" s="19">
        <f t="shared" si="264"/>
        <v>38</v>
      </c>
      <c r="Y264" s="19">
        <f t="shared" si="264"/>
        <v>31.571428571428573</v>
      </c>
      <c r="Z264" s="19">
        <f t="shared" si="264"/>
        <v>15</v>
      </c>
      <c r="AA264" s="19">
        <f t="shared" si="264"/>
        <v>26.285714285714285</v>
      </c>
      <c r="AB264" s="19">
        <f t="shared" si="264"/>
        <v>86.714285714285708</v>
      </c>
      <c r="AC264" s="19">
        <f t="shared" si="264"/>
        <v>64.571428571428569</v>
      </c>
      <c r="AD264" s="19">
        <f t="shared" si="264"/>
        <v>42.285714285714285</v>
      </c>
      <c r="AE264" s="19">
        <f t="shared" si="264"/>
        <v>47</v>
      </c>
      <c r="AF264" s="19">
        <f t="shared" si="264"/>
        <v>19.285714285714285</v>
      </c>
      <c r="AG264" s="19">
        <f t="shared" si="264"/>
        <v>21</v>
      </c>
      <c r="AH264" s="19">
        <f t="shared" si="264"/>
        <v>27.714285714285715</v>
      </c>
      <c r="AI264" s="19">
        <f t="shared" si="264"/>
        <v>17.285714285714285</v>
      </c>
    </row>
    <row r="265" spans="2:35" x14ac:dyDescent="0.25">
      <c r="B265" s="215">
        <f t="shared" si="261"/>
        <v>44153</v>
      </c>
      <c r="C265" s="227">
        <v>507</v>
      </c>
      <c r="D265" s="227">
        <v>465</v>
      </c>
      <c r="E265" s="227">
        <v>437</v>
      </c>
      <c r="F265" s="227">
        <v>28</v>
      </c>
      <c r="G265" s="227">
        <v>28</v>
      </c>
      <c r="H265" s="227">
        <v>14</v>
      </c>
      <c r="I265" s="227">
        <v>33</v>
      </c>
      <c r="J265" s="227">
        <v>98</v>
      </c>
      <c r="K265" s="227">
        <v>85</v>
      </c>
      <c r="L265" s="227">
        <v>59</v>
      </c>
      <c r="M265" s="227">
        <v>55</v>
      </c>
      <c r="N265" s="227">
        <v>20</v>
      </c>
      <c r="O265" s="227">
        <v>21</v>
      </c>
      <c r="P265" s="227">
        <v>43</v>
      </c>
      <c r="Q265" s="227">
        <v>23</v>
      </c>
      <c r="T265" s="131">
        <f t="shared" si="258"/>
        <v>44153</v>
      </c>
      <c r="U265" s="19">
        <f t="shared" ref="U265:AI265" si="265">IF(ISNUMBER(C265),AVERAGE(C259:C265),NA())</f>
        <v>451.57142857142856</v>
      </c>
      <c r="V265" s="19">
        <f t="shared" si="265"/>
        <v>400.42857142857144</v>
      </c>
      <c r="W265" s="19">
        <f t="shared" si="265"/>
        <v>369.85714285714283</v>
      </c>
      <c r="X265" s="19">
        <f t="shared" si="265"/>
        <v>36.571428571428569</v>
      </c>
      <c r="Y265" s="19">
        <f t="shared" si="265"/>
        <v>30.428571428571427</v>
      </c>
      <c r="Z265" s="19">
        <f t="shared" si="265"/>
        <v>14.571428571428571</v>
      </c>
      <c r="AA265" s="19">
        <f t="shared" si="265"/>
        <v>28</v>
      </c>
      <c r="AB265" s="19">
        <f t="shared" si="265"/>
        <v>88.428571428571431</v>
      </c>
      <c r="AC265" s="19">
        <f t="shared" si="265"/>
        <v>67.571428571428569</v>
      </c>
      <c r="AD265" s="19">
        <f t="shared" si="265"/>
        <v>47</v>
      </c>
      <c r="AE265" s="19">
        <f t="shared" si="265"/>
        <v>48.142857142857146</v>
      </c>
      <c r="AF265" s="19">
        <f t="shared" si="265"/>
        <v>19.428571428571427</v>
      </c>
      <c r="AG265" s="19">
        <f t="shared" si="265"/>
        <v>22.285714285714285</v>
      </c>
      <c r="AH265" s="19">
        <f t="shared" si="265"/>
        <v>30.714285714285715</v>
      </c>
      <c r="AI265" s="19">
        <f t="shared" si="265"/>
        <v>18.285714285714285</v>
      </c>
    </row>
    <row r="266" spans="2:35" x14ac:dyDescent="0.25">
      <c r="B266" s="215">
        <f t="shared" si="261"/>
        <v>44154</v>
      </c>
      <c r="C266" s="227">
        <v>479</v>
      </c>
      <c r="D266" s="227">
        <v>434</v>
      </c>
      <c r="E266" s="227">
        <v>401</v>
      </c>
      <c r="F266" s="227">
        <v>29</v>
      </c>
      <c r="G266" s="227">
        <v>32</v>
      </c>
      <c r="H266" s="227">
        <v>16</v>
      </c>
      <c r="I266" s="227">
        <v>30</v>
      </c>
      <c r="J266" s="227">
        <v>78</v>
      </c>
      <c r="K266" s="227">
        <v>80</v>
      </c>
      <c r="L266" s="227">
        <v>52</v>
      </c>
      <c r="M266" s="227">
        <v>55</v>
      </c>
      <c r="N266" s="227">
        <v>23</v>
      </c>
      <c r="O266" s="227">
        <v>27</v>
      </c>
      <c r="P266" s="227">
        <v>35</v>
      </c>
      <c r="Q266" s="227">
        <v>21</v>
      </c>
      <c r="T266" s="131">
        <f t="shared" si="258"/>
        <v>44154</v>
      </c>
      <c r="U266" s="19">
        <f t="shared" ref="U266:AI266" si="266">IF(ISNUMBER(C266),AVERAGE(C260:C266),NA())</f>
        <v>459.28571428571428</v>
      </c>
      <c r="V266" s="19">
        <f t="shared" si="266"/>
        <v>407.71428571428572</v>
      </c>
      <c r="W266" s="19">
        <f t="shared" si="266"/>
        <v>376.85714285714283</v>
      </c>
      <c r="X266" s="19">
        <f t="shared" si="266"/>
        <v>36</v>
      </c>
      <c r="Y266" s="19">
        <f t="shared" si="266"/>
        <v>30.571428571428573</v>
      </c>
      <c r="Z266" s="19">
        <f t="shared" si="266"/>
        <v>15.571428571428571</v>
      </c>
      <c r="AA266" s="19">
        <f t="shared" si="266"/>
        <v>29.285714285714285</v>
      </c>
      <c r="AB266" s="19">
        <f t="shared" si="266"/>
        <v>86.571428571428569</v>
      </c>
      <c r="AC266" s="19">
        <f t="shared" si="266"/>
        <v>68.571428571428569</v>
      </c>
      <c r="AD266" s="19">
        <f t="shared" si="266"/>
        <v>47.714285714285715</v>
      </c>
      <c r="AE266" s="19">
        <f t="shared" si="266"/>
        <v>49.714285714285715</v>
      </c>
      <c r="AF266" s="19">
        <f t="shared" si="266"/>
        <v>20.142857142857142</v>
      </c>
      <c r="AG266" s="19">
        <f t="shared" si="266"/>
        <v>23.285714285714285</v>
      </c>
      <c r="AH266" s="19">
        <f t="shared" si="266"/>
        <v>32.571428571428569</v>
      </c>
      <c r="AI266" s="19">
        <f t="shared" si="266"/>
        <v>19</v>
      </c>
    </row>
    <row r="267" spans="2:35" x14ac:dyDescent="0.25">
      <c r="B267" s="215">
        <f t="shared" si="261"/>
        <v>44155</v>
      </c>
      <c r="C267" s="227">
        <v>471</v>
      </c>
      <c r="D267" s="227">
        <v>421</v>
      </c>
      <c r="E267" s="227">
        <v>393</v>
      </c>
      <c r="F267" s="227">
        <v>33</v>
      </c>
      <c r="G267" s="227">
        <v>28</v>
      </c>
      <c r="H267" s="227">
        <v>17</v>
      </c>
      <c r="I267" s="227">
        <v>34</v>
      </c>
      <c r="J267" s="227">
        <v>72</v>
      </c>
      <c r="K267" s="227">
        <v>69</v>
      </c>
      <c r="L267" s="227">
        <v>44</v>
      </c>
      <c r="M267" s="227">
        <v>62</v>
      </c>
      <c r="N267" s="227">
        <v>22</v>
      </c>
      <c r="O267" s="227">
        <v>27</v>
      </c>
      <c r="P267" s="227">
        <v>28</v>
      </c>
      <c r="Q267" s="227">
        <v>35</v>
      </c>
      <c r="T267" s="131">
        <f t="shared" si="258"/>
        <v>44155</v>
      </c>
      <c r="U267" s="19">
        <f t="shared" ref="U267:AI267" si="267">IF(ISNUMBER(C267),AVERAGE(C261:C267),NA())</f>
        <v>463.85714285714283</v>
      </c>
      <c r="V267" s="19">
        <f t="shared" si="267"/>
        <v>413.85714285714283</v>
      </c>
      <c r="W267" s="19">
        <f t="shared" si="267"/>
        <v>384.28571428571428</v>
      </c>
      <c r="X267" s="19">
        <f t="shared" si="267"/>
        <v>34.857142857142854</v>
      </c>
      <c r="Y267" s="19">
        <f t="shared" si="267"/>
        <v>29.285714285714285</v>
      </c>
      <c r="Z267" s="19">
        <f t="shared" si="267"/>
        <v>15.142857142857142</v>
      </c>
      <c r="AA267" s="19">
        <f t="shared" si="267"/>
        <v>30.285714285714285</v>
      </c>
      <c r="AB267" s="19">
        <f t="shared" si="267"/>
        <v>82.714285714285708</v>
      </c>
      <c r="AC267" s="19">
        <f t="shared" si="267"/>
        <v>69.285714285714292</v>
      </c>
      <c r="AD267" s="19">
        <f t="shared" si="267"/>
        <v>48.428571428571431</v>
      </c>
      <c r="AE267" s="19">
        <f t="shared" si="267"/>
        <v>53.428571428571431</v>
      </c>
      <c r="AF267" s="19">
        <f t="shared" si="267"/>
        <v>20.285714285714285</v>
      </c>
      <c r="AG267" s="19">
        <f t="shared" si="267"/>
        <v>25.285714285714285</v>
      </c>
      <c r="AH267" s="19">
        <f t="shared" si="267"/>
        <v>32.428571428571431</v>
      </c>
      <c r="AI267" s="19">
        <f t="shared" si="267"/>
        <v>22.142857142857142</v>
      </c>
    </row>
    <row r="268" spans="2:35" x14ac:dyDescent="0.25">
      <c r="B268" s="215">
        <f t="shared" si="261"/>
        <v>44156</v>
      </c>
      <c r="C268" s="227">
        <v>494</v>
      </c>
      <c r="D268" s="227">
        <v>449</v>
      </c>
      <c r="E268" s="227">
        <v>410</v>
      </c>
      <c r="F268" s="227">
        <v>36</v>
      </c>
      <c r="G268" s="227">
        <v>39</v>
      </c>
      <c r="H268" s="227">
        <v>9</v>
      </c>
      <c r="I268" s="227">
        <v>32</v>
      </c>
      <c r="J268" s="227">
        <v>87</v>
      </c>
      <c r="K268" s="227">
        <v>78</v>
      </c>
      <c r="L268" s="227">
        <v>46</v>
      </c>
      <c r="M268" s="227">
        <v>55</v>
      </c>
      <c r="N268" s="227">
        <v>23</v>
      </c>
      <c r="O268" s="227">
        <v>22</v>
      </c>
      <c r="P268" s="227">
        <v>31</v>
      </c>
      <c r="Q268" s="227">
        <v>36</v>
      </c>
      <c r="T268" s="131">
        <f t="shared" si="258"/>
        <v>44156</v>
      </c>
      <c r="U268" s="19">
        <f t="shared" ref="U268:AI268" si="268">IF(ISNUMBER(C268),AVERAGE(C262:C268),NA())</f>
        <v>469.42857142857144</v>
      </c>
      <c r="V268" s="19">
        <f t="shared" si="268"/>
        <v>421.85714285714283</v>
      </c>
      <c r="W268" s="19">
        <f t="shared" si="268"/>
        <v>391</v>
      </c>
      <c r="X268" s="19">
        <f t="shared" si="268"/>
        <v>33.428571428571431</v>
      </c>
      <c r="Y268" s="19">
        <f t="shared" si="268"/>
        <v>30.571428571428573</v>
      </c>
      <c r="Z268" s="19">
        <f t="shared" si="268"/>
        <v>14.142857142857142</v>
      </c>
      <c r="AA268" s="19">
        <f t="shared" si="268"/>
        <v>29.714285714285715</v>
      </c>
      <c r="AB268" s="19">
        <f t="shared" si="268"/>
        <v>83.571428571428569</v>
      </c>
      <c r="AC268" s="19">
        <f t="shared" si="268"/>
        <v>70.571428571428569</v>
      </c>
      <c r="AD268" s="19">
        <f t="shared" si="268"/>
        <v>47.857142857142854</v>
      </c>
      <c r="AE268" s="19">
        <f t="shared" si="268"/>
        <v>54.571428571428569</v>
      </c>
      <c r="AF268" s="19">
        <f t="shared" si="268"/>
        <v>20.428571428571427</v>
      </c>
      <c r="AG268" s="19">
        <f t="shared" si="268"/>
        <v>25.714285714285715</v>
      </c>
      <c r="AH268" s="19">
        <f t="shared" si="268"/>
        <v>32.571428571428569</v>
      </c>
      <c r="AI268" s="19">
        <f t="shared" si="268"/>
        <v>26</v>
      </c>
    </row>
    <row r="269" spans="2:35" x14ac:dyDescent="0.25">
      <c r="B269" s="215">
        <f t="shared" si="261"/>
        <v>44157</v>
      </c>
      <c r="C269" s="227">
        <v>506</v>
      </c>
      <c r="D269" s="227">
        <v>450</v>
      </c>
      <c r="E269" s="227">
        <v>413</v>
      </c>
      <c r="F269" s="227">
        <v>42</v>
      </c>
      <c r="G269" s="227">
        <v>36</v>
      </c>
      <c r="H269" s="227">
        <v>14</v>
      </c>
      <c r="I269" s="227">
        <v>31</v>
      </c>
      <c r="J269" s="227">
        <v>72</v>
      </c>
      <c r="K269" s="227">
        <v>71</v>
      </c>
      <c r="L269" s="227">
        <v>56</v>
      </c>
      <c r="M269" s="227">
        <v>53</v>
      </c>
      <c r="N269" s="227">
        <v>23</v>
      </c>
      <c r="O269" s="227">
        <v>34</v>
      </c>
      <c r="P269" s="227">
        <v>36</v>
      </c>
      <c r="Q269" s="227">
        <v>37</v>
      </c>
      <c r="T269" s="131">
        <f t="shared" si="258"/>
        <v>44157</v>
      </c>
      <c r="U269" s="19">
        <f t="shared" ref="U269:AI269" si="269">IF(ISNUMBER(C269),AVERAGE(C263:C269),NA())</f>
        <v>477.28571428571428</v>
      </c>
      <c r="V269" s="19">
        <f t="shared" si="269"/>
        <v>429.28571428571428</v>
      </c>
      <c r="W269" s="19">
        <f t="shared" si="269"/>
        <v>397.28571428571428</v>
      </c>
      <c r="X269" s="19">
        <f t="shared" si="269"/>
        <v>34.285714285714285</v>
      </c>
      <c r="Y269" s="19">
        <f t="shared" si="269"/>
        <v>31.714285714285715</v>
      </c>
      <c r="Z269" s="19">
        <f t="shared" si="269"/>
        <v>13.714285714285714</v>
      </c>
      <c r="AA269" s="19">
        <f t="shared" si="269"/>
        <v>30.428571428571427</v>
      </c>
      <c r="AB269" s="19">
        <f t="shared" si="269"/>
        <v>81.142857142857139</v>
      </c>
      <c r="AC269" s="19">
        <f t="shared" si="269"/>
        <v>69.857142857142861</v>
      </c>
      <c r="AD269" s="19">
        <f t="shared" si="269"/>
        <v>49.428571428571431</v>
      </c>
      <c r="AE269" s="19">
        <f t="shared" si="269"/>
        <v>54.428571428571431</v>
      </c>
      <c r="AF269" s="19">
        <f t="shared" si="269"/>
        <v>21.857142857142858</v>
      </c>
      <c r="AG269" s="19">
        <f t="shared" si="269"/>
        <v>28</v>
      </c>
      <c r="AH269" s="19">
        <f t="shared" si="269"/>
        <v>33.428571428571431</v>
      </c>
      <c r="AI269" s="19">
        <f t="shared" si="269"/>
        <v>28.714285714285715</v>
      </c>
    </row>
    <row r="270" spans="2:35" x14ac:dyDescent="0.25">
      <c r="B270" s="215">
        <f t="shared" si="261"/>
        <v>44158</v>
      </c>
      <c r="C270" s="227">
        <v>496</v>
      </c>
      <c r="D270" s="227">
        <v>450</v>
      </c>
      <c r="E270" s="227">
        <v>417</v>
      </c>
      <c r="F270" s="227">
        <v>37</v>
      </c>
      <c r="G270" s="227">
        <v>32</v>
      </c>
      <c r="H270" s="227">
        <v>9</v>
      </c>
      <c r="I270" s="227">
        <v>34</v>
      </c>
      <c r="J270" s="227">
        <v>75</v>
      </c>
      <c r="K270" s="227">
        <v>81</v>
      </c>
      <c r="L270" s="227">
        <v>49</v>
      </c>
      <c r="M270" s="227">
        <v>58</v>
      </c>
      <c r="N270" s="227">
        <v>27</v>
      </c>
      <c r="O270" s="227">
        <v>21</v>
      </c>
      <c r="P270" s="227">
        <v>53</v>
      </c>
      <c r="Q270" s="227">
        <v>19</v>
      </c>
      <c r="T270" s="131">
        <f t="shared" si="258"/>
        <v>44158</v>
      </c>
      <c r="U270" s="19">
        <f t="shared" ref="U270:AI270" si="270">IF(ISNUMBER(C270),AVERAGE(C264:C270),NA())</f>
        <v>487.71428571428572</v>
      </c>
      <c r="V270" s="19">
        <f t="shared" si="270"/>
        <v>439.28571428571428</v>
      </c>
      <c r="W270" s="19">
        <f t="shared" si="270"/>
        <v>406.28571428571428</v>
      </c>
      <c r="X270" s="19">
        <f t="shared" si="270"/>
        <v>34.714285714285715</v>
      </c>
      <c r="Y270" s="19">
        <f t="shared" si="270"/>
        <v>32.571428571428569</v>
      </c>
      <c r="Z270" s="19">
        <f t="shared" si="270"/>
        <v>13.714285714285714</v>
      </c>
      <c r="AA270" s="19">
        <f t="shared" si="270"/>
        <v>31.714285714285715</v>
      </c>
      <c r="AB270" s="19">
        <f t="shared" si="270"/>
        <v>80.714285714285708</v>
      </c>
      <c r="AC270" s="19">
        <f t="shared" si="270"/>
        <v>74.142857142857139</v>
      </c>
      <c r="AD270" s="19">
        <f t="shared" si="270"/>
        <v>50</v>
      </c>
      <c r="AE270" s="19">
        <f t="shared" si="270"/>
        <v>55.714285714285715</v>
      </c>
      <c r="AF270" s="19">
        <f t="shared" si="270"/>
        <v>22.714285714285715</v>
      </c>
      <c r="AG270" s="19">
        <f t="shared" si="270"/>
        <v>26.428571428571427</v>
      </c>
      <c r="AH270" s="19">
        <f t="shared" si="270"/>
        <v>36.571428571428569</v>
      </c>
      <c r="AI270" s="19">
        <f t="shared" si="270"/>
        <v>28.285714285714285</v>
      </c>
    </row>
    <row r="271" spans="2:35" x14ac:dyDescent="0.25">
      <c r="B271" s="215">
        <f t="shared" si="261"/>
        <v>44159</v>
      </c>
      <c r="C271" s="227">
        <v>490</v>
      </c>
      <c r="D271" s="227">
        <v>447</v>
      </c>
      <c r="E271" s="227">
        <v>417</v>
      </c>
      <c r="F271" s="227">
        <v>33</v>
      </c>
      <c r="G271" s="227">
        <v>30</v>
      </c>
      <c r="H271" s="227">
        <v>10</v>
      </c>
      <c r="I271" s="227">
        <v>38</v>
      </c>
      <c r="J271" s="227">
        <v>79</v>
      </c>
      <c r="K271" s="227">
        <v>80</v>
      </c>
      <c r="L271" s="227">
        <v>47</v>
      </c>
      <c r="M271" s="227">
        <v>57</v>
      </c>
      <c r="N271" s="227">
        <v>23</v>
      </c>
      <c r="O271" s="227">
        <v>31</v>
      </c>
      <c r="P271" s="227">
        <v>31</v>
      </c>
      <c r="Q271" s="227">
        <v>31</v>
      </c>
      <c r="T271" s="131">
        <f t="shared" si="258"/>
        <v>44159</v>
      </c>
      <c r="U271" s="19">
        <f t="shared" ref="U271:AI271" si="271">IF(ISNUMBER(C271),AVERAGE(C265:C271),NA())</f>
        <v>491.85714285714283</v>
      </c>
      <c r="V271" s="19">
        <f t="shared" si="271"/>
        <v>445.14285714285717</v>
      </c>
      <c r="W271" s="19">
        <f t="shared" si="271"/>
        <v>412.57142857142856</v>
      </c>
      <c r="X271" s="19">
        <f t="shared" si="271"/>
        <v>34</v>
      </c>
      <c r="Y271" s="19">
        <f t="shared" si="271"/>
        <v>32.142857142857146</v>
      </c>
      <c r="Z271" s="19">
        <f t="shared" si="271"/>
        <v>12.714285714285714</v>
      </c>
      <c r="AA271" s="19">
        <f t="shared" si="271"/>
        <v>33.142857142857146</v>
      </c>
      <c r="AB271" s="19">
        <f t="shared" si="271"/>
        <v>80.142857142857139</v>
      </c>
      <c r="AC271" s="19">
        <f t="shared" si="271"/>
        <v>77.714285714285708</v>
      </c>
      <c r="AD271" s="19">
        <f t="shared" si="271"/>
        <v>50.428571428571431</v>
      </c>
      <c r="AE271" s="19">
        <f t="shared" si="271"/>
        <v>56.428571428571431</v>
      </c>
      <c r="AF271" s="19">
        <f t="shared" si="271"/>
        <v>23</v>
      </c>
      <c r="AG271" s="19">
        <f t="shared" si="271"/>
        <v>26.142857142857142</v>
      </c>
      <c r="AH271" s="19">
        <f t="shared" si="271"/>
        <v>36.714285714285715</v>
      </c>
      <c r="AI271" s="19">
        <f t="shared" si="271"/>
        <v>28.857142857142858</v>
      </c>
    </row>
    <row r="272" spans="2:35" x14ac:dyDescent="0.25">
      <c r="B272" s="215">
        <f t="shared" si="261"/>
        <v>44160</v>
      </c>
      <c r="C272" s="227">
        <v>492</v>
      </c>
      <c r="D272" s="227">
        <v>448</v>
      </c>
      <c r="E272" s="227">
        <v>430</v>
      </c>
      <c r="F272" s="227">
        <v>38</v>
      </c>
      <c r="G272" s="227">
        <v>18</v>
      </c>
      <c r="H272" s="227">
        <v>6</v>
      </c>
      <c r="I272" s="227">
        <v>29</v>
      </c>
      <c r="J272" s="227">
        <v>86</v>
      </c>
      <c r="K272" s="227">
        <v>66</v>
      </c>
      <c r="L272" s="227">
        <v>52</v>
      </c>
      <c r="M272" s="227">
        <v>51</v>
      </c>
      <c r="N272" s="227">
        <v>32</v>
      </c>
      <c r="O272" s="227">
        <v>37</v>
      </c>
      <c r="P272" s="227">
        <v>49</v>
      </c>
      <c r="Q272" s="227">
        <v>28</v>
      </c>
      <c r="T272" s="131">
        <f t="shared" si="258"/>
        <v>44160</v>
      </c>
      <c r="U272" s="19">
        <f t="shared" ref="U272:AI272" si="272">IF(ISNUMBER(C272),AVERAGE(C266:C272),NA())</f>
        <v>489.71428571428572</v>
      </c>
      <c r="V272" s="19">
        <f t="shared" si="272"/>
        <v>442.71428571428572</v>
      </c>
      <c r="W272" s="19">
        <f t="shared" si="272"/>
        <v>411.57142857142856</v>
      </c>
      <c r="X272" s="19">
        <f t="shared" si="272"/>
        <v>35.428571428571431</v>
      </c>
      <c r="Y272" s="19">
        <f t="shared" si="272"/>
        <v>30.714285714285715</v>
      </c>
      <c r="Z272" s="19">
        <f t="shared" si="272"/>
        <v>11.571428571428571</v>
      </c>
      <c r="AA272" s="19">
        <f t="shared" si="272"/>
        <v>32.571428571428569</v>
      </c>
      <c r="AB272" s="19">
        <f t="shared" si="272"/>
        <v>78.428571428571431</v>
      </c>
      <c r="AC272" s="19">
        <f t="shared" si="272"/>
        <v>75</v>
      </c>
      <c r="AD272" s="19">
        <f t="shared" si="272"/>
        <v>49.428571428571431</v>
      </c>
      <c r="AE272" s="19">
        <f t="shared" si="272"/>
        <v>55.857142857142854</v>
      </c>
      <c r="AF272" s="19">
        <f t="shared" si="272"/>
        <v>24.714285714285715</v>
      </c>
      <c r="AG272" s="19">
        <f t="shared" si="272"/>
        <v>28.428571428571427</v>
      </c>
      <c r="AH272" s="19">
        <f t="shared" si="272"/>
        <v>37.571428571428569</v>
      </c>
      <c r="AI272" s="19">
        <f t="shared" si="272"/>
        <v>29.571428571428573</v>
      </c>
    </row>
    <row r="273" spans="2:35" x14ac:dyDescent="0.25">
      <c r="B273" s="215">
        <f t="shared" si="261"/>
        <v>44161</v>
      </c>
      <c r="C273" s="227">
        <v>455</v>
      </c>
      <c r="D273" s="227">
        <v>412</v>
      </c>
      <c r="E273" s="227">
        <v>374</v>
      </c>
      <c r="F273" s="227">
        <v>29</v>
      </c>
      <c r="G273" s="227">
        <v>38</v>
      </c>
      <c r="H273" s="227">
        <v>14</v>
      </c>
      <c r="I273" s="227">
        <v>30</v>
      </c>
      <c r="J273" s="227">
        <v>57</v>
      </c>
      <c r="K273" s="227">
        <v>64</v>
      </c>
      <c r="L273" s="227">
        <v>51</v>
      </c>
      <c r="M273" s="227">
        <v>62</v>
      </c>
      <c r="N273" s="227">
        <v>23</v>
      </c>
      <c r="O273" s="227">
        <v>28</v>
      </c>
      <c r="P273" s="227">
        <v>42</v>
      </c>
      <c r="Q273" s="227">
        <v>17</v>
      </c>
      <c r="T273" s="131">
        <f t="shared" si="258"/>
        <v>44161</v>
      </c>
      <c r="U273" s="19">
        <f t="shared" ref="U273:AI273" si="273">IF(ISNUMBER(C273),AVERAGE(C267:C273),NA())</f>
        <v>486.28571428571428</v>
      </c>
      <c r="V273" s="19">
        <f t="shared" si="273"/>
        <v>439.57142857142856</v>
      </c>
      <c r="W273" s="19">
        <f t="shared" si="273"/>
        <v>407.71428571428572</v>
      </c>
      <c r="X273" s="19">
        <f t="shared" si="273"/>
        <v>35.428571428571431</v>
      </c>
      <c r="Y273" s="19">
        <f t="shared" si="273"/>
        <v>31.571428571428573</v>
      </c>
      <c r="Z273" s="19">
        <f t="shared" si="273"/>
        <v>11.285714285714286</v>
      </c>
      <c r="AA273" s="19">
        <f t="shared" si="273"/>
        <v>32.571428571428569</v>
      </c>
      <c r="AB273" s="19">
        <f t="shared" si="273"/>
        <v>75.428571428571431</v>
      </c>
      <c r="AC273" s="19">
        <f t="shared" si="273"/>
        <v>72.714285714285708</v>
      </c>
      <c r="AD273" s="19">
        <f t="shared" si="273"/>
        <v>49.285714285714285</v>
      </c>
      <c r="AE273" s="19">
        <f t="shared" si="273"/>
        <v>56.857142857142854</v>
      </c>
      <c r="AF273" s="19">
        <f t="shared" si="273"/>
        <v>24.714285714285715</v>
      </c>
      <c r="AG273" s="19">
        <f t="shared" si="273"/>
        <v>28.571428571428573</v>
      </c>
      <c r="AH273" s="19">
        <f t="shared" si="273"/>
        <v>38.571428571428569</v>
      </c>
      <c r="AI273" s="19">
        <f t="shared" si="273"/>
        <v>29</v>
      </c>
    </row>
    <row r="274" spans="2:35" x14ac:dyDescent="0.25">
      <c r="B274" s="215">
        <f t="shared" si="261"/>
        <v>44162</v>
      </c>
      <c r="C274" s="227">
        <v>450</v>
      </c>
      <c r="D274" s="227">
        <v>405</v>
      </c>
      <c r="E274" s="227">
        <v>378</v>
      </c>
      <c r="F274" s="227">
        <v>30</v>
      </c>
      <c r="G274" s="227">
        <v>27</v>
      </c>
      <c r="H274" s="227">
        <v>15</v>
      </c>
      <c r="I274" s="227">
        <v>23</v>
      </c>
      <c r="J274" s="227">
        <v>66</v>
      </c>
      <c r="K274" s="227">
        <v>66</v>
      </c>
      <c r="L274" s="227">
        <v>57</v>
      </c>
      <c r="M274" s="227">
        <v>49</v>
      </c>
      <c r="N274" s="227">
        <v>25</v>
      </c>
      <c r="O274" s="227">
        <v>25</v>
      </c>
      <c r="P274" s="227">
        <v>39</v>
      </c>
      <c r="Q274" s="227">
        <v>28</v>
      </c>
      <c r="T274" s="131">
        <f t="shared" si="258"/>
        <v>44162</v>
      </c>
      <c r="U274" s="19">
        <f t="shared" ref="U274:AI274" si="274">IF(ISNUMBER(C274),AVERAGE(C268:C274),NA())</f>
        <v>483.28571428571428</v>
      </c>
      <c r="V274" s="19">
        <f t="shared" si="274"/>
        <v>437.28571428571428</v>
      </c>
      <c r="W274" s="19">
        <f t="shared" si="274"/>
        <v>405.57142857142856</v>
      </c>
      <c r="X274" s="19">
        <f t="shared" si="274"/>
        <v>35</v>
      </c>
      <c r="Y274" s="19">
        <f t="shared" si="274"/>
        <v>31.428571428571427</v>
      </c>
      <c r="Z274" s="19">
        <f t="shared" si="274"/>
        <v>11</v>
      </c>
      <c r="AA274" s="19">
        <f t="shared" si="274"/>
        <v>31</v>
      </c>
      <c r="AB274" s="19">
        <f t="shared" si="274"/>
        <v>74.571428571428569</v>
      </c>
      <c r="AC274" s="19">
        <f t="shared" si="274"/>
        <v>72.285714285714292</v>
      </c>
      <c r="AD274" s="19">
        <f t="shared" si="274"/>
        <v>51.142857142857146</v>
      </c>
      <c r="AE274" s="19">
        <f t="shared" si="274"/>
        <v>55</v>
      </c>
      <c r="AF274" s="19">
        <f t="shared" si="274"/>
        <v>25.142857142857142</v>
      </c>
      <c r="AG274" s="19">
        <f t="shared" si="274"/>
        <v>28.285714285714285</v>
      </c>
      <c r="AH274" s="19">
        <f t="shared" si="274"/>
        <v>40.142857142857146</v>
      </c>
      <c r="AI274" s="19">
        <f t="shared" si="274"/>
        <v>28</v>
      </c>
    </row>
    <row r="275" spans="2:35" x14ac:dyDescent="0.25">
      <c r="B275" s="215">
        <f t="shared" si="261"/>
        <v>44163</v>
      </c>
      <c r="C275" s="227">
        <v>475</v>
      </c>
      <c r="D275" s="227">
        <v>418</v>
      </c>
      <c r="E275" s="227">
        <v>378</v>
      </c>
      <c r="F275" s="227">
        <v>43</v>
      </c>
      <c r="G275" s="227">
        <v>38</v>
      </c>
      <c r="H275" s="227">
        <v>14</v>
      </c>
      <c r="I275" s="227">
        <v>22</v>
      </c>
      <c r="J275" s="227">
        <v>64</v>
      </c>
      <c r="K275" s="227">
        <v>65</v>
      </c>
      <c r="L275" s="227">
        <v>56</v>
      </c>
      <c r="M275" s="227">
        <v>51</v>
      </c>
      <c r="N275" s="227">
        <v>30</v>
      </c>
      <c r="O275" s="227">
        <v>27</v>
      </c>
      <c r="P275" s="227">
        <v>32</v>
      </c>
      <c r="Q275" s="227">
        <v>31</v>
      </c>
      <c r="T275" s="131">
        <f t="shared" si="258"/>
        <v>44163</v>
      </c>
      <c r="U275" s="19">
        <f t="shared" ref="U275:AI275" si="275">IF(ISNUMBER(C275),AVERAGE(C269:C275),NA())</f>
        <v>480.57142857142856</v>
      </c>
      <c r="V275" s="19">
        <f t="shared" si="275"/>
        <v>432.85714285714283</v>
      </c>
      <c r="W275" s="19">
        <f t="shared" si="275"/>
        <v>401</v>
      </c>
      <c r="X275" s="19">
        <f t="shared" si="275"/>
        <v>36</v>
      </c>
      <c r="Y275" s="19">
        <f t="shared" si="275"/>
        <v>31.285714285714285</v>
      </c>
      <c r="Z275" s="19">
        <f t="shared" si="275"/>
        <v>11.714285714285714</v>
      </c>
      <c r="AA275" s="19">
        <f t="shared" si="275"/>
        <v>29.571428571428573</v>
      </c>
      <c r="AB275" s="19">
        <f t="shared" si="275"/>
        <v>71.285714285714292</v>
      </c>
      <c r="AC275" s="19">
        <f t="shared" si="275"/>
        <v>70.428571428571431</v>
      </c>
      <c r="AD275" s="19">
        <f t="shared" si="275"/>
        <v>52.571428571428569</v>
      </c>
      <c r="AE275" s="19">
        <f t="shared" si="275"/>
        <v>54.428571428571431</v>
      </c>
      <c r="AF275" s="19">
        <f t="shared" si="275"/>
        <v>26.142857142857142</v>
      </c>
      <c r="AG275" s="19">
        <f t="shared" si="275"/>
        <v>29</v>
      </c>
      <c r="AH275" s="19">
        <f t="shared" si="275"/>
        <v>40.285714285714285</v>
      </c>
      <c r="AI275" s="19">
        <f t="shared" si="275"/>
        <v>27.285714285714285</v>
      </c>
    </row>
    <row r="276" spans="2:35" x14ac:dyDescent="0.25">
      <c r="B276" s="215">
        <f t="shared" si="261"/>
        <v>44164</v>
      </c>
      <c r="C276" s="227">
        <v>498</v>
      </c>
      <c r="D276" s="227">
        <v>455</v>
      </c>
      <c r="E276" s="227">
        <v>420</v>
      </c>
      <c r="F276" s="227">
        <v>31</v>
      </c>
      <c r="G276" s="227">
        <v>35</v>
      </c>
      <c r="H276" s="227">
        <v>12</v>
      </c>
      <c r="I276" s="227">
        <v>30</v>
      </c>
      <c r="J276" s="227">
        <v>65</v>
      </c>
      <c r="K276" s="227">
        <v>56</v>
      </c>
      <c r="L276" s="227">
        <v>51</v>
      </c>
      <c r="M276" s="227">
        <v>72</v>
      </c>
      <c r="N276" s="227">
        <v>19</v>
      </c>
      <c r="O276" s="227">
        <v>52</v>
      </c>
      <c r="P276" s="227">
        <v>44</v>
      </c>
      <c r="Q276" s="227">
        <v>31</v>
      </c>
      <c r="T276" s="131">
        <f t="shared" si="258"/>
        <v>44164</v>
      </c>
      <c r="U276" s="19">
        <f t="shared" ref="U276:AI276" si="276">IF(ISNUMBER(C276),AVERAGE(C270:C276),NA())</f>
        <v>479.42857142857144</v>
      </c>
      <c r="V276" s="19">
        <f t="shared" si="276"/>
        <v>433.57142857142856</v>
      </c>
      <c r="W276" s="19">
        <f t="shared" si="276"/>
        <v>402</v>
      </c>
      <c r="X276" s="19">
        <f t="shared" si="276"/>
        <v>34.428571428571431</v>
      </c>
      <c r="Y276" s="19">
        <f t="shared" si="276"/>
        <v>31.142857142857142</v>
      </c>
      <c r="Z276" s="19">
        <f t="shared" si="276"/>
        <v>11.428571428571429</v>
      </c>
      <c r="AA276" s="19">
        <f t="shared" si="276"/>
        <v>29.428571428571427</v>
      </c>
      <c r="AB276" s="19">
        <f t="shared" si="276"/>
        <v>70.285714285714292</v>
      </c>
      <c r="AC276" s="19">
        <f t="shared" si="276"/>
        <v>68.285714285714292</v>
      </c>
      <c r="AD276" s="19">
        <f t="shared" si="276"/>
        <v>51.857142857142854</v>
      </c>
      <c r="AE276" s="19">
        <f t="shared" si="276"/>
        <v>57.142857142857146</v>
      </c>
      <c r="AF276" s="19">
        <f t="shared" si="276"/>
        <v>25.571428571428573</v>
      </c>
      <c r="AG276" s="19">
        <f t="shared" si="276"/>
        <v>31.571428571428573</v>
      </c>
      <c r="AH276" s="19">
        <f t="shared" si="276"/>
        <v>41.428571428571431</v>
      </c>
      <c r="AI276" s="19">
        <f t="shared" si="276"/>
        <v>26.428571428571427</v>
      </c>
    </row>
    <row r="277" spans="2:35" x14ac:dyDescent="0.25">
      <c r="B277" s="215">
        <f t="shared" si="261"/>
        <v>44165</v>
      </c>
      <c r="C277" s="227">
        <v>458</v>
      </c>
      <c r="D277" s="227">
        <v>402</v>
      </c>
      <c r="E277" s="227">
        <v>378</v>
      </c>
      <c r="F277" s="227">
        <v>41</v>
      </c>
      <c r="G277" s="227">
        <v>24</v>
      </c>
      <c r="H277" s="227">
        <v>15</v>
      </c>
      <c r="I277" s="227">
        <v>27</v>
      </c>
      <c r="J277" s="227">
        <v>65</v>
      </c>
      <c r="K277" s="227">
        <v>55</v>
      </c>
      <c r="L277" s="227">
        <v>47</v>
      </c>
      <c r="M277" s="227">
        <v>64</v>
      </c>
      <c r="N277" s="227">
        <v>31</v>
      </c>
      <c r="O277" s="227">
        <v>26</v>
      </c>
      <c r="P277" s="227">
        <v>34</v>
      </c>
      <c r="Q277" s="227">
        <v>29</v>
      </c>
      <c r="T277" s="131">
        <f t="shared" si="258"/>
        <v>44165</v>
      </c>
      <c r="U277" s="19">
        <f t="shared" ref="U277:AI277" si="277">IF(ISNUMBER(C277),AVERAGE(C271:C277),NA())</f>
        <v>474</v>
      </c>
      <c r="V277" s="19">
        <f t="shared" si="277"/>
        <v>426.71428571428572</v>
      </c>
      <c r="W277" s="19">
        <f t="shared" si="277"/>
        <v>396.42857142857144</v>
      </c>
      <c r="X277" s="19">
        <f t="shared" si="277"/>
        <v>35</v>
      </c>
      <c r="Y277" s="19">
        <f t="shared" si="277"/>
        <v>30</v>
      </c>
      <c r="Z277" s="19">
        <f t="shared" si="277"/>
        <v>12.285714285714286</v>
      </c>
      <c r="AA277" s="19">
        <f t="shared" si="277"/>
        <v>28.428571428571427</v>
      </c>
      <c r="AB277" s="19">
        <f t="shared" si="277"/>
        <v>68.857142857142861</v>
      </c>
      <c r="AC277" s="19">
        <f t="shared" si="277"/>
        <v>64.571428571428569</v>
      </c>
      <c r="AD277" s="19">
        <f t="shared" si="277"/>
        <v>51.571428571428569</v>
      </c>
      <c r="AE277" s="19">
        <f t="shared" si="277"/>
        <v>58</v>
      </c>
      <c r="AF277" s="19">
        <f t="shared" si="277"/>
        <v>26.142857142857142</v>
      </c>
      <c r="AG277" s="19">
        <f t="shared" si="277"/>
        <v>32.285714285714285</v>
      </c>
      <c r="AH277" s="19">
        <f t="shared" si="277"/>
        <v>38.714285714285715</v>
      </c>
      <c r="AI277" s="19">
        <f t="shared" si="277"/>
        <v>27.857142857142858</v>
      </c>
    </row>
    <row r="278" spans="2:35" x14ac:dyDescent="0.25">
      <c r="B278" s="215">
        <f t="shared" si="261"/>
        <v>44166</v>
      </c>
      <c r="C278" s="227">
        <v>416</v>
      </c>
      <c r="D278" s="227">
        <v>379</v>
      </c>
      <c r="E278" s="227">
        <v>350</v>
      </c>
      <c r="F278" s="227">
        <v>28</v>
      </c>
      <c r="G278" s="227">
        <v>26</v>
      </c>
      <c r="H278" s="227">
        <v>9</v>
      </c>
      <c r="I278" s="227">
        <v>17</v>
      </c>
      <c r="J278" s="227">
        <v>70</v>
      </c>
      <c r="K278" s="227">
        <v>37</v>
      </c>
      <c r="L278" s="227">
        <v>54</v>
      </c>
      <c r="M278" s="227">
        <v>52</v>
      </c>
      <c r="N278" s="227">
        <v>32</v>
      </c>
      <c r="O278" s="227">
        <v>21</v>
      </c>
      <c r="P278" s="227">
        <v>45</v>
      </c>
      <c r="Q278" s="227">
        <v>22</v>
      </c>
      <c r="T278" s="131">
        <f t="shared" si="258"/>
        <v>44166</v>
      </c>
      <c r="U278" s="19">
        <f t="shared" ref="U278:AI278" si="278">IF(ISNUMBER(C278),AVERAGE(C272:C278),NA())</f>
        <v>463.42857142857144</v>
      </c>
      <c r="V278" s="19">
        <f t="shared" si="278"/>
        <v>417</v>
      </c>
      <c r="W278" s="19">
        <f t="shared" si="278"/>
        <v>386.85714285714283</v>
      </c>
      <c r="X278" s="19">
        <f t="shared" si="278"/>
        <v>34.285714285714285</v>
      </c>
      <c r="Y278" s="19">
        <f t="shared" si="278"/>
        <v>29.428571428571427</v>
      </c>
      <c r="Z278" s="19">
        <f t="shared" si="278"/>
        <v>12.142857142857142</v>
      </c>
      <c r="AA278" s="19">
        <f t="shared" si="278"/>
        <v>25.428571428571427</v>
      </c>
      <c r="AB278" s="19">
        <f t="shared" si="278"/>
        <v>67.571428571428569</v>
      </c>
      <c r="AC278" s="19">
        <f t="shared" si="278"/>
        <v>58.428571428571431</v>
      </c>
      <c r="AD278" s="19">
        <f t="shared" si="278"/>
        <v>52.571428571428569</v>
      </c>
      <c r="AE278" s="19">
        <f t="shared" si="278"/>
        <v>57.285714285714285</v>
      </c>
      <c r="AF278" s="19">
        <f t="shared" si="278"/>
        <v>27.428571428571427</v>
      </c>
      <c r="AG278" s="19">
        <f t="shared" si="278"/>
        <v>30.857142857142858</v>
      </c>
      <c r="AH278" s="19">
        <f t="shared" si="278"/>
        <v>40.714285714285715</v>
      </c>
      <c r="AI278" s="19">
        <f t="shared" si="278"/>
        <v>26.571428571428573</v>
      </c>
    </row>
    <row r="279" spans="2:35" x14ac:dyDescent="0.25">
      <c r="B279" s="215">
        <f t="shared" si="261"/>
        <v>44167</v>
      </c>
      <c r="C279" s="227">
        <v>403</v>
      </c>
      <c r="D279" s="227">
        <v>366</v>
      </c>
      <c r="E279" s="227">
        <v>338</v>
      </c>
      <c r="F279" s="227">
        <v>25</v>
      </c>
      <c r="G279" s="227">
        <v>28</v>
      </c>
      <c r="H279" s="227">
        <v>12</v>
      </c>
      <c r="I279" s="227">
        <v>21</v>
      </c>
      <c r="J279" s="227">
        <v>53</v>
      </c>
      <c r="K279" s="227">
        <v>63</v>
      </c>
      <c r="L279" s="227">
        <v>45</v>
      </c>
      <c r="M279" s="227">
        <v>39</v>
      </c>
      <c r="N279" s="227">
        <v>26</v>
      </c>
      <c r="O279" s="227">
        <v>28</v>
      </c>
      <c r="P279" s="227">
        <v>38</v>
      </c>
      <c r="Q279" s="227">
        <v>25</v>
      </c>
      <c r="T279" s="131">
        <f t="shared" si="258"/>
        <v>44167</v>
      </c>
      <c r="U279" s="19">
        <f t="shared" ref="U279:AI279" si="279">IF(ISNUMBER(C279),AVERAGE(C273:C279),NA())</f>
        <v>450.71428571428572</v>
      </c>
      <c r="V279" s="19">
        <f t="shared" si="279"/>
        <v>405.28571428571428</v>
      </c>
      <c r="W279" s="19">
        <f t="shared" si="279"/>
        <v>373.71428571428572</v>
      </c>
      <c r="X279" s="19">
        <f t="shared" si="279"/>
        <v>32.428571428571431</v>
      </c>
      <c r="Y279" s="19">
        <f t="shared" si="279"/>
        <v>30.857142857142858</v>
      </c>
      <c r="Z279" s="19">
        <f t="shared" si="279"/>
        <v>13</v>
      </c>
      <c r="AA279" s="19">
        <f t="shared" si="279"/>
        <v>24.285714285714285</v>
      </c>
      <c r="AB279" s="19">
        <f t="shared" si="279"/>
        <v>62.857142857142854</v>
      </c>
      <c r="AC279" s="19">
        <f t="shared" si="279"/>
        <v>58</v>
      </c>
      <c r="AD279" s="19">
        <f t="shared" si="279"/>
        <v>51.571428571428569</v>
      </c>
      <c r="AE279" s="19">
        <f t="shared" si="279"/>
        <v>55.571428571428569</v>
      </c>
      <c r="AF279" s="19">
        <f t="shared" si="279"/>
        <v>26.571428571428573</v>
      </c>
      <c r="AG279" s="19">
        <f t="shared" si="279"/>
        <v>29.571428571428573</v>
      </c>
      <c r="AH279" s="19">
        <f t="shared" si="279"/>
        <v>39.142857142857146</v>
      </c>
      <c r="AI279" s="19">
        <f t="shared" si="279"/>
        <v>26.142857142857142</v>
      </c>
    </row>
    <row r="280" spans="2:35" x14ac:dyDescent="0.25">
      <c r="B280" s="215">
        <f t="shared" si="261"/>
        <v>44168</v>
      </c>
      <c r="C280" s="227">
        <v>496</v>
      </c>
      <c r="D280" s="227">
        <v>445</v>
      </c>
      <c r="E280" s="227">
        <v>402</v>
      </c>
      <c r="F280" s="227">
        <v>40</v>
      </c>
      <c r="G280" s="227">
        <v>42</v>
      </c>
      <c r="H280" s="227">
        <v>11</v>
      </c>
      <c r="I280" s="227">
        <v>22</v>
      </c>
      <c r="J280" s="227">
        <v>68</v>
      </c>
      <c r="K280" s="227">
        <v>69</v>
      </c>
      <c r="L280" s="227">
        <v>53</v>
      </c>
      <c r="M280" s="227">
        <v>57</v>
      </c>
      <c r="N280" s="227">
        <v>23</v>
      </c>
      <c r="O280" s="227">
        <v>33</v>
      </c>
      <c r="P280" s="227">
        <v>54</v>
      </c>
      <c r="Q280" s="227">
        <v>23</v>
      </c>
      <c r="T280" s="131">
        <f t="shared" si="258"/>
        <v>44168</v>
      </c>
      <c r="U280" s="19">
        <f t="shared" ref="U280:AI280" si="280">IF(ISNUMBER(C280),AVERAGE(C274:C280),NA())</f>
        <v>456.57142857142856</v>
      </c>
      <c r="V280" s="19">
        <f t="shared" si="280"/>
        <v>410</v>
      </c>
      <c r="W280" s="19">
        <f t="shared" si="280"/>
        <v>377.71428571428572</v>
      </c>
      <c r="X280" s="19">
        <f t="shared" si="280"/>
        <v>34</v>
      </c>
      <c r="Y280" s="19">
        <f t="shared" si="280"/>
        <v>31.428571428571427</v>
      </c>
      <c r="Z280" s="19">
        <f t="shared" si="280"/>
        <v>12.571428571428571</v>
      </c>
      <c r="AA280" s="19">
        <f t="shared" si="280"/>
        <v>23.142857142857142</v>
      </c>
      <c r="AB280" s="19">
        <f t="shared" si="280"/>
        <v>64.428571428571431</v>
      </c>
      <c r="AC280" s="19">
        <f t="shared" si="280"/>
        <v>58.714285714285715</v>
      </c>
      <c r="AD280" s="19">
        <f t="shared" si="280"/>
        <v>51.857142857142854</v>
      </c>
      <c r="AE280" s="19">
        <f t="shared" si="280"/>
        <v>54.857142857142854</v>
      </c>
      <c r="AF280" s="19">
        <f t="shared" si="280"/>
        <v>26.571428571428573</v>
      </c>
      <c r="AG280" s="19">
        <f t="shared" si="280"/>
        <v>30.285714285714285</v>
      </c>
      <c r="AH280" s="19">
        <f t="shared" si="280"/>
        <v>40.857142857142854</v>
      </c>
      <c r="AI280" s="19">
        <f t="shared" si="280"/>
        <v>27</v>
      </c>
    </row>
    <row r="281" spans="2:35" x14ac:dyDescent="0.25">
      <c r="B281" s="215">
        <f t="shared" si="261"/>
        <v>44169</v>
      </c>
      <c r="C281" s="227">
        <v>490</v>
      </c>
      <c r="D281" s="227">
        <v>446</v>
      </c>
      <c r="E281" s="227">
        <v>411</v>
      </c>
      <c r="F281" s="227">
        <v>33</v>
      </c>
      <c r="G281" s="227">
        <v>34</v>
      </c>
      <c r="H281" s="227">
        <v>11</v>
      </c>
      <c r="I281" s="227">
        <v>18</v>
      </c>
      <c r="J281" s="227">
        <v>64</v>
      </c>
      <c r="K281" s="227">
        <v>76</v>
      </c>
      <c r="L281" s="227">
        <v>54</v>
      </c>
      <c r="M281" s="227">
        <v>59</v>
      </c>
      <c r="N281" s="227">
        <v>27</v>
      </c>
      <c r="O281" s="227">
        <v>30</v>
      </c>
      <c r="P281" s="227">
        <v>53</v>
      </c>
      <c r="Q281" s="227">
        <v>30</v>
      </c>
      <c r="T281" s="131">
        <f t="shared" si="258"/>
        <v>44169</v>
      </c>
      <c r="U281" s="19">
        <f t="shared" ref="U281:AI281" si="281">IF(ISNUMBER(C281),AVERAGE(C275:C281),NA())</f>
        <v>462.28571428571428</v>
      </c>
      <c r="V281" s="19">
        <f t="shared" si="281"/>
        <v>415.85714285714283</v>
      </c>
      <c r="W281" s="19">
        <f t="shared" si="281"/>
        <v>382.42857142857144</v>
      </c>
      <c r="X281" s="19">
        <f t="shared" si="281"/>
        <v>34.428571428571431</v>
      </c>
      <c r="Y281" s="19">
        <f t="shared" si="281"/>
        <v>32.428571428571431</v>
      </c>
      <c r="Z281" s="19">
        <f t="shared" si="281"/>
        <v>12</v>
      </c>
      <c r="AA281" s="19">
        <f t="shared" si="281"/>
        <v>22.428571428571427</v>
      </c>
      <c r="AB281" s="19">
        <f t="shared" si="281"/>
        <v>64.142857142857139</v>
      </c>
      <c r="AC281" s="19">
        <f t="shared" si="281"/>
        <v>60.142857142857146</v>
      </c>
      <c r="AD281" s="19">
        <f t="shared" si="281"/>
        <v>51.428571428571431</v>
      </c>
      <c r="AE281" s="19">
        <f t="shared" si="281"/>
        <v>56.285714285714285</v>
      </c>
      <c r="AF281" s="19">
        <f t="shared" si="281"/>
        <v>26.857142857142858</v>
      </c>
      <c r="AG281" s="19">
        <f t="shared" si="281"/>
        <v>31</v>
      </c>
      <c r="AH281" s="19">
        <f t="shared" si="281"/>
        <v>42.857142857142854</v>
      </c>
      <c r="AI281" s="19">
        <f t="shared" si="281"/>
        <v>27.285714285714285</v>
      </c>
    </row>
    <row r="282" spans="2:35" x14ac:dyDescent="0.25">
      <c r="B282" s="215">
        <f t="shared" si="261"/>
        <v>44170</v>
      </c>
      <c r="C282" s="227">
        <v>396</v>
      </c>
      <c r="D282" s="227">
        <v>362</v>
      </c>
      <c r="E282" s="227">
        <v>335</v>
      </c>
      <c r="F282" s="227">
        <v>21</v>
      </c>
      <c r="G282" s="227">
        <v>27</v>
      </c>
      <c r="H282" s="227">
        <v>13</v>
      </c>
      <c r="I282" s="227">
        <v>27</v>
      </c>
      <c r="J282" s="227">
        <v>52</v>
      </c>
      <c r="K282" s="227">
        <v>45</v>
      </c>
      <c r="L282" s="227">
        <v>41</v>
      </c>
      <c r="M282" s="227">
        <v>44</v>
      </c>
      <c r="N282" s="227">
        <v>28</v>
      </c>
      <c r="O282" s="227">
        <v>29</v>
      </c>
      <c r="P282" s="227">
        <v>43</v>
      </c>
      <c r="Q282" s="227">
        <v>26</v>
      </c>
      <c r="T282" s="131">
        <f t="shared" si="258"/>
        <v>44170</v>
      </c>
      <c r="U282" s="19">
        <f t="shared" ref="U282:AI282" si="282">IF(ISNUMBER(C282),AVERAGE(C276:C282),NA())</f>
        <v>451</v>
      </c>
      <c r="V282" s="19">
        <f t="shared" si="282"/>
        <v>407.85714285714283</v>
      </c>
      <c r="W282" s="19">
        <f t="shared" si="282"/>
        <v>376.28571428571428</v>
      </c>
      <c r="X282" s="19">
        <f t="shared" si="282"/>
        <v>31.285714285714285</v>
      </c>
      <c r="Y282" s="19">
        <f t="shared" si="282"/>
        <v>30.857142857142858</v>
      </c>
      <c r="Z282" s="19">
        <f t="shared" si="282"/>
        <v>11.857142857142858</v>
      </c>
      <c r="AA282" s="19">
        <f t="shared" si="282"/>
        <v>23.142857142857142</v>
      </c>
      <c r="AB282" s="19">
        <f t="shared" si="282"/>
        <v>62.428571428571431</v>
      </c>
      <c r="AC282" s="19">
        <f t="shared" si="282"/>
        <v>57.285714285714285</v>
      </c>
      <c r="AD282" s="19">
        <f t="shared" si="282"/>
        <v>49.285714285714285</v>
      </c>
      <c r="AE282" s="19">
        <f t="shared" si="282"/>
        <v>55.285714285714285</v>
      </c>
      <c r="AF282" s="19">
        <f t="shared" si="282"/>
        <v>26.571428571428573</v>
      </c>
      <c r="AG282" s="19">
        <f t="shared" si="282"/>
        <v>31.285714285714285</v>
      </c>
      <c r="AH282" s="19">
        <f t="shared" si="282"/>
        <v>44.428571428571431</v>
      </c>
      <c r="AI282" s="19">
        <f t="shared" si="282"/>
        <v>26.571428571428573</v>
      </c>
    </row>
    <row r="283" spans="2:35" x14ac:dyDescent="0.25">
      <c r="B283" s="215">
        <f t="shared" si="261"/>
        <v>44171</v>
      </c>
      <c r="C283" s="227">
        <v>426</v>
      </c>
      <c r="D283" s="227">
        <v>382</v>
      </c>
      <c r="E283" s="227">
        <v>353</v>
      </c>
      <c r="F283" s="227">
        <v>29</v>
      </c>
      <c r="G283" s="227">
        <v>29</v>
      </c>
      <c r="H283" s="227">
        <v>15</v>
      </c>
      <c r="I283" s="227">
        <v>17</v>
      </c>
      <c r="J283" s="227">
        <v>58</v>
      </c>
      <c r="K283" s="227">
        <v>59</v>
      </c>
      <c r="L283" s="227">
        <v>48</v>
      </c>
      <c r="M283" s="227">
        <v>55</v>
      </c>
      <c r="N283" s="227">
        <v>29</v>
      </c>
      <c r="O283" s="227">
        <v>27</v>
      </c>
      <c r="P283" s="227">
        <v>42</v>
      </c>
      <c r="Q283" s="227">
        <v>18</v>
      </c>
      <c r="T283" s="131">
        <f t="shared" si="258"/>
        <v>44171</v>
      </c>
      <c r="U283" s="19">
        <f t="shared" ref="U283:AI283" si="283">IF(ISNUMBER(C283),AVERAGE(C277:C283),NA())</f>
        <v>440.71428571428572</v>
      </c>
      <c r="V283" s="19">
        <f t="shared" si="283"/>
        <v>397.42857142857144</v>
      </c>
      <c r="W283" s="19">
        <f t="shared" si="283"/>
        <v>366.71428571428572</v>
      </c>
      <c r="X283" s="19">
        <f t="shared" si="283"/>
        <v>31</v>
      </c>
      <c r="Y283" s="19">
        <f t="shared" si="283"/>
        <v>30</v>
      </c>
      <c r="Z283" s="19">
        <f t="shared" si="283"/>
        <v>12.285714285714286</v>
      </c>
      <c r="AA283" s="19">
        <f t="shared" si="283"/>
        <v>21.285714285714285</v>
      </c>
      <c r="AB283" s="19">
        <f t="shared" si="283"/>
        <v>61.428571428571431</v>
      </c>
      <c r="AC283" s="19">
        <f t="shared" si="283"/>
        <v>57.714285714285715</v>
      </c>
      <c r="AD283" s="19">
        <f t="shared" si="283"/>
        <v>48.857142857142854</v>
      </c>
      <c r="AE283" s="19">
        <f t="shared" si="283"/>
        <v>52.857142857142854</v>
      </c>
      <c r="AF283" s="19">
        <f t="shared" si="283"/>
        <v>28</v>
      </c>
      <c r="AG283" s="19">
        <f t="shared" si="283"/>
        <v>27.714285714285715</v>
      </c>
      <c r="AH283" s="19">
        <f t="shared" si="283"/>
        <v>44.142857142857146</v>
      </c>
      <c r="AI283" s="19">
        <f t="shared" si="283"/>
        <v>24.714285714285715</v>
      </c>
    </row>
    <row r="284" spans="2:35" x14ac:dyDescent="0.25">
      <c r="B284" s="215">
        <f t="shared" si="261"/>
        <v>44172</v>
      </c>
      <c r="C284" s="227">
        <v>452</v>
      </c>
      <c r="D284" s="227">
        <v>401</v>
      </c>
      <c r="E284" s="227">
        <v>367</v>
      </c>
      <c r="F284" s="227">
        <v>33</v>
      </c>
      <c r="G284" s="227">
        <v>34</v>
      </c>
      <c r="H284" s="227">
        <v>18</v>
      </c>
      <c r="I284" s="227">
        <v>25</v>
      </c>
      <c r="J284" s="227">
        <v>62</v>
      </c>
      <c r="K284" s="227">
        <v>54</v>
      </c>
      <c r="L284" s="227">
        <v>49</v>
      </c>
      <c r="M284" s="227">
        <v>53</v>
      </c>
      <c r="N284" s="227">
        <v>26</v>
      </c>
      <c r="O284" s="227">
        <v>35</v>
      </c>
      <c r="P284" s="227">
        <v>36</v>
      </c>
      <c r="Q284" s="227">
        <v>27</v>
      </c>
      <c r="T284" s="131">
        <f t="shared" si="258"/>
        <v>44172</v>
      </c>
      <c r="U284" s="19">
        <f t="shared" ref="U284:AI284" si="284">IF(ISNUMBER(C284),AVERAGE(C278:C284),NA())</f>
        <v>439.85714285714283</v>
      </c>
      <c r="V284" s="19">
        <f t="shared" si="284"/>
        <v>397.28571428571428</v>
      </c>
      <c r="W284" s="19">
        <f t="shared" si="284"/>
        <v>365.14285714285717</v>
      </c>
      <c r="X284" s="19">
        <f t="shared" si="284"/>
        <v>29.857142857142858</v>
      </c>
      <c r="Y284" s="19">
        <f t="shared" si="284"/>
        <v>31.428571428571427</v>
      </c>
      <c r="Z284" s="19">
        <f t="shared" si="284"/>
        <v>12.714285714285714</v>
      </c>
      <c r="AA284" s="19">
        <f t="shared" si="284"/>
        <v>21</v>
      </c>
      <c r="AB284" s="19">
        <f t="shared" si="284"/>
        <v>61</v>
      </c>
      <c r="AC284" s="19">
        <f t="shared" si="284"/>
        <v>57.571428571428569</v>
      </c>
      <c r="AD284" s="19">
        <f t="shared" si="284"/>
        <v>49.142857142857146</v>
      </c>
      <c r="AE284" s="19">
        <f t="shared" si="284"/>
        <v>51.285714285714285</v>
      </c>
      <c r="AF284" s="19">
        <f t="shared" si="284"/>
        <v>27.285714285714285</v>
      </c>
      <c r="AG284" s="19">
        <f t="shared" si="284"/>
        <v>29</v>
      </c>
      <c r="AH284" s="19">
        <f t="shared" si="284"/>
        <v>44.428571428571431</v>
      </c>
      <c r="AI284" s="19">
        <f t="shared" si="284"/>
        <v>24.428571428571427</v>
      </c>
    </row>
    <row r="285" spans="2:35" x14ac:dyDescent="0.25">
      <c r="B285" s="215">
        <f t="shared" si="261"/>
        <v>44173</v>
      </c>
      <c r="C285" s="227">
        <v>458</v>
      </c>
      <c r="D285" s="227">
        <v>416</v>
      </c>
      <c r="E285" s="227">
        <v>385</v>
      </c>
      <c r="F285" s="227">
        <v>33</v>
      </c>
      <c r="G285" s="227">
        <v>31</v>
      </c>
      <c r="H285" s="227">
        <v>9</v>
      </c>
      <c r="I285" s="227">
        <v>21</v>
      </c>
      <c r="J285" s="227">
        <v>62</v>
      </c>
      <c r="K285" s="227">
        <v>54</v>
      </c>
      <c r="L285" s="227">
        <v>36</v>
      </c>
      <c r="M285" s="227">
        <v>61</v>
      </c>
      <c r="N285" s="227">
        <v>28</v>
      </c>
      <c r="O285" s="227">
        <v>37</v>
      </c>
      <c r="P285" s="227">
        <v>62</v>
      </c>
      <c r="Q285" s="227">
        <v>24</v>
      </c>
      <c r="T285" s="131">
        <f t="shared" si="258"/>
        <v>44173</v>
      </c>
      <c r="U285" s="19">
        <f t="shared" ref="U285:AI285" si="285">IF(ISNUMBER(C285),AVERAGE(C279:C285),NA())</f>
        <v>445.85714285714283</v>
      </c>
      <c r="V285" s="19">
        <f t="shared" si="285"/>
        <v>402.57142857142856</v>
      </c>
      <c r="W285" s="19">
        <f t="shared" si="285"/>
        <v>370.14285714285717</v>
      </c>
      <c r="X285" s="19">
        <f t="shared" si="285"/>
        <v>30.571428571428573</v>
      </c>
      <c r="Y285" s="19">
        <f t="shared" si="285"/>
        <v>32.142857142857146</v>
      </c>
      <c r="Z285" s="19">
        <f t="shared" si="285"/>
        <v>12.714285714285714</v>
      </c>
      <c r="AA285" s="19">
        <f t="shared" si="285"/>
        <v>21.571428571428573</v>
      </c>
      <c r="AB285" s="19">
        <f t="shared" si="285"/>
        <v>59.857142857142854</v>
      </c>
      <c r="AC285" s="19">
        <f t="shared" si="285"/>
        <v>60</v>
      </c>
      <c r="AD285" s="19">
        <f t="shared" si="285"/>
        <v>46.571428571428569</v>
      </c>
      <c r="AE285" s="19">
        <f t="shared" si="285"/>
        <v>52.571428571428569</v>
      </c>
      <c r="AF285" s="19">
        <f t="shared" si="285"/>
        <v>26.714285714285715</v>
      </c>
      <c r="AG285" s="19">
        <f t="shared" si="285"/>
        <v>31.285714285714285</v>
      </c>
      <c r="AH285" s="19">
        <f t="shared" si="285"/>
        <v>46.857142857142854</v>
      </c>
      <c r="AI285" s="19">
        <f t="shared" si="285"/>
        <v>24.714285714285715</v>
      </c>
    </row>
    <row r="286" spans="2:35" x14ac:dyDescent="0.25">
      <c r="B286" s="215">
        <f t="shared" si="261"/>
        <v>44174</v>
      </c>
      <c r="C286" s="227">
        <v>434</v>
      </c>
      <c r="D286" s="227">
        <v>396</v>
      </c>
      <c r="E286" s="227">
        <v>368</v>
      </c>
      <c r="F286" s="227">
        <v>27</v>
      </c>
      <c r="G286" s="227">
        <v>28</v>
      </c>
      <c r="H286" s="227">
        <v>11</v>
      </c>
      <c r="I286" s="227">
        <v>17</v>
      </c>
      <c r="J286" s="227">
        <v>54</v>
      </c>
      <c r="K286" s="227">
        <v>57</v>
      </c>
      <c r="L286" s="227">
        <v>49</v>
      </c>
      <c r="M286" s="227">
        <v>49</v>
      </c>
      <c r="N286" s="227">
        <v>33</v>
      </c>
      <c r="O286" s="227">
        <v>30</v>
      </c>
      <c r="P286" s="227">
        <v>55</v>
      </c>
      <c r="Q286" s="227">
        <v>24</v>
      </c>
      <c r="T286" s="131">
        <f t="shared" si="258"/>
        <v>44174</v>
      </c>
      <c r="U286" s="19">
        <f t="shared" ref="U286:AI286" si="286">IF(ISNUMBER(C286),AVERAGE(C280:C286),NA())</f>
        <v>450.28571428571428</v>
      </c>
      <c r="V286" s="19">
        <f t="shared" si="286"/>
        <v>406.85714285714283</v>
      </c>
      <c r="W286" s="19">
        <f t="shared" si="286"/>
        <v>374.42857142857144</v>
      </c>
      <c r="X286" s="19">
        <f t="shared" si="286"/>
        <v>30.857142857142858</v>
      </c>
      <c r="Y286" s="19">
        <f t="shared" si="286"/>
        <v>32.142857142857146</v>
      </c>
      <c r="Z286" s="19">
        <f t="shared" si="286"/>
        <v>12.571428571428571</v>
      </c>
      <c r="AA286" s="19">
        <f t="shared" si="286"/>
        <v>21</v>
      </c>
      <c r="AB286" s="19">
        <f t="shared" si="286"/>
        <v>60</v>
      </c>
      <c r="AC286" s="19">
        <f t="shared" si="286"/>
        <v>59.142857142857146</v>
      </c>
      <c r="AD286" s="19">
        <f t="shared" si="286"/>
        <v>47.142857142857146</v>
      </c>
      <c r="AE286" s="19">
        <f t="shared" si="286"/>
        <v>54</v>
      </c>
      <c r="AF286" s="19">
        <f t="shared" si="286"/>
        <v>27.714285714285715</v>
      </c>
      <c r="AG286" s="19">
        <f t="shared" si="286"/>
        <v>31.571428571428573</v>
      </c>
      <c r="AH286" s="19">
        <f t="shared" si="286"/>
        <v>49.285714285714285</v>
      </c>
      <c r="AI286" s="19">
        <f t="shared" si="286"/>
        <v>24.571428571428573</v>
      </c>
    </row>
    <row r="287" spans="2:35" x14ac:dyDescent="0.25">
      <c r="B287" s="215">
        <f t="shared" si="261"/>
        <v>44175</v>
      </c>
      <c r="C287" s="227">
        <v>481</v>
      </c>
      <c r="D287" s="227">
        <v>433</v>
      </c>
      <c r="E287" s="227">
        <v>392</v>
      </c>
      <c r="F287" s="227">
        <v>32</v>
      </c>
      <c r="G287" s="227">
        <v>41</v>
      </c>
      <c r="H287" s="227">
        <v>16</v>
      </c>
      <c r="I287" s="227">
        <v>25</v>
      </c>
      <c r="J287" s="227">
        <v>57</v>
      </c>
      <c r="K287" s="227">
        <v>51</v>
      </c>
      <c r="L287" s="227">
        <v>42</v>
      </c>
      <c r="M287" s="227">
        <v>54</v>
      </c>
      <c r="N287" s="227">
        <v>38</v>
      </c>
      <c r="O287" s="227">
        <v>32</v>
      </c>
      <c r="P287" s="227">
        <v>60</v>
      </c>
      <c r="Q287" s="227">
        <v>33</v>
      </c>
      <c r="T287" s="131">
        <f t="shared" si="258"/>
        <v>44175</v>
      </c>
      <c r="U287" s="19">
        <f t="shared" ref="U287:AI287" si="287">IF(ISNUMBER(C287),AVERAGE(C281:C287),NA())</f>
        <v>448.14285714285717</v>
      </c>
      <c r="V287" s="19">
        <f t="shared" si="287"/>
        <v>405.14285714285717</v>
      </c>
      <c r="W287" s="19">
        <f t="shared" si="287"/>
        <v>373</v>
      </c>
      <c r="X287" s="19">
        <f t="shared" si="287"/>
        <v>29.714285714285715</v>
      </c>
      <c r="Y287" s="19">
        <f t="shared" si="287"/>
        <v>32</v>
      </c>
      <c r="Z287" s="19">
        <f t="shared" si="287"/>
        <v>13.285714285714286</v>
      </c>
      <c r="AA287" s="19">
        <f t="shared" si="287"/>
        <v>21.428571428571427</v>
      </c>
      <c r="AB287" s="19">
        <f t="shared" si="287"/>
        <v>58.428571428571431</v>
      </c>
      <c r="AC287" s="19">
        <f t="shared" si="287"/>
        <v>56.571428571428569</v>
      </c>
      <c r="AD287" s="19">
        <f t="shared" si="287"/>
        <v>45.571428571428569</v>
      </c>
      <c r="AE287" s="19">
        <f t="shared" si="287"/>
        <v>53.571428571428569</v>
      </c>
      <c r="AF287" s="19">
        <f t="shared" si="287"/>
        <v>29.857142857142858</v>
      </c>
      <c r="AG287" s="19">
        <f t="shared" si="287"/>
        <v>31.428571428571427</v>
      </c>
      <c r="AH287" s="19">
        <f t="shared" si="287"/>
        <v>50.142857142857146</v>
      </c>
      <c r="AI287" s="19">
        <f t="shared" si="287"/>
        <v>26</v>
      </c>
    </row>
    <row r="288" spans="2:35" x14ac:dyDescent="0.25">
      <c r="B288" s="215">
        <f t="shared" si="261"/>
        <v>44176</v>
      </c>
      <c r="C288" s="227">
        <v>478</v>
      </c>
      <c r="D288" s="227">
        <v>441</v>
      </c>
      <c r="E288" s="227">
        <v>411</v>
      </c>
      <c r="F288" s="227">
        <v>23</v>
      </c>
      <c r="G288" s="227">
        <v>30</v>
      </c>
      <c r="H288" s="227">
        <v>14</v>
      </c>
      <c r="I288" s="227">
        <v>21</v>
      </c>
      <c r="J288" s="227">
        <v>46</v>
      </c>
      <c r="K288" s="227">
        <v>63</v>
      </c>
      <c r="L288" s="227">
        <v>53</v>
      </c>
      <c r="M288" s="227">
        <v>50</v>
      </c>
      <c r="N288" s="227">
        <v>52</v>
      </c>
      <c r="O288" s="227">
        <v>28</v>
      </c>
      <c r="P288" s="227">
        <v>67</v>
      </c>
      <c r="Q288" s="227">
        <v>31</v>
      </c>
      <c r="T288" s="131">
        <f t="shared" si="258"/>
        <v>44176</v>
      </c>
      <c r="U288" s="19">
        <f t="shared" ref="U288:AI288" si="288">IF(ISNUMBER(C288),AVERAGE(C282:C288),NA())</f>
        <v>446.42857142857144</v>
      </c>
      <c r="V288" s="19">
        <f t="shared" si="288"/>
        <v>404.42857142857144</v>
      </c>
      <c r="W288" s="19">
        <f t="shared" si="288"/>
        <v>373</v>
      </c>
      <c r="X288" s="19">
        <f t="shared" si="288"/>
        <v>28.285714285714285</v>
      </c>
      <c r="Y288" s="19">
        <f t="shared" si="288"/>
        <v>31.428571428571427</v>
      </c>
      <c r="Z288" s="19">
        <f t="shared" si="288"/>
        <v>13.714285714285714</v>
      </c>
      <c r="AA288" s="19">
        <f t="shared" si="288"/>
        <v>21.857142857142858</v>
      </c>
      <c r="AB288" s="19">
        <f t="shared" si="288"/>
        <v>55.857142857142854</v>
      </c>
      <c r="AC288" s="19">
        <f t="shared" si="288"/>
        <v>54.714285714285715</v>
      </c>
      <c r="AD288" s="19">
        <f t="shared" si="288"/>
        <v>45.428571428571431</v>
      </c>
      <c r="AE288" s="19">
        <f t="shared" si="288"/>
        <v>52.285714285714285</v>
      </c>
      <c r="AF288" s="19">
        <f t="shared" si="288"/>
        <v>33.428571428571431</v>
      </c>
      <c r="AG288" s="19">
        <f t="shared" si="288"/>
        <v>31.142857142857142</v>
      </c>
      <c r="AH288" s="19">
        <f t="shared" si="288"/>
        <v>52.142857142857146</v>
      </c>
      <c r="AI288" s="19">
        <f t="shared" si="288"/>
        <v>26.142857142857142</v>
      </c>
    </row>
    <row r="289" spans="2:35" x14ac:dyDescent="0.25">
      <c r="B289" s="215">
        <f t="shared" si="261"/>
        <v>44177</v>
      </c>
      <c r="C289" s="227">
        <v>480</v>
      </c>
      <c r="D289" s="227">
        <v>446</v>
      </c>
      <c r="E289" s="227">
        <v>403</v>
      </c>
      <c r="F289" s="227">
        <v>26</v>
      </c>
      <c r="G289" s="227">
        <v>43</v>
      </c>
      <c r="H289" s="227">
        <v>8</v>
      </c>
      <c r="I289" s="227">
        <v>24</v>
      </c>
      <c r="J289" s="227">
        <v>67</v>
      </c>
      <c r="K289" s="227">
        <v>47</v>
      </c>
      <c r="L289" s="227">
        <v>53</v>
      </c>
      <c r="M289" s="227">
        <v>53</v>
      </c>
      <c r="N289" s="227">
        <v>33</v>
      </c>
      <c r="O289" s="227">
        <v>46</v>
      </c>
      <c r="P289" s="227">
        <v>57</v>
      </c>
      <c r="Q289" s="227">
        <v>23</v>
      </c>
      <c r="T289" s="131">
        <f t="shared" si="258"/>
        <v>44177</v>
      </c>
      <c r="U289" s="19">
        <f t="shared" ref="U289:AI289" si="289">IF(ISNUMBER(C289),AVERAGE(C283:C289),NA())</f>
        <v>458.42857142857144</v>
      </c>
      <c r="V289" s="19">
        <f t="shared" si="289"/>
        <v>416.42857142857144</v>
      </c>
      <c r="W289" s="19">
        <f t="shared" si="289"/>
        <v>382.71428571428572</v>
      </c>
      <c r="X289" s="19">
        <f t="shared" si="289"/>
        <v>29</v>
      </c>
      <c r="Y289" s="19">
        <f t="shared" si="289"/>
        <v>33.714285714285715</v>
      </c>
      <c r="Z289" s="19">
        <f t="shared" si="289"/>
        <v>13</v>
      </c>
      <c r="AA289" s="19">
        <f t="shared" si="289"/>
        <v>21.428571428571427</v>
      </c>
      <c r="AB289" s="19">
        <f t="shared" si="289"/>
        <v>58</v>
      </c>
      <c r="AC289" s="19">
        <f t="shared" si="289"/>
        <v>55</v>
      </c>
      <c r="AD289" s="19">
        <f t="shared" si="289"/>
        <v>47.142857142857146</v>
      </c>
      <c r="AE289" s="19">
        <f t="shared" si="289"/>
        <v>53.571428571428569</v>
      </c>
      <c r="AF289" s="19">
        <f t="shared" si="289"/>
        <v>34.142857142857146</v>
      </c>
      <c r="AG289" s="19">
        <f t="shared" si="289"/>
        <v>33.571428571428569</v>
      </c>
      <c r="AH289" s="19">
        <f t="shared" si="289"/>
        <v>54.142857142857146</v>
      </c>
      <c r="AI289" s="19">
        <f t="shared" si="289"/>
        <v>25.714285714285715</v>
      </c>
    </row>
    <row r="290" spans="2:35" x14ac:dyDescent="0.25">
      <c r="B290" s="215">
        <f t="shared" si="261"/>
        <v>44178</v>
      </c>
      <c r="C290" s="227">
        <v>463</v>
      </c>
      <c r="D290" s="227">
        <v>425</v>
      </c>
      <c r="E290" s="227">
        <v>393</v>
      </c>
      <c r="F290" s="227">
        <v>26</v>
      </c>
      <c r="G290" s="227">
        <v>32</v>
      </c>
      <c r="H290" s="227">
        <v>12</v>
      </c>
      <c r="I290" s="227">
        <v>20</v>
      </c>
      <c r="J290" s="227">
        <v>46</v>
      </c>
      <c r="K290" s="227">
        <v>54</v>
      </c>
      <c r="L290" s="227">
        <v>45</v>
      </c>
      <c r="M290" s="227">
        <v>57</v>
      </c>
      <c r="N290" s="227">
        <v>42</v>
      </c>
      <c r="O290" s="227">
        <v>32</v>
      </c>
      <c r="P290" s="227">
        <v>69</v>
      </c>
      <c r="Q290" s="227">
        <v>28</v>
      </c>
      <c r="T290" s="131">
        <f t="shared" si="258"/>
        <v>44178</v>
      </c>
      <c r="U290" s="19">
        <f t="shared" ref="U290:AI290" si="290">IF(ISNUMBER(C290),AVERAGE(C284:C290),NA())</f>
        <v>463.71428571428572</v>
      </c>
      <c r="V290" s="19">
        <f t="shared" si="290"/>
        <v>422.57142857142856</v>
      </c>
      <c r="W290" s="19">
        <f t="shared" si="290"/>
        <v>388.42857142857144</v>
      </c>
      <c r="X290" s="19">
        <f t="shared" si="290"/>
        <v>28.571428571428573</v>
      </c>
      <c r="Y290" s="19">
        <f t="shared" si="290"/>
        <v>34.142857142857146</v>
      </c>
      <c r="Z290" s="19">
        <f t="shared" si="290"/>
        <v>12.571428571428571</v>
      </c>
      <c r="AA290" s="19">
        <f t="shared" si="290"/>
        <v>21.857142857142858</v>
      </c>
      <c r="AB290" s="19">
        <f t="shared" si="290"/>
        <v>56.285714285714285</v>
      </c>
      <c r="AC290" s="19">
        <f t="shared" si="290"/>
        <v>54.285714285714285</v>
      </c>
      <c r="AD290" s="19">
        <f t="shared" si="290"/>
        <v>46.714285714285715</v>
      </c>
      <c r="AE290" s="19">
        <f t="shared" si="290"/>
        <v>53.857142857142854</v>
      </c>
      <c r="AF290" s="19">
        <f t="shared" si="290"/>
        <v>36</v>
      </c>
      <c r="AG290" s="19">
        <f t="shared" si="290"/>
        <v>34.285714285714285</v>
      </c>
      <c r="AH290" s="19">
        <f t="shared" si="290"/>
        <v>58</v>
      </c>
      <c r="AI290" s="19">
        <f t="shared" si="290"/>
        <v>27.142857142857142</v>
      </c>
    </row>
    <row r="291" spans="2:35" x14ac:dyDescent="0.25">
      <c r="B291" s="215">
        <f t="shared" si="261"/>
        <v>44179</v>
      </c>
      <c r="C291" s="227">
        <v>487</v>
      </c>
      <c r="D291" s="227">
        <v>440</v>
      </c>
      <c r="E291" s="227">
        <v>405</v>
      </c>
      <c r="F291" s="227">
        <v>37</v>
      </c>
      <c r="G291" s="227">
        <v>35</v>
      </c>
      <c r="H291" s="227">
        <v>10</v>
      </c>
      <c r="I291" s="227">
        <v>27</v>
      </c>
      <c r="J291" s="227">
        <v>68</v>
      </c>
      <c r="K291" s="227">
        <v>47</v>
      </c>
      <c r="L291" s="227">
        <v>58</v>
      </c>
      <c r="M291" s="227">
        <v>48</v>
      </c>
      <c r="N291" s="227">
        <v>36</v>
      </c>
      <c r="O291" s="227">
        <v>38</v>
      </c>
      <c r="P291" s="227">
        <v>57</v>
      </c>
      <c r="Q291" s="227">
        <v>26</v>
      </c>
      <c r="T291" s="131">
        <f t="shared" si="258"/>
        <v>44179</v>
      </c>
      <c r="U291" s="19">
        <f t="shared" ref="U291:AI291" si="291">IF(ISNUMBER(C291),AVERAGE(C285:C291),NA())</f>
        <v>468.71428571428572</v>
      </c>
      <c r="V291" s="19">
        <f t="shared" si="291"/>
        <v>428.14285714285717</v>
      </c>
      <c r="W291" s="19">
        <f t="shared" si="291"/>
        <v>393.85714285714283</v>
      </c>
      <c r="X291" s="19">
        <f t="shared" si="291"/>
        <v>29.142857142857142</v>
      </c>
      <c r="Y291" s="19">
        <f t="shared" si="291"/>
        <v>34.285714285714285</v>
      </c>
      <c r="Z291" s="19">
        <f t="shared" si="291"/>
        <v>11.428571428571429</v>
      </c>
      <c r="AA291" s="19">
        <f t="shared" si="291"/>
        <v>22.142857142857142</v>
      </c>
      <c r="AB291" s="19">
        <f t="shared" si="291"/>
        <v>57.142857142857146</v>
      </c>
      <c r="AC291" s="19">
        <f t="shared" si="291"/>
        <v>53.285714285714285</v>
      </c>
      <c r="AD291" s="19">
        <f t="shared" si="291"/>
        <v>48</v>
      </c>
      <c r="AE291" s="19">
        <f t="shared" si="291"/>
        <v>53.142857142857146</v>
      </c>
      <c r="AF291" s="19">
        <f t="shared" si="291"/>
        <v>37.428571428571431</v>
      </c>
      <c r="AG291" s="19">
        <f t="shared" si="291"/>
        <v>34.714285714285715</v>
      </c>
      <c r="AH291" s="19">
        <f t="shared" si="291"/>
        <v>61</v>
      </c>
      <c r="AI291" s="19">
        <f t="shared" si="291"/>
        <v>27</v>
      </c>
    </row>
    <row r="292" spans="2:35" x14ac:dyDescent="0.25">
      <c r="B292" s="215">
        <f t="shared" si="261"/>
        <v>44180</v>
      </c>
      <c r="C292" s="227">
        <v>492</v>
      </c>
      <c r="D292" s="227">
        <v>445</v>
      </c>
      <c r="E292" s="227">
        <v>393</v>
      </c>
      <c r="F292" s="227">
        <v>38</v>
      </c>
      <c r="G292" s="227">
        <v>51</v>
      </c>
      <c r="H292" s="227">
        <v>9</v>
      </c>
      <c r="I292" s="227">
        <v>22</v>
      </c>
      <c r="J292" s="227">
        <v>50</v>
      </c>
      <c r="K292" s="227">
        <v>54</v>
      </c>
      <c r="L292" s="227">
        <v>40</v>
      </c>
      <c r="M292" s="227">
        <v>45</v>
      </c>
      <c r="N292" s="227">
        <v>40</v>
      </c>
      <c r="O292" s="227">
        <v>44</v>
      </c>
      <c r="P292" s="227">
        <v>65</v>
      </c>
      <c r="Q292" s="227">
        <v>33</v>
      </c>
      <c r="T292" s="131">
        <f t="shared" si="258"/>
        <v>44180</v>
      </c>
      <c r="U292" s="19">
        <f t="shared" ref="U292:AI292" si="292">IF(ISNUMBER(C292),AVERAGE(C286:C292),NA())</f>
        <v>473.57142857142856</v>
      </c>
      <c r="V292" s="19">
        <f t="shared" si="292"/>
        <v>432.28571428571428</v>
      </c>
      <c r="W292" s="19">
        <f t="shared" si="292"/>
        <v>395</v>
      </c>
      <c r="X292" s="19">
        <f t="shared" si="292"/>
        <v>29.857142857142858</v>
      </c>
      <c r="Y292" s="19">
        <f t="shared" si="292"/>
        <v>37.142857142857146</v>
      </c>
      <c r="Z292" s="19">
        <f t="shared" si="292"/>
        <v>11.428571428571429</v>
      </c>
      <c r="AA292" s="19">
        <f t="shared" si="292"/>
        <v>22.285714285714285</v>
      </c>
      <c r="AB292" s="19">
        <f t="shared" si="292"/>
        <v>55.428571428571431</v>
      </c>
      <c r="AC292" s="19">
        <f t="shared" si="292"/>
        <v>53.285714285714285</v>
      </c>
      <c r="AD292" s="19">
        <f t="shared" si="292"/>
        <v>48.571428571428569</v>
      </c>
      <c r="AE292" s="19">
        <f t="shared" si="292"/>
        <v>50.857142857142854</v>
      </c>
      <c r="AF292" s="19">
        <f t="shared" si="292"/>
        <v>39.142857142857146</v>
      </c>
      <c r="AG292" s="19">
        <f t="shared" si="292"/>
        <v>35.714285714285715</v>
      </c>
      <c r="AH292" s="19">
        <f t="shared" si="292"/>
        <v>61.428571428571431</v>
      </c>
      <c r="AI292" s="19">
        <f t="shared" si="292"/>
        <v>28.285714285714285</v>
      </c>
    </row>
    <row r="293" spans="2:35" x14ac:dyDescent="0.25">
      <c r="B293" s="215">
        <f t="shared" si="261"/>
        <v>44181</v>
      </c>
      <c r="C293" s="227">
        <v>472</v>
      </c>
      <c r="D293" s="227">
        <v>425</v>
      </c>
      <c r="E293" s="227">
        <v>376</v>
      </c>
      <c r="F293" s="227">
        <v>33</v>
      </c>
      <c r="G293" s="227">
        <v>49</v>
      </c>
      <c r="H293" s="227">
        <v>14</v>
      </c>
      <c r="I293" s="227">
        <v>15</v>
      </c>
      <c r="J293" s="227">
        <v>54</v>
      </c>
      <c r="K293" s="227">
        <v>41</v>
      </c>
      <c r="L293" s="227">
        <v>41</v>
      </c>
      <c r="M293" s="227">
        <v>51</v>
      </c>
      <c r="N293" s="227">
        <v>40</v>
      </c>
      <c r="O293" s="227">
        <v>33</v>
      </c>
      <c r="P293" s="227">
        <v>78</v>
      </c>
      <c r="Q293" s="227">
        <v>23</v>
      </c>
      <c r="T293" s="131">
        <f t="shared" si="258"/>
        <v>44181</v>
      </c>
      <c r="U293" s="19">
        <f t="shared" ref="U293:AI293" si="293">IF(ISNUMBER(C293),AVERAGE(C287:C293),NA())</f>
        <v>479</v>
      </c>
      <c r="V293" s="19">
        <f t="shared" si="293"/>
        <v>436.42857142857144</v>
      </c>
      <c r="W293" s="19">
        <f t="shared" si="293"/>
        <v>396.14285714285717</v>
      </c>
      <c r="X293" s="19">
        <f t="shared" si="293"/>
        <v>30.714285714285715</v>
      </c>
      <c r="Y293" s="19">
        <f t="shared" si="293"/>
        <v>40.142857142857146</v>
      </c>
      <c r="Z293" s="19">
        <f t="shared" si="293"/>
        <v>11.857142857142858</v>
      </c>
      <c r="AA293" s="19">
        <f t="shared" si="293"/>
        <v>22</v>
      </c>
      <c r="AB293" s="19">
        <f t="shared" si="293"/>
        <v>55.428571428571431</v>
      </c>
      <c r="AC293" s="19">
        <f t="shared" si="293"/>
        <v>51</v>
      </c>
      <c r="AD293" s="19">
        <f t="shared" si="293"/>
        <v>47.428571428571431</v>
      </c>
      <c r="AE293" s="19">
        <f t="shared" si="293"/>
        <v>51.142857142857146</v>
      </c>
      <c r="AF293" s="19">
        <f t="shared" si="293"/>
        <v>40.142857142857146</v>
      </c>
      <c r="AG293" s="19">
        <f t="shared" si="293"/>
        <v>36.142857142857146</v>
      </c>
      <c r="AH293" s="19">
        <f t="shared" si="293"/>
        <v>64.714285714285708</v>
      </c>
      <c r="AI293" s="19">
        <f t="shared" si="293"/>
        <v>28.142857142857142</v>
      </c>
    </row>
    <row r="294" spans="2:35" x14ac:dyDescent="0.25">
      <c r="B294" s="215">
        <f t="shared" si="261"/>
        <v>44182</v>
      </c>
      <c r="C294" s="227">
        <v>549</v>
      </c>
      <c r="D294" s="227">
        <v>496</v>
      </c>
      <c r="E294" s="227">
        <v>447</v>
      </c>
      <c r="F294" s="227">
        <v>39</v>
      </c>
      <c r="G294" s="227">
        <v>49</v>
      </c>
      <c r="H294" s="227">
        <v>14</v>
      </c>
      <c r="I294" s="227">
        <v>23</v>
      </c>
      <c r="J294" s="227">
        <v>43</v>
      </c>
      <c r="K294" s="227">
        <v>56</v>
      </c>
      <c r="L294" s="227">
        <v>53</v>
      </c>
      <c r="M294" s="227">
        <v>58</v>
      </c>
      <c r="N294" s="227">
        <v>44</v>
      </c>
      <c r="O294" s="227">
        <v>56</v>
      </c>
      <c r="P294" s="227">
        <v>82</v>
      </c>
      <c r="Q294" s="227">
        <v>32</v>
      </c>
      <c r="T294" s="131">
        <f t="shared" si="258"/>
        <v>44182</v>
      </c>
      <c r="U294" s="19">
        <f t="shared" ref="U294:AI294" si="294">IF(ISNUMBER(C294),AVERAGE(C288:C294),NA())</f>
        <v>488.71428571428572</v>
      </c>
      <c r="V294" s="19">
        <f t="shared" si="294"/>
        <v>445.42857142857144</v>
      </c>
      <c r="W294" s="19">
        <f t="shared" si="294"/>
        <v>404</v>
      </c>
      <c r="X294" s="19">
        <f t="shared" si="294"/>
        <v>31.714285714285715</v>
      </c>
      <c r="Y294" s="19">
        <f t="shared" si="294"/>
        <v>41.285714285714285</v>
      </c>
      <c r="Z294" s="19">
        <f t="shared" si="294"/>
        <v>11.571428571428571</v>
      </c>
      <c r="AA294" s="19">
        <f t="shared" si="294"/>
        <v>21.714285714285715</v>
      </c>
      <c r="AB294" s="19">
        <f t="shared" si="294"/>
        <v>53.428571428571431</v>
      </c>
      <c r="AC294" s="19">
        <f t="shared" si="294"/>
        <v>51.714285714285715</v>
      </c>
      <c r="AD294" s="19">
        <f t="shared" si="294"/>
        <v>49</v>
      </c>
      <c r="AE294" s="19">
        <f t="shared" si="294"/>
        <v>51.714285714285715</v>
      </c>
      <c r="AF294" s="19">
        <f t="shared" si="294"/>
        <v>41</v>
      </c>
      <c r="AG294" s="19">
        <f t="shared" si="294"/>
        <v>39.571428571428569</v>
      </c>
      <c r="AH294" s="19">
        <f t="shared" si="294"/>
        <v>67.857142857142861</v>
      </c>
      <c r="AI294" s="19">
        <f t="shared" si="294"/>
        <v>28</v>
      </c>
    </row>
    <row r="295" spans="2:35" x14ac:dyDescent="0.25">
      <c r="B295" s="215">
        <f t="shared" si="261"/>
        <v>44183</v>
      </c>
      <c r="C295" s="227">
        <v>564</v>
      </c>
      <c r="D295" s="227">
        <v>522</v>
      </c>
      <c r="E295" s="227">
        <v>457</v>
      </c>
      <c r="F295" s="227">
        <v>25</v>
      </c>
      <c r="G295" s="227">
        <v>65</v>
      </c>
      <c r="H295" s="227">
        <v>17</v>
      </c>
      <c r="I295" s="227">
        <v>37</v>
      </c>
      <c r="J295" s="227">
        <v>52</v>
      </c>
      <c r="K295" s="227">
        <v>57</v>
      </c>
      <c r="L295" s="227">
        <v>65</v>
      </c>
      <c r="M295" s="227">
        <v>60</v>
      </c>
      <c r="N295" s="227">
        <v>55</v>
      </c>
      <c r="O295" s="227">
        <v>50</v>
      </c>
      <c r="P295" s="227">
        <v>62</v>
      </c>
      <c r="Q295" s="227">
        <v>19</v>
      </c>
      <c r="T295" s="131">
        <f t="shared" si="258"/>
        <v>44183</v>
      </c>
      <c r="U295" s="19">
        <f t="shared" ref="U295:AI295" si="295">IF(ISNUMBER(C295),AVERAGE(C289:C295),NA())</f>
        <v>501</v>
      </c>
      <c r="V295" s="19">
        <f t="shared" si="295"/>
        <v>457</v>
      </c>
      <c r="W295" s="19">
        <f t="shared" si="295"/>
        <v>410.57142857142856</v>
      </c>
      <c r="X295" s="19">
        <f t="shared" si="295"/>
        <v>32</v>
      </c>
      <c r="Y295" s="19">
        <f t="shared" si="295"/>
        <v>46.285714285714285</v>
      </c>
      <c r="Z295" s="19">
        <f t="shared" si="295"/>
        <v>12</v>
      </c>
      <c r="AA295" s="19">
        <f t="shared" si="295"/>
        <v>24</v>
      </c>
      <c r="AB295" s="19">
        <f t="shared" si="295"/>
        <v>54.285714285714285</v>
      </c>
      <c r="AC295" s="19">
        <f t="shared" si="295"/>
        <v>50.857142857142854</v>
      </c>
      <c r="AD295" s="19">
        <f t="shared" si="295"/>
        <v>50.714285714285715</v>
      </c>
      <c r="AE295" s="19">
        <f t="shared" si="295"/>
        <v>53.142857142857146</v>
      </c>
      <c r="AF295" s="19">
        <f t="shared" si="295"/>
        <v>41.428571428571431</v>
      </c>
      <c r="AG295" s="19">
        <f t="shared" si="295"/>
        <v>42.714285714285715</v>
      </c>
      <c r="AH295" s="19">
        <f t="shared" si="295"/>
        <v>67.142857142857139</v>
      </c>
      <c r="AI295" s="19">
        <f t="shared" si="295"/>
        <v>26.285714285714285</v>
      </c>
    </row>
    <row r="296" spans="2:35" x14ac:dyDescent="0.25">
      <c r="B296" s="215">
        <f t="shared" si="261"/>
        <v>44184</v>
      </c>
      <c r="C296" s="227">
        <v>526</v>
      </c>
      <c r="D296" s="227">
        <v>480</v>
      </c>
      <c r="E296" s="227">
        <v>437</v>
      </c>
      <c r="F296" s="227">
        <v>31</v>
      </c>
      <c r="G296" s="227">
        <v>43</v>
      </c>
      <c r="H296" s="227">
        <v>15</v>
      </c>
      <c r="I296" s="227">
        <v>32</v>
      </c>
      <c r="J296" s="227">
        <v>58</v>
      </c>
      <c r="K296" s="227">
        <v>42</v>
      </c>
      <c r="L296" s="227">
        <v>36</v>
      </c>
      <c r="M296" s="227">
        <v>45</v>
      </c>
      <c r="N296" s="227">
        <v>66</v>
      </c>
      <c r="O296" s="227">
        <v>46</v>
      </c>
      <c r="P296" s="227">
        <v>80</v>
      </c>
      <c r="Q296" s="227">
        <v>32</v>
      </c>
      <c r="T296" s="131">
        <f>IF(ISNUMBER(D296), B296,"")</f>
        <v>44184</v>
      </c>
      <c r="U296" s="19">
        <f t="shared" ref="U296:AI296" si="296">IF(ISNUMBER(C296),AVERAGE(C290:C296),NA())</f>
        <v>507.57142857142856</v>
      </c>
      <c r="V296" s="19">
        <f t="shared" si="296"/>
        <v>461.85714285714283</v>
      </c>
      <c r="W296" s="19">
        <f t="shared" si="296"/>
        <v>415.42857142857144</v>
      </c>
      <c r="X296" s="19">
        <f t="shared" si="296"/>
        <v>32.714285714285715</v>
      </c>
      <c r="Y296" s="19">
        <f t="shared" si="296"/>
        <v>46.285714285714285</v>
      </c>
      <c r="Z296" s="19">
        <f t="shared" si="296"/>
        <v>13</v>
      </c>
      <c r="AA296" s="19">
        <f t="shared" si="296"/>
        <v>25.142857142857142</v>
      </c>
      <c r="AB296" s="19">
        <f t="shared" si="296"/>
        <v>53</v>
      </c>
      <c r="AC296" s="19">
        <f t="shared" si="296"/>
        <v>50.142857142857146</v>
      </c>
      <c r="AD296" s="19">
        <f t="shared" si="296"/>
        <v>48.285714285714285</v>
      </c>
      <c r="AE296" s="19">
        <f t="shared" si="296"/>
        <v>52</v>
      </c>
      <c r="AF296" s="19">
        <f t="shared" si="296"/>
        <v>46.142857142857146</v>
      </c>
      <c r="AG296" s="19">
        <f t="shared" si="296"/>
        <v>42.714285714285715</v>
      </c>
      <c r="AH296" s="19">
        <f t="shared" si="296"/>
        <v>70.428571428571431</v>
      </c>
      <c r="AI296" s="19">
        <f t="shared" si="296"/>
        <v>27.571428571428573</v>
      </c>
    </row>
    <row r="297" spans="2:35" x14ac:dyDescent="0.25">
      <c r="B297" s="215">
        <f t="shared" si="261"/>
        <v>44185</v>
      </c>
      <c r="C297" s="227">
        <v>535</v>
      </c>
      <c r="D297" s="227">
        <v>483</v>
      </c>
      <c r="E297" s="227">
        <v>439</v>
      </c>
      <c r="F297" s="227">
        <v>32</v>
      </c>
      <c r="G297" s="227">
        <v>43</v>
      </c>
      <c r="H297" s="227">
        <v>20</v>
      </c>
      <c r="I297" s="227">
        <v>29</v>
      </c>
      <c r="J297" s="227">
        <v>48</v>
      </c>
      <c r="K297" s="227">
        <v>46</v>
      </c>
      <c r="L297" s="227">
        <v>48</v>
      </c>
      <c r="M297" s="227">
        <v>42</v>
      </c>
      <c r="N297" s="227">
        <v>62</v>
      </c>
      <c r="O297" s="227">
        <v>51</v>
      </c>
      <c r="P297" s="227">
        <v>88</v>
      </c>
      <c r="Q297" s="227">
        <v>25</v>
      </c>
      <c r="T297" s="131">
        <f t="shared" ref="T297:T360" si="297">IF(ISNUMBER(D297), B297,"")</f>
        <v>44185</v>
      </c>
      <c r="U297" s="19">
        <f t="shared" ref="U297:AI297" si="298">IF(ISNUMBER(C297),AVERAGE(C291:C297),NA())</f>
        <v>517.85714285714289</v>
      </c>
      <c r="V297" s="19">
        <f t="shared" si="298"/>
        <v>470.14285714285717</v>
      </c>
      <c r="W297" s="19">
        <f t="shared" si="298"/>
        <v>422</v>
      </c>
      <c r="X297" s="19">
        <f t="shared" si="298"/>
        <v>33.571428571428569</v>
      </c>
      <c r="Y297" s="19">
        <f t="shared" si="298"/>
        <v>47.857142857142854</v>
      </c>
      <c r="Z297" s="19">
        <f t="shared" si="298"/>
        <v>14.142857142857142</v>
      </c>
      <c r="AA297" s="19">
        <f t="shared" si="298"/>
        <v>26.428571428571427</v>
      </c>
      <c r="AB297" s="19">
        <f t="shared" si="298"/>
        <v>53.285714285714285</v>
      </c>
      <c r="AC297" s="19">
        <f t="shared" si="298"/>
        <v>49</v>
      </c>
      <c r="AD297" s="19">
        <f t="shared" si="298"/>
        <v>48.714285714285715</v>
      </c>
      <c r="AE297" s="19">
        <f t="shared" si="298"/>
        <v>49.857142857142854</v>
      </c>
      <c r="AF297" s="19">
        <f t="shared" si="298"/>
        <v>49</v>
      </c>
      <c r="AG297" s="19">
        <f t="shared" si="298"/>
        <v>45.428571428571431</v>
      </c>
      <c r="AH297" s="19">
        <f t="shared" si="298"/>
        <v>73.142857142857139</v>
      </c>
      <c r="AI297" s="19">
        <f t="shared" si="298"/>
        <v>27.142857142857142</v>
      </c>
    </row>
    <row r="298" spans="2:35" x14ac:dyDescent="0.25">
      <c r="B298" s="215">
        <f t="shared" si="261"/>
        <v>44186</v>
      </c>
      <c r="C298" s="227">
        <v>574</v>
      </c>
      <c r="D298" s="227">
        <v>523</v>
      </c>
      <c r="E298" s="227">
        <v>481</v>
      </c>
      <c r="F298" s="227">
        <v>30</v>
      </c>
      <c r="G298" s="227">
        <v>41</v>
      </c>
      <c r="H298" s="227">
        <v>21</v>
      </c>
      <c r="I298" s="227">
        <v>18</v>
      </c>
      <c r="J298" s="227">
        <v>61</v>
      </c>
      <c r="K298" s="227">
        <v>46</v>
      </c>
      <c r="L298" s="227">
        <v>54</v>
      </c>
      <c r="M298" s="227">
        <v>52</v>
      </c>
      <c r="N298" s="227">
        <v>68</v>
      </c>
      <c r="O298" s="227">
        <v>52</v>
      </c>
      <c r="P298" s="227">
        <v>101</v>
      </c>
      <c r="Q298" s="227">
        <v>29</v>
      </c>
      <c r="T298" s="131">
        <f t="shared" si="297"/>
        <v>44186</v>
      </c>
      <c r="U298" s="19">
        <f t="shared" ref="U298:AI298" si="299">IF(ISNUMBER(C298),AVERAGE(C292:C298),NA())</f>
        <v>530.28571428571433</v>
      </c>
      <c r="V298" s="19">
        <f t="shared" si="299"/>
        <v>482</v>
      </c>
      <c r="W298" s="19">
        <f t="shared" si="299"/>
        <v>432.85714285714283</v>
      </c>
      <c r="X298" s="19">
        <f t="shared" si="299"/>
        <v>32.571428571428569</v>
      </c>
      <c r="Y298" s="19">
        <f t="shared" si="299"/>
        <v>48.714285714285715</v>
      </c>
      <c r="Z298" s="19">
        <f t="shared" si="299"/>
        <v>15.714285714285714</v>
      </c>
      <c r="AA298" s="19">
        <f t="shared" si="299"/>
        <v>25.142857142857142</v>
      </c>
      <c r="AB298" s="19">
        <f t="shared" si="299"/>
        <v>52.285714285714285</v>
      </c>
      <c r="AC298" s="19">
        <f t="shared" si="299"/>
        <v>48.857142857142854</v>
      </c>
      <c r="AD298" s="19">
        <f t="shared" si="299"/>
        <v>48.142857142857146</v>
      </c>
      <c r="AE298" s="19">
        <f t="shared" si="299"/>
        <v>50.428571428571431</v>
      </c>
      <c r="AF298" s="19">
        <f t="shared" si="299"/>
        <v>53.571428571428569</v>
      </c>
      <c r="AG298" s="19">
        <f t="shared" si="299"/>
        <v>47.428571428571431</v>
      </c>
      <c r="AH298" s="19">
        <f t="shared" si="299"/>
        <v>79.428571428571431</v>
      </c>
      <c r="AI298" s="19">
        <f t="shared" si="299"/>
        <v>27.571428571428573</v>
      </c>
    </row>
    <row r="299" spans="2:35" x14ac:dyDescent="0.25">
      <c r="B299" s="215">
        <f t="shared" si="261"/>
        <v>44187</v>
      </c>
      <c r="C299" s="227">
        <v>604</v>
      </c>
      <c r="D299" s="227">
        <v>560</v>
      </c>
      <c r="E299" s="227">
        <v>516</v>
      </c>
      <c r="F299" s="227">
        <v>31</v>
      </c>
      <c r="G299" s="227">
        <v>43</v>
      </c>
      <c r="H299" s="227">
        <v>13</v>
      </c>
      <c r="I299" s="227">
        <v>31</v>
      </c>
      <c r="J299" s="227">
        <v>52</v>
      </c>
      <c r="K299" s="227">
        <v>48</v>
      </c>
      <c r="L299" s="227">
        <v>51</v>
      </c>
      <c r="M299" s="227">
        <v>53</v>
      </c>
      <c r="N299" s="227">
        <v>60</v>
      </c>
      <c r="O299" s="227">
        <v>83</v>
      </c>
      <c r="P299" s="227">
        <v>109</v>
      </c>
      <c r="Q299" s="227">
        <v>29</v>
      </c>
      <c r="T299" s="131">
        <f t="shared" si="297"/>
        <v>44187</v>
      </c>
      <c r="U299" s="19">
        <f t="shared" ref="U299:AI299" si="300">IF(ISNUMBER(C299),AVERAGE(C293:C299),NA())</f>
        <v>546.28571428571433</v>
      </c>
      <c r="V299" s="19">
        <f t="shared" si="300"/>
        <v>498.42857142857144</v>
      </c>
      <c r="W299" s="19">
        <f t="shared" si="300"/>
        <v>450.42857142857144</v>
      </c>
      <c r="X299" s="19">
        <f t="shared" si="300"/>
        <v>31.571428571428573</v>
      </c>
      <c r="Y299" s="19">
        <f t="shared" si="300"/>
        <v>47.571428571428569</v>
      </c>
      <c r="Z299" s="19">
        <f t="shared" si="300"/>
        <v>16.285714285714285</v>
      </c>
      <c r="AA299" s="19">
        <f t="shared" si="300"/>
        <v>26.428571428571427</v>
      </c>
      <c r="AB299" s="19">
        <f t="shared" si="300"/>
        <v>52.571428571428569</v>
      </c>
      <c r="AC299" s="19">
        <f t="shared" si="300"/>
        <v>48</v>
      </c>
      <c r="AD299" s="19">
        <f t="shared" si="300"/>
        <v>49.714285714285715</v>
      </c>
      <c r="AE299" s="19">
        <f t="shared" si="300"/>
        <v>51.571428571428569</v>
      </c>
      <c r="AF299" s="19">
        <f t="shared" si="300"/>
        <v>56.428571428571431</v>
      </c>
      <c r="AG299" s="19">
        <f t="shared" si="300"/>
        <v>53</v>
      </c>
      <c r="AH299" s="19">
        <f t="shared" si="300"/>
        <v>85.714285714285708</v>
      </c>
      <c r="AI299" s="19">
        <f t="shared" si="300"/>
        <v>27</v>
      </c>
    </row>
    <row r="300" spans="2:35" x14ac:dyDescent="0.25">
      <c r="B300" s="215">
        <f t="shared" si="261"/>
        <v>44188</v>
      </c>
      <c r="C300" s="227">
        <v>599</v>
      </c>
      <c r="D300" s="227">
        <v>541</v>
      </c>
      <c r="E300" s="227">
        <v>491</v>
      </c>
      <c r="F300" s="227">
        <v>36</v>
      </c>
      <c r="G300" s="227">
        <v>50</v>
      </c>
      <c r="H300" s="227">
        <v>22</v>
      </c>
      <c r="I300" s="227">
        <v>28</v>
      </c>
      <c r="J300" s="227">
        <v>63</v>
      </c>
      <c r="K300" s="227">
        <v>47</v>
      </c>
      <c r="L300" s="227">
        <v>44</v>
      </c>
      <c r="M300" s="227">
        <v>49</v>
      </c>
      <c r="N300" s="227">
        <v>72</v>
      </c>
      <c r="O300" s="227">
        <v>66</v>
      </c>
      <c r="P300" s="227">
        <v>98</v>
      </c>
      <c r="Q300" s="227">
        <v>24</v>
      </c>
      <c r="T300" s="131">
        <f t="shared" si="297"/>
        <v>44188</v>
      </c>
      <c r="U300" s="19">
        <f t="shared" ref="U300:AI300" si="301">IF(ISNUMBER(C300),AVERAGE(C294:C300),NA())</f>
        <v>564.42857142857144</v>
      </c>
      <c r="V300" s="19">
        <f t="shared" si="301"/>
        <v>515</v>
      </c>
      <c r="W300" s="19">
        <f t="shared" si="301"/>
        <v>466.85714285714283</v>
      </c>
      <c r="X300" s="19">
        <f t="shared" si="301"/>
        <v>32</v>
      </c>
      <c r="Y300" s="19">
        <f t="shared" si="301"/>
        <v>47.714285714285715</v>
      </c>
      <c r="Z300" s="19">
        <f t="shared" si="301"/>
        <v>17.428571428571427</v>
      </c>
      <c r="AA300" s="19">
        <f t="shared" si="301"/>
        <v>28.285714285714285</v>
      </c>
      <c r="AB300" s="19">
        <f t="shared" si="301"/>
        <v>53.857142857142854</v>
      </c>
      <c r="AC300" s="19">
        <f t="shared" si="301"/>
        <v>48.857142857142854</v>
      </c>
      <c r="AD300" s="19">
        <f t="shared" si="301"/>
        <v>50.142857142857146</v>
      </c>
      <c r="AE300" s="19">
        <f t="shared" si="301"/>
        <v>51.285714285714285</v>
      </c>
      <c r="AF300" s="19">
        <f t="shared" si="301"/>
        <v>61</v>
      </c>
      <c r="AG300" s="19">
        <f t="shared" si="301"/>
        <v>57.714285714285715</v>
      </c>
      <c r="AH300" s="19">
        <f t="shared" si="301"/>
        <v>88.571428571428569</v>
      </c>
      <c r="AI300" s="19">
        <f t="shared" si="301"/>
        <v>27.142857142857142</v>
      </c>
    </row>
    <row r="301" spans="2:35" x14ac:dyDescent="0.25">
      <c r="B301" s="215">
        <f t="shared" si="261"/>
        <v>44189</v>
      </c>
      <c r="C301" s="227">
        <v>595</v>
      </c>
      <c r="D301" s="227">
        <v>537</v>
      </c>
      <c r="E301" s="227">
        <v>483</v>
      </c>
      <c r="F301" s="227">
        <v>42</v>
      </c>
      <c r="G301" s="227">
        <v>54</v>
      </c>
      <c r="H301" s="227">
        <v>16</v>
      </c>
      <c r="I301" s="227">
        <v>21</v>
      </c>
      <c r="J301" s="227">
        <v>71</v>
      </c>
      <c r="K301" s="227">
        <v>35</v>
      </c>
      <c r="L301" s="227">
        <v>35</v>
      </c>
      <c r="M301" s="227">
        <v>56</v>
      </c>
      <c r="N301" s="227">
        <v>76</v>
      </c>
      <c r="O301" s="227">
        <v>65</v>
      </c>
      <c r="P301" s="227">
        <v>98</v>
      </c>
      <c r="Q301" s="227">
        <v>26</v>
      </c>
      <c r="T301" s="131">
        <f t="shared" si="297"/>
        <v>44189</v>
      </c>
      <c r="U301" s="19">
        <f t="shared" ref="U301:AI301" si="302">IF(ISNUMBER(C301),AVERAGE(C295:C301),NA())</f>
        <v>571</v>
      </c>
      <c r="V301" s="19">
        <f t="shared" si="302"/>
        <v>520.85714285714289</v>
      </c>
      <c r="W301" s="19">
        <f t="shared" si="302"/>
        <v>472</v>
      </c>
      <c r="X301" s="19">
        <f t="shared" si="302"/>
        <v>32.428571428571431</v>
      </c>
      <c r="Y301" s="19">
        <f t="shared" si="302"/>
        <v>48.428571428571431</v>
      </c>
      <c r="Z301" s="19">
        <f t="shared" si="302"/>
        <v>17.714285714285715</v>
      </c>
      <c r="AA301" s="19">
        <f t="shared" si="302"/>
        <v>28</v>
      </c>
      <c r="AB301" s="19">
        <f t="shared" si="302"/>
        <v>57.857142857142854</v>
      </c>
      <c r="AC301" s="19">
        <f t="shared" si="302"/>
        <v>45.857142857142854</v>
      </c>
      <c r="AD301" s="19">
        <f t="shared" si="302"/>
        <v>47.571428571428569</v>
      </c>
      <c r="AE301" s="19">
        <f t="shared" si="302"/>
        <v>51</v>
      </c>
      <c r="AF301" s="19">
        <f t="shared" si="302"/>
        <v>65.571428571428569</v>
      </c>
      <c r="AG301" s="19">
        <f t="shared" si="302"/>
        <v>59</v>
      </c>
      <c r="AH301" s="19">
        <f t="shared" si="302"/>
        <v>90.857142857142861</v>
      </c>
      <c r="AI301" s="19">
        <f t="shared" si="302"/>
        <v>26.285714285714285</v>
      </c>
    </row>
    <row r="302" spans="2:35" x14ac:dyDescent="0.25">
      <c r="B302" s="215">
        <f t="shared" si="261"/>
        <v>44190</v>
      </c>
      <c r="C302" s="227">
        <v>624</v>
      </c>
      <c r="D302" s="227">
        <v>574</v>
      </c>
      <c r="E302" s="227">
        <v>530</v>
      </c>
      <c r="F302" s="227">
        <v>40</v>
      </c>
      <c r="G302" s="227">
        <v>44</v>
      </c>
      <c r="H302" s="227">
        <v>10</v>
      </c>
      <c r="I302" s="227">
        <v>22</v>
      </c>
      <c r="J302" s="227">
        <v>60</v>
      </c>
      <c r="K302" s="227">
        <v>44</v>
      </c>
      <c r="L302" s="227">
        <v>47</v>
      </c>
      <c r="M302" s="227">
        <v>49</v>
      </c>
      <c r="N302" s="227">
        <v>78</v>
      </c>
      <c r="O302" s="227">
        <v>88</v>
      </c>
      <c r="P302" s="227">
        <v>117</v>
      </c>
      <c r="Q302" s="227">
        <v>25</v>
      </c>
      <c r="T302" s="131">
        <f t="shared" si="297"/>
        <v>44190</v>
      </c>
      <c r="U302" s="19">
        <f t="shared" ref="U302:AI302" si="303">IF(ISNUMBER(C302),AVERAGE(C296:C302),NA())</f>
        <v>579.57142857142856</v>
      </c>
      <c r="V302" s="19">
        <f t="shared" si="303"/>
        <v>528.28571428571433</v>
      </c>
      <c r="W302" s="19">
        <f t="shared" si="303"/>
        <v>482.42857142857144</v>
      </c>
      <c r="X302" s="19">
        <f t="shared" si="303"/>
        <v>34.571428571428569</v>
      </c>
      <c r="Y302" s="19">
        <f t="shared" si="303"/>
        <v>45.428571428571431</v>
      </c>
      <c r="Z302" s="19">
        <f t="shared" si="303"/>
        <v>16.714285714285715</v>
      </c>
      <c r="AA302" s="19">
        <f t="shared" si="303"/>
        <v>25.857142857142858</v>
      </c>
      <c r="AB302" s="19">
        <f t="shared" si="303"/>
        <v>59</v>
      </c>
      <c r="AC302" s="19">
        <f t="shared" si="303"/>
        <v>44</v>
      </c>
      <c r="AD302" s="19">
        <f t="shared" si="303"/>
        <v>45</v>
      </c>
      <c r="AE302" s="19">
        <f t="shared" si="303"/>
        <v>49.428571428571431</v>
      </c>
      <c r="AF302" s="19">
        <f t="shared" si="303"/>
        <v>68.857142857142861</v>
      </c>
      <c r="AG302" s="19">
        <f t="shared" si="303"/>
        <v>64.428571428571431</v>
      </c>
      <c r="AH302" s="19">
        <f t="shared" si="303"/>
        <v>98.714285714285708</v>
      </c>
      <c r="AI302" s="19">
        <f t="shared" si="303"/>
        <v>27.142857142857142</v>
      </c>
    </row>
    <row r="303" spans="2:35" x14ac:dyDescent="0.25">
      <c r="B303" s="215">
        <f t="shared" si="261"/>
        <v>44191</v>
      </c>
      <c r="C303" s="227">
        <v>669</v>
      </c>
      <c r="D303" s="227">
        <v>621</v>
      </c>
      <c r="E303" s="227">
        <v>572</v>
      </c>
      <c r="F303" s="227">
        <v>34</v>
      </c>
      <c r="G303" s="227">
        <v>48</v>
      </c>
      <c r="H303" s="227">
        <v>14</v>
      </c>
      <c r="I303" s="227">
        <v>35</v>
      </c>
      <c r="J303" s="227">
        <v>67</v>
      </c>
      <c r="K303" s="227">
        <v>54</v>
      </c>
      <c r="L303" s="227">
        <v>50</v>
      </c>
      <c r="M303" s="227">
        <v>63</v>
      </c>
      <c r="N303" s="227">
        <v>84</v>
      </c>
      <c r="O303" s="227">
        <v>90</v>
      </c>
      <c r="P303" s="227">
        <v>104</v>
      </c>
      <c r="Q303" s="227">
        <v>25</v>
      </c>
      <c r="T303" s="131">
        <f t="shared" si="297"/>
        <v>44191</v>
      </c>
      <c r="U303" s="19">
        <f t="shared" ref="U303:AI303" si="304">IF(ISNUMBER(C303),AVERAGE(C297:C303),NA())</f>
        <v>600</v>
      </c>
      <c r="V303" s="19">
        <f t="shared" si="304"/>
        <v>548.42857142857144</v>
      </c>
      <c r="W303" s="19">
        <f t="shared" si="304"/>
        <v>501.71428571428572</v>
      </c>
      <c r="X303" s="19">
        <f t="shared" si="304"/>
        <v>35</v>
      </c>
      <c r="Y303" s="19">
        <f t="shared" si="304"/>
        <v>46.142857142857146</v>
      </c>
      <c r="Z303" s="19">
        <f t="shared" si="304"/>
        <v>16.571428571428573</v>
      </c>
      <c r="AA303" s="19">
        <f t="shared" si="304"/>
        <v>26.285714285714285</v>
      </c>
      <c r="AB303" s="19">
        <f t="shared" si="304"/>
        <v>60.285714285714285</v>
      </c>
      <c r="AC303" s="19">
        <f t="shared" si="304"/>
        <v>45.714285714285715</v>
      </c>
      <c r="AD303" s="19">
        <f t="shared" si="304"/>
        <v>47</v>
      </c>
      <c r="AE303" s="19">
        <f t="shared" si="304"/>
        <v>52</v>
      </c>
      <c r="AF303" s="19">
        <f t="shared" si="304"/>
        <v>71.428571428571431</v>
      </c>
      <c r="AG303" s="19">
        <f t="shared" si="304"/>
        <v>70.714285714285708</v>
      </c>
      <c r="AH303" s="19">
        <f t="shared" si="304"/>
        <v>102.14285714285714</v>
      </c>
      <c r="AI303" s="19">
        <f t="shared" si="304"/>
        <v>26.142857142857142</v>
      </c>
    </row>
    <row r="304" spans="2:35" x14ac:dyDescent="0.25">
      <c r="B304" s="215">
        <f t="shared" si="261"/>
        <v>44192</v>
      </c>
      <c r="C304" s="227">
        <v>673</v>
      </c>
      <c r="D304" s="227">
        <v>616</v>
      </c>
      <c r="E304" s="227">
        <v>569</v>
      </c>
      <c r="F304" s="227">
        <v>41</v>
      </c>
      <c r="G304" s="227">
        <v>46</v>
      </c>
      <c r="H304" s="227">
        <v>16</v>
      </c>
      <c r="I304" s="227">
        <v>32</v>
      </c>
      <c r="J304" s="227">
        <v>56</v>
      </c>
      <c r="K304" s="227">
        <v>54</v>
      </c>
      <c r="L304" s="227">
        <v>50</v>
      </c>
      <c r="M304" s="227">
        <v>62</v>
      </c>
      <c r="N304" s="227">
        <v>68</v>
      </c>
      <c r="O304" s="227">
        <v>97</v>
      </c>
      <c r="P304" s="227">
        <v>123</v>
      </c>
      <c r="Q304" s="227">
        <v>27</v>
      </c>
      <c r="T304" s="131">
        <f t="shared" si="297"/>
        <v>44192</v>
      </c>
      <c r="U304" s="19">
        <f t="shared" ref="U304:AI304" si="305">IF(ISNUMBER(C304),AVERAGE(C298:C304),NA())</f>
        <v>619.71428571428567</v>
      </c>
      <c r="V304" s="19">
        <f t="shared" si="305"/>
        <v>567.42857142857144</v>
      </c>
      <c r="W304" s="19">
        <f t="shared" si="305"/>
        <v>520.28571428571433</v>
      </c>
      <c r="X304" s="19">
        <f t="shared" si="305"/>
        <v>36.285714285714285</v>
      </c>
      <c r="Y304" s="19">
        <f t="shared" si="305"/>
        <v>46.571428571428569</v>
      </c>
      <c r="Z304" s="19">
        <f t="shared" si="305"/>
        <v>16</v>
      </c>
      <c r="AA304" s="19">
        <f t="shared" si="305"/>
        <v>26.714285714285715</v>
      </c>
      <c r="AB304" s="19">
        <f t="shared" si="305"/>
        <v>61.428571428571431</v>
      </c>
      <c r="AC304" s="19">
        <f t="shared" si="305"/>
        <v>46.857142857142854</v>
      </c>
      <c r="AD304" s="19">
        <f t="shared" si="305"/>
        <v>47.285714285714285</v>
      </c>
      <c r="AE304" s="19">
        <f t="shared" si="305"/>
        <v>54.857142857142854</v>
      </c>
      <c r="AF304" s="19">
        <f t="shared" si="305"/>
        <v>72.285714285714292</v>
      </c>
      <c r="AG304" s="19">
        <f t="shared" si="305"/>
        <v>77.285714285714292</v>
      </c>
      <c r="AH304" s="19">
        <f t="shared" si="305"/>
        <v>107.14285714285714</v>
      </c>
      <c r="AI304" s="19">
        <f t="shared" si="305"/>
        <v>26.428571428571427</v>
      </c>
    </row>
    <row r="305" spans="2:35" x14ac:dyDescent="0.25">
      <c r="B305" s="215">
        <f t="shared" si="261"/>
        <v>44193</v>
      </c>
      <c r="C305" s="227">
        <v>686</v>
      </c>
      <c r="D305" s="227">
        <v>640</v>
      </c>
      <c r="E305" s="227">
        <v>578</v>
      </c>
      <c r="F305" s="227">
        <v>32</v>
      </c>
      <c r="G305" s="227">
        <v>61</v>
      </c>
      <c r="H305" s="227">
        <v>14</v>
      </c>
      <c r="I305" s="227">
        <v>35</v>
      </c>
      <c r="J305" s="227">
        <v>73</v>
      </c>
      <c r="K305" s="227">
        <v>58</v>
      </c>
      <c r="L305" s="227">
        <v>29</v>
      </c>
      <c r="M305" s="227">
        <v>48</v>
      </c>
      <c r="N305" s="227">
        <v>85</v>
      </c>
      <c r="O305" s="227">
        <v>102</v>
      </c>
      <c r="P305" s="227">
        <v>117</v>
      </c>
      <c r="Q305" s="227">
        <v>31</v>
      </c>
      <c r="T305" s="131">
        <f t="shared" si="297"/>
        <v>44193</v>
      </c>
      <c r="U305" s="19">
        <f t="shared" ref="U305:AI305" si="306">IF(ISNUMBER(C305),AVERAGE(C299:C305),NA())</f>
        <v>635.71428571428567</v>
      </c>
      <c r="V305" s="19">
        <f t="shared" si="306"/>
        <v>584.14285714285711</v>
      </c>
      <c r="W305" s="19">
        <f t="shared" si="306"/>
        <v>534.14285714285711</v>
      </c>
      <c r="X305" s="19">
        <f t="shared" si="306"/>
        <v>36.571428571428569</v>
      </c>
      <c r="Y305" s="19">
        <f t="shared" si="306"/>
        <v>49.428571428571431</v>
      </c>
      <c r="Z305" s="19">
        <f t="shared" si="306"/>
        <v>15</v>
      </c>
      <c r="AA305" s="19">
        <f t="shared" si="306"/>
        <v>29.142857142857142</v>
      </c>
      <c r="AB305" s="19">
        <f t="shared" si="306"/>
        <v>63.142857142857146</v>
      </c>
      <c r="AC305" s="19">
        <f t="shared" si="306"/>
        <v>48.571428571428569</v>
      </c>
      <c r="AD305" s="19">
        <f t="shared" si="306"/>
        <v>43.714285714285715</v>
      </c>
      <c r="AE305" s="19">
        <f t="shared" si="306"/>
        <v>54.285714285714285</v>
      </c>
      <c r="AF305" s="19">
        <f t="shared" si="306"/>
        <v>74.714285714285708</v>
      </c>
      <c r="AG305" s="19">
        <f t="shared" si="306"/>
        <v>84.428571428571431</v>
      </c>
      <c r="AH305" s="19">
        <f t="shared" si="306"/>
        <v>109.42857142857143</v>
      </c>
      <c r="AI305" s="19">
        <f t="shared" si="306"/>
        <v>26.714285714285715</v>
      </c>
    </row>
    <row r="306" spans="2:35" x14ac:dyDescent="0.25">
      <c r="B306" s="215">
        <f t="shared" si="261"/>
        <v>44194</v>
      </c>
      <c r="C306" s="227">
        <v>672</v>
      </c>
      <c r="D306" s="227">
        <v>631</v>
      </c>
      <c r="E306" s="227">
        <v>575</v>
      </c>
      <c r="F306" s="227">
        <v>30</v>
      </c>
      <c r="G306" s="227">
        <v>54</v>
      </c>
      <c r="H306" s="227">
        <v>11</v>
      </c>
      <c r="I306" s="227">
        <v>24</v>
      </c>
      <c r="J306" s="227">
        <v>62</v>
      </c>
      <c r="K306" s="227">
        <v>58</v>
      </c>
      <c r="L306" s="227">
        <v>56</v>
      </c>
      <c r="M306" s="227">
        <v>48</v>
      </c>
      <c r="N306" s="227">
        <v>77</v>
      </c>
      <c r="O306" s="227">
        <v>107</v>
      </c>
      <c r="P306" s="227">
        <v>113</v>
      </c>
      <c r="Q306" s="227">
        <v>30</v>
      </c>
      <c r="T306" s="131">
        <f t="shared" si="297"/>
        <v>44194</v>
      </c>
      <c r="U306" s="19">
        <f t="shared" ref="U306:AI306" si="307">IF(ISNUMBER(C306),AVERAGE(C300:C306),NA())</f>
        <v>645.42857142857144</v>
      </c>
      <c r="V306" s="19">
        <f t="shared" si="307"/>
        <v>594.28571428571433</v>
      </c>
      <c r="W306" s="19">
        <f t="shared" si="307"/>
        <v>542.57142857142856</v>
      </c>
      <c r="X306" s="19">
        <f t="shared" si="307"/>
        <v>36.428571428571431</v>
      </c>
      <c r="Y306" s="19">
        <f t="shared" si="307"/>
        <v>51</v>
      </c>
      <c r="Z306" s="19">
        <f t="shared" si="307"/>
        <v>14.714285714285714</v>
      </c>
      <c r="AA306" s="19">
        <f t="shared" si="307"/>
        <v>28.142857142857142</v>
      </c>
      <c r="AB306" s="19">
        <f t="shared" si="307"/>
        <v>64.571428571428569</v>
      </c>
      <c r="AC306" s="19">
        <f t="shared" si="307"/>
        <v>50</v>
      </c>
      <c r="AD306" s="19">
        <f t="shared" si="307"/>
        <v>44.428571428571431</v>
      </c>
      <c r="AE306" s="19">
        <f t="shared" si="307"/>
        <v>53.571428571428569</v>
      </c>
      <c r="AF306" s="19">
        <f t="shared" si="307"/>
        <v>77.142857142857139</v>
      </c>
      <c r="AG306" s="19">
        <f t="shared" si="307"/>
        <v>87.857142857142861</v>
      </c>
      <c r="AH306" s="19">
        <f t="shared" si="307"/>
        <v>110</v>
      </c>
      <c r="AI306" s="19">
        <f t="shared" si="307"/>
        <v>26.857142857142858</v>
      </c>
    </row>
    <row r="307" spans="2:35" x14ac:dyDescent="0.25">
      <c r="B307" s="215">
        <f t="shared" si="261"/>
        <v>44195</v>
      </c>
      <c r="C307" s="227">
        <v>707</v>
      </c>
      <c r="D307" s="227">
        <v>662</v>
      </c>
      <c r="E307" s="227">
        <v>610</v>
      </c>
      <c r="F307" s="227">
        <v>31</v>
      </c>
      <c r="G307" s="227">
        <v>52</v>
      </c>
      <c r="H307" s="227">
        <v>14</v>
      </c>
      <c r="I307" s="227">
        <v>23</v>
      </c>
      <c r="J307" s="227">
        <v>52</v>
      </c>
      <c r="K307" s="227">
        <v>38</v>
      </c>
      <c r="L307" s="227">
        <v>56</v>
      </c>
      <c r="M307" s="227">
        <v>73</v>
      </c>
      <c r="N307" s="227">
        <v>87</v>
      </c>
      <c r="O307" s="227">
        <v>126</v>
      </c>
      <c r="P307" s="227">
        <v>128</v>
      </c>
      <c r="Q307" s="227">
        <v>27</v>
      </c>
      <c r="T307" s="131">
        <f t="shared" si="297"/>
        <v>44195</v>
      </c>
      <c r="U307" s="19">
        <f t="shared" ref="U307:AI307" si="308">IF(ISNUMBER(C307),AVERAGE(C301:C307),NA())</f>
        <v>660.85714285714289</v>
      </c>
      <c r="V307" s="19">
        <f t="shared" si="308"/>
        <v>611.57142857142856</v>
      </c>
      <c r="W307" s="19">
        <f t="shared" si="308"/>
        <v>559.57142857142856</v>
      </c>
      <c r="X307" s="19">
        <f t="shared" si="308"/>
        <v>35.714285714285715</v>
      </c>
      <c r="Y307" s="19">
        <f t="shared" si="308"/>
        <v>51.285714285714285</v>
      </c>
      <c r="Z307" s="19">
        <f t="shared" si="308"/>
        <v>13.571428571428571</v>
      </c>
      <c r="AA307" s="19">
        <f t="shared" si="308"/>
        <v>27.428571428571427</v>
      </c>
      <c r="AB307" s="19">
        <f t="shared" si="308"/>
        <v>63</v>
      </c>
      <c r="AC307" s="19">
        <f t="shared" si="308"/>
        <v>48.714285714285715</v>
      </c>
      <c r="AD307" s="19">
        <f t="shared" si="308"/>
        <v>46.142857142857146</v>
      </c>
      <c r="AE307" s="19">
        <f t="shared" si="308"/>
        <v>57</v>
      </c>
      <c r="AF307" s="19">
        <f t="shared" si="308"/>
        <v>79.285714285714292</v>
      </c>
      <c r="AG307" s="19">
        <f t="shared" si="308"/>
        <v>96.428571428571431</v>
      </c>
      <c r="AH307" s="19">
        <f t="shared" si="308"/>
        <v>114.28571428571429</v>
      </c>
      <c r="AI307" s="19">
        <f t="shared" si="308"/>
        <v>27.285714285714285</v>
      </c>
    </row>
    <row r="308" spans="2:35" x14ac:dyDescent="0.25">
      <c r="B308" s="215">
        <f t="shared" si="261"/>
        <v>44196</v>
      </c>
      <c r="C308" s="227">
        <v>750</v>
      </c>
      <c r="D308" s="227">
        <v>698</v>
      </c>
      <c r="E308" s="227">
        <v>636</v>
      </c>
      <c r="F308" s="227">
        <v>38</v>
      </c>
      <c r="G308" s="227">
        <v>60</v>
      </c>
      <c r="H308" s="227">
        <v>14</v>
      </c>
      <c r="I308" s="227">
        <v>18</v>
      </c>
      <c r="J308" s="227">
        <v>73</v>
      </c>
      <c r="K308" s="227">
        <v>38</v>
      </c>
      <c r="L308" s="227">
        <v>53</v>
      </c>
      <c r="M308" s="227">
        <v>58</v>
      </c>
      <c r="N308" s="227">
        <v>99</v>
      </c>
      <c r="O308" s="227">
        <v>130</v>
      </c>
      <c r="P308" s="227">
        <v>132</v>
      </c>
      <c r="Q308" s="227">
        <v>35</v>
      </c>
      <c r="T308" s="131">
        <f t="shared" si="297"/>
        <v>44196</v>
      </c>
      <c r="U308" s="19">
        <f t="shared" ref="U308:AI308" si="309">IF(ISNUMBER(C308),AVERAGE(C302:C308),NA())</f>
        <v>683</v>
      </c>
      <c r="V308" s="19">
        <f t="shared" si="309"/>
        <v>634.57142857142856</v>
      </c>
      <c r="W308" s="19">
        <f t="shared" si="309"/>
        <v>581.42857142857144</v>
      </c>
      <c r="X308" s="19">
        <f t="shared" si="309"/>
        <v>35.142857142857146</v>
      </c>
      <c r="Y308" s="19">
        <f t="shared" si="309"/>
        <v>52.142857142857146</v>
      </c>
      <c r="Z308" s="19">
        <f t="shared" si="309"/>
        <v>13.285714285714286</v>
      </c>
      <c r="AA308" s="19">
        <f t="shared" si="309"/>
        <v>27</v>
      </c>
      <c r="AB308" s="19">
        <f t="shared" si="309"/>
        <v>63.285714285714285</v>
      </c>
      <c r="AC308" s="19">
        <f t="shared" si="309"/>
        <v>49.142857142857146</v>
      </c>
      <c r="AD308" s="19">
        <f t="shared" si="309"/>
        <v>48.714285714285715</v>
      </c>
      <c r="AE308" s="19">
        <f t="shared" si="309"/>
        <v>57.285714285714285</v>
      </c>
      <c r="AF308" s="19">
        <f t="shared" si="309"/>
        <v>82.571428571428569</v>
      </c>
      <c r="AG308" s="19">
        <f t="shared" si="309"/>
        <v>105.71428571428571</v>
      </c>
      <c r="AH308" s="19">
        <f t="shared" si="309"/>
        <v>119.14285714285714</v>
      </c>
      <c r="AI308" s="19">
        <f t="shared" si="309"/>
        <v>28.571428571428573</v>
      </c>
    </row>
    <row r="309" spans="2:35" x14ac:dyDescent="0.25">
      <c r="B309" s="215">
        <f t="shared" si="261"/>
        <v>44197</v>
      </c>
      <c r="C309">
        <v>741</v>
      </c>
      <c r="D309">
        <v>693</v>
      </c>
      <c r="E309">
        <v>629</v>
      </c>
      <c r="F309">
        <v>34</v>
      </c>
      <c r="G309">
        <v>62</v>
      </c>
      <c r="H309">
        <v>14</v>
      </c>
      <c r="I309">
        <v>32</v>
      </c>
      <c r="J309">
        <v>63</v>
      </c>
      <c r="K309">
        <v>62</v>
      </c>
      <c r="L309">
        <v>46</v>
      </c>
      <c r="M309">
        <v>60</v>
      </c>
      <c r="N309">
        <v>90</v>
      </c>
      <c r="O309">
        <v>127</v>
      </c>
      <c r="P309">
        <v>112</v>
      </c>
      <c r="Q309">
        <v>37</v>
      </c>
      <c r="T309" s="131">
        <f t="shared" si="297"/>
        <v>44197</v>
      </c>
      <c r="U309" s="19">
        <f t="shared" ref="U309:AI309" si="310">IF(ISNUMBER(C309),AVERAGE(C303:C309),NA())</f>
        <v>699.71428571428567</v>
      </c>
      <c r="V309" s="19">
        <f t="shared" si="310"/>
        <v>651.57142857142856</v>
      </c>
      <c r="W309" s="19">
        <f t="shared" si="310"/>
        <v>595.57142857142856</v>
      </c>
      <c r="X309" s="19">
        <f t="shared" si="310"/>
        <v>34.285714285714285</v>
      </c>
      <c r="Y309" s="19">
        <f t="shared" si="310"/>
        <v>54.714285714285715</v>
      </c>
      <c r="Z309" s="19">
        <f t="shared" si="310"/>
        <v>13.857142857142858</v>
      </c>
      <c r="AA309" s="19">
        <f t="shared" si="310"/>
        <v>28.428571428571427</v>
      </c>
      <c r="AB309" s="19">
        <f t="shared" si="310"/>
        <v>63.714285714285715</v>
      </c>
      <c r="AC309" s="19">
        <f t="shared" si="310"/>
        <v>51.714285714285715</v>
      </c>
      <c r="AD309" s="19">
        <f t="shared" si="310"/>
        <v>48.571428571428569</v>
      </c>
      <c r="AE309" s="19">
        <f t="shared" si="310"/>
        <v>58.857142857142854</v>
      </c>
      <c r="AF309" s="19">
        <f t="shared" si="310"/>
        <v>84.285714285714292</v>
      </c>
      <c r="AG309" s="19">
        <f t="shared" si="310"/>
        <v>111.28571428571429</v>
      </c>
      <c r="AH309" s="19">
        <f t="shared" si="310"/>
        <v>118.42857142857143</v>
      </c>
      <c r="AI309" s="19">
        <f t="shared" si="310"/>
        <v>30.285714285714285</v>
      </c>
    </row>
    <row r="310" spans="2:35" x14ac:dyDescent="0.25">
      <c r="B310" s="215">
        <f t="shared" si="261"/>
        <v>44198</v>
      </c>
      <c r="C310">
        <v>747</v>
      </c>
      <c r="D310">
        <v>686</v>
      </c>
      <c r="E310">
        <v>650</v>
      </c>
      <c r="F310">
        <v>46</v>
      </c>
      <c r="G310">
        <v>36</v>
      </c>
      <c r="H310">
        <v>15</v>
      </c>
      <c r="I310">
        <v>20</v>
      </c>
      <c r="J310">
        <v>66</v>
      </c>
      <c r="K310">
        <v>54</v>
      </c>
      <c r="L310">
        <v>55</v>
      </c>
      <c r="M310">
        <v>63</v>
      </c>
      <c r="N310">
        <v>86</v>
      </c>
      <c r="O310">
        <v>140</v>
      </c>
      <c r="P310">
        <v>127</v>
      </c>
      <c r="Q310">
        <v>39</v>
      </c>
      <c r="T310" s="131">
        <f t="shared" si="297"/>
        <v>44198</v>
      </c>
      <c r="U310" s="19">
        <f t="shared" ref="U310:AI310" si="311">IF(ISNUMBER(C310),AVERAGE(C304:C310),NA())</f>
        <v>710.85714285714289</v>
      </c>
      <c r="V310" s="19">
        <f t="shared" si="311"/>
        <v>660.85714285714289</v>
      </c>
      <c r="W310" s="19">
        <f t="shared" si="311"/>
        <v>606.71428571428567</v>
      </c>
      <c r="X310" s="19">
        <f t="shared" si="311"/>
        <v>36</v>
      </c>
      <c r="Y310" s="19">
        <f t="shared" si="311"/>
        <v>53</v>
      </c>
      <c r="Z310" s="19">
        <f t="shared" si="311"/>
        <v>14</v>
      </c>
      <c r="AA310" s="19">
        <f t="shared" si="311"/>
        <v>26.285714285714285</v>
      </c>
      <c r="AB310" s="19">
        <f t="shared" si="311"/>
        <v>63.571428571428569</v>
      </c>
      <c r="AC310" s="19">
        <f t="shared" si="311"/>
        <v>51.714285714285715</v>
      </c>
      <c r="AD310" s="19">
        <f t="shared" si="311"/>
        <v>49.285714285714285</v>
      </c>
      <c r="AE310" s="19">
        <f t="shared" si="311"/>
        <v>58.857142857142854</v>
      </c>
      <c r="AF310" s="19">
        <f t="shared" si="311"/>
        <v>84.571428571428569</v>
      </c>
      <c r="AG310" s="19">
        <f t="shared" si="311"/>
        <v>118.42857142857143</v>
      </c>
      <c r="AH310" s="19">
        <f t="shared" si="311"/>
        <v>121.71428571428571</v>
      </c>
      <c r="AI310" s="19">
        <f t="shared" si="311"/>
        <v>32.285714285714285</v>
      </c>
    </row>
    <row r="311" spans="2:35" x14ac:dyDescent="0.25">
      <c r="B311" s="215">
        <f t="shared" si="261"/>
        <v>44199</v>
      </c>
      <c r="C311">
        <v>712</v>
      </c>
      <c r="D311">
        <v>655</v>
      </c>
      <c r="E311">
        <v>599</v>
      </c>
      <c r="F311">
        <v>44</v>
      </c>
      <c r="G311">
        <v>56</v>
      </c>
      <c r="H311">
        <v>13</v>
      </c>
      <c r="I311">
        <v>22</v>
      </c>
      <c r="J311">
        <v>67</v>
      </c>
      <c r="K311">
        <v>43</v>
      </c>
      <c r="L311">
        <v>44</v>
      </c>
      <c r="M311">
        <v>48</v>
      </c>
      <c r="N311">
        <v>92</v>
      </c>
      <c r="O311">
        <v>123</v>
      </c>
      <c r="P311">
        <v>125</v>
      </c>
      <c r="Q311">
        <v>35</v>
      </c>
      <c r="T311" s="131">
        <f t="shared" si="297"/>
        <v>44199</v>
      </c>
      <c r="U311" s="19">
        <f t="shared" ref="U311:AI311" si="312">IF(ISNUMBER(C311),AVERAGE(C305:C311),NA())</f>
        <v>716.42857142857144</v>
      </c>
      <c r="V311" s="19">
        <f t="shared" si="312"/>
        <v>666.42857142857144</v>
      </c>
      <c r="W311" s="19">
        <f t="shared" si="312"/>
        <v>611</v>
      </c>
      <c r="X311" s="19">
        <f t="shared" si="312"/>
        <v>36.428571428571431</v>
      </c>
      <c r="Y311" s="19">
        <f t="shared" si="312"/>
        <v>54.428571428571431</v>
      </c>
      <c r="Z311" s="19">
        <f t="shared" si="312"/>
        <v>13.571428571428571</v>
      </c>
      <c r="AA311" s="19">
        <f t="shared" si="312"/>
        <v>24.857142857142858</v>
      </c>
      <c r="AB311" s="19">
        <f t="shared" si="312"/>
        <v>65.142857142857139</v>
      </c>
      <c r="AC311" s="19">
        <f t="shared" si="312"/>
        <v>50.142857142857146</v>
      </c>
      <c r="AD311" s="19">
        <f t="shared" si="312"/>
        <v>48.428571428571431</v>
      </c>
      <c r="AE311" s="19">
        <f t="shared" si="312"/>
        <v>56.857142857142854</v>
      </c>
      <c r="AF311" s="19">
        <f t="shared" si="312"/>
        <v>88</v>
      </c>
      <c r="AG311" s="19">
        <f t="shared" si="312"/>
        <v>122.14285714285714</v>
      </c>
      <c r="AH311" s="19">
        <f t="shared" si="312"/>
        <v>122</v>
      </c>
      <c r="AI311" s="19">
        <f t="shared" si="312"/>
        <v>33.428571428571431</v>
      </c>
    </row>
    <row r="312" spans="2:35" x14ac:dyDescent="0.25">
      <c r="B312" s="215">
        <f t="shared" si="261"/>
        <v>44200</v>
      </c>
      <c r="C312">
        <v>757</v>
      </c>
      <c r="D312">
        <v>716</v>
      </c>
      <c r="E312">
        <v>667</v>
      </c>
      <c r="F312">
        <v>32</v>
      </c>
      <c r="G312">
        <v>49</v>
      </c>
      <c r="H312">
        <v>9</v>
      </c>
      <c r="I312">
        <v>23</v>
      </c>
      <c r="J312">
        <v>61</v>
      </c>
      <c r="K312">
        <v>36</v>
      </c>
      <c r="L312">
        <v>48</v>
      </c>
      <c r="M312">
        <v>73</v>
      </c>
      <c r="N312">
        <v>102</v>
      </c>
      <c r="O312">
        <v>142</v>
      </c>
      <c r="P312">
        <v>143</v>
      </c>
      <c r="Q312">
        <v>39</v>
      </c>
      <c r="T312" s="131">
        <f t="shared" si="297"/>
        <v>44200</v>
      </c>
      <c r="U312" s="19">
        <f t="shared" ref="U312:AI312" si="313">IF(ISNUMBER(C312),AVERAGE(C306:C312),NA())</f>
        <v>726.57142857142856</v>
      </c>
      <c r="V312" s="19">
        <f t="shared" si="313"/>
        <v>677.28571428571433</v>
      </c>
      <c r="W312" s="19">
        <f t="shared" si="313"/>
        <v>623.71428571428567</v>
      </c>
      <c r="X312" s="19">
        <f t="shared" si="313"/>
        <v>36.428571428571431</v>
      </c>
      <c r="Y312" s="19">
        <f t="shared" si="313"/>
        <v>52.714285714285715</v>
      </c>
      <c r="Z312" s="19">
        <f t="shared" si="313"/>
        <v>12.857142857142858</v>
      </c>
      <c r="AA312" s="19">
        <f t="shared" si="313"/>
        <v>23.142857142857142</v>
      </c>
      <c r="AB312" s="19">
        <f t="shared" si="313"/>
        <v>63.428571428571431</v>
      </c>
      <c r="AC312" s="19">
        <f t="shared" si="313"/>
        <v>47</v>
      </c>
      <c r="AD312" s="19">
        <f t="shared" si="313"/>
        <v>51.142857142857146</v>
      </c>
      <c r="AE312" s="19">
        <f t="shared" si="313"/>
        <v>60.428571428571431</v>
      </c>
      <c r="AF312" s="19">
        <f t="shared" si="313"/>
        <v>90.428571428571431</v>
      </c>
      <c r="AG312" s="19">
        <f t="shared" si="313"/>
        <v>127.85714285714286</v>
      </c>
      <c r="AH312" s="19">
        <f t="shared" si="313"/>
        <v>125.71428571428571</v>
      </c>
      <c r="AI312" s="19">
        <f t="shared" si="313"/>
        <v>34.571428571428569</v>
      </c>
    </row>
    <row r="313" spans="2:35" x14ac:dyDescent="0.25">
      <c r="B313" s="215">
        <f t="shared" si="261"/>
        <v>44201</v>
      </c>
      <c r="C313">
        <v>788</v>
      </c>
      <c r="D313">
        <v>750</v>
      </c>
      <c r="E313">
        <v>700</v>
      </c>
      <c r="F313">
        <v>28</v>
      </c>
      <c r="G313">
        <v>50</v>
      </c>
      <c r="H313">
        <v>10</v>
      </c>
      <c r="I313">
        <v>35</v>
      </c>
      <c r="J313">
        <v>76</v>
      </c>
      <c r="K313">
        <v>36</v>
      </c>
      <c r="L313">
        <v>52</v>
      </c>
      <c r="M313">
        <v>70</v>
      </c>
      <c r="N313">
        <v>112</v>
      </c>
      <c r="O313">
        <v>158</v>
      </c>
      <c r="P313">
        <v>125</v>
      </c>
      <c r="Q313">
        <v>36</v>
      </c>
      <c r="T313" s="131">
        <f t="shared" si="297"/>
        <v>44201</v>
      </c>
      <c r="U313" s="19">
        <f t="shared" ref="U313:AI313" si="314">IF(ISNUMBER(C313),AVERAGE(C307:C313),NA())</f>
        <v>743.14285714285711</v>
      </c>
      <c r="V313" s="19">
        <f t="shared" si="314"/>
        <v>694.28571428571433</v>
      </c>
      <c r="W313" s="19">
        <f t="shared" si="314"/>
        <v>641.57142857142856</v>
      </c>
      <c r="X313" s="19">
        <f t="shared" si="314"/>
        <v>36.142857142857146</v>
      </c>
      <c r="Y313" s="19">
        <f t="shared" si="314"/>
        <v>52.142857142857146</v>
      </c>
      <c r="Z313" s="19">
        <f t="shared" si="314"/>
        <v>12.714285714285714</v>
      </c>
      <c r="AA313" s="19">
        <f t="shared" si="314"/>
        <v>24.714285714285715</v>
      </c>
      <c r="AB313" s="19">
        <f t="shared" si="314"/>
        <v>65.428571428571431</v>
      </c>
      <c r="AC313" s="19">
        <f t="shared" si="314"/>
        <v>43.857142857142854</v>
      </c>
      <c r="AD313" s="19">
        <f t="shared" si="314"/>
        <v>50.571428571428569</v>
      </c>
      <c r="AE313" s="19">
        <f t="shared" si="314"/>
        <v>63.571428571428569</v>
      </c>
      <c r="AF313" s="19">
        <f t="shared" si="314"/>
        <v>95.428571428571431</v>
      </c>
      <c r="AG313" s="19">
        <f t="shared" si="314"/>
        <v>135.14285714285714</v>
      </c>
      <c r="AH313" s="19">
        <f t="shared" si="314"/>
        <v>127.42857142857143</v>
      </c>
      <c r="AI313" s="19">
        <f t="shared" si="314"/>
        <v>35.428571428571431</v>
      </c>
    </row>
    <row r="314" spans="2:35" x14ac:dyDescent="0.25">
      <c r="B314" s="215">
        <f t="shared" si="261"/>
        <v>44202</v>
      </c>
      <c r="C314">
        <v>804</v>
      </c>
      <c r="D314">
        <v>756</v>
      </c>
      <c r="E314">
        <v>696</v>
      </c>
      <c r="F314">
        <v>42</v>
      </c>
      <c r="G314">
        <v>59</v>
      </c>
      <c r="H314">
        <v>6</v>
      </c>
      <c r="I314">
        <v>22</v>
      </c>
      <c r="J314">
        <v>90</v>
      </c>
      <c r="K314">
        <v>46</v>
      </c>
      <c r="L314">
        <v>50</v>
      </c>
      <c r="M314">
        <v>70</v>
      </c>
      <c r="N314">
        <v>95</v>
      </c>
      <c r="O314">
        <v>137</v>
      </c>
      <c r="P314">
        <v>150</v>
      </c>
      <c r="Q314">
        <v>36</v>
      </c>
      <c r="T314" s="131">
        <f t="shared" si="297"/>
        <v>44202</v>
      </c>
      <c r="U314" s="19">
        <f t="shared" ref="U314:AI314" si="315">IF(ISNUMBER(C314),AVERAGE(C308:C314),NA())</f>
        <v>757</v>
      </c>
      <c r="V314" s="19">
        <f t="shared" si="315"/>
        <v>707.71428571428567</v>
      </c>
      <c r="W314" s="19">
        <f t="shared" si="315"/>
        <v>653.85714285714289</v>
      </c>
      <c r="X314" s="19">
        <f t="shared" si="315"/>
        <v>37.714285714285715</v>
      </c>
      <c r="Y314" s="19">
        <f t="shared" si="315"/>
        <v>53.142857142857146</v>
      </c>
      <c r="Z314" s="19">
        <f t="shared" si="315"/>
        <v>11.571428571428571</v>
      </c>
      <c r="AA314" s="19">
        <f t="shared" si="315"/>
        <v>24.571428571428573</v>
      </c>
      <c r="AB314" s="19">
        <f t="shared" si="315"/>
        <v>70.857142857142861</v>
      </c>
      <c r="AC314" s="19">
        <f t="shared" si="315"/>
        <v>45</v>
      </c>
      <c r="AD314" s="19">
        <f t="shared" si="315"/>
        <v>49.714285714285715</v>
      </c>
      <c r="AE314" s="19">
        <f t="shared" si="315"/>
        <v>63.142857142857146</v>
      </c>
      <c r="AF314" s="19">
        <f t="shared" si="315"/>
        <v>96.571428571428569</v>
      </c>
      <c r="AG314" s="19">
        <f t="shared" si="315"/>
        <v>136.71428571428572</v>
      </c>
      <c r="AH314" s="19">
        <f t="shared" si="315"/>
        <v>130.57142857142858</v>
      </c>
      <c r="AI314" s="19">
        <f t="shared" si="315"/>
        <v>36.714285714285715</v>
      </c>
    </row>
    <row r="315" spans="2:35" x14ac:dyDescent="0.25">
      <c r="B315" s="215">
        <f t="shared" si="261"/>
        <v>44203</v>
      </c>
      <c r="C315">
        <v>762</v>
      </c>
      <c r="D315">
        <v>730</v>
      </c>
      <c r="E315">
        <v>681</v>
      </c>
      <c r="F315">
        <v>19</v>
      </c>
      <c r="G315">
        <v>46</v>
      </c>
      <c r="H315">
        <v>13</v>
      </c>
      <c r="I315">
        <v>27</v>
      </c>
      <c r="J315">
        <v>73</v>
      </c>
      <c r="K315">
        <v>45</v>
      </c>
      <c r="L315">
        <v>29</v>
      </c>
      <c r="M315">
        <v>75</v>
      </c>
      <c r="N315">
        <v>111</v>
      </c>
      <c r="O315">
        <v>141</v>
      </c>
      <c r="P315">
        <v>140</v>
      </c>
      <c r="Q315">
        <v>40</v>
      </c>
      <c r="T315" s="131">
        <f t="shared" si="297"/>
        <v>44203</v>
      </c>
      <c r="U315" s="19">
        <f t="shared" ref="U315:AI315" si="316">IF(ISNUMBER(C315),AVERAGE(C309:C315),NA())</f>
        <v>758.71428571428567</v>
      </c>
      <c r="V315" s="19">
        <f t="shared" si="316"/>
        <v>712.28571428571433</v>
      </c>
      <c r="W315" s="19">
        <f t="shared" si="316"/>
        <v>660.28571428571433</v>
      </c>
      <c r="X315" s="19">
        <f t="shared" si="316"/>
        <v>35</v>
      </c>
      <c r="Y315" s="19">
        <f t="shared" si="316"/>
        <v>51.142857142857146</v>
      </c>
      <c r="Z315" s="19">
        <f t="shared" si="316"/>
        <v>11.428571428571429</v>
      </c>
      <c r="AA315" s="19">
        <f t="shared" si="316"/>
        <v>25.857142857142858</v>
      </c>
      <c r="AB315" s="19">
        <f t="shared" si="316"/>
        <v>70.857142857142861</v>
      </c>
      <c r="AC315" s="19">
        <f t="shared" si="316"/>
        <v>46</v>
      </c>
      <c r="AD315" s="19">
        <f t="shared" si="316"/>
        <v>46.285714285714285</v>
      </c>
      <c r="AE315" s="19">
        <f t="shared" si="316"/>
        <v>65.571428571428569</v>
      </c>
      <c r="AF315" s="19">
        <f t="shared" si="316"/>
        <v>98.285714285714292</v>
      </c>
      <c r="AG315" s="19">
        <f t="shared" si="316"/>
        <v>138.28571428571428</v>
      </c>
      <c r="AH315" s="19">
        <f t="shared" si="316"/>
        <v>131.71428571428572</v>
      </c>
      <c r="AI315" s="19">
        <f t="shared" si="316"/>
        <v>37.428571428571431</v>
      </c>
    </row>
    <row r="316" spans="2:35" x14ac:dyDescent="0.25">
      <c r="B316" s="215">
        <f t="shared" si="261"/>
        <v>44204</v>
      </c>
      <c r="C316">
        <v>575</v>
      </c>
      <c r="D316">
        <v>570</v>
      </c>
      <c r="E316">
        <v>528</v>
      </c>
      <c r="F316">
        <v>2</v>
      </c>
      <c r="G316">
        <v>42</v>
      </c>
      <c r="H316">
        <v>3</v>
      </c>
      <c r="I316">
        <v>26</v>
      </c>
      <c r="J316">
        <v>74</v>
      </c>
      <c r="K316">
        <v>32</v>
      </c>
      <c r="L316">
        <v>39</v>
      </c>
      <c r="M316">
        <v>60</v>
      </c>
      <c r="N316">
        <v>66</v>
      </c>
      <c r="O316">
        <v>104</v>
      </c>
      <c r="P316">
        <v>94</v>
      </c>
      <c r="Q316">
        <v>33</v>
      </c>
      <c r="T316" s="131">
        <f t="shared" si="297"/>
        <v>44204</v>
      </c>
      <c r="U316" s="19">
        <f t="shared" ref="U316:AI316" si="317">IF(ISNUMBER(C316),AVERAGE(C310:C316),NA())</f>
        <v>735</v>
      </c>
      <c r="V316" s="19">
        <f t="shared" si="317"/>
        <v>694.71428571428567</v>
      </c>
      <c r="W316" s="19">
        <f t="shared" si="317"/>
        <v>645.85714285714289</v>
      </c>
      <c r="X316" s="19">
        <f t="shared" si="317"/>
        <v>30.428571428571427</v>
      </c>
      <c r="Y316" s="19">
        <f t="shared" si="317"/>
        <v>48.285714285714285</v>
      </c>
      <c r="Z316" s="19">
        <f t="shared" si="317"/>
        <v>9.8571428571428577</v>
      </c>
      <c r="AA316" s="19">
        <f t="shared" si="317"/>
        <v>25</v>
      </c>
      <c r="AB316" s="19">
        <f t="shared" si="317"/>
        <v>72.428571428571431</v>
      </c>
      <c r="AC316" s="19">
        <f t="shared" si="317"/>
        <v>41.714285714285715</v>
      </c>
      <c r="AD316" s="19">
        <f t="shared" si="317"/>
        <v>45.285714285714285</v>
      </c>
      <c r="AE316" s="19">
        <f t="shared" si="317"/>
        <v>65.571428571428569</v>
      </c>
      <c r="AF316" s="19">
        <f t="shared" si="317"/>
        <v>94.857142857142861</v>
      </c>
      <c r="AG316" s="19">
        <f t="shared" si="317"/>
        <v>135</v>
      </c>
      <c r="AH316" s="19">
        <f t="shared" si="317"/>
        <v>129.14285714285714</v>
      </c>
      <c r="AI316" s="19">
        <f t="shared" si="317"/>
        <v>36.857142857142854</v>
      </c>
    </row>
    <row r="317" spans="2:35" x14ac:dyDescent="0.25">
      <c r="B317" s="215">
        <f t="shared" si="261"/>
        <v>44205</v>
      </c>
      <c r="T317" s="131" t="str">
        <f t="shared" si="297"/>
        <v/>
      </c>
      <c r="U317" s="19" t="e">
        <f t="shared" ref="U317:AI317" si="318">IF(ISNUMBER(C317),AVERAGE(C311:C317),NA())</f>
        <v>#N/A</v>
      </c>
      <c r="V317" s="19" t="e">
        <f t="shared" si="318"/>
        <v>#N/A</v>
      </c>
      <c r="W317" s="19" t="e">
        <f t="shared" si="318"/>
        <v>#N/A</v>
      </c>
      <c r="X317" s="19" t="e">
        <f t="shared" si="318"/>
        <v>#N/A</v>
      </c>
      <c r="Y317" s="19" t="e">
        <f t="shared" si="318"/>
        <v>#N/A</v>
      </c>
      <c r="Z317" s="19" t="e">
        <f t="shared" si="318"/>
        <v>#N/A</v>
      </c>
      <c r="AA317" s="19" t="e">
        <f t="shared" si="318"/>
        <v>#N/A</v>
      </c>
      <c r="AB317" s="19" t="e">
        <f t="shared" si="318"/>
        <v>#N/A</v>
      </c>
      <c r="AC317" s="19" t="e">
        <f t="shared" si="318"/>
        <v>#N/A</v>
      </c>
      <c r="AD317" s="19" t="e">
        <f t="shared" si="318"/>
        <v>#N/A</v>
      </c>
      <c r="AE317" s="19" t="e">
        <f t="shared" si="318"/>
        <v>#N/A</v>
      </c>
      <c r="AF317" s="19" t="e">
        <f t="shared" si="318"/>
        <v>#N/A</v>
      </c>
      <c r="AG317" s="19" t="e">
        <f t="shared" si="318"/>
        <v>#N/A</v>
      </c>
      <c r="AH317" s="19" t="e">
        <f t="shared" si="318"/>
        <v>#N/A</v>
      </c>
      <c r="AI317" s="19" t="e">
        <f t="shared" si="318"/>
        <v>#N/A</v>
      </c>
    </row>
    <row r="318" spans="2:35" x14ac:dyDescent="0.25">
      <c r="B318" s="215">
        <f t="shared" si="261"/>
        <v>44206</v>
      </c>
      <c r="T318" s="131" t="str">
        <f t="shared" si="297"/>
        <v/>
      </c>
      <c r="U318" s="19" t="e">
        <f t="shared" ref="U318:AI318" si="319">IF(ISNUMBER(C318),AVERAGE(C312:C318),NA())</f>
        <v>#N/A</v>
      </c>
      <c r="V318" s="19" t="e">
        <f t="shared" si="319"/>
        <v>#N/A</v>
      </c>
      <c r="W318" s="19" t="e">
        <f t="shared" si="319"/>
        <v>#N/A</v>
      </c>
      <c r="X318" s="19" t="e">
        <f t="shared" si="319"/>
        <v>#N/A</v>
      </c>
      <c r="Y318" s="19" t="e">
        <f t="shared" si="319"/>
        <v>#N/A</v>
      </c>
      <c r="Z318" s="19" t="e">
        <f t="shared" si="319"/>
        <v>#N/A</v>
      </c>
      <c r="AA318" s="19" t="e">
        <f t="shared" si="319"/>
        <v>#N/A</v>
      </c>
      <c r="AB318" s="19" t="e">
        <f t="shared" si="319"/>
        <v>#N/A</v>
      </c>
      <c r="AC318" s="19" t="e">
        <f t="shared" si="319"/>
        <v>#N/A</v>
      </c>
      <c r="AD318" s="19" t="e">
        <f t="shared" si="319"/>
        <v>#N/A</v>
      </c>
      <c r="AE318" s="19" t="e">
        <f t="shared" si="319"/>
        <v>#N/A</v>
      </c>
      <c r="AF318" s="19" t="e">
        <f t="shared" si="319"/>
        <v>#N/A</v>
      </c>
      <c r="AG318" s="19" t="e">
        <f t="shared" si="319"/>
        <v>#N/A</v>
      </c>
      <c r="AH318" s="19" t="e">
        <f t="shared" si="319"/>
        <v>#N/A</v>
      </c>
      <c r="AI318" s="19" t="e">
        <f t="shared" si="319"/>
        <v>#N/A</v>
      </c>
    </row>
    <row r="319" spans="2:35" x14ac:dyDescent="0.25">
      <c r="B319" s="215">
        <f t="shared" si="261"/>
        <v>44207</v>
      </c>
      <c r="T319" s="131" t="str">
        <f t="shared" si="297"/>
        <v/>
      </c>
      <c r="U319" s="19" t="e">
        <f t="shared" ref="U319:AI319" si="320">IF(ISNUMBER(C319),AVERAGE(C313:C319),NA())</f>
        <v>#N/A</v>
      </c>
      <c r="V319" s="19" t="e">
        <f t="shared" si="320"/>
        <v>#N/A</v>
      </c>
      <c r="W319" s="19" t="e">
        <f t="shared" si="320"/>
        <v>#N/A</v>
      </c>
      <c r="X319" s="19" t="e">
        <f t="shared" si="320"/>
        <v>#N/A</v>
      </c>
      <c r="Y319" s="19" t="e">
        <f t="shared" si="320"/>
        <v>#N/A</v>
      </c>
      <c r="Z319" s="19" t="e">
        <f t="shared" si="320"/>
        <v>#N/A</v>
      </c>
      <c r="AA319" s="19" t="e">
        <f t="shared" si="320"/>
        <v>#N/A</v>
      </c>
      <c r="AB319" s="19" t="e">
        <f t="shared" si="320"/>
        <v>#N/A</v>
      </c>
      <c r="AC319" s="19" t="e">
        <f t="shared" si="320"/>
        <v>#N/A</v>
      </c>
      <c r="AD319" s="19" t="e">
        <f t="shared" si="320"/>
        <v>#N/A</v>
      </c>
      <c r="AE319" s="19" t="e">
        <f t="shared" si="320"/>
        <v>#N/A</v>
      </c>
      <c r="AF319" s="19" t="e">
        <f t="shared" si="320"/>
        <v>#N/A</v>
      </c>
      <c r="AG319" s="19" t="e">
        <f t="shared" si="320"/>
        <v>#N/A</v>
      </c>
      <c r="AH319" s="19" t="e">
        <f t="shared" si="320"/>
        <v>#N/A</v>
      </c>
      <c r="AI319" s="19" t="e">
        <f t="shared" si="320"/>
        <v>#N/A</v>
      </c>
    </row>
    <row r="320" spans="2:35" x14ac:dyDescent="0.25">
      <c r="B320" s="215">
        <f t="shared" si="261"/>
        <v>44208</v>
      </c>
      <c r="T320" s="131" t="str">
        <f t="shared" si="297"/>
        <v/>
      </c>
      <c r="U320" s="19" t="e">
        <f t="shared" ref="U320:AI320" si="321">IF(ISNUMBER(C320),AVERAGE(C314:C320),NA())</f>
        <v>#N/A</v>
      </c>
      <c r="V320" s="19" t="e">
        <f t="shared" si="321"/>
        <v>#N/A</v>
      </c>
      <c r="W320" s="19" t="e">
        <f t="shared" si="321"/>
        <v>#N/A</v>
      </c>
      <c r="X320" s="19" t="e">
        <f t="shared" si="321"/>
        <v>#N/A</v>
      </c>
      <c r="Y320" s="19" t="e">
        <f t="shared" si="321"/>
        <v>#N/A</v>
      </c>
      <c r="Z320" s="19" t="e">
        <f t="shared" si="321"/>
        <v>#N/A</v>
      </c>
      <c r="AA320" s="19" t="e">
        <f t="shared" si="321"/>
        <v>#N/A</v>
      </c>
      <c r="AB320" s="19" t="e">
        <f t="shared" si="321"/>
        <v>#N/A</v>
      </c>
      <c r="AC320" s="19" t="e">
        <f t="shared" si="321"/>
        <v>#N/A</v>
      </c>
      <c r="AD320" s="19" t="e">
        <f t="shared" si="321"/>
        <v>#N/A</v>
      </c>
      <c r="AE320" s="19" t="e">
        <f t="shared" si="321"/>
        <v>#N/A</v>
      </c>
      <c r="AF320" s="19" t="e">
        <f t="shared" si="321"/>
        <v>#N/A</v>
      </c>
      <c r="AG320" s="19" t="e">
        <f t="shared" si="321"/>
        <v>#N/A</v>
      </c>
      <c r="AH320" s="19" t="e">
        <f t="shared" si="321"/>
        <v>#N/A</v>
      </c>
      <c r="AI320" s="19" t="e">
        <f t="shared" si="321"/>
        <v>#N/A</v>
      </c>
    </row>
    <row r="321" spans="2:35" x14ac:dyDescent="0.25">
      <c r="B321" s="215">
        <f t="shared" si="261"/>
        <v>44209</v>
      </c>
      <c r="T321" s="131" t="str">
        <f t="shared" si="297"/>
        <v/>
      </c>
      <c r="U321" s="19" t="e">
        <f t="shared" ref="U321:AI321" si="322">IF(ISNUMBER(C321),AVERAGE(C315:C321),NA())</f>
        <v>#N/A</v>
      </c>
      <c r="V321" s="19" t="e">
        <f t="shared" si="322"/>
        <v>#N/A</v>
      </c>
      <c r="W321" s="19" t="e">
        <f t="shared" si="322"/>
        <v>#N/A</v>
      </c>
      <c r="X321" s="19" t="e">
        <f t="shared" si="322"/>
        <v>#N/A</v>
      </c>
      <c r="Y321" s="19" t="e">
        <f t="shared" si="322"/>
        <v>#N/A</v>
      </c>
      <c r="Z321" s="19" t="e">
        <f t="shared" si="322"/>
        <v>#N/A</v>
      </c>
      <c r="AA321" s="19" t="e">
        <f t="shared" si="322"/>
        <v>#N/A</v>
      </c>
      <c r="AB321" s="19" t="e">
        <f t="shared" si="322"/>
        <v>#N/A</v>
      </c>
      <c r="AC321" s="19" t="e">
        <f t="shared" si="322"/>
        <v>#N/A</v>
      </c>
      <c r="AD321" s="19" t="e">
        <f t="shared" si="322"/>
        <v>#N/A</v>
      </c>
      <c r="AE321" s="19" t="e">
        <f t="shared" si="322"/>
        <v>#N/A</v>
      </c>
      <c r="AF321" s="19" t="e">
        <f t="shared" si="322"/>
        <v>#N/A</v>
      </c>
      <c r="AG321" s="19" t="e">
        <f t="shared" si="322"/>
        <v>#N/A</v>
      </c>
      <c r="AH321" s="19" t="e">
        <f t="shared" si="322"/>
        <v>#N/A</v>
      </c>
      <c r="AI321" s="19" t="e">
        <f t="shared" si="322"/>
        <v>#N/A</v>
      </c>
    </row>
    <row r="322" spans="2:35" x14ac:dyDescent="0.25">
      <c r="B322" s="215">
        <f t="shared" si="261"/>
        <v>44210</v>
      </c>
      <c r="T322" s="131" t="str">
        <f t="shared" si="297"/>
        <v/>
      </c>
      <c r="U322" s="19" t="e">
        <f t="shared" ref="U322:AI322" si="323">IF(ISNUMBER(C322),AVERAGE(C316:C322),NA())</f>
        <v>#N/A</v>
      </c>
      <c r="V322" s="19" t="e">
        <f t="shared" si="323"/>
        <v>#N/A</v>
      </c>
      <c r="W322" s="19" t="e">
        <f t="shared" si="323"/>
        <v>#N/A</v>
      </c>
      <c r="X322" s="19" t="e">
        <f t="shared" si="323"/>
        <v>#N/A</v>
      </c>
      <c r="Y322" s="19" t="e">
        <f t="shared" si="323"/>
        <v>#N/A</v>
      </c>
      <c r="Z322" s="19" t="e">
        <f t="shared" si="323"/>
        <v>#N/A</v>
      </c>
      <c r="AA322" s="19" t="e">
        <f t="shared" si="323"/>
        <v>#N/A</v>
      </c>
      <c r="AB322" s="19" t="e">
        <f t="shared" si="323"/>
        <v>#N/A</v>
      </c>
      <c r="AC322" s="19" t="e">
        <f t="shared" si="323"/>
        <v>#N/A</v>
      </c>
      <c r="AD322" s="19" t="e">
        <f t="shared" si="323"/>
        <v>#N/A</v>
      </c>
      <c r="AE322" s="19" t="e">
        <f t="shared" si="323"/>
        <v>#N/A</v>
      </c>
      <c r="AF322" s="19" t="e">
        <f t="shared" si="323"/>
        <v>#N/A</v>
      </c>
      <c r="AG322" s="19" t="e">
        <f t="shared" si="323"/>
        <v>#N/A</v>
      </c>
      <c r="AH322" s="19" t="e">
        <f t="shared" si="323"/>
        <v>#N/A</v>
      </c>
      <c r="AI322" s="19" t="e">
        <f t="shared" si="323"/>
        <v>#N/A</v>
      </c>
    </row>
    <row r="323" spans="2:35" x14ac:dyDescent="0.25">
      <c r="B323" s="215">
        <f t="shared" si="261"/>
        <v>44211</v>
      </c>
      <c r="T323" s="131" t="str">
        <f t="shared" si="297"/>
        <v/>
      </c>
      <c r="U323" s="19" t="e">
        <f t="shared" ref="U323:AI323" si="324">IF(ISNUMBER(C323),AVERAGE(C317:C323),NA())</f>
        <v>#N/A</v>
      </c>
      <c r="V323" s="19" t="e">
        <f t="shared" si="324"/>
        <v>#N/A</v>
      </c>
      <c r="W323" s="19" t="e">
        <f t="shared" si="324"/>
        <v>#N/A</v>
      </c>
      <c r="X323" s="19" t="e">
        <f t="shared" si="324"/>
        <v>#N/A</v>
      </c>
      <c r="Y323" s="19" t="e">
        <f t="shared" si="324"/>
        <v>#N/A</v>
      </c>
      <c r="Z323" s="19" t="e">
        <f t="shared" si="324"/>
        <v>#N/A</v>
      </c>
      <c r="AA323" s="19" t="e">
        <f t="shared" si="324"/>
        <v>#N/A</v>
      </c>
      <c r="AB323" s="19" t="e">
        <f t="shared" si="324"/>
        <v>#N/A</v>
      </c>
      <c r="AC323" s="19" t="e">
        <f t="shared" si="324"/>
        <v>#N/A</v>
      </c>
      <c r="AD323" s="19" t="e">
        <f t="shared" si="324"/>
        <v>#N/A</v>
      </c>
      <c r="AE323" s="19" t="e">
        <f t="shared" si="324"/>
        <v>#N/A</v>
      </c>
      <c r="AF323" s="19" t="e">
        <f t="shared" si="324"/>
        <v>#N/A</v>
      </c>
      <c r="AG323" s="19" t="e">
        <f t="shared" si="324"/>
        <v>#N/A</v>
      </c>
      <c r="AH323" s="19" t="e">
        <f t="shared" si="324"/>
        <v>#N/A</v>
      </c>
      <c r="AI323" s="19" t="e">
        <f t="shared" si="324"/>
        <v>#N/A</v>
      </c>
    </row>
    <row r="324" spans="2:35" x14ac:dyDescent="0.25">
      <c r="B324" s="215">
        <f t="shared" si="261"/>
        <v>44212</v>
      </c>
      <c r="T324" s="131" t="str">
        <f t="shared" si="297"/>
        <v/>
      </c>
      <c r="U324" s="19" t="e">
        <f t="shared" ref="U324:AI324" si="325">IF(ISNUMBER(C324),AVERAGE(C318:C324),NA())</f>
        <v>#N/A</v>
      </c>
      <c r="V324" s="19" t="e">
        <f t="shared" si="325"/>
        <v>#N/A</v>
      </c>
      <c r="W324" s="19" t="e">
        <f t="shared" si="325"/>
        <v>#N/A</v>
      </c>
      <c r="X324" s="19" t="e">
        <f t="shared" si="325"/>
        <v>#N/A</v>
      </c>
      <c r="Y324" s="19" t="e">
        <f t="shared" si="325"/>
        <v>#N/A</v>
      </c>
      <c r="Z324" s="19" t="e">
        <f t="shared" si="325"/>
        <v>#N/A</v>
      </c>
      <c r="AA324" s="19" t="e">
        <f t="shared" si="325"/>
        <v>#N/A</v>
      </c>
      <c r="AB324" s="19" t="e">
        <f t="shared" si="325"/>
        <v>#N/A</v>
      </c>
      <c r="AC324" s="19" t="e">
        <f t="shared" si="325"/>
        <v>#N/A</v>
      </c>
      <c r="AD324" s="19" t="e">
        <f t="shared" si="325"/>
        <v>#N/A</v>
      </c>
      <c r="AE324" s="19" t="e">
        <f t="shared" si="325"/>
        <v>#N/A</v>
      </c>
      <c r="AF324" s="19" t="e">
        <f t="shared" si="325"/>
        <v>#N/A</v>
      </c>
      <c r="AG324" s="19" t="e">
        <f t="shared" si="325"/>
        <v>#N/A</v>
      </c>
      <c r="AH324" s="19" t="e">
        <f t="shared" si="325"/>
        <v>#N/A</v>
      </c>
      <c r="AI324" s="19" t="e">
        <f t="shared" si="325"/>
        <v>#N/A</v>
      </c>
    </row>
    <row r="325" spans="2:35" x14ac:dyDescent="0.25">
      <c r="B325" s="215">
        <f t="shared" si="261"/>
        <v>44213</v>
      </c>
      <c r="T325" s="131" t="str">
        <f t="shared" si="297"/>
        <v/>
      </c>
      <c r="U325" s="19" t="e">
        <f t="shared" ref="U325:AI325" si="326">IF(ISNUMBER(C325),AVERAGE(C319:C325),NA())</f>
        <v>#N/A</v>
      </c>
      <c r="V325" s="19" t="e">
        <f t="shared" si="326"/>
        <v>#N/A</v>
      </c>
      <c r="W325" s="19" t="e">
        <f t="shared" si="326"/>
        <v>#N/A</v>
      </c>
      <c r="X325" s="19" t="e">
        <f t="shared" si="326"/>
        <v>#N/A</v>
      </c>
      <c r="Y325" s="19" t="e">
        <f t="shared" si="326"/>
        <v>#N/A</v>
      </c>
      <c r="Z325" s="19" t="e">
        <f t="shared" si="326"/>
        <v>#N/A</v>
      </c>
      <c r="AA325" s="19" t="e">
        <f t="shared" si="326"/>
        <v>#N/A</v>
      </c>
      <c r="AB325" s="19" t="e">
        <f t="shared" si="326"/>
        <v>#N/A</v>
      </c>
      <c r="AC325" s="19" t="e">
        <f t="shared" si="326"/>
        <v>#N/A</v>
      </c>
      <c r="AD325" s="19" t="e">
        <f t="shared" si="326"/>
        <v>#N/A</v>
      </c>
      <c r="AE325" s="19" t="e">
        <f t="shared" si="326"/>
        <v>#N/A</v>
      </c>
      <c r="AF325" s="19" t="e">
        <f t="shared" si="326"/>
        <v>#N/A</v>
      </c>
      <c r="AG325" s="19" t="e">
        <f t="shared" si="326"/>
        <v>#N/A</v>
      </c>
      <c r="AH325" s="19" t="e">
        <f t="shared" si="326"/>
        <v>#N/A</v>
      </c>
      <c r="AI325" s="19" t="e">
        <f t="shared" si="326"/>
        <v>#N/A</v>
      </c>
    </row>
    <row r="326" spans="2:35" x14ac:dyDescent="0.25">
      <c r="B326" s="215">
        <f t="shared" ref="B326:B389" si="327">B325+1</f>
        <v>44214</v>
      </c>
      <c r="T326" s="131" t="str">
        <f t="shared" si="297"/>
        <v/>
      </c>
      <c r="U326" s="19" t="e">
        <f t="shared" ref="U326:AI326" si="328">IF(ISNUMBER(C326),AVERAGE(C320:C326),NA())</f>
        <v>#N/A</v>
      </c>
      <c r="V326" s="19" t="e">
        <f t="shared" si="328"/>
        <v>#N/A</v>
      </c>
      <c r="W326" s="19" t="e">
        <f t="shared" si="328"/>
        <v>#N/A</v>
      </c>
      <c r="X326" s="19" t="e">
        <f t="shared" si="328"/>
        <v>#N/A</v>
      </c>
      <c r="Y326" s="19" t="e">
        <f t="shared" si="328"/>
        <v>#N/A</v>
      </c>
      <c r="Z326" s="19" t="e">
        <f t="shared" si="328"/>
        <v>#N/A</v>
      </c>
      <c r="AA326" s="19" t="e">
        <f t="shared" si="328"/>
        <v>#N/A</v>
      </c>
      <c r="AB326" s="19" t="e">
        <f t="shared" si="328"/>
        <v>#N/A</v>
      </c>
      <c r="AC326" s="19" t="e">
        <f t="shared" si="328"/>
        <v>#N/A</v>
      </c>
      <c r="AD326" s="19" t="e">
        <f t="shared" si="328"/>
        <v>#N/A</v>
      </c>
      <c r="AE326" s="19" t="e">
        <f t="shared" si="328"/>
        <v>#N/A</v>
      </c>
      <c r="AF326" s="19" t="e">
        <f t="shared" si="328"/>
        <v>#N/A</v>
      </c>
      <c r="AG326" s="19" t="e">
        <f t="shared" si="328"/>
        <v>#N/A</v>
      </c>
      <c r="AH326" s="19" t="e">
        <f t="shared" si="328"/>
        <v>#N/A</v>
      </c>
      <c r="AI326" s="19" t="e">
        <f t="shared" si="328"/>
        <v>#N/A</v>
      </c>
    </row>
    <row r="327" spans="2:35" x14ac:dyDescent="0.25">
      <c r="B327" s="215">
        <f t="shared" si="327"/>
        <v>44215</v>
      </c>
      <c r="T327" s="131" t="str">
        <f t="shared" si="297"/>
        <v/>
      </c>
      <c r="U327" s="19" t="e">
        <f t="shared" ref="U327:AI327" si="329">IF(ISNUMBER(C327),AVERAGE(C321:C327),NA())</f>
        <v>#N/A</v>
      </c>
      <c r="V327" s="19" t="e">
        <f t="shared" si="329"/>
        <v>#N/A</v>
      </c>
      <c r="W327" s="19" t="e">
        <f t="shared" si="329"/>
        <v>#N/A</v>
      </c>
      <c r="X327" s="19" t="e">
        <f t="shared" si="329"/>
        <v>#N/A</v>
      </c>
      <c r="Y327" s="19" t="e">
        <f t="shared" si="329"/>
        <v>#N/A</v>
      </c>
      <c r="Z327" s="19" t="e">
        <f t="shared" si="329"/>
        <v>#N/A</v>
      </c>
      <c r="AA327" s="19" t="e">
        <f t="shared" si="329"/>
        <v>#N/A</v>
      </c>
      <c r="AB327" s="19" t="e">
        <f t="shared" si="329"/>
        <v>#N/A</v>
      </c>
      <c r="AC327" s="19" t="e">
        <f t="shared" si="329"/>
        <v>#N/A</v>
      </c>
      <c r="AD327" s="19" t="e">
        <f t="shared" si="329"/>
        <v>#N/A</v>
      </c>
      <c r="AE327" s="19" t="e">
        <f t="shared" si="329"/>
        <v>#N/A</v>
      </c>
      <c r="AF327" s="19" t="e">
        <f t="shared" si="329"/>
        <v>#N/A</v>
      </c>
      <c r="AG327" s="19" t="e">
        <f t="shared" si="329"/>
        <v>#N/A</v>
      </c>
      <c r="AH327" s="19" t="e">
        <f t="shared" si="329"/>
        <v>#N/A</v>
      </c>
      <c r="AI327" s="19" t="e">
        <f t="shared" si="329"/>
        <v>#N/A</v>
      </c>
    </row>
    <row r="328" spans="2:35" x14ac:dyDescent="0.25">
      <c r="B328" s="215">
        <f t="shared" si="327"/>
        <v>44216</v>
      </c>
      <c r="T328" s="131" t="str">
        <f t="shared" si="297"/>
        <v/>
      </c>
      <c r="U328" s="19" t="e">
        <f t="shared" ref="U328:AI328" si="330">IF(ISNUMBER(C328),AVERAGE(C322:C328),NA())</f>
        <v>#N/A</v>
      </c>
      <c r="V328" s="19" t="e">
        <f t="shared" si="330"/>
        <v>#N/A</v>
      </c>
      <c r="W328" s="19" t="e">
        <f t="shared" si="330"/>
        <v>#N/A</v>
      </c>
      <c r="X328" s="19" t="e">
        <f t="shared" si="330"/>
        <v>#N/A</v>
      </c>
      <c r="Y328" s="19" t="e">
        <f t="shared" si="330"/>
        <v>#N/A</v>
      </c>
      <c r="Z328" s="19" t="e">
        <f t="shared" si="330"/>
        <v>#N/A</v>
      </c>
      <c r="AA328" s="19" t="e">
        <f t="shared" si="330"/>
        <v>#N/A</v>
      </c>
      <c r="AB328" s="19" t="e">
        <f t="shared" si="330"/>
        <v>#N/A</v>
      </c>
      <c r="AC328" s="19" t="e">
        <f t="shared" si="330"/>
        <v>#N/A</v>
      </c>
      <c r="AD328" s="19" t="e">
        <f t="shared" si="330"/>
        <v>#N/A</v>
      </c>
      <c r="AE328" s="19" t="e">
        <f t="shared" si="330"/>
        <v>#N/A</v>
      </c>
      <c r="AF328" s="19" t="e">
        <f t="shared" si="330"/>
        <v>#N/A</v>
      </c>
      <c r="AG328" s="19" t="e">
        <f t="shared" si="330"/>
        <v>#N/A</v>
      </c>
      <c r="AH328" s="19" t="e">
        <f t="shared" si="330"/>
        <v>#N/A</v>
      </c>
      <c r="AI328" s="19" t="e">
        <f t="shared" si="330"/>
        <v>#N/A</v>
      </c>
    </row>
    <row r="329" spans="2:35" x14ac:dyDescent="0.25">
      <c r="B329" s="215">
        <f t="shared" si="327"/>
        <v>44217</v>
      </c>
      <c r="T329" s="131" t="str">
        <f t="shared" si="297"/>
        <v/>
      </c>
      <c r="U329" s="19" t="e">
        <f t="shared" ref="U329:AI329" si="331">IF(ISNUMBER(C329),AVERAGE(C323:C329),NA())</f>
        <v>#N/A</v>
      </c>
      <c r="V329" s="19" t="e">
        <f t="shared" si="331"/>
        <v>#N/A</v>
      </c>
      <c r="W329" s="19" t="e">
        <f t="shared" si="331"/>
        <v>#N/A</v>
      </c>
      <c r="X329" s="19" t="e">
        <f t="shared" si="331"/>
        <v>#N/A</v>
      </c>
      <c r="Y329" s="19" t="e">
        <f t="shared" si="331"/>
        <v>#N/A</v>
      </c>
      <c r="Z329" s="19" t="e">
        <f t="shared" si="331"/>
        <v>#N/A</v>
      </c>
      <c r="AA329" s="19" t="e">
        <f t="shared" si="331"/>
        <v>#N/A</v>
      </c>
      <c r="AB329" s="19" t="e">
        <f t="shared" si="331"/>
        <v>#N/A</v>
      </c>
      <c r="AC329" s="19" t="e">
        <f t="shared" si="331"/>
        <v>#N/A</v>
      </c>
      <c r="AD329" s="19" t="e">
        <f t="shared" si="331"/>
        <v>#N/A</v>
      </c>
      <c r="AE329" s="19" t="e">
        <f t="shared" si="331"/>
        <v>#N/A</v>
      </c>
      <c r="AF329" s="19" t="e">
        <f t="shared" si="331"/>
        <v>#N/A</v>
      </c>
      <c r="AG329" s="19" t="e">
        <f t="shared" si="331"/>
        <v>#N/A</v>
      </c>
      <c r="AH329" s="19" t="e">
        <f t="shared" si="331"/>
        <v>#N/A</v>
      </c>
      <c r="AI329" s="19" t="e">
        <f t="shared" si="331"/>
        <v>#N/A</v>
      </c>
    </row>
    <row r="330" spans="2:35" x14ac:dyDescent="0.25">
      <c r="B330" s="215">
        <f t="shared" si="327"/>
        <v>44218</v>
      </c>
      <c r="T330" s="131" t="str">
        <f t="shared" si="297"/>
        <v/>
      </c>
      <c r="U330" s="19" t="e">
        <f t="shared" ref="U330:AI330" si="332">IF(ISNUMBER(C330),AVERAGE(C324:C330),NA())</f>
        <v>#N/A</v>
      </c>
      <c r="V330" s="19" t="e">
        <f t="shared" si="332"/>
        <v>#N/A</v>
      </c>
      <c r="W330" s="19" t="e">
        <f t="shared" si="332"/>
        <v>#N/A</v>
      </c>
      <c r="X330" s="19" t="e">
        <f t="shared" si="332"/>
        <v>#N/A</v>
      </c>
      <c r="Y330" s="19" t="e">
        <f t="shared" si="332"/>
        <v>#N/A</v>
      </c>
      <c r="Z330" s="19" t="e">
        <f t="shared" si="332"/>
        <v>#N/A</v>
      </c>
      <c r="AA330" s="19" t="e">
        <f t="shared" si="332"/>
        <v>#N/A</v>
      </c>
      <c r="AB330" s="19" t="e">
        <f t="shared" si="332"/>
        <v>#N/A</v>
      </c>
      <c r="AC330" s="19" t="e">
        <f t="shared" si="332"/>
        <v>#N/A</v>
      </c>
      <c r="AD330" s="19" t="e">
        <f t="shared" si="332"/>
        <v>#N/A</v>
      </c>
      <c r="AE330" s="19" t="e">
        <f t="shared" si="332"/>
        <v>#N/A</v>
      </c>
      <c r="AF330" s="19" t="e">
        <f t="shared" si="332"/>
        <v>#N/A</v>
      </c>
      <c r="AG330" s="19" t="e">
        <f t="shared" si="332"/>
        <v>#N/A</v>
      </c>
      <c r="AH330" s="19" t="e">
        <f t="shared" si="332"/>
        <v>#N/A</v>
      </c>
      <c r="AI330" s="19" t="e">
        <f t="shared" si="332"/>
        <v>#N/A</v>
      </c>
    </row>
    <row r="331" spans="2:35" x14ac:dyDescent="0.25">
      <c r="B331" s="215">
        <f t="shared" si="327"/>
        <v>44219</v>
      </c>
      <c r="T331" s="131" t="str">
        <f t="shared" si="297"/>
        <v/>
      </c>
      <c r="U331" s="19" t="e">
        <f t="shared" ref="U331:AI331" si="333">IF(ISNUMBER(C331),AVERAGE(C325:C331),NA())</f>
        <v>#N/A</v>
      </c>
      <c r="V331" s="19" t="e">
        <f t="shared" si="333"/>
        <v>#N/A</v>
      </c>
      <c r="W331" s="19" t="e">
        <f t="shared" si="333"/>
        <v>#N/A</v>
      </c>
      <c r="X331" s="19" t="e">
        <f t="shared" si="333"/>
        <v>#N/A</v>
      </c>
      <c r="Y331" s="19" t="e">
        <f t="shared" si="333"/>
        <v>#N/A</v>
      </c>
      <c r="Z331" s="19" t="e">
        <f t="shared" si="333"/>
        <v>#N/A</v>
      </c>
      <c r="AA331" s="19" t="e">
        <f t="shared" si="333"/>
        <v>#N/A</v>
      </c>
      <c r="AB331" s="19" t="e">
        <f t="shared" si="333"/>
        <v>#N/A</v>
      </c>
      <c r="AC331" s="19" t="e">
        <f t="shared" si="333"/>
        <v>#N/A</v>
      </c>
      <c r="AD331" s="19" t="e">
        <f t="shared" si="333"/>
        <v>#N/A</v>
      </c>
      <c r="AE331" s="19" t="e">
        <f t="shared" si="333"/>
        <v>#N/A</v>
      </c>
      <c r="AF331" s="19" t="e">
        <f t="shared" si="333"/>
        <v>#N/A</v>
      </c>
      <c r="AG331" s="19" t="e">
        <f t="shared" si="333"/>
        <v>#N/A</v>
      </c>
      <c r="AH331" s="19" t="e">
        <f t="shared" si="333"/>
        <v>#N/A</v>
      </c>
      <c r="AI331" s="19" t="e">
        <f t="shared" si="333"/>
        <v>#N/A</v>
      </c>
    </row>
    <row r="332" spans="2:35" x14ac:dyDescent="0.25">
      <c r="B332" s="215">
        <f t="shared" si="327"/>
        <v>44220</v>
      </c>
      <c r="T332" s="131" t="str">
        <f t="shared" si="297"/>
        <v/>
      </c>
      <c r="U332" s="19" t="e">
        <f t="shared" ref="U332:AI332" si="334">IF(ISNUMBER(C332),AVERAGE(C326:C332),NA())</f>
        <v>#N/A</v>
      </c>
      <c r="V332" s="19" t="e">
        <f t="shared" si="334"/>
        <v>#N/A</v>
      </c>
      <c r="W332" s="19" t="e">
        <f t="shared" si="334"/>
        <v>#N/A</v>
      </c>
      <c r="X332" s="19" t="e">
        <f t="shared" si="334"/>
        <v>#N/A</v>
      </c>
      <c r="Y332" s="19" t="e">
        <f t="shared" si="334"/>
        <v>#N/A</v>
      </c>
      <c r="Z332" s="19" t="e">
        <f t="shared" si="334"/>
        <v>#N/A</v>
      </c>
      <c r="AA332" s="19" t="e">
        <f t="shared" si="334"/>
        <v>#N/A</v>
      </c>
      <c r="AB332" s="19" t="e">
        <f t="shared" si="334"/>
        <v>#N/A</v>
      </c>
      <c r="AC332" s="19" t="e">
        <f t="shared" si="334"/>
        <v>#N/A</v>
      </c>
      <c r="AD332" s="19" t="e">
        <f t="shared" si="334"/>
        <v>#N/A</v>
      </c>
      <c r="AE332" s="19" t="e">
        <f t="shared" si="334"/>
        <v>#N/A</v>
      </c>
      <c r="AF332" s="19" t="e">
        <f t="shared" si="334"/>
        <v>#N/A</v>
      </c>
      <c r="AG332" s="19" t="e">
        <f t="shared" si="334"/>
        <v>#N/A</v>
      </c>
      <c r="AH332" s="19" t="e">
        <f t="shared" si="334"/>
        <v>#N/A</v>
      </c>
      <c r="AI332" s="19" t="e">
        <f t="shared" si="334"/>
        <v>#N/A</v>
      </c>
    </row>
    <row r="333" spans="2:35" x14ac:dyDescent="0.25">
      <c r="B333" s="215">
        <f t="shared" si="327"/>
        <v>44221</v>
      </c>
      <c r="T333" s="131" t="str">
        <f t="shared" si="297"/>
        <v/>
      </c>
      <c r="U333" s="19" t="e">
        <f t="shared" ref="U333:AI333" si="335">IF(ISNUMBER(C333),AVERAGE(C327:C333),NA())</f>
        <v>#N/A</v>
      </c>
      <c r="V333" s="19" t="e">
        <f t="shared" si="335"/>
        <v>#N/A</v>
      </c>
      <c r="W333" s="19" t="e">
        <f t="shared" si="335"/>
        <v>#N/A</v>
      </c>
      <c r="X333" s="19" t="e">
        <f t="shared" si="335"/>
        <v>#N/A</v>
      </c>
      <c r="Y333" s="19" t="e">
        <f t="shared" si="335"/>
        <v>#N/A</v>
      </c>
      <c r="Z333" s="19" t="e">
        <f t="shared" si="335"/>
        <v>#N/A</v>
      </c>
      <c r="AA333" s="19" t="e">
        <f t="shared" si="335"/>
        <v>#N/A</v>
      </c>
      <c r="AB333" s="19" t="e">
        <f t="shared" si="335"/>
        <v>#N/A</v>
      </c>
      <c r="AC333" s="19" t="e">
        <f t="shared" si="335"/>
        <v>#N/A</v>
      </c>
      <c r="AD333" s="19" t="e">
        <f t="shared" si="335"/>
        <v>#N/A</v>
      </c>
      <c r="AE333" s="19" t="e">
        <f t="shared" si="335"/>
        <v>#N/A</v>
      </c>
      <c r="AF333" s="19" t="e">
        <f t="shared" si="335"/>
        <v>#N/A</v>
      </c>
      <c r="AG333" s="19" t="e">
        <f t="shared" si="335"/>
        <v>#N/A</v>
      </c>
      <c r="AH333" s="19" t="e">
        <f t="shared" si="335"/>
        <v>#N/A</v>
      </c>
      <c r="AI333" s="19" t="e">
        <f t="shared" si="335"/>
        <v>#N/A</v>
      </c>
    </row>
    <row r="334" spans="2:35" x14ac:dyDescent="0.25">
      <c r="B334" s="215">
        <f t="shared" si="327"/>
        <v>44222</v>
      </c>
      <c r="T334" s="131" t="str">
        <f t="shared" si="297"/>
        <v/>
      </c>
      <c r="U334" s="19" t="e">
        <f t="shared" ref="U334:AI334" si="336">IF(ISNUMBER(C334),AVERAGE(C328:C334),NA())</f>
        <v>#N/A</v>
      </c>
      <c r="V334" s="19" t="e">
        <f t="shared" si="336"/>
        <v>#N/A</v>
      </c>
      <c r="W334" s="19" t="e">
        <f t="shared" si="336"/>
        <v>#N/A</v>
      </c>
      <c r="X334" s="19" t="e">
        <f t="shared" si="336"/>
        <v>#N/A</v>
      </c>
      <c r="Y334" s="19" t="e">
        <f t="shared" si="336"/>
        <v>#N/A</v>
      </c>
      <c r="Z334" s="19" t="e">
        <f t="shared" si="336"/>
        <v>#N/A</v>
      </c>
      <c r="AA334" s="19" t="e">
        <f t="shared" si="336"/>
        <v>#N/A</v>
      </c>
      <c r="AB334" s="19" t="e">
        <f t="shared" si="336"/>
        <v>#N/A</v>
      </c>
      <c r="AC334" s="19" t="e">
        <f t="shared" si="336"/>
        <v>#N/A</v>
      </c>
      <c r="AD334" s="19" t="e">
        <f t="shared" si="336"/>
        <v>#N/A</v>
      </c>
      <c r="AE334" s="19" t="e">
        <f t="shared" si="336"/>
        <v>#N/A</v>
      </c>
      <c r="AF334" s="19" t="e">
        <f t="shared" si="336"/>
        <v>#N/A</v>
      </c>
      <c r="AG334" s="19" t="e">
        <f t="shared" si="336"/>
        <v>#N/A</v>
      </c>
      <c r="AH334" s="19" t="e">
        <f t="shared" si="336"/>
        <v>#N/A</v>
      </c>
      <c r="AI334" s="19" t="e">
        <f t="shared" si="336"/>
        <v>#N/A</v>
      </c>
    </row>
    <row r="335" spans="2:35" x14ac:dyDescent="0.25">
      <c r="B335" s="215">
        <f t="shared" si="327"/>
        <v>44223</v>
      </c>
      <c r="T335" s="131" t="str">
        <f t="shared" si="297"/>
        <v/>
      </c>
      <c r="U335" s="19" t="e">
        <f t="shared" ref="U335:AI335" si="337">IF(ISNUMBER(C335),AVERAGE(C329:C335),NA())</f>
        <v>#N/A</v>
      </c>
      <c r="V335" s="19" t="e">
        <f t="shared" si="337"/>
        <v>#N/A</v>
      </c>
      <c r="W335" s="19" t="e">
        <f t="shared" si="337"/>
        <v>#N/A</v>
      </c>
      <c r="X335" s="19" t="e">
        <f t="shared" si="337"/>
        <v>#N/A</v>
      </c>
      <c r="Y335" s="19" t="e">
        <f t="shared" si="337"/>
        <v>#N/A</v>
      </c>
      <c r="Z335" s="19" t="e">
        <f t="shared" si="337"/>
        <v>#N/A</v>
      </c>
      <c r="AA335" s="19" t="e">
        <f t="shared" si="337"/>
        <v>#N/A</v>
      </c>
      <c r="AB335" s="19" t="e">
        <f t="shared" si="337"/>
        <v>#N/A</v>
      </c>
      <c r="AC335" s="19" t="e">
        <f t="shared" si="337"/>
        <v>#N/A</v>
      </c>
      <c r="AD335" s="19" t="e">
        <f t="shared" si="337"/>
        <v>#N/A</v>
      </c>
      <c r="AE335" s="19" t="e">
        <f t="shared" si="337"/>
        <v>#N/A</v>
      </c>
      <c r="AF335" s="19" t="e">
        <f t="shared" si="337"/>
        <v>#N/A</v>
      </c>
      <c r="AG335" s="19" t="e">
        <f t="shared" si="337"/>
        <v>#N/A</v>
      </c>
      <c r="AH335" s="19" t="e">
        <f t="shared" si="337"/>
        <v>#N/A</v>
      </c>
      <c r="AI335" s="19" t="e">
        <f t="shared" si="337"/>
        <v>#N/A</v>
      </c>
    </row>
    <row r="336" spans="2:35" x14ac:dyDescent="0.25">
      <c r="B336" s="215">
        <f t="shared" si="327"/>
        <v>44224</v>
      </c>
      <c r="T336" s="131" t="str">
        <f t="shared" si="297"/>
        <v/>
      </c>
      <c r="U336" s="19" t="e">
        <f t="shared" ref="U336:AI336" si="338">IF(ISNUMBER(C336),AVERAGE(C330:C336),NA())</f>
        <v>#N/A</v>
      </c>
      <c r="V336" s="19" t="e">
        <f t="shared" si="338"/>
        <v>#N/A</v>
      </c>
      <c r="W336" s="19" t="e">
        <f t="shared" si="338"/>
        <v>#N/A</v>
      </c>
      <c r="X336" s="19" t="e">
        <f t="shared" si="338"/>
        <v>#N/A</v>
      </c>
      <c r="Y336" s="19" t="e">
        <f t="shared" si="338"/>
        <v>#N/A</v>
      </c>
      <c r="Z336" s="19" t="e">
        <f t="shared" si="338"/>
        <v>#N/A</v>
      </c>
      <c r="AA336" s="19" t="e">
        <f t="shared" si="338"/>
        <v>#N/A</v>
      </c>
      <c r="AB336" s="19" t="e">
        <f t="shared" si="338"/>
        <v>#N/A</v>
      </c>
      <c r="AC336" s="19" t="e">
        <f t="shared" si="338"/>
        <v>#N/A</v>
      </c>
      <c r="AD336" s="19" t="e">
        <f t="shared" si="338"/>
        <v>#N/A</v>
      </c>
      <c r="AE336" s="19" t="e">
        <f t="shared" si="338"/>
        <v>#N/A</v>
      </c>
      <c r="AF336" s="19" t="e">
        <f t="shared" si="338"/>
        <v>#N/A</v>
      </c>
      <c r="AG336" s="19" t="e">
        <f t="shared" si="338"/>
        <v>#N/A</v>
      </c>
      <c r="AH336" s="19" t="e">
        <f t="shared" si="338"/>
        <v>#N/A</v>
      </c>
      <c r="AI336" s="19" t="e">
        <f t="shared" si="338"/>
        <v>#N/A</v>
      </c>
    </row>
    <row r="337" spans="2:35" x14ac:dyDescent="0.25">
      <c r="B337" s="215">
        <f t="shared" si="327"/>
        <v>44225</v>
      </c>
      <c r="T337" s="131" t="str">
        <f t="shared" si="297"/>
        <v/>
      </c>
      <c r="U337" s="19" t="e">
        <f t="shared" ref="U337:AI337" si="339">IF(ISNUMBER(C337),AVERAGE(C331:C337),NA())</f>
        <v>#N/A</v>
      </c>
      <c r="V337" s="19" t="e">
        <f t="shared" si="339"/>
        <v>#N/A</v>
      </c>
      <c r="W337" s="19" t="e">
        <f t="shared" si="339"/>
        <v>#N/A</v>
      </c>
      <c r="X337" s="19" t="e">
        <f t="shared" si="339"/>
        <v>#N/A</v>
      </c>
      <c r="Y337" s="19" t="e">
        <f t="shared" si="339"/>
        <v>#N/A</v>
      </c>
      <c r="Z337" s="19" t="e">
        <f t="shared" si="339"/>
        <v>#N/A</v>
      </c>
      <c r="AA337" s="19" t="e">
        <f t="shared" si="339"/>
        <v>#N/A</v>
      </c>
      <c r="AB337" s="19" t="e">
        <f t="shared" si="339"/>
        <v>#N/A</v>
      </c>
      <c r="AC337" s="19" t="e">
        <f t="shared" si="339"/>
        <v>#N/A</v>
      </c>
      <c r="AD337" s="19" t="e">
        <f t="shared" si="339"/>
        <v>#N/A</v>
      </c>
      <c r="AE337" s="19" t="e">
        <f t="shared" si="339"/>
        <v>#N/A</v>
      </c>
      <c r="AF337" s="19" t="e">
        <f t="shared" si="339"/>
        <v>#N/A</v>
      </c>
      <c r="AG337" s="19" t="e">
        <f t="shared" si="339"/>
        <v>#N/A</v>
      </c>
      <c r="AH337" s="19" t="e">
        <f t="shared" si="339"/>
        <v>#N/A</v>
      </c>
      <c r="AI337" s="19" t="e">
        <f t="shared" si="339"/>
        <v>#N/A</v>
      </c>
    </row>
    <row r="338" spans="2:35" x14ac:dyDescent="0.25">
      <c r="B338" s="215">
        <f t="shared" si="327"/>
        <v>44226</v>
      </c>
      <c r="T338" s="131" t="str">
        <f t="shared" si="297"/>
        <v/>
      </c>
      <c r="U338" s="19" t="e">
        <f t="shared" ref="U338:AI338" si="340">IF(ISNUMBER(C338),AVERAGE(C332:C338),NA())</f>
        <v>#N/A</v>
      </c>
      <c r="V338" s="19" t="e">
        <f t="shared" si="340"/>
        <v>#N/A</v>
      </c>
      <c r="W338" s="19" t="e">
        <f t="shared" si="340"/>
        <v>#N/A</v>
      </c>
      <c r="X338" s="19" t="e">
        <f t="shared" si="340"/>
        <v>#N/A</v>
      </c>
      <c r="Y338" s="19" t="e">
        <f t="shared" si="340"/>
        <v>#N/A</v>
      </c>
      <c r="Z338" s="19" t="e">
        <f t="shared" si="340"/>
        <v>#N/A</v>
      </c>
      <c r="AA338" s="19" t="e">
        <f t="shared" si="340"/>
        <v>#N/A</v>
      </c>
      <c r="AB338" s="19" t="e">
        <f t="shared" si="340"/>
        <v>#N/A</v>
      </c>
      <c r="AC338" s="19" t="e">
        <f t="shared" si="340"/>
        <v>#N/A</v>
      </c>
      <c r="AD338" s="19" t="e">
        <f t="shared" si="340"/>
        <v>#N/A</v>
      </c>
      <c r="AE338" s="19" t="e">
        <f t="shared" si="340"/>
        <v>#N/A</v>
      </c>
      <c r="AF338" s="19" t="e">
        <f t="shared" si="340"/>
        <v>#N/A</v>
      </c>
      <c r="AG338" s="19" t="e">
        <f t="shared" si="340"/>
        <v>#N/A</v>
      </c>
      <c r="AH338" s="19" t="e">
        <f t="shared" si="340"/>
        <v>#N/A</v>
      </c>
      <c r="AI338" s="19" t="e">
        <f t="shared" si="340"/>
        <v>#N/A</v>
      </c>
    </row>
    <row r="339" spans="2:35" x14ac:dyDescent="0.25">
      <c r="B339" s="215">
        <f t="shared" si="327"/>
        <v>44227</v>
      </c>
      <c r="T339" s="131" t="str">
        <f t="shared" si="297"/>
        <v/>
      </c>
      <c r="U339" s="19" t="e">
        <f t="shared" ref="U339:AI339" si="341">IF(ISNUMBER(C339),AVERAGE(C333:C339),NA())</f>
        <v>#N/A</v>
      </c>
      <c r="V339" s="19" t="e">
        <f t="shared" si="341"/>
        <v>#N/A</v>
      </c>
      <c r="W339" s="19" t="e">
        <f t="shared" si="341"/>
        <v>#N/A</v>
      </c>
      <c r="X339" s="19" t="e">
        <f t="shared" si="341"/>
        <v>#N/A</v>
      </c>
      <c r="Y339" s="19" t="e">
        <f t="shared" si="341"/>
        <v>#N/A</v>
      </c>
      <c r="Z339" s="19" t="e">
        <f t="shared" si="341"/>
        <v>#N/A</v>
      </c>
      <c r="AA339" s="19" t="e">
        <f t="shared" si="341"/>
        <v>#N/A</v>
      </c>
      <c r="AB339" s="19" t="e">
        <f t="shared" si="341"/>
        <v>#N/A</v>
      </c>
      <c r="AC339" s="19" t="e">
        <f t="shared" si="341"/>
        <v>#N/A</v>
      </c>
      <c r="AD339" s="19" t="e">
        <f t="shared" si="341"/>
        <v>#N/A</v>
      </c>
      <c r="AE339" s="19" t="e">
        <f t="shared" si="341"/>
        <v>#N/A</v>
      </c>
      <c r="AF339" s="19" t="e">
        <f t="shared" si="341"/>
        <v>#N/A</v>
      </c>
      <c r="AG339" s="19" t="e">
        <f t="shared" si="341"/>
        <v>#N/A</v>
      </c>
      <c r="AH339" s="19" t="e">
        <f t="shared" si="341"/>
        <v>#N/A</v>
      </c>
      <c r="AI339" s="19" t="e">
        <f t="shared" si="341"/>
        <v>#N/A</v>
      </c>
    </row>
    <row r="340" spans="2:35" x14ac:dyDescent="0.25">
      <c r="B340" s="215">
        <f t="shared" si="327"/>
        <v>44228</v>
      </c>
      <c r="T340" s="131" t="str">
        <f t="shared" si="297"/>
        <v/>
      </c>
      <c r="U340" s="19" t="e">
        <f t="shared" ref="U340:AI340" si="342">IF(ISNUMBER(C340),AVERAGE(C334:C340),NA())</f>
        <v>#N/A</v>
      </c>
      <c r="V340" s="19" t="e">
        <f t="shared" si="342"/>
        <v>#N/A</v>
      </c>
      <c r="W340" s="19" t="e">
        <f t="shared" si="342"/>
        <v>#N/A</v>
      </c>
      <c r="X340" s="19" t="e">
        <f t="shared" si="342"/>
        <v>#N/A</v>
      </c>
      <c r="Y340" s="19" t="e">
        <f t="shared" si="342"/>
        <v>#N/A</v>
      </c>
      <c r="Z340" s="19" t="e">
        <f t="shared" si="342"/>
        <v>#N/A</v>
      </c>
      <c r="AA340" s="19" t="e">
        <f t="shared" si="342"/>
        <v>#N/A</v>
      </c>
      <c r="AB340" s="19" t="e">
        <f t="shared" si="342"/>
        <v>#N/A</v>
      </c>
      <c r="AC340" s="19" t="e">
        <f t="shared" si="342"/>
        <v>#N/A</v>
      </c>
      <c r="AD340" s="19" t="e">
        <f t="shared" si="342"/>
        <v>#N/A</v>
      </c>
      <c r="AE340" s="19" t="e">
        <f t="shared" si="342"/>
        <v>#N/A</v>
      </c>
      <c r="AF340" s="19" t="e">
        <f t="shared" si="342"/>
        <v>#N/A</v>
      </c>
      <c r="AG340" s="19" t="e">
        <f t="shared" si="342"/>
        <v>#N/A</v>
      </c>
      <c r="AH340" s="19" t="e">
        <f t="shared" si="342"/>
        <v>#N/A</v>
      </c>
      <c r="AI340" s="19" t="e">
        <f t="shared" si="342"/>
        <v>#N/A</v>
      </c>
    </row>
    <row r="341" spans="2:35" x14ac:dyDescent="0.25">
      <c r="B341" s="215">
        <f t="shared" si="327"/>
        <v>44229</v>
      </c>
      <c r="T341" s="131" t="str">
        <f t="shared" si="297"/>
        <v/>
      </c>
      <c r="U341" s="19" t="e">
        <f t="shared" ref="U341:AI341" si="343">IF(ISNUMBER(C341),AVERAGE(C335:C341),NA())</f>
        <v>#N/A</v>
      </c>
      <c r="V341" s="19" t="e">
        <f t="shared" si="343"/>
        <v>#N/A</v>
      </c>
      <c r="W341" s="19" t="e">
        <f t="shared" si="343"/>
        <v>#N/A</v>
      </c>
      <c r="X341" s="19" t="e">
        <f t="shared" si="343"/>
        <v>#N/A</v>
      </c>
      <c r="Y341" s="19" t="e">
        <f t="shared" si="343"/>
        <v>#N/A</v>
      </c>
      <c r="Z341" s="19" t="e">
        <f t="shared" si="343"/>
        <v>#N/A</v>
      </c>
      <c r="AA341" s="19" t="e">
        <f t="shared" si="343"/>
        <v>#N/A</v>
      </c>
      <c r="AB341" s="19" t="e">
        <f t="shared" si="343"/>
        <v>#N/A</v>
      </c>
      <c r="AC341" s="19" t="e">
        <f t="shared" si="343"/>
        <v>#N/A</v>
      </c>
      <c r="AD341" s="19" t="e">
        <f t="shared" si="343"/>
        <v>#N/A</v>
      </c>
      <c r="AE341" s="19" t="e">
        <f t="shared" si="343"/>
        <v>#N/A</v>
      </c>
      <c r="AF341" s="19" t="e">
        <f t="shared" si="343"/>
        <v>#N/A</v>
      </c>
      <c r="AG341" s="19" t="e">
        <f t="shared" si="343"/>
        <v>#N/A</v>
      </c>
      <c r="AH341" s="19" t="e">
        <f t="shared" si="343"/>
        <v>#N/A</v>
      </c>
      <c r="AI341" s="19" t="e">
        <f t="shared" si="343"/>
        <v>#N/A</v>
      </c>
    </row>
    <row r="342" spans="2:35" x14ac:dyDescent="0.25">
      <c r="B342" s="215">
        <f t="shared" si="327"/>
        <v>44230</v>
      </c>
      <c r="T342" s="131" t="str">
        <f t="shared" si="297"/>
        <v/>
      </c>
      <c r="U342" s="19" t="e">
        <f t="shared" ref="U342:AI342" si="344">IF(ISNUMBER(C342),AVERAGE(C336:C342),NA())</f>
        <v>#N/A</v>
      </c>
      <c r="V342" s="19" t="e">
        <f t="shared" si="344"/>
        <v>#N/A</v>
      </c>
      <c r="W342" s="19" t="e">
        <f t="shared" si="344"/>
        <v>#N/A</v>
      </c>
      <c r="X342" s="19" t="e">
        <f t="shared" si="344"/>
        <v>#N/A</v>
      </c>
      <c r="Y342" s="19" t="e">
        <f t="shared" si="344"/>
        <v>#N/A</v>
      </c>
      <c r="Z342" s="19" t="e">
        <f t="shared" si="344"/>
        <v>#N/A</v>
      </c>
      <c r="AA342" s="19" t="e">
        <f t="shared" si="344"/>
        <v>#N/A</v>
      </c>
      <c r="AB342" s="19" t="e">
        <f t="shared" si="344"/>
        <v>#N/A</v>
      </c>
      <c r="AC342" s="19" t="e">
        <f t="shared" si="344"/>
        <v>#N/A</v>
      </c>
      <c r="AD342" s="19" t="e">
        <f t="shared" si="344"/>
        <v>#N/A</v>
      </c>
      <c r="AE342" s="19" t="e">
        <f t="shared" si="344"/>
        <v>#N/A</v>
      </c>
      <c r="AF342" s="19" t="e">
        <f t="shared" si="344"/>
        <v>#N/A</v>
      </c>
      <c r="AG342" s="19" t="e">
        <f t="shared" si="344"/>
        <v>#N/A</v>
      </c>
      <c r="AH342" s="19" t="e">
        <f t="shared" si="344"/>
        <v>#N/A</v>
      </c>
      <c r="AI342" s="19" t="e">
        <f t="shared" si="344"/>
        <v>#N/A</v>
      </c>
    </row>
    <row r="343" spans="2:35" x14ac:dyDescent="0.25">
      <c r="B343" s="215">
        <f t="shared" si="327"/>
        <v>44231</v>
      </c>
      <c r="T343" s="131" t="str">
        <f t="shared" si="297"/>
        <v/>
      </c>
      <c r="U343" s="19" t="e">
        <f t="shared" ref="U343:AI343" si="345">IF(ISNUMBER(C343),AVERAGE(C337:C343),NA())</f>
        <v>#N/A</v>
      </c>
      <c r="V343" s="19" t="e">
        <f t="shared" si="345"/>
        <v>#N/A</v>
      </c>
      <c r="W343" s="19" t="e">
        <f t="shared" si="345"/>
        <v>#N/A</v>
      </c>
      <c r="X343" s="19" t="e">
        <f t="shared" si="345"/>
        <v>#N/A</v>
      </c>
      <c r="Y343" s="19" t="e">
        <f t="shared" si="345"/>
        <v>#N/A</v>
      </c>
      <c r="Z343" s="19" t="e">
        <f t="shared" si="345"/>
        <v>#N/A</v>
      </c>
      <c r="AA343" s="19" t="e">
        <f t="shared" si="345"/>
        <v>#N/A</v>
      </c>
      <c r="AB343" s="19" t="e">
        <f t="shared" si="345"/>
        <v>#N/A</v>
      </c>
      <c r="AC343" s="19" t="e">
        <f t="shared" si="345"/>
        <v>#N/A</v>
      </c>
      <c r="AD343" s="19" t="e">
        <f t="shared" si="345"/>
        <v>#N/A</v>
      </c>
      <c r="AE343" s="19" t="e">
        <f t="shared" si="345"/>
        <v>#N/A</v>
      </c>
      <c r="AF343" s="19" t="e">
        <f t="shared" si="345"/>
        <v>#N/A</v>
      </c>
      <c r="AG343" s="19" t="e">
        <f t="shared" si="345"/>
        <v>#N/A</v>
      </c>
      <c r="AH343" s="19" t="e">
        <f t="shared" si="345"/>
        <v>#N/A</v>
      </c>
      <c r="AI343" s="19" t="e">
        <f t="shared" si="345"/>
        <v>#N/A</v>
      </c>
    </row>
    <row r="344" spans="2:35" x14ac:dyDescent="0.25">
      <c r="B344" s="215">
        <f t="shared" si="327"/>
        <v>44232</v>
      </c>
      <c r="T344" s="131" t="str">
        <f t="shared" si="297"/>
        <v/>
      </c>
      <c r="U344" s="19" t="e">
        <f t="shared" ref="U344:AI344" si="346">IF(ISNUMBER(C344),AVERAGE(C338:C344),NA())</f>
        <v>#N/A</v>
      </c>
      <c r="V344" s="19" t="e">
        <f t="shared" si="346"/>
        <v>#N/A</v>
      </c>
      <c r="W344" s="19" t="e">
        <f t="shared" si="346"/>
        <v>#N/A</v>
      </c>
      <c r="X344" s="19" t="e">
        <f t="shared" si="346"/>
        <v>#N/A</v>
      </c>
      <c r="Y344" s="19" t="e">
        <f t="shared" si="346"/>
        <v>#N/A</v>
      </c>
      <c r="Z344" s="19" t="e">
        <f t="shared" si="346"/>
        <v>#N/A</v>
      </c>
      <c r="AA344" s="19" t="e">
        <f t="shared" si="346"/>
        <v>#N/A</v>
      </c>
      <c r="AB344" s="19" t="e">
        <f t="shared" si="346"/>
        <v>#N/A</v>
      </c>
      <c r="AC344" s="19" t="e">
        <f t="shared" si="346"/>
        <v>#N/A</v>
      </c>
      <c r="AD344" s="19" t="e">
        <f t="shared" si="346"/>
        <v>#N/A</v>
      </c>
      <c r="AE344" s="19" t="e">
        <f t="shared" si="346"/>
        <v>#N/A</v>
      </c>
      <c r="AF344" s="19" t="e">
        <f t="shared" si="346"/>
        <v>#N/A</v>
      </c>
      <c r="AG344" s="19" t="e">
        <f t="shared" si="346"/>
        <v>#N/A</v>
      </c>
      <c r="AH344" s="19" t="e">
        <f t="shared" si="346"/>
        <v>#N/A</v>
      </c>
      <c r="AI344" s="19" t="e">
        <f t="shared" si="346"/>
        <v>#N/A</v>
      </c>
    </row>
    <row r="345" spans="2:35" x14ac:dyDescent="0.25">
      <c r="B345" s="215">
        <f t="shared" si="327"/>
        <v>44233</v>
      </c>
      <c r="T345" s="131" t="str">
        <f t="shared" si="297"/>
        <v/>
      </c>
      <c r="U345" s="19" t="e">
        <f t="shared" ref="U345:AI345" si="347">IF(ISNUMBER(C345),AVERAGE(C339:C345),NA())</f>
        <v>#N/A</v>
      </c>
      <c r="V345" s="19" t="e">
        <f t="shared" si="347"/>
        <v>#N/A</v>
      </c>
      <c r="W345" s="19" t="e">
        <f t="shared" si="347"/>
        <v>#N/A</v>
      </c>
      <c r="X345" s="19" t="e">
        <f t="shared" si="347"/>
        <v>#N/A</v>
      </c>
      <c r="Y345" s="19" t="e">
        <f t="shared" si="347"/>
        <v>#N/A</v>
      </c>
      <c r="Z345" s="19" t="e">
        <f t="shared" si="347"/>
        <v>#N/A</v>
      </c>
      <c r="AA345" s="19" t="e">
        <f t="shared" si="347"/>
        <v>#N/A</v>
      </c>
      <c r="AB345" s="19" t="e">
        <f t="shared" si="347"/>
        <v>#N/A</v>
      </c>
      <c r="AC345" s="19" t="e">
        <f t="shared" si="347"/>
        <v>#N/A</v>
      </c>
      <c r="AD345" s="19" t="e">
        <f t="shared" si="347"/>
        <v>#N/A</v>
      </c>
      <c r="AE345" s="19" t="e">
        <f t="shared" si="347"/>
        <v>#N/A</v>
      </c>
      <c r="AF345" s="19" t="e">
        <f t="shared" si="347"/>
        <v>#N/A</v>
      </c>
      <c r="AG345" s="19" t="e">
        <f t="shared" si="347"/>
        <v>#N/A</v>
      </c>
      <c r="AH345" s="19" t="e">
        <f t="shared" si="347"/>
        <v>#N/A</v>
      </c>
      <c r="AI345" s="19" t="e">
        <f t="shared" si="347"/>
        <v>#N/A</v>
      </c>
    </row>
    <row r="346" spans="2:35" x14ac:dyDescent="0.25">
      <c r="B346" s="215">
        <f t="shared" si="327"/>
        <v>44234</v>
      </c>
      <c r="T346" s="131" t="str">
        <f t="shared" si="297"/>
        <v/>
      </c>
      <c r="U346" s="19" t="e">
        <f t="shared" ref="U346:AI346" si="348">IF(ISNUMBER(C346),AVERAGE(C340:C346),NA())</f>
        <v>#N/A</v>
      </c>
      <c r="V346" s="19" t="e">
        <f t="shared" si="348"/>
        <v>#N/A</v>
      </c>
      <c r="W346" s="19" t="e">
        <f t="shared" si="348"/>
        <v>#N/A</v>
      </c>
      <c r="X346" s="19" t="e">
        <f t="shared" si="348"/>
        <v>#N/A</v>
      </c>
      <c r="Y346" s="19" t="e">
        <f t="shared" si="348"/>
        <v>#N/A</v>
      </c>
      <c r="Z346" s="19" t="e">
        <f t="shared" si="348"/>
        <v>#N/A</v>
      </c>
      <c r="AA346" s="19" t="e">
        <f t="shared" si="348"/>
        <v>#N/A</v>
      </c>
      <c r="AB346" s="19" t="e">
        <f t="shared" si="348"/>
        <v>#N/A</v>
      </c>
      <c r="AC346" s="19" t="e">
        <f t="shared" si="348"/>
        <v>#N/A</v>
      </c>
      <c r="AD346" s="19" t="e">
        <f t="shared" si="348"/>
        <v>#N/A</v>
      </c>
      <c r="AE346" s="19" t="e">
        <f t="shared" si="348"/>
        <v>#N/A</v>
      </c>
      <c r="AF346" s="19" t="e">
        <f t="shared" si="348"/>
        <v>#N/A</v>
      </c>
      <c r="AG346" s="19" t="e">
        <f t="shared" si="348"/>
        <v>#N/A</v>
      </c>
      <c r="AH346" s="19" t="e">
        <f t="shared" si="348"/>
        <v>#N/A</v>
      </c>
      <c r="AI346" s="19" t="e">
        <f t="shared" si="348"/>
        <v>#N/A</v>
      </c>
    </row>
    <row r="347" spans="2:35" x14ac:dyDescent="0.25">
      <c r="B347" s="215">
        <f t="shared" si="327"/>
        <v>44235</v>
      </c>
      <c r="T347" s="131" t="str">
        <f t="shared" si="297"/>
        <v/>
      </c>
      <c r="U347" s="19" t="e">
        <f t="shared" ref="U347:AI347" si="349">IF(ISNUMBER(C347),AVERAGE(C341:C347),NA())</f>
        <v>#N/A</v>
      </c>
      <c r="V347" s="19" t="e">
        <f t="shared" si="349"/>
        <v>#N/A</v>
      </c>
      <c r="W347" s="19" t="e">
        <f t="shared" si="349"/>
        <v>#N/A</v>
      </c>
      <c r="X347" s="19" t="e">
        <f t="shared" si="349"/>
        <v>#N/A</v>
      </c>
      <c r="Y347" s="19" t="e">
        <f t="shared" si="349"/>
        <v>#N/A</v>
      </c>
      <c r="Z347" s="19" t="e">
        <f t="shared" si="349"/>
        <v>#N/A</v>
      </c>
      <c r="AA347" s="19" t="e">
        <f t="shared" si="349"/>
        <v>#N/A</v>
      </c>
      <c r="AB347" s="19" t="e">
        <f t="shared" si="349"/>
        <v>#N/A</v>
      </c>
      <c r="AC347" s="19" t="e">
        <f t="shared" si="349"/>
        <v>#N/A</v>
      </c>
      <c r="AD347" s="19" t="e">
        <f t="shared" si="349"/>
        <v>#N/A</v>
      </c>
      <c r="AE347" s="19" t="e">
        <f t="shared" si="349"/>
        <v>#N/A</v>
      </c>
      <c r="AF347" s="19" t="e">
        <f t="shared" si="349"/>
        <v>#N/A</v>
      </c>
      <c r="AG347" s="19" t="e">
        <f t="shared" si="349"/>
        <v>#N/A</v>
      </c>
      <c r="AH347" s="19" t="e">
        <f t="shared" si="349"/>
        <v>#N/A</v>
      </c>
      <c r="AI347" s="19" t="e">
        <f t="shared" si="349"/>
        <v>#N/A</v>
      </c>
    </row>
    <row r="348" spans="2:35" x14ac:dyDescent="0.25">
      <c r="B348" s="215">
        <f t="shared" si="327"/>
        <v>44236</v>
      </c>
      <c r="T348" s="131" t="str">
        <f t="shared" si="297"/>
        <v/>
      </c>
      <c r="U348" s="19" t="e">
        <f t="shared" ref="U348:AI348" si="350">IF(ISNUMBER(C348),AVERAGE(C342:C348),NA())</f>
        <v>#N/A</v>
      </c>
      <c r="V348" s="19" t="e">
        <f t="shared" si="350"/>
        <v>#N/A</v>
      </c>
      <c r="W348" s="19" t="e">
        <f t="shared" si="350"/>
        <v>#N/A</v>
      </c>
      <c r="X348" s="19" t="e">
        <f t="shared" si="350"/>
        <v>#N/A</v>
      </c>
      <c r="Y348" s="19" t="e">
        <f t="shared" si="350"/>
        <v>#N/A</v>
      </c>
      <c r="Z348" s="19" t="e">
        <f t="shared" si="350"/>
        <v>#N/A</v>
      </c>
      <c r="AA348" s="19" t="e">
        <f t="shared" si="350"/>
        <v>#N/A</v>
      </c>
      <c r="AB348" s="19" t="e">
        <f t="shared" si="350"/>
        <v>#N/A</v>
      </c>
      <c r="AC348" s="19" t="e">
        <f t="shared" si="350"/>
        <v>#N/A</v>
      </c>
      <c r="AD348" s="19" t="e">
        <f t="shared" si="350"/>
        <v>#N/A</v>
      </c>
      <c r="AE348" s="19" t="e">
        <f t="shared" si="350"/>
        <v>#N/A</v>
      </c>
      <c r="AF348" s="19" t="e">
        <f t="shared" si="350"/>
        <v>#N/A</v>
      </c>
      <c r="AG348" s="19" t="e">
        <f t="shared" si="350"/>
        <v>#N/A</v>
      </c>
      <c r="AH348" s="19" t="e">
        <f t="shared" si="350"/>
        <v>#N/A</v>
      </c>
      <c r="AI348" s="19" t="e">
        <f t="shared" si="350"/>
        <v>#N/A</v>
      </c>
    </row>
    <row r="349" spans="2:35" x14ac:dyDescent="0.25">
      <c r="B349" s="215">
        <f t="shared" si="327"/>
        <v>44237</v>
      </c>
      <c r="T349" s="131" t="str">
        <f t="shared" si="297"/>
        <v/>
      </c>
      <c r="U349" s="19" t="e">
        <f t="shared" ref="U349:AI349" si="351">IF(ISNUMBER(C349),AVERAGE(C343:C349),NA())</f>
        <v>#N/A</v>
      </c>
      <c r="V349" s="19" t="e">
        <f t="shared" si="351"/>
        <v>#N/A</v>
      </c>
      <c r="W349" s="19" t="e">
        <f t="shared" si="351"/>
        <v>#N/A</v>
      </c>
      <c r="X349" s="19" t="e">
        <f t="shared" si="351"/>
        <v>#N/A</v>
      </c>
      <c r="Y349" s="19" t="e">
        <f t="shared" si="351"/>
        <v>#N/A</v>
      </c>
      <c r="Z349" s="19" t="e">
        <f t="shared" si="351"/>
        <v>#N/A</v>
      </c>
      <c r="AA349" s="19" t="e">
        <f t="shared" si="351"/>
        <v>#N/A</v>
      </c>
      <c r="AB349" s="19" t="e">
        <f t="shared" si="351"/>
        <v>#N/A</v>
      </c>
      <c r="AC349" s="19" t="e">
        <f t="shared" si="351"/>
        <v>#N/A</v>
      </c>
      <c r="AD349" s="19" t="e">
        <f t="shared" si="351"/>
        <v>#N/A</v>
      </c>
      <c r="AE349" s="19" t="e">
        <f t="shared" si="351"/>
        <v>#N/A</v>
      </c>
      <c r="AF349" s="19" t="e">
        <f t="shared" si="351"/>
        <v>#N/A</v>
      </c>
      <c r="AG349" s="19" t="e">
        <f t="shared" si="351"/>
        <v>#N/A</v>
      </c>
      <c r="AH349" s="19" t="e">
        <f t="shared" si="351"/>
        <v>#N/A</v>
      </c>
      <c r="AI349" s="19" t="e">
        <f t="shared" si="351"/>
        <v>#N/A</v>
      </c>
    </row>
    <row r="350" spans="2:35" x14ac:dyDescent="0.25">
      <c r="B350" s="215">
        <f t="shared" si="327"/>
        <v>44238</v>
      </c>
      <c r="T350" s="131" t="str">
        <f t="shared" si="297"/>
        <v/>
      </c>
      <c r="U350" s="19" t="e">
        <f t="shared" ref="U350:AI350" si="352">IF(ISNUMBER(C350),AVERAGE(C344:C350),NA())</f>
        <v>#N/A</v>
      </c>
      <c r="V350" s="19" t="e">
        <f t="shared" si="352"/>
        <v>#N/A</v>
      </c>
      <c r="W350" s="19" t="e">
        <f t="shared" si="352"/>
        <v>#N/A</v>
      </c>
      <c r="X350" s="19" t="e">
        <f t="shared" si="352"/>
        <v>#N/A</v>
      </c>
      <c r="Y350" s="19" t="e">
        <f t="shared" si="352"/>
        <v>#N/A</v>
      </c>
      <c r="Z350" s="19" t="e">
        <f t="shared" si="352"/>
        <v>#N/A</v>
      </c>
      <c r="AA350" s="19" t="e">
        <f t="shared" si="352"/>
        <v>#N/A</v>
      </c>
      <c r="AB350" s="19" t="e">
        <f t="shared" si="352"/>
        <v>#N/A</v>
      </c>
      <c r="AC350" s="19" t="e">
        <f t="shared" si="352"/>
        <v>#N/A</v>
      </c>
      <c r="AD350" s="19" t="e">
        <f t="shared" si="352"/>
        <v>#N/A</v>
      </c>
      <c r="AE350" s="19" t="e">
        <f t="shared" si="352"/>
        <v>#N/A</v>
      </c>
      <c r="AF350" s="19" t="e">
        <f t="shared" si="352"/>
        <v>#N/A</v>
      </c>
      <c r="AG350" s="19" t="e">
        <f t="shared" si="352"/>
        <v>#N/A</v>
      </c>
      <c r="AH350" s="19" t="e">
        <f t="shared" si="352"/>
        <v>#N/A</v>
      </c>
      <c r="AI350" s="19" t="e">
        <f t="shared" si="352"/>
        <v>#N/A</v>
      </c>
    </row>
    <row r="351" spans="2:35" x14ac:dyDescent="0.25">
      <c r="B351" s="215">
        <f t="shared" si="327"/>
        <v>44239</v>
      </c>
      <c r="T351" s="131" t="str">
        <f t="shared" si="297"/>
        <v/>
      </c>
      <c r="U351" s="19" t="e">
        <f t="shared" ref="U351:AI351" si="353">IF(ISNUMBER(C351),AVERAGE(C345:C351),NA())</f>
        <v>#N/A</v>
      </c>
      <c r="V351" s="19" t="e">
        <f t="shared" si="353"/>
        <v>#N/A</v>
      </c>
      <c r="W351" s="19" t="e">
        <f t="shared" si="353"/>
        <v>#N/A</v>
      </c>
      <c r="X351" s="19" t="e">
        <f t="shared" si="353"/>
        <v>#N/A</v>
      </c>
      <c r="Y351" s="19" t="e">
        <f t="shared" si="353"/>
        <v>#N/A</v>
      </c>
      <c r="Z351" s="19" t="e">
        <f t="shared" si="353"/>
        <v>#N/A</v>
      </c>
      <c r="AA351" s="19" t="e">
        <f t="shared" si="353"/>
        <v>#N/A</v>
      </c>
      <c r="AB351" s="19" t="e">
        <f t="shared" si="353"/>
        <v>#N/A</v>
      </c>
      <c r="AC351" s="19" t="e">
        <f t="shared" si="353"/>
        <v>#N/A</v>
      </c>
      <c r="AD351" s="19" t="e">
        <f t="shared" si="353"/>
        <v>#N/A</v>
      </c>
      <c r="AE351" s="19" t="e">
        <f t="shared" si="353"/>
        <v>#N/A</v>
      </c>
      <c r="AF351" s="19" t="e">
        <f t="shared" si="353"/>
        <v>#N/A</v>
      </c>
      <c r="AG351" s="19" t="e">
        <f t="shared" si="353"/>
        <v>#N/A</v>
      </c>
      <c r="AH351" s="19" t="e">
        <f t="shared" si="353"/>
        <v>#N/A</v>
      </c>
      <c r="AI351" s="19" t="e">
        <f t="shared" si="353"/>
        <v>#N/A</v>
      </c>
    </row>
    <row r="352" spans="2:35" x14ac:dyDescent="0.25">
      <c r="B352" s="215">
        <f t="shared" si="327"/>
        <v>44240</v>
      </c>
      <c r="T352" s="131" t="str">
        <f t="shared" si="297"/>
        <v/>
      </c>
      <c r="U352" s="19" t="e">
        <f t="shared" ref="U352:AI352" si="354">IF(ISNUMBER(C352),AVERAGE(C346:C352),NA())</f>
        <v>#N/A</v>
      </c>
      <c r="V352" s="19" t="e">
        <f t="shared" si="354"/>
        <v>#N/A</v>
      </c>
      <c r="W352" s="19" t="e">
        <f t="shared" si="354"/>
        <v>#N/A</v>
      </c>
      <c r="X352" s="19" t="e">
        <f t="shared" si="354"/>
        <v>#N/A</v>
      </c>
      <c r="Y352" s="19" t="e">
        <f t="shared" si="354"/>
        <v>#N/A</v>
      </c>
      <c r="Z352" s="19" t="e">
        <f t="shared" si="354"/>
        <v>#N/A</v>
      </c>
      <c r="AA352" s="19" t="e">
        <f t="shared" si="354"/>
        <v>#N/A</v>
      </c>
      <c r="AB352" s="19" t="e">
        <f t="shared" si="354"/>
        <v>#N/A</v>
      </c>
      <c r="AC352" s="19" t="e">
        <f t="shared" si="354"/>
        <v>#N/A</v>
      </c>
      <c r="AD352" s="19" t="e">
        <f t="shared" si="354"/>
        <v>#N/A</v>
      </c>
      <c r="AE352" s="19" t="e">
        <f t="shared" si="354"/>
        <v>#N/A</v>
      </c>
      <c r="AF352" s="19" t="e">
        <f t="shared" si="354"/>
        <v>#N/A</v>
      </c>
      <c r="AG352" s="19" t="e">
        <f t="shared" si="354"/>
        <v>#N/A</v>
      </c>
      <c r="AH352" s="19" t="e">
        <f t="shared" si="354"/>
        <v>#N/A</v>
      </c>
      <c r="AI352" s="19" t="e">
        <f t="shared" si="354"/>
        <v>#N/A</v>
      </c>
    </row>
    <row r="353" spans="2:35" x14ac:dyDescent="0.25">
      <c r="B353" s="215">
        <f t="shared" si="327"/>
        <v>44241</v>
      </c>
      <c r="T353" s="131" t="str">
        <f t="shared" si="297"/>
        <v/>
      </c>
      <c r="U353" s="19" t="e">
        <f t="shared" ref="U353:AI353" si="355">IF(ISNUMBER(C353),AVERAGE(C347:C353),NA())</f>
        <v>#N/A</v>
      </c>
      <c r="V353" s="19" t="e">
        <f t="shared" si="355"/>
        <v>#N/A</v>
      </c>
      <c r="W353" s="19" t="e">
        <f t="shared" si="355"/>
        <v>#N/A</v>
      </c>
      <c r="X353" s="19" t="e">
        <f t="shared" si="355"/>
        <v>#N/A</v>
      </c>
      <c r="Y353" s="19" t="e">
        <f t="shared" si="355"/>
        <v>#N/A</v>
      </c>
      <c r="Z353" s="19" t="e">
        <f t="shared" si="355"/>
        <v>#N/A</v>
      </c>
      <c r="AA353" s="19" t="e">
        <f t="shared" si="355"/>
        <v>#N/A</v>
      </c>
      <c r="AB353" s="19" t="e">
        <f t="shared" si="355"/>
        <v>#N/A</v>
      </c>
      <c r="AC353" s="19" t="e">
        <f t="shared" si="355"/>
        <v>#N/A</v>
      </c>
      <c r="AD353" s="19" t="e">
        <f t="shared" si="355"/>
        <v>#N/A</v>
      </c>
      <c r="AE353" s="19" t="e">
        <f t="shared" si="355"/>
        <v>#N/A</v>
      </c>
      <c r="AF353" s="19" t="e">
        <f t="shared" si="355"/>
        <v>#N/A</v>
      </c>
      <c r="AG353" s="19" t="e">
        <f t="shared" si="355"/>
        <v>#N/A</v>
      </c>
      <c r="AH353" s="19" t="e">
        <f t="shared" si="355"/>
        <v>#N/A</v>
      </c>
      <c r="AI353" s="19" t="e">
        <f t="shared" si="355"/>
        <v>#N/A</v>
      </c>
    </row>
    <row r="354" spans="2:35" x14ac:dyDescent="0.25">
      <c r="B354" s="215">
        <f t="shared" si="327"/>
        <v>44242</v>
      </c>
      <c r="T354" s="131" t="str">
        <f t="shared" si="297"/>
        <v/>
      </c>
      <c r="U354" s="19" t="e">
        <f t="shared" ref="U354:AI354" si="356">IF(ISNUMBER(C354),AVERAGE(C348:C354),NA())</f>
        <v>#N/A</v>
      </c>
      <c r="V354" s="19" t="e">
        <f t="shared" si="356"/>
        <v>#N/A</v>
      </c>
      <c r="W354" s="19" t="e">
        <f t="shared" si="356"/>
        <v>#N/A</v>
      </c>
      <c r="X354" s="19" t="e">
        <f t="shared" si="356"/>
        <v>#N/A</v>
      </c>
      <c r="Y354" s="19" t="e">
        <f t="shared" si="356"/>
        <v>#N/A</v>
      </c>
      <c r="Z354" s="19" t="e">
        <f t="shared" si="356"/>
        <v>#N/A</v>
      </c>
      <c r="AA354" s="19" t="e">
        <f t="shared" si="356"/>
        <v>#N/A</v>
      </c>
      <c r="AB354" s="19" t="e">
        <f t="shared" si="356"/>
        <v>#N/A</v>
      </c>
      <c r="AC354" s="19" t="e">
        <f t="shared" si="356"/>
        <v>#N/A</v>
      </c>
      <c r="AD354" s="19" t="e">
        <f t="shared" si="356"/>
        <v>#N/A</v>
      </c>
      <c r="AE354" s="19" t="e">
        <f t="shared" si="356"/>
        <v>#N/A</v>
      </c>
      <c r="AF354" s="19" t="e">
        <f t="shared" si="356"/>
        <v>#N/A</v>
      </c>
      <c r="AG354" s="19" t="e">
        <f t="shared" si="356"/>
        <v>#N/A</v>
      </c>
      <c r="AH354" s="19" t="e">
        <f t="shared" si="356"/>
        <v>#N/A</v>
      </c>
      <c r="AI354" s="19" t="e">
        <f t="shared" si="356"/>
        <v>#N/A</v>
      </c>
    </row>
    <row r="355" spans="2:35" x14ac:dyDescent="0.25">
      <c r="B355" s="215">
        <f t="shared" si="327"/>
        <v>44243</v>
      </c>
      <c r="T355" s="131" t="str">
        <f t="shared" si="297"/>
        <v/>
      </c>
      <c r="U355" s="19" t="e">
        <f t="shared" ref="U355:AI355" si="357">IF(ISNUMBER(C355),AVERAGE(C349:C355),NA())</f>
        <v>#N/A</v>
      </c>
      <c r="V355" s="19" t="e">
        <f t="shared" si="357"/>
        <v>#N/A</v>
      </c>
      <c r="W355" s="19" t="e">
        <f t="shared" si="357"/>
        <v>#N/A</v>
      </c>
      <c r="X355" s="19" t="e">
        <f t="shared" si="357"/>
        <v>#N/A</v>
      </c>
      <c r="Y355" s="19" t="e">
        <f t="shared" si="357"/>
        <v>#N/A</v>
      </c>
      <c r="Z355" s="19" t="e">
        <f t="shared" si="357"/>
        <v>#N/A</v>
      </c>
      <c r="AA355" s="19" t="e">
        <f t="shared" si="357"/>
        <v>#N/A</v>
      </c>
      <c r="AB355" s="19" t="e">
        <f t="shared" si="357"/>
        <v>#N/A</v>
      </c>
      <c r="AC355" s="19" t="e">
        <f t="shared" si="357"/>
        <v>#N/A</v>
      </c>
      <c r="AD355" s="19" t="e">
        <f t="shared" si="357"/>
        <v>#N/A</v>
      </c>
      <c r="AE355" s="19" t="e">
        <f t="shared" si="357"/>
        <v>#N/A</v>
      </c>
      <c r="AF355" s="19" t="e">
        <f t="shared" si="357"/>
        <v>#N/A</v>
      </c>
      <c r="AG355" s="19" t="e">
        <f t="shared" si="357"/>
        <v>#N/A</v>
      </c>
      <c r="AH355" s="19" t="e">
        <f t="shared" si="357"/>
        <v>#N/A</v>
      </c>
      <c r="AI355" s="19" t="e">
        <f t="shared" si="357"/>
        <v>#N/A</v>
      </c>
    </row>
    <row r="356" spans="2:35" x14ac:dyDescent="0.25">
      <c r="B356" s="215">
        <f t="shared" si="327"/>
        <v>44244</v>
      </c>
      <c r="T356" s="131" t="str">
        <f t="shared" si="297"/>
        <v/>
      </c>
      <c r="U356" s="19" t="e">
        <f t="shared" ref="U356:AI356" si="358">IF(ISNUMBER(C356),AVERAGE(C350:C356),NA())</f>
        <v>#N/A</v>
      </c>
      <c r="V356" s="19" t="e">
        <f t="shared" si="358"/>
        <v>#N/A</v>
      </c>
      <c r="W356" s="19" t="e">
        <f t="shared" si="358"/>
        <v>#N/A</v>
      </c>
      <c r="X356" s="19" t="e">
        <f t="shared" si="358"/>
        <v>#N/A</v>
      </c>
      <c r="Y356" s="19" t="e">
        <f t="shared" si="358"/>
        <v>#N/A</v>
      </c>
      <c r="Z356" s="19" t="e">
        <f t="shared" si="358"/>
        <v>#N/A</v>
      </c>
      <c r="AA356" s="19" t="e">
        <f t="shared" si="358"/>
        <v>#N/A</v>
      </c>
      <c r="AB356" s="19" t="e">
        <f t="shared" si="358"/>
        <v>#N/A</v>
      </c>
      <c r="AC356" s="19" t="e">
        <f t="shared" si="358"/>
        <v>#N/A</v>
      </c>
      <c r="AD356" s="19" t="e">
        <f t="shared" si="358"/>
        <v>#N/A</v>
      </c>
      <c r="AE356" s="19" t="e">
        <f t="shared" si="358"/>
        <v>#N/A</v>
      </c>
      <c r="AF356" s="19" t="e">
        <f t="shared" si="358"/>
        <v>#N/A</v>
      </c>
      <c r="AG356" s="19" t="e">
        <f t="shared" si="358"/>
        <v>#N/A</v>
      </c>
      <c r="AH356" s="19" t="e">
        <f t="shared" si="358"/>
        <v>#N/A</v>
      </c>
      <c r="AI356" s="19" t="e">
        <f t="shared" si="358"/>
        <v>#N/A</v>
      </c>
    </row>
    <row r="357" spans="2:35" x14ac:dyDescent="0.25">
      <c r="B357" s="215">
        <f t="shared" si="327"/>
        <v>44245</v>
      </c>
      <c r="T357" s="131" t="str">
        <f t="shared" si="297"/>
        <v/>
      </c>
      <c r="U357" s="19" t="e">
        <f t="shared" ref="U357:AI357" si="359">IF(ISNUMBER(C357),AVERAGE(C351:C357),NA())</f>
        <v>#N/A</v>
      </c>
      <c r="V357" s="19" t="e">
        <f t="shared" si="359"/>
        <v>#N/A</v>
      </c>
      <c r="W357" s="19" t="e">
        <f t="shared" si="359"/>
        <v>#N/A</v>
      </c>
      <c r="X357" s="19" t="e">
        <f t="shared" si="359"/>
        <v>#N/A</v>
      </c>
      <c r="Y357" s="19" t="e">
        <f t="shared" si="359"/>
        <v>#N/A</v>
      </c>
      <c r="Z357" s="19" t="e">
        <f t="shared" si="359"/>
        <v>#N/A</v>
      </c>
      <c r="AA357" s="19" t="e">
        <f t="shared" si="359"/>
        <v>#N/A</v>
      </c>
      <c r="AB357" s="19" t="e">
        <f t="shared" si="359"/>
        <v>#N/A</v>
      </c>
      <c r="AC357" s="19" t="e">
        <f t="shared" si="359"/>
        <v>#N/A</v>
      </c>
      <c r="AD357" s="19" t="e">
        <f t="shared" si="359"/>
        <v>#N/A</v>
      </c>
      <c r="AE357" s="19" t="e">
        <f t="shared" si="359"/>
        <v>#N/A</v>
      </c>
      <c r="AF357" s="19" t="e">
        <f t="shared" si="359"/>
        <v>#N/A</v>
      </c>
      <c r="AG357" s="19" t="e">
        <f t="shared" si="359"/>
        <v>#N/A</v>
      </c>
      <c r="AH357" s="19" t="e">
        <f t="shared" si="359"/>
        <v>#N/A</v>
      </c>
      <c r="AI357" s="19" t="e">
        <f t="shared" si="359"/>
        <v>#N/A</v>
      </c>
    </row>
    <row r="358" spans="2:35" x14ac:dyDescent="0.25">
      <c r="B358" s="215">
        <f t="shared" si="327"/>
        <v>44246</v>
      </c>
      <c r="T358" s="131" t="str">
        <f t="shared" si="297"/>
        <v/>
      </c>
      <c r="U358" s="19" t="e">
        <f t="shared" ref="U358:AI358" si="360">IF(ISNUMBER(C358),AVERAGE(C352:C358),NA())</f>
        <v>#N/A</v>
      </c>
      <c r="V358" s="19" t="e">
        <f t="shared" si="360"/>
        <v>#N/A</v>
      </c>
      <c r="W358" s="19" t="e">
        <f t="shared" si="360"/>
        <v>#N/A</v>
      </c>
      <c r="X358" s="19" t="e">
        <f t="shared" si="360"/>
        <v>#N/A</v>
      </c>
      <c r="Y358" s="19" t="e">
        <f t="shared" si="360"/>
        <v>#N/A</v>
      </c>
      <c r="Z358" s="19" t="e">
        <f t="shared" si="360"/>
        <v>#N/A</v>
      </c>
      <c r="AA358" s="19" t="e">
        <f t="shared" si="360"/>
        <v>#N/A</v>
      </c>
      <c r="AB358" s="19" t="e">
        <f t="shared" si="360"/>
        <v>#N/A</v>
      </c>
      <c r="AC358" s="19" t="e">
        <f t="shared" si="360"/>
        <v>#N/A</v>
      </c>
      <c r="AD358" s="19" t="e">
        <f t="shared" si="360"/>
        <v>#N/A</v>
      </c>
      <c r="AE358" s="19" t="e">
        <f t="shared" si="360"/>
        <v>#N/A</v>
      </c>
      <c r="AF358" s="19" t="e">
        <f t="shared" si="360"/>
        <v>#N/A</v>
      </c>
      <c r="AG358" s="19" t="e">
        <f t="shared" si="360"/>
        <v>#N/A</v>
      </c>
      <c r="AH358" s="19" t="e">
        <f t="shared" si="360"/>
        <v>#N/A</v>
      </c>
      <c r="AI358" s="19" t="e">
        <f t="shared" si="360"/>
        <v>#N/A</v>
      </c>
    </row>
    <row r="359" spans="2:35" x14ac:dyDescent="0.25">
      <c r="B359" s="215">
        <f t="shared" si="327"/>
        <v>44247</v>
      </c>
      <c r="T359" s="131" t="str">
        <f t="shared" si="297"/>
        <v/>
      </c>
      <c r="U359" s="19" t="e">
        <f t="shared" ref="U359:AI359" si="361">IF(ISNUMBER(C359),AVERAGE(C353:C359),NA())</f>
        <v>#N/A</v>
      </c>
      <c r="V359" s="19" t="e">
        <f t="shared" si="361"/>
        <v>#N/A</v>
      </c>
      <c r="W359" s="19" t="e">
        <f t="shared" si="361"/>
        <v>#N/A</v>
      </c>
      <c r="X359" s="19" t="e">
        <f t="shared" si="361"/>
        <v>#N/A</v>
      </c>
      <c r="Y359" s="19" t="e">
        <f t="shared" si="361"/>
        <v>#N/A</v>
      </c>
      <c r="Z359" s="19" t="e">
        <f t="shared" si="361"/>
        <v>#N/A</v>
      </c>
      <c r="AA359" s="19" t="e">
        <f t="shared" si="361"/>
        <v>#N/A</v>
      </c>
      <c r="AB359" s="19" t="e">
        <f t="shared" si="361"/>
        <v>#N/A</v>
      </c>
      <c r="AC359" s="19" t="e">
        <f t="shared" si="361"/>
        <v>#N/A</v>
      </c>
      <c r="AD359" s="19" t="e">
        <f t="shared" si="361"/>
        <v>#N/A</v>
      </c>
      <c r="AE359" s="19" t="e">
        <f t="shared" si="361"/>
        <v>#N/A</v>
      </c>
      <c r="AF359" s="19" t="e">
        <f t="shared" si="361"/>
        <v>#N/A</v>
      </c>
      <c r="AG359" s="19" t="e">
        <f t="shared" si="361"/>
        <v>#N/A</v>
      </c>
      <c r="AH359" s="19" t="e">
        <f t="shared" si="361"/>
        <v>#N/A</v>
      </c>
      <c r="AI359" s="19" t="e">
        <f t="shared" si="361"/>
        <v>#N/A</v>
      </c>
    </row>
    <row r="360" spans="2:35" x14ac:dyDescent="0.25">
      <c r="B360" s="215">
        <f t="shared" si="327"/>
        <v>44248</v>
      </c>
      <c r="T360" s="131" t="str">
        <f t="shared" si="297"/>
        <v/>
      </c>
      <c r="U360" s="19" t="e">
        <f t="shared" ref="U360:AI360" si="362">IF(ISNUMBER(C360),AVERAGE(C354:C360),NA())</f>
        <v>#N/A</v>
      </c>
      <c r="V360" s="19" t="e">
        <f t="shared" si="362"/>
        <v>#N/A</v>
      </c>
      <c r="W360" s="19" t="e">
        <f t="shared" si="362"/>
        <v>#N/A</v>
      </c>
      <c r="X360" s="19" t="e">
        <f t="shared" si="362"/>
        <v>#N/A</v>
      </c>
      <c r="Y360" s="19" t="e">
        <f t="shared" si="362"/>
        <v>#N/A</v>
      </c>
      <c r="Z360" s="19" t="e">
        <f t="shared" si="362"/>
        <v>#N/A</v>
      </c>
      <c r="AA360" s="19" t="e">
        <f t="shared" si="362"/>
        <v>#N/A</v>
      </c>
      <c r="AB360" s="19" t="e">
        <f t="shared" si="362"/>
        <v>#N/A</v>
      </c>
      <c r="AC360" s="19" t="e">
        <f t="shared" si="362"/>
        <v>#N/A</v>
      </c>
      <c r="AD360" s="19" t="e">
        <f t="shared" si="362"/>
        <v>#N/A</v>
      </c>
      <c r="AE360" s="19" t="e">
        <f t="shared" si="362"/>
        <v>#N/A</v>
      </c>
      <c r="AF360" s="19" t="e">
        <f t="shared" si="362"/>
        <v>#N/A</v>
      </c>
      <c r="AG360" s="19" t="e">
        <f t="shared" si="362"/>
        <v>#N/A</v>
      </c>
      <c r="AH360" s="19" t="e">
        <f t="shared" si="362"/>
        <v>#N/A</v>
      </c>
      <c r="AI360" s="19" t="e">
        <f t="shared" si="362"/>
        <v>#N/A</v>
      </c>
    </row>
    <row r="361" spans="2:35" x14ac:dyDescent="0.25">
      <c r="B361" s="215">
        <f t="shared" si="327"/>
        <v>44249</v>
      </c>
      <c r="T361" s="131" t="str">
        <f t="shared" ref="T361:T424" si="363">IF(ISNUMBER(D361), B361,"")</f>
        <v/>
      </c>
      <c r="U361" s="19" t="e">
        <f t="shared" ref="U361:AI361" si="364">IF(ISNUMBER(C361),AVERAGE(C355:C361),NA())</f>
        <v>#N/A</v>
      </c>
      <c r="V361" s="19" t="e">
        <f t="shared" si="364"/>
        <v>#N/A</v>
      </c>
      <c r="W361" s="19" t="e">
        <f t="shared" si="364"/>
        <v>#N/A</v>
      </c>
      <c r="X361" s="19" t="e">
        <f t="shared" si="364"/>
        <v>#N/A</v>
      </c>
      <c r="Y361" s="19" t="e">
        <f t="shared" si="364"/>
        <v>#N/A</v>
      </c>
      <c r="Z361" s="19" t="e">
        <f t="shared" si="364"/>
        <v>#N/A</v>
      </c>
      <c r="AA361" s="19" t="e">
        <f t="shared" si="364"/>
        <v>#N/A</v>
      </c>
      <c r="AB361" s="19" t="e">
        <f t="shared" si="364"/>
        <v>#N/A</v>
      </c>
      <c r="AC361" s="19" t="e">
        <f t="shared" si="364"/>
        <v>#N/A</v>
      </c>
      <c r="AD361" s="19" t="e">
        <f t="shared" si="364"/>
        <v>#N/A</v>
      </c>
      <c r="AE361" s="19" t="e">
        <f t="shared" si="364"/>
        <v>#N/A</v>
      </c>
      <c r="AF361" s="19" t="e">
        <f t="shared" si="364"/>
        <v>#N/A</v>
      </c>
      <c r="AG361" s="19" t="e">
        <f t="shared" si="364"/>
        <v>#N/A</v>
      </c>
      <c r="AH361" s="19" t="e">
        <f t="shared" si="364"/>
        <v>#N/A</v>
      </c>
      <c r="AI361" s="19" t="e">
        <f t="shared" si="364"/>
        <v>#N/A</v>
      </c>
    </row>
    <row r="362" spans="2:35" x14ac:dyDescent="0.25">
      <c r="B362" s="215">
        <f t="shared" si="327"/>
        <v>44250</v>
      </c>
      <c r="T362" s="131" t="str">
        <f t="shared" si="363"/>
        <v/>
      </c>
      <c r="U362" s="19" t="e">
        <f t="shared" ref="U362:AI362" si="365">IF(ISNUMBER(C362),AVERAGE(C356:C362),NA())</f>
        <v>#N/A</v>
      </c>
      <c r="V362" s="19" t="e">
        <f t="shared" si="365"/>
        <v>#N/A</v>
      </c>
      <c r="W362" s="19" t="e">
        <f t="shared" si="365"/>
        <v>#N/A</v>
      </c>
      <c r="X362" s="19" t="e">
        <f t="shared" si="365"/>
        <v>#N/A</v>
      </c>
      <c r="Y362" s="19" t="e">
        <f t="shared" si="365"/>
        <v>#N/A</v>
      </c>
      <c r="Z362" s="19" t="e">
        <f t="shared" si="365"/>
        <v>#N/A</v>
      </c>
      <c r="AA362" s="19" t="e">
        <f t="shared" si="365"/>
        <v>#N/A</v>
      </c>
      <c r="AB362" s="19" t="e">
        <f t="shared" si="365"/>
        <v>#N/A</v>
      </c>
      <c r="AC362" s="19" t="e">
        <f t="shared" si="365"/>
        <v>#N/A</v>
      </c>
      <c r="AD362" s="19" t="e">
        <f t="shared" si="365"/>
        <v>#N/A</v>
      </c>
      <c r="AE362" s="19" t="e">
        <f t="shared" si="365"/>
        <v>#N/A</v>
      </c>
      <c r="AF362" s="19" t="e">
        <f t="shared" si="365"/>
        <v>#N/A</v>
      </c>
      <c r="AG362" s="19" t="e">
        <f t="shared" si="365"/>
        <v>#N/A</v>
      </c>
      <c r="AH362" s="19" t="e">
        <f t="shared" si="365"/>
        <v>#N/A</v>
      </c>
      <c r="AI362" s="19" t="e">
        <f t="shared" si="365"/>
        <v>#N/A</v>
      </c>
    </row>
    <row r="363" spans="2:35" x14ac:dyDescent="0.25">
      <c r="B363" s="215">
        <f t="shared" si="327"/>
        <v>44251</v>
      </c>
      <c r="T363" s="131" t="str">
        <f t="shared" si="363"/>
        <v/>
      </c>
      <c r="U363" s="19" t="e">
        <f t="shared" ref="U363:AI363" si="366">IF(ISNUMBER(C363),AVERAGE(C357:C363),NA())</f>
        <v>#N/A</v>
      </c>
      <c r="V363" s="19" t="e">
        <f t="shared" si="366"/>
        <v>#N/A</v>
      </c>
      <c r="W363" s="19" t="e">
        <f t="shared" si="366"/>
        <v>#N/A</v>
      </c>
      <c r="X363" s="19" t="e">
        <f t="shared" si="366"/>
        <v>#N/A</v>
      </c>
      <c r="Y363" s="19" t="e">
        <f t="shared" si="366"/>
        <v>#N/A</v>
      </c>
      <c r="Z363" s="19" t="e">
        <f t="shared" si="366"/>
        <v>#N/A</v>
      </c>
      <c r="AA363" s="19" t="e">
        <f t="shared" si="366"/>
        <v>#N/A</v>
      </c>
      <c r="AB363" s="19" t="e">
        <f t="shared" si="366"/>
        <v>#N/A</v>
      </c>
      <c r="AC363" s="19" t="e">
        <f t="shared" si="366"/>
        <v>#N/A</v>
      </c>
      <c r="AD363" s="19" t="e">
        <f t="shared" si="366"/>
        <v>#N/A</v>
      </c>
      <c r="AE363" s="19" t="e">
        <f t="shared" si="366"/>
        <v>#N/A</v>
      </c>
      <c r="AF363" s="19" t="e">
        <f t="shared" si="366"/>
        <v>#N/A</v>
      </c>
      <c r="AG363" s="19" t="e">
        <f t="shared" si="366"/>
        <v>#N/A</v>
      </c>
      <c r="AH363" s="19" t="e">
        <f t="shared" si="366"/>
        <v>#N/A</v>
      </c>
      <c r="AI363" s="19" t="e">
        <f t="shared" si="366"/>
        <v>#N/A</v>
      </c>
    </row>
    <row r="364" spans="2:35" x14ac:dyDescent="0.25">
      <c r="B364" s="215">
        <f t="shared" si="327"/>
        <v>44252</v>
      </c>
      <c r="T364" s="131" t="str">
        <f t="shared" si="363"/>
        <v/>
      </c>
      <c r="U364" s="19" t="e">
        <f t="shared" ref="U364:AI364" si="367">IF(ISNUMBER(C364),AVERAGE(C358:C364),NA())</f>
        <v>#N/A</v>
      </c>
      <c r="V364" s="19" t="e">
        <f t="shared" si="367"/>
        <v>#N/A</v>
      </c>
      <c r="W364" s="19" t="e">
        <f t="shared" si="367"/>
        <v>#N/A</v>
      </c>
      <c r="X364" s="19" t="e">
        <f t="shared" si="367"/>
        <v>#N/A</v>
      </c>
      <c r="Y364" s="19" t="e">
        <f t="shared" si="367"/>
        <v>#N/A</v>
      </c>
      <c r="Z364" s="19" t="e">
        <f t="shared" si="367"/>
        <v>#N/A</v>
      </c>
      <c r="AA364" s="19" t="e">
        <f t="shared" si="367"/>
        <v>#N/A</v>
      </c>
      <c r="AB364" s="19" t="e">
        <f t="shared" si="367"/>
        <v>#N/A</v>
      </c>
      <c r="AC364" s="19" t="e">
        <f t="shared" si="367"/>
        <v>#N/A</v>
      </c>
      <c r="AD364" s="19" t="e">
        <f t="shared" si="367"/>
        <v>#N/A</v>
      </c>
      <c r="AE364" s="19" t="e">
        <f t="shared" si="367"/>
        <v>#N/A</v>
      </c>
      <c r="AF364" s="19" t="e">
        <f t="shared" si="367"/>
        <v>#N/A</v>
      </c>
      <c r="AG364" s="19" t="e">
        <f t="shared" si="367"/>
        <v>#N/A</v>
      </c>
      <c r="AH364" s="19" t="e">
        <f t="shared" si="367"/>
        <v>#N/A</v>
      </c>
      <c r="AI364" s="19" t="e">
        <f t="shared" si="367"/>
        <v>#N/A</v>
      </c>
    </row>
    <row r="365" spans="2:35" x14ac:dyDescent="0.25">
      <c r="B365" s="215">
        <f t="shared" si="327"/>
        <v>44253</v>
      </c>
      <c r="T365" s="131" t="str">
        <f t="shared" si="363"/>
        <v/>
      </c>
      <c r="U365" s="19" t="e">
        <f t="shared" ref="U365:AI365" si="368">IF(ISNUMBER(C365),AVERAGE(C359:C365),NA())</f>
        <v>#N/A</v>
      </c>
      <c r="V365" s="19" t="e">
        <f t="shared" si="368"/>
        <v>#N/A</v>
      </c>
      <c r="W365" s="19" t="e">
        <f t="shared" si="368"/>
        <v>#N/A</v>
      </c>
      <c r="X365" s="19" t="e">
        <f t="shared" si="368"/>
        <v>#N/A</v>
      </c>
      <c r="Y365" s="19" t="e">
        <f t="shared" si="368"/>
        <v>#N/A</v>
      </c>
      <c r="Z365" s="19" t="e">
        <f t="shared" si="368"/>
        <v>#N/A</v>
      </c>
      <c r="AA365" s="19" t="e">
        <f t="shared" si="368"/>
        <v>#N/A</v>
      </c>
      <c r="AB365" s="19" t="e">
        <f t="shared" si="368"/>
        <v>#N/A</v>
      </c>
      <c r="AC365" s="19" t="e">
        <f t="shared" si="368"/>
        <v>#N/A</v>
      </c>
      <c r="AD365" s="19" t="e">
        <f t="shared" si="368"/>
        <v>#N/A</v>
      </c>
      <c r="AE365" s="19" t="e">
        <f t="shared" si="368"/>
        <v>#N/A</v>
      </c>
      <c r="AF365" s="19" t="e">
        <f t="shared" si="368"/>
        <v>#N/A</v>
      </c>
      <c r="AG365" s="19" t="e">
        <f t="shared" si="368"/>
        <v>#N/A</v>
      </c>
      <c r="AH365" s="19" t="e">
        <f t="shared" si="368"/>
        <v>#N/A</v>
      </c>
      <c r="AI365" s="19" t="e">
        <f t="shared" si="368"/>
        <v>#N/A</v>
      </c>
    </row>
    <row r="366" spans="2:35" x14ac:dyDescent="0.25">
      <c r="B366" s="215">
        <f t="shared" si="327"/>
        <v>44254</v>
      </c>
      <c r="T366" s="131" t="str">
        <f t="shared" si="363"/>
        <v/>
      </c>
      <c r="U366" s="19" t="e">
        <f t="shared" ref="U366:AI366" si="369">IF(ISNUMBER(C366),AVERAGE(C360:C366),NA())</f>
        <v>#N/A</v>
      </c>
      <c r="V366" s="19" t="e">
        <f t="shared" si="369"/>
        <v>#N/A</v>
      </c>
      <c r="W366" s="19" t="e">
        <f t="shared" si="369"/>
        <v>#N/A</v>
      </c>
      <c r="X366" s="19" t="e">
        <f t="shared" si="369"/>
        <v>#N/A</v>
      </c>
      <c r="Y366" s="19" t="e">
        <f t="shared" si="369"/>
        <v>#N/A</v>
      </c>
      <c r="Z366" s="19" t="e">
        <f t="shared" si="369"/>
        <v>#N/A</v>
      </c>
      <c r="AA366" s="19" t="e">
        <f t="shared" si="369"/>
        <v>#N/A</v>
      </c>
      <c r="AB366" s="19" t="e">
        <f t="shared" si="369"/>
        <v>#N/A</v>
      </c>
      <c r="AC366" s="19" t="e">
        <f t="shared" si="369"/>
        <v>#N/A</v>
      </c>
      <c r="AD366" s="19" t="e">
        <f t="shared" si="369"/>
        <v>#N/A</v>
      </c>
      <c r="AE366" s="19" t="e">
        <f t="shared" si="369"/>
        <v>#N/A</v>
      </c>
      <c r="AF366" s="19" t="e">
        <f t="shared" si="369"/>
        <v>#N/A</v>
      </c>
      <c r="AG366" s="19" t="e">
        <f t="shared" si="369"/>
        <v>#N/A</v>
      </c>
      <c r="AH366" s="19" t="e">
        <f t="shared" si="369"/>
        <v>#N/A</v>
      </c>
      <c r="AI366" s="19" t="e">
        <f t="shared" si="369"/>
        <v>#N/A</v>
      </c>
    </row>
    <row r="367" spans="2:35" x14ac:dyDescent="0.25">
      <c r="B367" s="215">
        <f t="shared" si="327"/>
        <v>44255</v>
      </c>
      <c r="T367" s="131" t="str">
        <f t="shared" si="363"/>
        <v/>
      </c>
      <c r="U367" s="19" t="e">
        <f t="shared" ref="U367:AI367" si="370">IF(ISNUMBER(C367),AVERAGE(C361:C367),NA())</f>
        <v>#N/A</v>
      </c>
      <c r="V367" s="19" t="e">
        <f t="shared" si="370"/>
        <v>#N/A</v>
      </c>
      <c r="W367" s="19" t="e">
        <f t="shared" si="370"/>
        <v>#N/A</v>
      </c>
      <c r="X367" s="19" t="e">
        <f t="shared" si="370"/>
        <v>#N/A</v>
      </c>
      <c r="Y367" s="19" t="e">
        <f t="shared" si="370"/>
        <v>#N/A</v>
      </c>
      <c r="Z367" s="19" t="e">
        <f t="shared" si="370"/>
        <v>#N/A</v>
      </c>
      <c r="AA367" s="19" t="e">
        <f t="shared" si="370"/>
        <v>#N/A</v>
      </c>
      <c r="AB367" s="19" t="e">
        <f t="shared" si="370"/>
        <v>#N/A</v>
      </c>
      <c r="AC367" s="19" t="e">
        <f t="shared" si="370"/>
        <v>#N/A</v>
      </c>
      <c r="AD367" s="19" t="e">
        <f t="shared" si="370"/>
        <v>#N/A</v>
      </c>
      <c r="AE367" s="19" t="e">
        <f t="shared" si="370"/>
        <v>#N/A</v>
      </c>
      <c r="AF367" s="19" t="e">
        <f t="shared" si="370"/>
        <v>#N/A</v>
      </c>
      <c r="AG367" s="19" t="e">
        <f t="shared" si="370"/>
        <v>#N/A</v>
      </c>
      <c r="AH367" s="19" t="e">
        <f t="shared" si="370"/>
        <v>#N/A</v>
      </c>
      <c r="AI367" s="19" t="e">
        <f t="shared" si="370"/>
        <v>#N/A</v>
      </c>
    </row>
    <row r="368" spans="2:35" x14ac:dyDescent="0.25">
      <c r="B368" s="215">
        <f t="shared" si="327"/>
        <v>44256</v>
      </c>
      <c r="T368" s="131" t="str">
        <f t="shared" si="363"/>
        <v/>
      </c>
      <c r="U368" s="19" t="e">
        <f t="shared" ref="U368:AI368" si="371">IF(ISNUMBER(C368),AVERAGE(C362:C368),NA())</f>
        <v>#N/A</v>
      </c>
      <c r="V368" s="19" t="e">
        <f t="shared" si="371"/>
        <v>#N/A</v>
      </c>
      <c r="W368" s="19" t="e">
        <f t="shared" si="371"/>
        <v>#N/A</v>
      </c>
      <c r="X368" s="19" t="e">
        <f t="shared" si="371"/>
        <v>#N/A</v>
      </c>
      <c r="Y368" s="19" t="e">
        <f t="shared" si="371"/>
        <v>#N/A</v>
      </c>
      <c r="Z368" s="19" t="e">
        <f t="shared" si="371"/>
        <v>#N/A</v>
      </c>
      <c r="AA368" s="19" t="e">
        <f t="shared" si="371"/>
        <v>#N/A</v>
      </c>
      <c r="AB368" s="19" t="e">
        <f t="shared" si="371"/>
        <v>#N/A</v>
      </c>
      <c r="AC368" s="19" t="e">
        <f t="shared" si="371"/>
        <v>#N/A</v>
      </c>
      <c r="AD368" s="19" t="e">
        <f t="shared" si="371"/>
        <v>#N/A</v>
      </c>
      <c r="AE368" s="19" t="e">
        <f t="shared" si="371"/>
        <v>#N/A</v>
      </c>
      <c r="AF368" s="19" t="e">
        <f t="shared" si="371"/>
        <v>#N/A</v>
      </c>
      <c r="AG368" s="19" t="e">
        <f t="shared" si="371"/>
        <v>#N/A</v>
      </c>
      <c r="AH368" s="19" t="e">
        <f t="shared" si="371"/>
        <v>#N/A</v>
      </c>
      <c r="AI368" s="19" t="e">
        <f t="shared" si="371"/>
        <v>#N/A</v>
      </c>
    </row>
    <row r="369" spans="2:35" x14ac:dyDescent="0.25">
      <c r="B369" s="215">
        <f t="shared" si="327"/>
        <v>44257</v>
      </c>
      <c r="T369" s="131" t="str">
        <f t="shared" si="363"/>
        <v/>
      </c>
      <c r="U369" s="19" t="e">
        <f t="shared" ref="U369:AI369" si="372">IF(ISNUMBER(C369),AVERAGE(C363:C369),NA())</f>
        <v>#N/A</v>
      </c>
      <c r="V369" s="19" t="e">
        <f t="shared" si="372"/>
        <v>#N/A</v>
      </c>
      <c r="W369" s="19" t="e">
        <f t="shared" si="372"/>
        <v>#N/A</v>
      </c>
      <c r="X369" s="19" t="e">
        <f t="shared" si="372"/>
        <v>#N/A</v>
      </c>
      <c r="Y369" s="19" t="e">
        <f t="shared" si="372"/>
        <v>#N/A</v>
      </c>
      <c r="Z369" s="19" t="e">
        <f t="shared" si="372"/>
        <v>#N/A</v>
      </c>
      <c r="AA369" s="19" t="e">
        <f t="shared" si="372"/>
        <v>#N/A</v>
      </c>
      <c r="AB369" s="19" t="e">
        <f t="shared" si="372"/>
        <v>#N/A</v>
      </c>
      <c r="AC369" s="19" t="e">
        <f t="shared" si="372"/>
        <v>#N/A</v>
      </c>
      <c r="AD369" s="19" t="e">
        <f t="shared" si="372"/>
        <v>#N/A</v>
      </c>
      <c r="AE369" s="19" t="e">
        <f t="shared" si="372"/>
        <v>#N/A</v>
      </c>
      <c r="AF369" s="19" t="e">
        <f t="shared" si="372"/>
        <v>#N/A</v>
      </c>
      <c r="AG369" s="19" t="e">
        <f t="shared" si="372"/>
        <v>#N/A</v>
      </c>
      <c r="AH369" s="19" t="e">
        <f t="shared" si="372"/>
        <v>#N/A</v>
      </c>
      <c r="AI369" s="19" t="e">
        <f t="shared" si="372"/>
        <v>#N/A</v>
      </c>
    </row>
    <row r="370" spans="2:35" x14ac:dyDescent="0.25">
      <c r="B370" s="215">
        <f t="shared" si="327"/>
        <v>44258</v>
      </c>
      <c r="T370" s="131" t="str">
        <f t="shared" si="363"/>
        <v/>
      </c>
      <c r="U370" s="19" t="e">
        <f t="shared" ref="U370:AI370" si="373">IF(ISNUMBER(C370),AVERAGE(C364:C370),NA())</f>
        <v>#N/A</v>
      </c>
      <c r="V370" s="19" t="e">
        <f t="shared" si="373"/>
        <v>#N/A</v>
      </c>
      <c r="W370" s="19" t="e">
        <f t="shared" si="373"/>
        <v>#N/A</v>
      </c>
      <c r="X370" s="19" t="e">
        <f t="shared" si="373"/>
        <v>#N/A</v>
      </c>
      <c r="Y370" s="19" t="e">
        <f t="shared" si="373"/>
        <v>#N/A</v>
      </c>
      <c r="Z370" s="19" t="e">
        <f t="shared" si="373"/>
        <v>#N/A</v>
      </c>
      <c r="AA370" s="19" t="e">
        <f t="shared" si="373"/>
        <v>#N/A</v>
      </c>
      <c r="AB370" s="19" t="e">
        <f t="shared" si="373"/>
        <v>#N/A</v>
      </c>
      <c r="AC370" s="19" t="e">
        <f t="shared" si="373"/>
        <v>#N/A</v>
      </c>
      <c r="AD370" s="19" t="e">
        <f t="shared" si="373"/>
        <v>#N/A</v>
      </c>
      <c r="AE370" s="19" t="e">
        <f t="shared" si="373"/>
        <v>#N/A</v>
      </c>
      <c r="AF370" s="19" t="e">
        <f t="shared" si="373"/>
        <v>#N/A</v>
      </c>
      <c r="AG370" s="19" t="e">
        <f t="shared" si="373"/>
        <v>#N/A</v>
      </c>
      <c r="AH370" s="19" t="e">
        <f t="shared" si="373"/>
        <v>#N/A</v>
      </c>
      <c r="AI370" s="19" t="e">
        <f t="shared" si="373"/>
        <v>#N/A</v>
      </c>
    </row>
    <row r="371" spans="2:35" x14ac:dyDescent="0.25">
      <c r="B371" s="215">
        <f t="shared" si="327"/>
        <v>44259</v>
      </c>
      <c r="T371" s="131" t="str">
        <f t="shared" si="363"/>
        <v/>
      </c>
      <c r="U371" s="19" t="e">
        <f t="shared" ref="U371:AI371" si="374">IF(ISNUMBER(C371),AVERAGE(C365:C371),NA())</f>
        <v>#N/A</v>
      </c>
      <c r="V371" s="19" t="e">
        <f t="shared" si="374"/>
        <v>#N/A</v>
      </c>
      <c r="W371" s="19" t="e">
        <f t="shared" si="374"/>
        <v>#N/A</v>
      </c>
      <c r="X371" s="19" t="e">
        <f t="shared" si="374"/>
        <v>#N/A</v>
      </c>
      <c r="Y371" s="19" t="e">
        <f t="shared" si="374"/>
        <v>#N/A</v>
      </c>
      <c r="Z371" s="19" t="e">
        <f t="shared" si="374"/>
        <v>#N/A</v>
      </c>
      <c r="AA371" s="19" t="e">
        <f t="shared" si="374"/>
        <v>#N/A</v>
      </c>
      <c r="AB371" s="19" t="e">
        <f t="shared" si="374"/>
        <v>#N/A</v>
      </c>
      <c r="AC371" s="19" t="e">
        <f t="shared" si="374"/>
        <v>#N/A</v>
      </c>
      <c r="AD371" s="19" t="e">
        <f t="shared" si="374"/>
        <v>#N/A</v>
      </c>
      <c r="AE371" s="19" t="e">
        <f t="shared" si="374"/>
        <v>#N/A</v>
      </c>
      <c r="AF371" s="19" t="e">
        <f t="shared" si="374"/>
        <v>#N/A</v>
      </c>
      <c r="AG371" s="19" t="e">
        <f t="shared" si="374"/>
        <v>#N/A</v>
      </c>
      <c r="AH371" s="19" t="e">
        <f t="shared" si="374"/>
        <v>#N/A</v>
      </c>
      <c r="AI371" s="19" t="e">
        <f t="shared" si="374"/>
        <v>#N/A</v>
      </c>
    </row>
    <row r="372" spans="2:35" x14ac:dyDescent="0.25">
      <c r="B372" s="215">
        <f t="shared" si="327"/>
        <v>44260</v>
      </c>
      <c r="T372" s="131" t="str">
        <f t="shared" si="363"/>
        <v/>
      </c>
      <c r="U372" s="19" t="e">
        <f t="shared" ref="U372:AI372" si="375">IF(ISNUMBER(C372),AVERAGE(C366:C372),NA())</f>
        <v>#N/A</v>
      </c>
      <c r="V372" s="19" t="e">
        <f t="shared" si="375"/>
        <v>#N/A</v>
      </c>
      <c r="W372" s="19" t="e">
        <f t="shared" si="375"/>
        <v>#N/A</v>
      </c>
      <c r="X372" s="19" t="e">
        <f t="shared" si="375"/>
        <v>#N/A</v>
      </c>
      <c r="Y372" s="19" t="e">
        <f t="shared" si="375"/>
        <v>#N/A</v>
      </c>
      <c r="Z372" s="19" t="e">
        <f t="shared" si="375"/>
        <v>#N/A</v>
      </c>
      <c r="AA372" s="19" t="e">
        <f t="shared" si="375"/>
        <v>#N/A</v>
      </c>
      <c r="AB372" s="19" t="e">
        <f t="shared" si="375"/>
        <v>#N/A</v>
      </c>
      <c r="AC372" s="19" t="e">
        <f t="shared" si="375"/>
        <v>#N/A</v>
      </c>
      <c r="AD372" s="19" t="e">
        <f t="shared" si="375"/>
        <v>#N/A</v>
      </c>
      <c r="AE372" s="19" t="e">
        <f t="shared" si="375"/>
        <v>#N/A</v>
      </c>
      <c r="AF372" s="19" t="e">
        <f t="shared" si="375"/>
        <v>#N/A</v>
      </c>
      <c r="AG372" s="19" t="e">
        <f t="shared" si="375"/>
        <v>#N/A</v>
      </c>
      <c r="AH372" s="19" t="e">
        <f t="shared" si="375"/>
        <v>#N/A</v>
      </c>
      <c r="AI372" s="19" t="e">
        <f t="shared" si="375"/>
        <v>#N/A</v>
      </c>
    </row>
    <row r="373" spans="2:35" x14ac:dyDescent="0.25">
      <c r="B373" s="215">
        <f t="shared" si="327"/>
        <v>44261</v>
      </c>
      <c r="T373" s="131" t="str">
        <f t="shared" si="363"/>
        <v/>
      </c>
      <c r="U373" s="19" t="e">
        <f t="shared" ref="U373:AI373" si="376">IF(ISNUMBER(C373),AVERAGE(C367:C373),NA())</f>
        <v>#N/A</v>
      </c>
      <c r="V373" s="19" t="e">
        <f t="shared" si="376"/>
        <v>#N/A</v>
      </c>
      <c r="W373" s="19" t="e">
        <f t="shared" si="376"/>
        <v>#N/A</v>
      </c>
      <c r="X373" s="19" t="e">
        <f t="shared" si="376"/>
        <v>#N/A</v>
      </c>
      <c r="Y373" s="19" t="e">
        <f t="shared" si="376"/>
        <v>#N/A</v>
      </c>
      <c r="Z373" s="19" t="e">
        <f t="shared" si="376"/>
        <v>#N/A</v>
      </c>
      <c r="AA373" s="19" t="e">
        <f t="shared" si="376"/>
        <v>#N/A</v>
      </c>
      <c r="AB373" s="19" t="e">
        <f t="shared" si="376"/>
        <v>#N/A</v>
      </c>
      <c r="AC373" s="19" t="e">
        <f t="shared" si="376"/>
        <v>#N/A</v>
      </c>
      <c r="AD373" s="19" t="e">
        <f t="shared" si="376"/>
        <v>#N/A</v>
      </c>
      <c r="AE373" s="19" t="e">
        <f t="shared" si="376"/>
        <v>#N/A</v>
      </c>
      <c r="AF373" s="19" t="e">
        <f t="shared" si="376"/>
        <v>#N/A</v>
      </c>
      <c r="AG373" s="19" t="e">
        <f t="shared" si="376"/>
        <v>#N/A</v>
      </c>
      <c r="AH373" s="19" t="e">
        <f t="shared" si="376"/>
        <v>#N/A</v>
      </c>
      <c r="AI373" s="19" t="e">
        <f t="shared" si="376"/>
        <v>#N/A</v>
      </c>
    </row>
    <row r="374" spans="2:35" x14ac:dyDescent="0.25">
      <c r="B374" s="215">
        <f t="shared" si="327"/>
        <v>44262</v>
      </c>
      <c r="T374" s="131" t="str">
        <f t="shared" si="363"/>
        <v/>
      </c>
      <c r="U374" s="19" t="e">
        <f t="shared" ref="U374:AI374" si="377">IF(ISNUMBER(C374),AVERAGE(C368:C374),NA())</f>
        <v>#N/A</v>
      </c>
      <c r="V374" s="19" t="e">
        <f t="shared" si="377"/>
        <v>#N/A</v>
      </c>
      <c r="W374" s="19" t="e">
        <f t="shared" si="377"/>
        <v>#N/A</v>
      </c>
      <c r="X374" s="19" t="e">
        <f t="shared" si="377"/>
        <v>#N/A</v>
      </c>
      <c r="Y374" s="19" t="e">
        <f t="shared" si="377"/>
        <v>#N/A</v>
      </c>
      <c r="Z374" s="19" t="e">
        <f t="shared" si="377"/>
        <v>#N/A</v>
      </c>
      <c r="AA374" s="19" t="e">
        <f t="shared" si="377"/>
        <v>#N/A</v>
      </c>
      <c r="AB374" s="19" t="e">
        <f t="shared" si="377"/>
        <v>#N/A</v>
      </c>
      <c r="AC374" s="19" t="e">
        <f t="shared" si="377"/>
        <v>#N/A</v>
      </c>
      <c r="AD374" s="19" t="e">
        <f t="shared" si="377"/>
        <v>#N/A</v>
      </c>
      <c r="AE374" s="19" t="e">
        <f t="shared" si="377"/>
        <v>#N/A</v>
      </c>
      <c r="AF374" s="19" t="e">
        <f t="shared" si="377"/>
        <v>#N/A</v>
      </c>
      <c r="AG374" s="19" t="e">
        <f t="shared" si="377"/>
        <v>#N/A</v>
      </c>
      <c r="AH374" s="19" t="e">
        <f t="shared" si="377"/>
        <v>#N/A</v>
      </c>
      <c r="AI374" s="19" t="e">
        <f t="shared" si="377"/>
        <v>#N/A</v>
      </c>
    </row>
    <row r="375" spans="2:35" x14ac:dyDescent="0.25">
      <c r="B375" s="215">
        <f t="shared" si="327"/>
        <v>44263</v>
      </c>
      <c r="T375" s="131" t="str">
        <f t="shared" si="363"/>
        <v/>
      </c>
      <c r="U375" s="19" t="e">
        <f t="shared" ref="U375:AI375" si="378">IF(ISNUMBER(C375),AVERAGE(C369:C375),NA())</f>
        <v>#N/A</v>
      </c>
      <c r="V375" s="19" t="e">
        <f t="shared" si="378"/>
        <v>#N/A</v>
      </c>
      <c r="W375" s="19" t="e">
        <f t="shared" si="378"/>
        <v>#N/A</v>
      </c>
      <c r="X375" s="19" t="e">
        <f t="shared" si="378"/>
        <v>#N/A</v>
      </c>
      <c r="Y375" s="19" t="e">
        <f t="shared" si="378"/>
        <v>#N/A</v>
      </c>
      <c r="Z375" s="19" t="e">
        <f t="shared" si="378"/>
        <v>#N/A</v>
      </c>
      <c r="AA375" s="19" t="e">
        <f t="shared" si="378"/>
        <v>#N/A</v>
      </c>
      <c r="AB375" s="19" t="e">
        <f t="shared" si="378"/>
        <v>#N/A</v>
      </c>
      <c r="AC375" s="19" t="e">
        <f t="shared" si="378"/>
        <v>#N/A</v>
      </c>
      <c r="AD375" s="19" t="e">
        <f t="shared" si="378"/>
        <v>#N/A</v>
      </c>
      <c r="AE375" s="19" t="e">
        <f t="shared" si="378"/>
        <v>#N/A</v>
      </c>
      <c r="AF375" s="19" t="e">
        <f t="shared" si="378"/>
        <v>#N/A</v>
      </c>
      <c r="AG375" s="19" t="e">
        <f t="shared" si="378"/>
        <v>#N/A</v>
      </c>
      <c r="AH375" s="19" t="e">
        <f t="shared" si="378"/>
        <v>#N/A</v>
      </c>
      <c r="AI375" s="19" t="e">
        <f t="shared" si="378"/>
        <v>#N/A</v>
      </c>
    </row>
    <row r="376" spans="2:35" x14ac:dyDescent="0.25">
      <c r="B376" s="215">
        <f t="shared" si="327"/>
        <v>44264</v>
      </c>
      <c r="T376" s="131" t="str">
        <f t="shared" si="363"/>
        <v/>
      </c>
      <c r="U376" s="19" t="e">
        <f t="shared" ref="U376:AI376" si="379">IF(ISNUMBER(C376),AVERAGE(C370:C376),NA())</f>
        <v>#N/A</v>
      </c>
      <c r="V376" s="19" t="e">
        <f t="shared" si="379"/>
        <v>#N/A</v>
      </c>
      <c r="W376" s="19" t="e">
        <f t="shared" si="379"/>
        <v>#N/A</v>
      </c>
      <c r="X376" s="19" t="e">
        <f t="shared" si="379"/>
        <v>#N/A</v>
      </c>
      <c r="Y376" s="19" t="e">
        <f t="shared" si="379"/>
        <v>#N/A</v>
      </c>
      <c r="Z376" s="19" t="e">
        <f t="shared" si="379"/>
        <v>#N/A</v>
      </c>
      <c r="AA376" s="19" t="e">
        <f t="shared" si="379"/>
        <v>#N/A</v>
      </c>
      <c r="AB376" s="19" t="e">
        <f t="shared" si="379"/>
        <v>#N/A</v>
      </c>
      <c r="AC376" s="19" t="e">
        <f t="shared" si="379"/>
        <v>#N/A</v>
      </c>
      <c r="AD376" s="19" t="e">
        <f t="shared" si="379"/>
        <v>#N/A</v>
      </c>
      <c r="AE376" s="19" t="e">
        <f t="shared" si="379"/>
        <v>#N/A</v>
      </c>
      <c r="AF376" s="19" t="e">
        <f t="shared" si="379"/>
        <v>#N/A</v>
      </c>
      <c r="AG376" s="19" t="e">
        <f t="shared" si="379"/>
        <v>#N/A</v>
      </c>
      <c r="AH376" s="19" t="e">
        <f t="shared" si="379"/>
        <v>#N/A</v>
      </c>
      <c r="AI376" s="19" t="e">
        <f t="shared" si="379"/>
        <v>#N/A</v>
      </c>
    </row>
    <row r="377" spans="2:35" x14ac:dyDescent="0.25">
      <c r="B377" s="215">
        <f t="shared" si="327"/>
        <v>44265</v>
      </c>
      <c r="T377" s="131" t="str">
        <f t="shared" si="363"/>
        <v/>
      </c>
      <c r="U377" s="19" t="e">
        <f t="shared" ref="U377:AI377" si="380">IF(ISNUMBER(C377),AVERAGE(C371:C377),NA())</f>
        <v>#N/A</v>
      </c>
      <c r="V377" s="19" t="e">
        <f t="shared" si="380"/>
        <v>#N/A</v>
      </c>
      <c r="W377" s="19" t="e">
        <f t="shared" si="380"/>
        <v>#N/A</v>
      </c>
      <c r="X377" s="19" t="e">
        <f t="shared" si="380"/>
        <v>#N/A</v>
      </c>
      <c r="Y377" s="19" t="e">
        <f t="shared" si="380"/>
        <v>#N/A</v>
      </c>
      <c r="Z377" s="19" t="e">
        <f t="shared" si="380"/>
        <v>#N/A</v>
      </c>
      <c r="AA377" s="19" t="e">
        <f t="shared" si="380"/>
        <v>#N/A</v>
      </c>
      <c r="AB377" s="19" t="e">
        <f t="shared" si="380"/>
        <v>#N/A</v>
      </c>
      <c r="AC377" s="19" t="e">
        <f t="shared" si="380"/>
        <v>#N/A</v>
      </c>
      <c r="AD377" s="19" t="e">
        <f t="shared" si="380"/>
        <v>#N/A</v>
      </c>
      <c r="AE377" s="19" t="e">
        <f t="shared" si="380"/>
        <v>#N/A</v>
      </c>
      <c r="AF377" s="19" t="e">
        <f t="shared" si="380"/>
        <v>#N/A</v>
      </c>
      <c r="AG377" s="19" t="e">
        <f t="shared" si="380"/>
        <v>#N/A</v>
      </c>
      <c r="AH377" s="19" t="e">
        <f t="shared" si="380"/>
        <v>#N/A</v>
      </c>
      <c r="AI377" s="19" t="e">
        <f t="shared" si="380"/>
        <v>#N/A</v>
      </c>
    </row>
    <row r="378" spans="2:35" x14ac:dyDescent="0.25">
      <c r="B378" s="215">
        <f t="shared" si="327"/>
        <v>44266</v>
      </c>
      <c r="T378" s="131" t="str">
        <f t="shared" si="363"/>
        <v/>
      </c>
      <c r="U378" s="19" t="e">
        <f t="shared" ref="U378:AI378" si="381">IF(ISNUMBER(C378),AVERAGE(C372:C378),NA())</f>
        <v>#N/A</v>
      </c>
      <c r="V378" s="19" t="e">
        <f t="shared" si="381"/>
        <v>#N/A</v>
      </c>
      <c r="W378" s="19" t="e">
        <f t="shared" si="381"/>
        <v>#N/A</v>
      </c>
      <c r="X378" s="19" t="e">
        <f t="shared" si="381"/>
        <v>#N/A</v>
      </c>
      <c r="Y378" s="19" t="e">
        <f t="shared" si="381"/>
        <v>#N/A</v>
      </c>
      <c r="Z378" s="19" t="e">
        <f t="shared" si="381"/>
        <v>#N/A</v>
      </c>
      <c r="AA378" s="19" t="e">
        <f t="shared" si="381"/>
        <v>#N/A</v>
      </c>
      <c r="AB378" s="19" t="e">
        <f t="shared" si="381"/>
        <v>#N/A</v>
      </c>
      <c r="AC378" s="19" t="e">
        <f t="shared" si="381"/>
        <v>#N/A</v>
      </c>
      <c r="AD378" s="19" t="e">
        <f t="shared" si="381"/>
        <v>#N/A</v>
      </c>
      <c r="AE378" s="19" t="e">
        <f t="shared" si="381"/>
        <v>#N/A</v>
      </c>
      <c r="AF378" s="19" t="e">
        <f t="shared" si="381"/>
        <v>#N/A</v>
      </c>
      <c r="AG378" s="19" t="e">
        <f t="shared" si="381"/>
        <v>#N/A</v>
      </c>
      <c r="AH378" s="19" t="e">
        <f t="shared" si="381"/>
        <v>#N/A</v>
      </c>
      <c r="AI378" s="19" t="e">
        <f t="shared" si="381"/>
        <v>#N/A</v>
      </c>
    </row>
    <row r="379" spans="2:35" x14ac:dyDescent="0.25">
      <c r="B379" s="215">
        <f t="shared" si="327"/>
        <v>44267</v>
      </c>
      <c r="T379" s="131" t="str">
        <f t="shared" si="363"/>
        <v/>
      </c>
      <c r="U379" s="19" t="e">
        <f t="shared" ref="U379:AI379" si="382">IF(ISNUMBER(C379),AVERAGE(C373:C379),NA())</f>
        <v>#N/A</v>
      </c>
      <c r="V379" s="19" t="e">
        <f t="shared" si="382"/>
        <v>#N/A</v>
      </c>
      <c r="W379" s="19" t="e">
        <f t="shared" si="382"/>
        <v>#N/A</v>
      </c>
      <c r="X379" s="19" t="e">
        <f t="shared" si="382"/>
        <v>#N/A</v>
      </c>
      <c r="Y379" s="19" t="e">
        <f t="shared" si="382"/>
        <v>#N/A</v>
      </c>
      <c r="Z379" s="19" t="e">
        <f t="shared" si="382"/>
        <v>#N/A</v>
      </c>
      <c r="AA379" s="19" t="e">
        <f t="shared" si="382"/>
        <v>#N/A</v>
      </c>
      <c r="AB379" s="19" t="e">
        <f t="shared" si="382"/>
        <v>#N/A</v>
      </c>
      <c r="AC379" s="19" t="e">
        <f t="shared" si="382"/>
        <v>#N/A</v>
      </c>
      <c r="AD379" s="19" t="e">
        <f t="shared" si="382"/>
        <v>#N/A</v>
      </c>
      <c r="AE379" s="19" t="e">
        <f t="shared" si="382"/>
        <v>#N/A</v>
      </c>
      <c r="AF379" s="19" t="e">
        <f t="shared" si="382"/>
        <v>#N/A</v>
      </c>
      <c r="AG379" s="19" t="e">
        <f t="shared" si="382"/>
        <v>#N/A</v>
      </c>
      <c r="AH379" s="19" t="e">
        <f t="shared" si="382"/>
        <v>#N/A</v>
      </c>
      <c r="AI379" s="19" t="e">
        <f t="shared" si="382"/>
        <v>#N/A</v>
      </c>
    </row>
    <row r="380" spans="2:35" x14ac:dyDescent="0.25">
      <c r="B380" s="215">
        <f t="shared" si="327"/>
        <v>44268</v>
      </c>
      <c r="T380" s="131" t="str">
        <f t="shared" si="363"/>
        <v/>
      </c>
      <c r="U380" s="19" t="e">
        <f t="shared" ref="U380:AI380" si="383">IF(ISNUMBER(C380),AVERAGE(C374:C380),NA())</f>
        <v>#N/A</v>
      </c>
      <c r="V380" s="19" t="e">
        <f t="shared" si="383"/>
        <v>#N/A</v>
      </c>
      <c r="W380" s="19" t="e">
        <f t="shared" si="383"/>
        <v>#N/A</v>
      </c>
      <c r="X380" s="19" t="e">
        <f t="shared" si="383"/>
        <v>#N/A</v>
      </c>
      <c r="Y380" s="19" t="e">
        <f t="shared" si="383"/>
        <v>#N/A</v>
      </c>
      <c r="Z380" s="19" t="e">
        <f t="shared" si="383"/>
        <v>#N/A</v>
      </c>
      <c r="AA380" s="19" t="e">
        <f t="shared" si="383"/>
        <v>#N/A</v>
      </c>
      <c r="AB380" s="19" t="e">
        <f t="shared" si="383"/>
        <v>#N/A</v>
      </c>
      <c r="AC380" s="19" t="e">
        <f t="shared" si="383"/>
        <v>#N/A</v>
      </c>
      <c r="AD380" s="19" t="e">
        <f t="shared" si="383"/>
        <v>#N/A</v>
      </c>
      <c r="AE380" s="19" t="e">
        <f t="shared" si="383"/>
        <v>#N/A</v>
      </c>
      <c r="AF380" s="19" t="e">
        <f t="shared" si="383"/>
        <v>#N/A</v>
      </c>
      <c r="AG380" s="19" t="e">
        <f t="shared" si="383"/>
        <v>#N/A</v>
      </c>
      <c r="AH380" s="19" t="e">
        <f t="shared" si="383"/>
        <v>#N/A</v>
      </c>
      <c r="AI380" s="19" t="e">
        <f t="shared" si="383"/>
        <v>#N/A</v>
      </c>
    </row>
    <row r="381" spans="2:35" x14ac:dyDescent="0.25">
      <c r="B381" s="215">
        <f t="shared" si="327"/>
        <v>44269</v>
      </c>
      <c r="T381" s="131" t="str">
        <f t="shared" si="363"/>
        <v/>
      </c>
      <c r="U381" s="19" t="e">
        <f t="shared" ref="U381:AI381" si="384">IF(ISNUMBER(C381),AVERAGE(C375:C381),NA())</f>
        <v>#N/A</v>
      </c>
      <c r="V381" s="19" t="e">
        <f t="shared" si="384"/>
        <v>#N/A</v>
      </c>
      <c r="W381" s="19" t="e">
        <f t="shared" si="384"/>
        <v>#N/A</v>
      </c>
      <c r="X381" s="19" t="e">
        <f t="shared" si="384"/>
        <v>#N/A</v>
      </c>
      <c r="Y381" s="19" t="e">
        <f t="shared" si="384"/>
        <v>#N/A</v>
      </c>
      <c r="Z381" s="19" t="e">
        <f t="shared" si="384"/>
        <v>#N/A</v>
      </c>
      <c r="AA381" s="19" t="e">
        <f t="shared" si="384"/>
        <v>#N/A</v>
      </c>
      <c r="AB381" s="19" t="e">
        <f t="shared" si="384"/>
        <v>#N/A</v>
      </c>
      <c r="AC381" s="19" t="e">
        <f t="shared" si="384"/>
        <v>#N/A</v>
      </c>
      <c r="AD381" s="19" t="e">
        <f t="shared" si="384"/>
        <v>#N/A</v>
      </c>
      <c r="AE381" s="19" t="e">
        <f t="shared" si="384"/>
        <v>#N/A</v>
      </c>
      <c r="AF381" s="19" t="e">
        <f t="shared" si="384"/>
        <v>#N/A</v>
      </c>
      <c r="AG381" s="19" t="e">
        <f t="shared" si="384"/>
        <v>#N/A</v>
      </c>
      <c r="AH381" s="19" t="e">
        <f t="shared" si="384"/>
        <v>#N/A</v>
      </c>
      <c r="AI381" s="19" t="e">
        <f t="shared" si="384"/>
        <v>#N/A</v>
      </c>
    </row>
    <row r="382" spans="2:35" x14ac:dyDescent="0.25">
      <c r="B382" s="215">
        <f t="shared" si="327"/>
        <v>44270</v>
      </c>
      <c r="T382" s="131" t="str">
        <f t="shared" si="363"/>
        <v/>
      </c>
      <c r="U382" s="19" t="e">
        <f t="shared" ref="U382:AI382" si="385">IF(ISNUMBER(C382),AVERAGE(C376:C382),NA())</f>
        <v>#N/A</v>
      </c>
      <c r="V382" s="19" t="e">
        <f t="shared" si="385"/>
        <v>#N/A</v>
      </c>
      <c r="W382" s="19" t="e">
        <f t="shared" si="385"/>
        <v>#N/A</v>
      </c>
      <c r="X382" s="19" t="e">
        <f t="shared" si="385"/>
        <v>#N/A</v>
      </c>
      <c r="Y382" s="19" t="e">
        <f t="shared" si="385"/>
        <v>#N/A</v>
      </c>
      <c r="Z382" s="19" t="e">
        <f t="shared" si="385"/>
        <v>#N/A</v>
      </c>
      <c r="AA382" s="19" t="e">
        <f t="shared" si="385"/>
        <v>#N/A</v>
      </c>
      <c r="AB382" s="19" t="e">
        <f t="shared" si="385"/>
        <v>#N/A</v>
      </c>
      <c r="AC382" s="19" t="e">
        <f t="shared" si="385"/>
        <v>#N/A</v>
      </c>
      <c r="AD382" s="19" t="e">
        <f t="shared" si="385"/>
        <v>#N/A</v>
      </c>
      <c r="AE382" s="19" t="e">
        <f t="shared" si="385"/>
        <v>#N/A</v>
      </c>
      <c r="AF382" s="19" t="e">
        <f t="shared" si="385"/>
        <v>#N/A</v>
      </c>
      <c r="AG382" s="19" t="e">
        <f t="shared" si="385"/>
        <v>#N/A</v>
      </c>
      <c r="AH382" s="19" t="e">
        <f t="shared" si="385"/>
        <v>#N/A</v>
      </c>
      <c r="AI382" s="19" t="e">
        <f t="shared" si="385"/>
        <v>#N/A</v>
      </c>
    </row>
    <row r="383" spans="2:35" x14ac:dyDescent="0.25">
      <c r="B383" s="215">
        <f t="shared" si="327"/>
        <v>44271</v>
      </c>
      <c r="T383" s="131" t="str">
        <f t="shared" si="363"/>
        <v/>
      </c>
      <c r="U383" s="19" t="e">
        <f t="shared" ref="U383:AI383" si="386">IF(ISNUMBER(C383),AVERAGE(C377:C383),NA())</f>
        <v>#N/A</v>
      </c>
      <c r="V383" s="19" t="e">
        <f t="shared" si="386"/>
        <v>#N/A</v>
      </c>
      <c r="W383" s="19" t="e">
        <f t="shared" si="386"/>
        <v>#N/A</v>
      </c>
      <c r="X383" s="19" t="e">
        <f t="shared" si="386"/>
        <v>#N/A</v>
      </c>
      <c r="Y383" s="19" t="e">
        <f t="shared" si="386"/>
        <v>#N/A</v>
      </c>
      <c r="Z383" s="19" t="e">
        <f t="shared" si="386"/>
        <v>#N/A</v>
      </c>
      <c r="AA383" s="19" t="e">
        <f t="shared" si="386"/>
        <v>#N/A</v>
      </c>
      <c r="AB383" s="19" t="e">
        <f t="shared" si="386"/>
        <v>#N/A</v>
      </c>
      <c r="AC383" s="19" t="e">
        <f t="shared" si="386"/>
        <v>#N/A</v>
      </c>
      <c r="AD383" s="19" t="e">
        <f t="shared" si="386"/>
        <v>#N/A</v>
      </c>
      <c r="AE383" s="19" t="e">
        <f t="shared" si="386"/>
        <v>#N/A</v>
      </c>
      <c r="AF383" s="19" t="e">
        <f t="shared" si="386"/>
        <v>#N/A</v>
      </c>
      <c r="AG383" s="19" t="e">
        <f t="shared" si="386"/>
        <v>#N/A</v>
      </c>
      <c r="AH383" s="19" t="e">
        <f t="shared" si="386"/>
        <v>#N/A</v>
      </c>
      <c r="AI383" s="19" t="e">
        <f t="shared" si="386"/>
        <v>#N/A</v>
      </c>
    </row>
    <row r="384" spans="2:35" x14ac:dyDescent="0.25">
      <c r="B384" s="215">
        <f t="shared" si="327"/>
        <v>44272</v>
      </c>
      <c r="T384" s="131" t="str">
        <f t="shared" si="363"/>
        <v/>
      </c>
      <c r="U384" s="19" t="e">
        <f t="shared" ref="U384:AI384" si="387">IF(ISNUMBER(C384),AVERAGE(C378:C384),NA())</f>
        <v>#N/A</v>
      </c>
      <c r="V384" s="19" t="e">
        <f t="shared" si="387"/>
        <v>#N/A</v>
      </c>
      <c r="W384" s="19" t="e">
        <f t="shared" si="387"/>
        <v>#N/A</v>
      </c>
      <c r="X384" s="19" t="e">
        <f t="shared" si="387"/>
        <v>#N/A</v>
      </c>
      <c r="Y384" s="19" t="e">
        <f t="shared" si="387"/>
        <v>#N/A</v>
      </c>
      <c r="Z384" s="19" t="e">
        <f t="shared" si="387"/>
        <v>#N/A</v>
      </c>
      <c r="AA384" s="19" t="e">
        <f t="shared" si="387"/>
        <v>#N/A</v>
      </c>
      <c r="AB384" s="19" t="e">
        <f t="shared" si="387"/>
        <v>#N/A</v>
      </c>
      <c r="AC384" s="19" t="e">
        <f t="shared" si="387"/>
        <v>#N/A</v>
      </c>
      <c r="AD384" s="19" t="e">
        <f t="shared" si="387"/>
        <v>#N/A</v>
      </c>
      <c r="AE384" s="19" t="e">
        <f t="shared" si="387"/>
        <v>#N/A</v>
      </c>
      <c r="AF384" s="19" t="e">
        <f t="shared" si="387"/>
        <v>#N/A</v>
      </c>
      <c r="AG384" s="19" t="e">
        <f t="shared" si="387"/>
        <v>#N/A</v>
      </c>
      <c r="AH384" s="19" t="e">
        <f t="shared" si="387"/>
        <v>#N/A</v>
      </c>
      <c r="AI384" s="19" t="e">
        <f t="shared" si="387"/>
        <v>#N/A</v>
      </c>
    </row>
    <row r="385" spans="2:35" x14ac:dyDescent="0.25">
      <c r="B385" s="215">
        <f t="shared" si="327"/>
        <v>44273</v>
      </c>
      <c r="T385" s="131" t="str">
        <f t="shared" si="363"/>
        <v/>
      </c>
      <c r="U385" s="19" t="e">
        <f t="shared" ref="U385:AI385" si="388">IF(ISNUMBER(C385),AVERAGE(C379:C385),NA())</f>
        <v>#N/A</v>
      </c>
      <c r="V385" s="19" t="e">
        <f t="shared" si="388"/>
        <v>#N/A</v>
      </c>
      <c r="W385" s="19" t="e">
        <f t="shared" si="388"/>
        <v>#N/A</v>
      </c>
      <c r="X385" s="19" t="e">
        <f t="shared" si="388"/>
        <v>#N/A</v>
      </c>
      <c r="Y385" s="19" t="e">
        <f t="shared" si="388"/>
        <v>#N/A</v>
      </c>
      <c r="Z385" s="19" t="e">
        <f t="shared" si="388"/>
        <v>#N/A</v>
      </c>
      <c r="AA385" s="19" t="e">
        <f t="shared" si="388"/>
        <v>#N/A</v>
      </c>
      <c r="AB385" s="19" t="e">
        <f t="shared" si="388"/>
        <v>#N/A</v>
      </c>
      <c r="AC385" s="19" t="e">
        <f t="shared" si="388"/>
        <v>#N/A</v>
      </c>
      <c r="AD385" s="19" t="e">
        <f t="shared" si="388"/>
        <v>#N/A</v>
      </c>
      <c r="AE385" s="19" t="e">
        <f t="shared" si="388"/>
        <v>#N/A</v>
      </c>
      <c r="AF385" s="19" t="e">
        <f t="shared" si="388"/>
        <v>#N/A</v>
      </c>
      <c r="AG385" s="19" t="e">
        <f t="shared" si="388"/>
        <v>#N/A</v>
      </c>
      <c r="AH385" s="19" t="e">
        <f t="shared" si="388"/>
        <v>#N/A</v>
      </c>
      <c r="AI385" s="19" t="e">
        <f t="shared" si="388"/>
        <v>#N/A</v>
      </c>
    </row>
    <row r="386" spans="2:35" x14ac:dyDescent="0.25">
      <c r="B386" s="215">
        <f t="shared" si="327"/>
        <v>44274</v>
      </c>
      <c r="T386" s="131" t="str">
        <f t="shared" si="363"/>
        <v/>
      </c>
      <c r="U386" s="19" t="e">
        <f t="shared" ref="U386:AI386" si="389">IF(ISNUMBER(C386),AVERAGE(C380:C386),NA())</f>
        <v>#N/A</v>
      </c>
      <c r="V386" s="19" t="e">
        <f t="shared" si="389"/>
        <v>#N/A</v>
      </c>
      <c r="W386" s="19" t="e">
        <f t="shared" si="389"/>
        <v>#N/A</v>
      </c>
      <c r="X386" s="19" t="e">
        <f t="shared" si="389"/>
        <v>#N/A</v>
      </c>
      <c r="Y386" s="19" t="e">
        <f t="shared" si="389"/>
        <v>#N/A</v>
      </c>
      <c r="Z386" s="19" t="e">
        <f t="shared" si="389"/>
        <v>#N/A</v>
      </c>
      <c r="AA386" s="19" t="e">
        <f t="shared" si="389"/>
        <v>#N/A</v>
      </c>
      <c r="AB386" s="19" t="e">
        <f t="shared" si="389"/>
        <v>#N/A</v>
      </c>
      <c r="AC386" s="19" t="e">
        <f t="shared" si="389"/>
        <v>#N/A</v>
      </c>
      <c r="AD386" s="19" t="e">
        <f t="shared" si="389"/>
        <v>#N/A</v>
      </c>
      <c r="AE386" s="19" t="e">
        <f t="shared" si="389"/>
        <v>#N/A</v>
      </c>
      <c r="AF386" s="19" t="e">
        <f t="shared" si="389"/>
        <v>#N/A</v>
      </c>
      <c r="AG386" s="19" t="e">
        <f t="shared" si="389"/>
        <v>#N/A</v>
      </c>
      <c r="AH386" s="19" t="e">
        <f t="shared" si="389"/>
        <v>#N/A</v>
      </c>
      <c r="AI386" s="19" t="e">
        <f t="shared" si="389"/>
        <v>#N/A</v>
      </c>
    </row>
    <row r="387" spans="2:35" x14ac:dyDescent="0.25">
      <c r="B387" s="215">
        <f t="shared" si="327"/>
        <v>44275</v>
      </c>
      <c r="T387" s="131" t="str">
        <f t="shared" si="363"/>
        <v/>
      </c>
      <c r="U387" s="19" t="e">
        <f t="shared" ref="U387:AI387" si="390">IF(ISNUMBER(C387),AVERAGE(C381:C387),NA())</f>
        <v>#N/A</v>
      </c>
      <c r="V387" s="19" t="e">
        <f t="shared" si="390"/>
        <v>#N/A</v>
      </c>
      <c r="W387" s="19" t="e">
        <f t="shared" si="390"/>
        <v>#N/A</v>
      </c>
      <c r="X387" s="19" t="e">
        <f t="shared" si="390"/>
        <v>#N/A</v>
      </c>
      <c r="Y387" s="19" t="e">
        <f t="shared" si="390"/>
        <v>#N/A</v>
      </c>
      <c r="Z387" s="19" t="e">
        <f t="shared" si="390"/>
        <v>#N/A</v>
      </c>
      <c r="AA387" s="19" t="e">
        <f t="shared" si="390"/>
        <v>#N/A</v>
      </c>
      <c r="AB387" s="19" t="e">
        <f t="shared" si="390"/>
        <v>#N/A</v>
      </c>
      <c r="AC387" s="19" t="e">
        <f t="shared" si="390"/>
        <v>#N/A</v>
      </c>
      <c r="AD387" s="19" t="e">
        <f t="shared" si="390"/>
        <v>#N/A</v>
      </c>
      <c r="AE387" s="19" t="e">
        <f t="shared" si="390"/>
        <v>#N/A</v>
      </c>
      <c r="AF387" s="19" t="e">
        <f t="shared" si="390"/>
        <v>#N/A</v>
      </c>
      <c r="AG387" s="19" t="e">
        <f t="shared" si="390"/>
        <v>#N/A</v>
      </c>
      <c r="AH387" s="19" t="e">
        <f t="shared" si="390"/>
        <v>#N/A</v>
      </c>
      <c r="AI387" s="19" t="e">
        <f t="shared" si="390"/>
        <v>#N/A</v>
      </c>
    </row>
    <row r="388" spans="2:35" x14ac:dyDescent="0.25">
      <c r="B388" s="215">
        <f t="shared" si="327"/>
        <v>44276</v>
      </c>
      <c r="T388" s="131" t="str">
        <f t="shared" si="363"/>
        <v/>
      </c>
      <c r="U388" s="19" t="e">
        <f t="shared" ref="U388:AI388" si="391">IF(ISNUMBER(C388),AVERAGE(C382:C388),NA())</f>
        <v>#N/A</v>
      </c>
      <c r="V388" s="19" t="e">
        <f t="shared" si="391"/>
        <v>#N/A</v>
      </c>
      <c r="W388" s="19" t="e">
        <f t="shared" si="391"/>
        <v>#N/A</v>
      </c>
      <c r="X388" s="19" t="e">
        <f t="shared" si="391"/>
        <v>#N/A</v>
      </c>
      <c r="Y388" s="19" t="e">
        <f t="shared" si="391"/>
        <v>#N/A</v>
      </c>
      <c r="Z388" s="19" t="e">
        <f t="shared" si="391"/>
        <v>#N/A</v>
      </c>
      <c r="AA388" s="19" t="e">
        <f t="shared" si="391"/>
        <v>#N/A</v>
      </c>
      <c r="AB388" s="19" t="e">
        <f t="shared" si="391"/>
        <v>#N/A</v>
      </c>
      <c r="AC388" s="19" t="e">
        <f t="shared" si="391"/>
        <v>#N/A</v>
      </c>
      <c r="AD388" s="19" t="e">
        <f t="shared" si="391"/>
        <v>#N/A</v>
      </c>
      <c r="AE388" s="19" t="e">
        <f t="shared" si="391"/>
        <v>#N/A</v>
      </c>
      <c r="AF388" s="19" t="e">
        <f t="shared" si="391"/>
        <v>#N/A</v>
      </c>
      <c r="AG388" s="19" t="e">
        <f t="shared" si="391"/>
        <v>#N/A</v>
      </c>
      <c r="AH388" s="19" t="e">
        <f t="shared" si="391"/>
        <v>#N/A</v>
      </c>
      <c r="AI388" s="19" t="e">
        <f t="shared" si="391"/>
        <v>#N/A</v>
      </c>
    </row>
    <row r="389" spans="2:35" x14ac:dyDescent="0.25">
      <c r="B389" s="215">
        <f t="shared" si="327"/>
        <v>44277</v>
      </c>
      <c r="T389" s="131" t="str">
        <f t="shared" si="363"/>
        <v/>
      </c>
      <c r="U389" s="19" t="e">
        <f t="shared" ref="U389:AI389" si="392">IF(ISNUMBER(C389),AVERAGE(C383:C389),NA())</f>
        <v>#N/A</v>
      </c>
      <c r="V389" s="19" t="e">
        <f t="shared" si="392"/>
        <v>#N/A</v>
      </c>
      <c r="W389" s="19" t="e">
        <f t="shared" si="392"/>
        <v>#N/A</v>
      </c>
      <c r="X389" s="19" t="e">
        <f t="shared" si="392"/>
        <v>#N/A</v>
      </c>
      <c r="Y389" s="19" t="e">
        <f t="shared" si="392"/>
        <v>#N/A</v>
      </c>
      <c r="Z389" s="19" t="e">
        <f t="shared" si="392"/>
        <v>#N/A</v>
      </c>
      <c r="AA389" s="19" t="e">
        <f t="shared" si="392"/>
        <v>#N/A</v>
      </c>
      <c r="AB389" s="19" t="e">
        <f t="shared" si="392"/>
        <v>#N/A</v>
      </c>
      <c r="AC389" s="19" t="e">
        <f t="shared" si="392"/>
        <v>#N/A</v>
      </c>
      <c r="AD389" s="19" t="e">
        <f t="shared" si="392"/>
        <v>#N/A</v>
      </c>
      <c r="AE389" s="19" t="e">
        <f t="shared" si="392"/>
        <v>#N/A</v>
      </c>
      <c r="AF389" s="19" t="e">
        <f t="shared" si="392"/>
        <v>#N/A</v>
      </c>
      <c r="AG389" s="19" t="e">
        <f t="shared" si="392"/>
        <v>#N/A</v>
      </c>
      <c r="AH389" s="19" t="e">
        <f t="shared" si="392"/>
        <v>#N/A</v>
      </c>
      <c r="AI389" s="19" t="e">
        <f t="shared" si="392"/>
        <v>#N/A</v>
      </c>
    </row>
    <row r="390" spans="2:35" x14ac:dyDescent="0.25">
      <c r="B390" s="215">
        <f t="shared" ref="B390:B453" si="393">B389+1</f>
        <v>44278</v>
      </c>
      <c r="T390" s="131" t="str">
        <f t="shared" si="363"/>
        <v/>
      </c>
      <c r="U390" s="19" t="e">
        <f t="shared" ref="U390:AI390" si="394">IF(ISNUMBER(C390),AVERAGE(C384:C390),NA())</f>
        <v>#N/A</v>
      </c>
      <c r="V390" s="19" t="e">
        <f t="shared" si="394"/>
        <v>#N/A</v>
      </c>
      <c r="W390" s="19" t="e">
        <f t="shared" si="394"/>
        <v>#N/A</v>
      </c>
      <c r="X390" s="19" t="e">
        <f t="shared" si="394"/>
        <v>#N/A</v>
      </c>
      <c r="Y390" s="19" t="e">
        <f t="shared" si="394"/>
        <v>#N/A</v>
      </c>
      <c r="Z390" s="19" t="e">
        <f t="shared" si="394"/>
        <v>#N/A</v>
      </c>
      <c r="AA390" s="19" t="e">
        <f t="shared" si="394"/>
        <v>#N/A</v>
      </c>
      <c r="AB390" s="19" t="e">
        <f t="shared" si="394"/>
        <v>#N/A</v>
      </c>
      <c r="AC390" s="19" t="e">
        <f t="shared" si="394"/>
        <v>#N/A</v>
      </c>
      <c r="AD390" s="19" t="e">
        <f t="shared" si="394"/>
        <v>#N/A</v>
      </c>
      <c r="AE390" s="19" t="e">
        <f t="shared" si="394"/>
        <v>#N/A</v>
      </c>
      <c r="AF390" s="19" t="e">
        <f t="shared" si="394"/>
        <v>#N/A</v>
      </c>
      <c r="AG390" s="19" t="e">
        <f t="shared" si="394"/>
        <v>#N/A</v>
      </c>
      <c r="AH390" s="19" t="e">
        <f t="shared" si="394"/>
        <v>#N/A</v>
      </c>
      <c r="AI390" s="19" t="e">
        <f t="shared" si="394"/>
        <v>#N/A</v>
      </c>
    </row>
    <row r="391" spans="2:35" x14ac:dyDescent="0.25">
      <c r="B391" s="215">
        <f t="shared" si="393"/>
        <v>44279</v>
      </c>
      <c r="T391" s="131" t="str">
        <f t="shared" si="363"/>
        <v/>
      </c>
      <c r="U391" s="19" t="e">
        <f t="shared" ref="U391:AI391" si="395">IF(ISNUMBER(C391),AVERAGE(C385:C391),NA())</f>
        <v>#N/A</v>
      </c>
      <c r="V391" s="19" t="e">
        <f t="shared" si="395"/>
        <v>#N/A</v>
      </c>
      <c r="W391" s="19" t="e">
        <f t="shared" si="395"/>
        <v>#N/A</v>
      </c>
      <c r="X391" s="19" t="e">
        <f t="shared" si="395"/>
        <v>#N/A</v>
      </c>
      <c r="Y391" s="19" t="e">
        <f t="shared" si="395"/>
        <v>#N/A</v>
      </c>
      <c r="Z391" s="19" t="e">
        <f t="shared" si="395"/>
        <v>#N/A</v>
      </c>
      <c r="AA391" s="19" t="e">
        <f t="shared" si="395"/>
        <v>#N/A</v>
      </c>
      <c r="AB391" s="19" t="e">
        <f t="shared" si="395"/>
        <v>#N/A</v>
      </c>
      <c r="AC391" s="19" t="e">
        <f t="shared" si="395"/>
        <v>#N/A</v>
      </c>
      <c r="AD391" s="19" t="e">
        <f t="shared" si="395"/>
        <v>#N/A</v>
      </c>
      <c r="AE391" s="19" t="e">
        <f t="shared" si="395"/>
        <v>#N/A</v>
      </c>
      <c r="AF391" s="19" t="e">
        <f t="shared" si="395"/>
        <v>#N/A</v>
      </c>
      <c r="AG391" s="19" t="e">
        <f t="shared" si="395"/>
        <v>#N/A</v>
      </c>
      <c r="AH391" s="19" t="e">
        <f t="shared" si="395"/>
        <v>#N/A</v>
      </c>
      <c r="AI391" s="19" t="e">
        <f t="shared" si="395"/>
        <v>#N/A</v>
      </c>
    </row>
    <row r="392" spans="2:35" x14ac:dyDescent="0.25">
      <c r="B392" s="215">
        <f t="shared" si="393"/>
        <v>44280</v>
      </c>
      <c r="T392" s="131" t="str">
        <f t="shared" si="363"/>
        <v/>
      </c>
      <c r="U392" s="19" t="e">
        <f t="shared" ref="U392:AI392" si="396">IF(ISNUMBER(C392),AVERAGE(C386:C392),NA())</f>
        <v>#N/A</v>
      </c>
      <c r="V392" s="19" t="e">
        <f t="shared" si="396"/>
        <v>#N/A</v>
      </c>
      <c r="W392" s="19" t="e">
        <f t="shared" si="396"/>
        <v>#N/A</v>
      </c>
      <c r="X392" s="19" t="e">
        <f t="shared" si="396"/>
        <v>#N/A</v>
      </c>
      <c r="Y392" s="19" t="e">
        <f t="shared" si="396"/>
        <v>#N/A</v>
      </c>
      <c r="Z392" s="19" t="e">
        <f t="shared" si="396"/>
        <v>#N/A</v>
      </c>
      <c r="AA392" s="19" t="e">
        <f t="shared" si="396"/>
        <v>#N/A</v>
      </c>
      <c r="AB392" s="19" t="e">
        <f t="shared" si="396"/>
        <v>#N/A</v>
      </c>
      <c r="AC392" s="19" t="e">
        <f t="shared" si="396"/>
        <v>#N/A</v>
      </c>
      <c r="AD392" s="19" t="e">
        <f t="shared" si="396"/>
        <v>#N/A</v>
      </c>
      <c r="AE392" s="19" t="e">
        <f t="shared" si="396"/>
        <v>#N/A</v>
      </c>
      <c r="AF392" s="19" t="e">
        <f t="shared" si="396"/>
        <v>#N/A</v>
      </c>
      <c r="AG392" s="19" t="e">
        <f t="shared" si="396"/>
        <v>#N/A</v>
      </c>
      <c r="AH392" s="19" t="e">
        <f t="shared" si="396"/>
        <v>#N/A</v>
      </c>
      <c r="AI392" s="19" t="e">
        <f t="shared" si="396"/>
        <v>#N/A</v>
      </c>
    </row>
    <row r="393" spans="2:35" x14ac:dyDescent="0.25">
      <c r="B393" s="215">
        <f t="shared" si="393"/>
        <v>44281</v>
      </c>
      <c r="T393" s="131" t="str">
        <f t="shared" si="363"/>
        <v/>
      </c>
      <c r="U393" s="19" t="e">
        <f t="shared" ref="U393:AI393" si="397">IF(ISNUMBER(C393),AVERAGE(C387:C393),NA())</f>
        <v>#N/A</v>
      </c>
      <c r="V393" s="19" t="e">
        <f t="shared" si="397"/>
        <v>#N/A</v>
      </c>
      <c r="W393" s="19" t="e">
        <f t="shared" si="397"/>
        <v>#N/A</v>
      </c>
      <c r="X393" s="19" t="e">
        <f t="shared" si="397"/>
        <v>#N/A</v>
      </c>
      <c r="Y393" s="19" t="e">
        <f t="shared" si="397"/>
        <v>#N/A</v>
      </c>
      <c r="Z393" s="19" t="e">
        <f t="shared" si="397"/>
        <v>#N/A</v>
      </c>
      <c r="AA393" s="19" t="e">
        <f t="shared" si="397"/>
        <v>#N/A</v>
      </c>
      <c r="AB393" s="19" t="e">
        <f t="shared" si="397"/>
        <v>#N/A</v>
      </c>
      <c r="AC393" s="19" t="e">
        <f t="shared" si="397"/>
        <v>#N/A</v>
      </c>
      <c r="AD393" s="19" t="e">
        <f t="shared" si="397"/>
        <v>#N/A</v>
      </c>
      <c r="AE393" s="19" t="e">
        <f t="shared" si="397"/>
        <v>#N/A</v>
      </c>
      <c r="AF393" s="19" t="e">
        <f t="shared" si="397"/>
        <v>#N/A</v>
      </c>
      <c r="AG393" s="19" t="e">
        <f t="shared" si="397"/>
        <v>#N/A</v>
      </c>
      <c r="AH393" s="19" t="e">
        <f t="shared" si="397"/>
        <v>#N/A</v>
      </c>
      <c r="AI393" s="19" t="e">
        <f t="shared" si="397"/>
        <v>#N/A</v>
      </c>
    </row>
    <row r="394" spans="2:35" x14ac:dyDescent="0.25">
      <c r="B394" s="215">
        <f t="shared" si="393"/>
        <v>44282</v>
      </c>
      <c r="T394" s="131" t="str">
        <f t="shared" si="363"/>
        <v/>
      </c>
      <c r="U394" s="19" t="e">
        <f t="shared" ref="U394:AI394" si="398">IF(ISNUMBER(C394),AVERAGE(C388:C394),NA())</f>
        <v>#N/A</v>
      </c>
      <c r="V394" s="19" t="e">
        <f t="shared" si="398"/>
        <v>#N/A</v>
      </c>
      <c r="W394" s="19" t="e">
        <f t="shared" si="398"/>
        <v>#N/A</v>
      </c>
      <c r="X394" s="19" t="e">
        <f t="shared" si="398"/>
        <v>#N/A</v>
      </c>
      <c r="Y394" s="19" t="e">
        <f t="shared" si="398"/>
        <v>#N/A</v>
      </c>
      <c r="Z394" s="19" t="e">
        <f t="shared" si="398"/>
        <v>#N/A</v>
      </c>
      <c r="AA394" s="19" t="e">
        <f t="shared" si="398"/>
        <v>#N/A</v>
      </c>
      <c r="AB394" s="19" t="e">
        <f t="shared" si="398"/>
        <v>#N/A</v>
      </c>
      <c r="AC394" s="19" t="e">
        <f t="shared" si="398"/>
        <v>#N/A</v>
      </c>
      <c r="AD394" s="19" t="e">
        <f t="shared" si="398"/>
        <v>#N/A</v>
      </c>
      <c r="AE394" s="19" t="e">
        <f t="shared" si="398"/>
        <v>#N/A</v>
      </c>
      <c r="AF394" s="19" t="e">
        <f t="shared" si="398"/>
        <v>#N/A</v>
      </c>
      <c r="AG394" s="19" t="e">
        <f t="shared" si="398"/>
        <v>#N/A</v>
      </c>
      <c r="AH394" s="19" t="e">
        <f t="shared" si="398"/>
        <v>#N/A</v>
      </c>
      <c r="AI394" s="19" t="e">
        <f t="shared" si="398"/>
        <v>#N/A</v>
      </c>
    </row>
    <row r="395" spans="2:35" x14ac:dyDescent="0.25">
      <c r="B395" s="215">
        <f t="shared" si="393"/>
        <v>44283</v>
      </c>
      <c r="T395" s="131" t="str">
        <f t="shared" si="363"/>
        <v/>
      </c>
      <c r="U395" s="19" t="e">
        <f t="shared" ref="U395:AI395" si="399">IF(ISNUMBER(C395),AVERAGE(C389:C395),NA())</f>
        <v>#N/A</v>
      </c>
      <c r="V395" s="19" t="e">
        <f t="shared" si="399"/>
        <v>#N/A</v>
      </c>
      <c r="W395" s="19" t="e">
        <f t="shared" si="399"/>
        <v>#N/A</v>
      </c>
      <c r="X395" s="19" t="e">
        <f t="shared" si="399"/>
        <v>#N/A</v>
      </c>
      <c r="Y395" s="19" t="e">
        <f t="shared" si="399"/>
        <v>#N/A</v>
      </c>
      <c r="Z395" s="19" t="e">
        <f t="shared" si="399"/>
        <v>#N/A</v>
      </c>
      <c r="AA395" s="19" t="e">
        <f t="shared" si="399"/>
        <v>#N/A</v>
      </c>
      <c r="AB395" s="19" t="e">
        <f t="shared" si="399"/>
        <v>#N/A</v>
      </c>
      <c r="AC395" s="19" t="e">
        <f t="shared" si="399"/>
        <v>#N/A</v>
      </c>
      <c r="AD395" s="19" t="e">
        <f t="shared" si="399"/>
        <v>#N/A</v>
      </c>
      <c r="AE395" s="19" t="e">
        <f t="shared" si="399"/>
        <v>#N/A</v>
      </c>
      <c r="AF395" s="19" t="e">
        <f t="shared" si="399"/>
        <v>#N/A</v>
      </c>
      <c r="AG395" s="19" t="e">
        <f t="shared" si="399"/>
        <v>#N/A</v>
      </c>
      <c r="AH395" s="19" t="e">
        <f t="shared" si="399"/>
        <v>#N/A</v>
      </c>
      <c r="AI395" s="19" t="e">
        <f t="shared" si="399"/>
        <v>#N/A</v>
      </c>
    </row>
    <row r="396" spans="2:35" x14ac:dyDescent="0.25">
      <c r="B396" s="215">
        <f t="shared" si="393"/>
        <v>44284</v>
      </c>
      <c r="T396" s="131" t="str">
        <f t="shared" si="363"/>
        <v/>
      </c>
      <c r="U396" s="19" t="e">
        <f t="shared" ref="U396:AI396" si="400">IF(ISNUMBER(C396),AVERAGE(C390:C396),NA())</f>
        <v>#N/A</v>
      </c>
      <c r="V396" s="19" t="e">
        <f t="shared" si="400"/>
        <v>#N/A</v>
      </c>
      <c r="W396" s="19" t="e">
        <f t="shared" si="400"/>
        <v>#N/A</v>
      </c>
      <c r="X396" s="19" t="e">
        <f t="shared" si="400"/>
        <v>#N/A</v>
      </c>
      <c r="Y396" s="19" t="e">
        <f t="shared" si="400"/>
        <v>#N/A</v>
      </c>
      <c r="Z396" s="19" t="e">
        <f t="shared" si="400"/>
        <v>#N/A</v>
      </c>
      <c r="AA396" s="19" t="e">
        <f t="shared" si="400"/>
        <v>#N/A</v>
      </c>
      <c r="AB396" s="19" t="e">
        <f t="shared" si="400"/>
        <v>#N/A</v>
      </c>
      <c r="AC396" s="19" t="e">
        <f t="shared" si="400"/>
        <v>#N/A</v>
      </c>
      <c r="AD396" s="19" t="e">
        <f t="shared" si="400"/>
        <v>#N/A</v>
      </c>
      <c r="AE396" s="19" t="e">
        <f t="shared" si="400"/>
        <v>#N/A</v>
      </c>
      <c r="AF396" s="19" t="e">
        <f t="shared" si="400"/>
        <v>#N/A</v>
      </c>
      <c r="AG396" s="19" t="e">
        <f t="shared" si="400"/>
        <v>#N/A</v>
      </c>
      <c r="AH396" s="19" t="e">
        <f t="shared" si="400"/>
        <v>#N/A</v>
      </c>
      <c r="AI396" s="19" t="e">
        <f t="shared" si="400"/>
        <v>#N/A</v>
      </c>
    </row>
    <row r="397" spans="2:35" x14ac:dyDescent="0.25">
      <c r="B397" s="215">
        <f t="shared" si="393"/>
        <v>44285</v>
      </c>
      <c r="T397" s="131" t="str">
        <f t="shared" si="363"/>
        <v/>
      </c>
      <c r="U397" s="19" t="e">
        <f t="shared" ref="U397:AI397" si="401">IF(ISNUMBER(C397),AVERAGE(C391:C397),NA())</f>
        <v>#N/A</v>
      </c>
      <c r="V397" s="19" t="e">
        <f t="shared" si="401"/>
        <v>#N/A</v>
      </c>
      <c r="W397" s="19" t="e">
        <f t="shared" si="401"/>
        <v>#N/A</v>
      </c>
      <c r="X397" s="19" t="e">
        <f t="shared" si="401"/>
        <v>#N/A</v>
      </c>
      <c r="Y397" s="19" t="e">
        <f t="shared" si="401"/>
        <v>#N/A</v>
      </c>
      <c r="Z397" s="19" t="e">
        <f t="shared" si="401"/>
        <v>#N/A</v>
      </c>
      <c r="AA397" s="19" t="e">
        <f t="shared" si="401"/>
        <v>#N/A</v>
      </c>
      <c r="AB397" s="19" t="e">
        <f t="shared" si="401"/>
        <v>#N/A</v>
      </c>
      <c r="AC397" s="19" t="e">
        <f t="shared" si="401"/>
        <v>#N/A</v>
      </c>
      <c r="AD397" s="19" t="e">
        <f t="shared" si="401"/>
        <v>#N/A</v>
      </c>
      <c r="AE397" s="19" t="e">
        <f t="shared" si="401"/>
        <v>#N/A</v>
      </c>
      <c r="AF397" s="19" t="e">
        <f t="shared" si="401"/>
        <v>#N/A</v>
      </c>
      <c r="AG397" s="19" t="e">
        <f t="shared" si="401"/>
        <v>#N/A</v>
      </c>
      <c r="AH397" s="19" t="e">
        <f t="shared" si="401"/>
        <v>#N/A</v>
      </c>
      <c r="AI397" s="19" t="e">
        <f t="shared" si="401"/>
        <v>#N/A</v>
      </c>
    </row>
    <row r="398" spans="2:35" x14ac:dyDescent="0.25">
      <c r="B398" s="215">
        <f t="shared" si="393"/>
        <v>44286</v>
      </c>
      <c r="T398" s="131" t="str">
        <f t="shared" si="363"/>
        <v/>
      </c>
      <c r="U398" s="19" t="e">
        <f t="shared" ref="U398:AI398" si="402">IF(ISNUMBER(C398),AVERAGE(C392:C398),NA())</f>
        <v>#N/A</v>
      </c>
      <c r="V398" s="19" t="e">
        <f t="shared" si="402"/>
        <v>#N/A</v>
      </c>
      <c r="W398" s="19" t="e">
        <f t="shared" si="402"/>
        <v>#N/A</v>
      </c>
      <c r="X398" s="19" t="e">
        <f t="shared" si="402"/>
        <v>#N/A</v>
      </c>
      <c r="Y398" s="19" t="e">
        <f t="shared" si="402"/>
        <v>#N/A</v>
      </c>
      <c r="Z398" s="19" t="e">
        <f t="shared" si="402"/>
        <v>#N/A</v>
      </c>
      <c r="AA398" s="19" t="e">
        <f t="shared" si="402"/>
        <v>#N/A</v>
      </c>
      <c r="AB398" s="19" t="e">
        <f t="shared" si="402"/>
        <v>#N/A</v>
      </c>
      <c r="AC398" s="19" t="e">
        <f t="shared" si="402"/>
        <v>#N/A</v>
      </c>
      <c r="AD398" s="19" t="e">
        <f t="shared" si="402"/>
        <v>#N/A</v>
      </c>
      <c r="AE398" s="19" t="e">
        <f t="shared" si="402"/>
        <v>#N/A</v>
      </c>
      <c r="AF398" s="19" t="e">
        <f t="shared" si="402"/>
        <v>#N/A</v>
      </c>
      <c r="AG398" s="19" t="e">
        <f t="shared" si="402"/>
        <v>#N/A</v>
      </c>
      <c r="AH398" s="19" t="e">
        <f t="shared" si="402"/>
        <v>#N/A</v>
      </c>
      <c r="AI398" s="19" t="e">
        <f t="shared" si="402"/>
        <v>#N/A</v>
      </c>
    </row>
    <row r="399" spans="2:35" x14ac:dyDescent="0.25">
      <c r="B399" s="215">
        <f t="shared" si="393"/>
        <v>44287</v>
      </c>
      <c r="T399" s="131" t="str">
        <f t="shared" si="363"/>
        <v/>
      </c>
      <c r="U399" s="19" t="e">
        <f t="shared" ref="U399:AI399" si="403">IF(ISNUMBER(C399),AVERAGE(C393:C399),NA())</f>
        <v>#N/A</v>
      </c>
      <c r="V399" s="19" t="e">
        <f t="shared" si="403"/>
        <v>#N/A</v>
      </c>
      <c r="W399" s="19" t="e">
        <f t="shared" si="403"/>
        <v>#N/A</v>
      </c>
      <c r="X399" s="19" t="e">
        <f t="shared" si="403"/>
        <v>#N/A</v>
      </c>
      <c r="Y399" s="19" t="e">
        <f t="shared" si="403"/>
        <v>#N/A</v>
      </c>
      <c r="Z399" s="19" t="e">
        <f t="shared" si="403"/>
        <v>#N/A</v>
      </c>
      <c r="AA399" s="19" t="e">
        <f t="shared" si="403"/>
        <v>#N/A</v>
      </c>
      <c r="AB399" s="19" t="e">
        <f t="shared" si="403"/>
        <v>#N/A</v>
      </c>
      <c r="AC399" s="19" t="e">
        <f t="shared" si="403"/>
        <v>#N/A</v>
      </c>
      <c r="AD399" s="19" t="e">
        <f t="shared" si="403"/>
        <v>#N/A</v>
      </c>
      <c r="AE399" s="19" t="e">
        <f t="shared" si="403"/>
        <v>#N/A</v>
      </c>
      <c r="AF399" s="19" t="e">
        <f t="shared" si="403"/>
        <v>#N/A</v>
      </c>
      <c r="AG399" s="19" t="e">
        <f t="shared" si="403"/>
        <v>#N/A</v>
      </c>
      <c r="AH399" s="19" t="e">
        <f t="shared" si="403"/>
        <v>#N/A</v>
      </c>
      <c r="AI399" s="19" t="e">
        <f t="shared" si="403"/>
        <v>#N/A</v>
      </c>
    </row>
    <row r="400" spans="2:35" x14ac:dyDescent="0.25">
      <c r="B400" s="215">
        <f t="shared" si="393"/>
        <v>44288</v>
      </c>
      <c r="T400" s="131" t="str">
        <f t="shared" si="363"/>
        <v/>
      </c>
      <c r="U400" s="19" t="e">
        <f t="shared" ref="U400:AI400" si="404">IF(ISNUMBER(C400),AVERAGE(C394:C400),NA())</f>
        <v>#N/A</v>
      </c>
      <c r="V400" s="19" t="e">
        <f t="shared" si="404"/>
        <v>#N/A</v>
      </c>
      <c r="W400" s="19" t="e">
        <f t="shared" si="404"/>
        <v>#N/A</v>
      </c>
      <c r="X400" s="19" t="e">
        <f t="shared" si="404"/>
        <v>#N/A</v>
      </c>
      <c r="Y400" s="19" t="e">
        <f t="shared" si="404"/>
        <v>#N/A</v>
      </c>
      <c r="Z400" s="19" t="e">
        <f t="shared" si="404"/>
        <v>#N/A</v>
      </c>
      <c r="AA400" s="19" t="e">
        <f t="shared" si="404"/>
        <v>#N/A</v>
      </c>
      <c r="AB400" s="19" t="e">
        <f t="shared" si="404"/>
        <v>#N/A</v>
      </c>
      <c r="AC400" s="19" t="e">
        <f t="shared" si="404"/>
        <v>#N/A</v>
      </c>
      <c r="AD400" s="19" t="e">
        <f t="shared" si="404"/>
        <v>#N/A</v>
      </c>
      <c r="AE400" s="19" t="e">
        <f t="shared" si="404"/>
        <v>#N/A</v>
      </c>
      <c r="AF400" s="19" t="e">
        <f t="shared" si="404"/>
        <v>#N/A</v>
      </c>
      <c r="AG400" s="19" t="e">
        <f t="shared" si="404"/>
        <v>#N/A</v>
      </c>
      <c r="AH400" s="19" t="e">
        <f t="shared" si="404"/>
        <v>#N/A</v>
      </c>
      <c r="AI400" s="19" t="e">
        <f t="shared" si="404"/>
        <v>#N/A</v>
      </c>
    </row>
    <row r="401" spans="2:35" x14ac:dyDescent="0.25">
      <c r="B401" s="215">
        <f t="shared" si="393"/>
        <v>44289</v>
      </c>
      <c r="T401" s="131" t="str">
        <f t="shared" si="363"/>
        <v/>
      </c>
      <c r="U401" s="19" t="e">
        <f t="shared" ref="U401:AI401" si="405">IF(ISNUMBER(C401),AVERAGE(C395:C401),NA())</f>
        <v>#N/A</v>
      </c>
      <c r="V401" s="19" t="e">
        <f t="shared" si="405"/>
        <v>#N/A</v>
      </c>
      <c r="W401" s="19" t="e">
        <f t="shared" si="405"/>
        <v>#N/A</v>
      </c>
      <c r="X401" s="19" t="e">
        <f t="shared" si="405"/>
        <v>#N/A</v>
      </c>
      <c r="Y401" s="19" t="e">
        <f t="shared" si="405"/>
        <v>#N/A</v>
      </c>
      <c r="Z401" s="19" t="e">
        <f t="shared" si="405"/>
        <v>#N/A</v>
      </c>
      <c r="AA401" s="19" t="e">
        <f t="shared" si="405"/>
        <v>#N/A</v>
      </c>
      <c r="AB401" s="19" t="e">
        <f t="shared" si="405"/>
        <v>#N/A</v>
      </c>
      <c r="AC401" s="19" t="e">
        <f t="shared" si="405"/>
        <v>#N/A</v>
      </c>
      <c r="AD401" s="19" t="e">
        <f t="shared" si="405"/>
        <v>#N/A</v>
      </c>
      <c r="AE401" s="19" t="e">
        <f t="shared" si="405"/>
        <v>#N/A</v>
      </c>
      <c r="AF401" s="19" t="e">
        <f t="shared" si="405"/>
        <v>#N/A</v>
      </c>
      <c r="AG401" s="19" t="e">
        <f t="shared" si="405"/>
        <v>#N/A</v>
      </c>
      <c r="AH401" s="19" t="e">
        <f t="shared" si="405"/>
        <v>#N/A</v>
      </c>
      <c r="AI401" s="19" t="e">
        <f t="shared" si="405"/>
        <v>#N/A</v>
      </c>
    </row>
    <row r="402" spans="2:35" x14ac:dyDescent="0.25">
      <c r="B402" s="215">
        <f t="shared" si="393"/>
        <v>44290</v>
      </c>
      <c r="T402" s="131" t="str">
        <f t="shared" si="363"/>
        <v/>
      </c>
      <c r="U402" s="19" t="e">
        <f t="shared" ref="U402:AI402" si="406">IF(ISNUMBER(C402),AVERAGE(C396:C402),NA())</f>
        <v>#N/A</v>
      </c>
      <c r="V402" s="19" t="e">
        <f t="shared" si="406"/>
        <v>#N/A</v>
      </c>
      <c r="W402" s="19" t="e">
        <f t="shared" si="406"/>
        <v>#N/A</v>
      </c>
      <c r="X402" s="19" t="e">
        <f t="shared" si="406"/>
        <v>#N/A</v>
      </c>
      <c r="Y402" s="19" t="e">
        <f t="shared" si="406"/>
        <v>#N/A</v>
      </c>
      <c r="Z402" s="19" t="e">
        <f t="shared" si="406"/>
        <v>#N/A</v>
      </c>
      <c r="AA402" s="19" t="e">
        <f t="shared" si="406"/>
        <v>#N/A</v>
      </c>
      <c r="AB402" s="19" t="e">
        <f t="shared" si="406"/>
        <v>#N/A</v>
      </c>
      <c r="AC402" s="19" t="e">
        <f t="shared" si="406"/>
        <v>#N/A</v>
      </c>
      <c r="AD402" s="19" t="e">
        <f t="shared" si="406"/>
        <v>#N/A</v>
      </c>
      <c r="AE402" s="19" t="e">
        <f t="shared" si="406"/>
        <v>#N/A</v>
      </c>
      <c r="AF402" s="19" t="e">
        <f t="shared" si="406"/>
        <v>#N/A</v>
      </c>
      <c r="AG402" s="19" t="e">
        <f t="shared" si="406"/>
        <v>#N/A</v>
      </c>
      <c r="AH402" s="19" t="e">
        <f t="shared" si="406"/>
        <v>#N/A</v>
      </c>
      <c r="AI402" s="19" t="e">
        <f t="shared" si="406"/>
        <v>#N/A</v>
      </c>
    </row>
    <row r="403" spans="2:35" x14ac:dyDescent="0.25">
      <c r="B403" s="215">
        <f t="shared" si="393"/>
        <v>44291</v>
      </c>
      <c r="T403" s="131" t="str">
        <f t="shared" si="363"/>
        <v/>
      </c>
      <c r="U403" s="19" t="e">
        <f t="shared" ref="U403:AI403" si="407">IF(ISNUMBER(C403),AVERAGE(C397:C403),NA())</f>
        <v>#N/A</v>
      </c>
      <c r="V403" s="19" t="e">
        <f t="shared" si="407"/>
        <v>#N/A</v>
      </c>
      <c r="W403" s="19" t="e">
        <f t="shared" si="407"/>
        <v>#N/A</v>
      </c>
      <c r="X403" s="19" t="e">
        <f t="shared" si="407"/>
        <v>#N/A</v>
      </c>
      <c r="Y403" s="19" t="e">
        <f t="shared" si="407"/>
        <v>#N/A</v>
      </c>
      <c r="Z403" s="19" t="e">
        <f t="shared" si="407"/>
        <v>#N/A</v>
      </c>
      <c r="AA403" s="19" t="e">
        <f t="shared" si="407"/>
        <v>#N/A</v>
      </c>
      <c r="AB403" s="19" t="e">
        <f t="shared" si="407"/>
        <v>#N/A</v>
      </c>
      <c r="AC403" s="19" t="e">
        <f t="shared" si="407"/>
        <v>#N/A</v>
      </c>
      <c r="AD403" s="19" t="e">
        <f t="shared" si="407"/>
        <v>#N/A</v>
      </c>
      <c r="AE403" s="19" t="e">
        <f t="shared" si="407"/>
        <v>#N/A</v>
      </c>
      <c r="AF403" s="19" t="e">
        <f t="shared" si="407"/>
        <v>#N/A</v>
      </c>
      <c r="AG403" s="19" t="e">
        <f t="shared" si="407"/>
        <v>#N/A</v>
      </c>
      <c r="AH403" s="19" t="e">
        <f t="shared" si="407"/>
        <v>#N/A</v>
      </c>
      <c r="AI403" s="19" t="e">
        <f t="shared" si="407"/>
        <v>#N/A</v>
      </c>
    </row>
    <row r="404" spans="2:35" x14ac:dyDescent="0.25">
      <c r="B404" s="215">
        <f t="shared" si="393"/>
        <v>44292</v>
      </c>
      <c r="T404" s="131" t="str">
        <f t="shared" si="363"/>
        <v/>
      </c>
      <c r="U404" s="19" t="e">
        <f t="shared" ref="U404:AI404" si="408">IF(ISNUMBER(C404),AVERAGE(C398:C404),NA())</f>
        <v>#N/A</v>
      </c>
      <c r="V404" s="19" t="e">
        <f t="shared" si="408"/>
        <v>#N/A</v>
      </c>
      <c r="W404" s="19" t="e">
        <f t="shared" si="408"/>
        <v>#N/A</v>
      </c>
      <c r="X404" s="19" t="e">
        <f t="shared" si="408"/>
        <v>#N/A</v>
      </c>
      <c r="Y404" s="19" t="e">
        <f t="shared" si="408"/>
        <v>#N/A</v>
      </c>
      <c r="Z404" s="19" t="e">
        <f t="shared" si="408"/>
        <v>#N/A</v>
      </c>
      <c r="AA404" s="19" t="e">
        <f t="shared" si="408"/>
        <v>#N/A</v>
      </c>
      <c r="AB404" s="19" t="e">
        <f t="shared" si="408"/>
        <v>#N/A</v>
      </c>
      <c r="AC404" s="19" t="e">
        <f t="shared" si="408"/>
        <v>#N/A</v>
      </c>
      <c r="AD404" s="19" t="e">
        <f t="shared" si="408"/>
        <v>#N/A</v>
      </c>
      <c r="AE404" s="19" t="e">
        <f t="shared" si="408"/>
        <v>#N/A</v>
      </c>
      <c r="AF404" s="19" t="e">
        <f t="shared" si="408"/>
        <v>#N/A</v>
      </c>
      <c r="AG404" s="19" t="e">
        <f t="shared" si="408"/>
        <v>#N/A</v>
      </c>
      <c r="AH404" s="19" t="e">
        <f t="shared" si="408"/>
        <v>#N/A</v>
      </c>
      <c r="AI404" s="19" t="e">
        <f t="shared" si="408"/>
        <v>#N/A</v>
      </c>
    </row>
    <row r="405" spans="2:35" x14ac:dyDescent="0.25">
      <c r="B405" s="215">
        <f t="shared" si="393"/>
        <v>44293</v>
      </c>
      <c r="T405" s="131" t="str">
        <f t="shared" si="363"/>
        <v/>
      </c>
      <c r="U405" s="19" t="e">
        <f t="shared" ref="U405:AI405" si="409">IF(ISNUMBER(C405),AVERAGE(C399:C405),NA())</f>
        <v>#N/A</v>
      </c>
      <c r="V405" s="19" t="e">
        <f t="shared" si="409"/>
        <v>#N/A</v>
      </c>
      <c r="W405" s="19" t="e">
        <f t="shared" si="409"/>
        <v>#N/A</v>
      </c>
      <c r="X405" s="19" t="e">
        <f t="shared" si="409"/>
        <v>#N/A</v>
      </c>
      <c r="Y405" s="19" t="e">
        <f t="shared" si="409"/>
        <v>#N/A</v>
      </c>
      <c r="Z405" s="19" t="e">
        <f t="shared" si="409"/>
        <v>#N/A</v>
      </c>
      <c r="AA405" s="19" t="e">
        <f t="shared" si="409"/>
        <v>#N/A</v>
      </c>
      <c r="AB405" s="19" t="e">
        <f t="shared" si="409"/>
        <v>#N/A</v>
      </c>
      <c r="AC405" s="19" t="e">
        <f t="shared" si="409"/>
        <v>#N/A</v>
      </c>
      <c r="AD405" s="19" t="e">
        <f t="shared" si="409"/>
        <v>#N/A</v>
      </c>
      <c r="AE405" s="19" t="e">
        <f t="shared" si="409"/>
        <v>#N/A</v>
      </c>
      <c r="AF405" s="19" t="e">
        <f t="shared" si="409"/>
        <v>#N/A</v>
      </c>
      <c r="AG405" s="19" t="e">
        <f t="shared" si="409"/>
        <v>#N/A</v>
      </c>
      <c r="AH405" s="19" t="e">
        <f t="shared" si="409"/>
        <v>#N/A</v>
      </c>
      <c r="AI405" s="19" t="e">
        <f t="shared" si="409"/>
        <v>#N/A</v>
      </c>
    </row>
    <row r="406" spans="2:35" x14ac:dyDescent="0.25">
      <c r="B406" s="215">
        <f t="shared" si="393"/>
        <v>44294</v>
      </c>
      <c r="T406" s="131" t="str">
        <f t="shared" si="363"/>
        <v/>
      </c>
      <c r="U406" s="19" t="e">
        <f t="shared" ref="U406:AI406" si="410">IF(ISNUMBER(C406),AVERAGE(C400:C406),NA())</f>
        <v>#N/A</v>
      </c>
      <c r="V406" s="19" t="e">
        <f t="shared" si="410"/>
        <v>#N/A</v>
      </c>
      <c r="W406" s="19" t="e">
        <f t="shared" si="410"/>
        <v>#N/A</v>
      </c>
      <c r="X406" s="19" t="e">
        <f t="shared" si="410"/>
        <v>#N/A</v>
      </c>
      <c r="Y406" s="19" t="e">
        <f t="shared" si="410"/>
        <v>#N/A</v>
      </c>
      <c r="Z406" s="19" t="e">
        <f t="shared" si="410"/>
        <v>#N/A</v>
      </c>
      <c r="AA406" s="19" t="e">
        <f t="shared" si="410"/>
        <v>#N/A</v>
      </c>
      <c r="AB406" s="19" t="e">
        <f t="shared" si="410"/>
        <v>#N/A</v>
      </c>
      <c r="AC406" s="19" t="e">
        <f t="shared" si="410"/>
        <v>#N/A</v>
      </c>
      <c r="AD406" s="19" t="e">
        <f t="shared" si="410"/>
        <v>#N/A</v>
      </c>
      <c r="AE406" s="19" t="e">
        <f t="shared" si="410"/>
        <v>#N/A</v>
      </c>
      <c r="AF406" s="19" t="e">
        <f t="shared" si="410"/>
        <v>#N/A</v>
      </c>
      <c r="AG406" s="19" t="e">
        <f t="shared" si="410"/>
        <v>#N/A</v>
      </c>
      <c r="AH406" s="19" t="e">
        <f t="shared" si="410"/>
        <v>#N/A</v>
      </c>
      <c r="AI406" s="19" t="e">
        <f t="shared" si="410"/>
        <v>#N/A</v>
      </c>
    </row>
    <row r="407" spans="2:35" x14ac:dyDescent="0.25">
      <c r="B407" s="215">
        <f t="shared" si="393"/>
        <v>44295</v>
      </c>
      <c r="T407" s="131" t="str">
        <f t="shared" si="363"/>
        <v/>
      </c>
      <c r="U407" s="19" t="e">
        <f t="shared" ref="U407:AI407" si="411">IF(ISNUMBER(C407),AVERAGE(C401:C407),NA())</f>
        <v>#N/A</v>
      </c>
      <c r="V407" s="19" t="e">
        <f t="shared" si="411"/>
        <v>#N/A</v>
      </c>
      <c r="W407" s="19" t="e">
        <f t="shared" si="411"/>
        <v>#N/A</v>
      </c>
      <c r="X407" s="19" t="e">
        <f t="shared" si="411"/>
        <v>#N/A</v>
      </c>
      <c r="Y407" s="19" t="e">
        <f t="shared" si="411"/>
        <v>#N/A</v>
      </c>
      <c r="Z407" s="19" t="e">
        <f t="shared" si="411"/>
        <v>#N/A</v>
      </c>
      <c r="AA407" s="19" t="e">
        <f t="shared" si="411"/>
        <v>#N/A</v>
      </c>
      <c r="AB407" s="19" t="e">
        <f t="shared" si="411"/>
        <v>#N/A</v>
      </c>
      <c r="AC407" s="19" t="e">
        <f t="shared" si="411"/>
        <v>#N/A</v>
      </c>
      <c r="AD407" s="19" t="e">
        <f t="shared" si="411"/>
        <v>#N/A</v>
      </c>
      <c r="AE407" s="19" t="e">
        <f t="shared" si="411"/>
        <v>#N/A</v>
      </c>
      <c r="AF407" s="19" t="e">
        <f t="shared" si="411"/>
        <v>#N/A</v>
      </c>
      <c r="AG407" s="19" t="e">
        <f t="shared" si="411"/>
        <v>#N/A</v>
      </c>
      <c r="AH407" s="19" t="e">
        <f t="shared" si="411"/>
        <v>#N/A</v>
      </c>
      <c r="AI407" s="19" t="e">
        <f t="shared" si="411"/>
        <v>#N/A</v>
      </c>
    </row>
    <row r="408" spans="2:35" x14ac:dyDescent="0.25">
      <c r="B408" s="215">
        <f t="shared" si="393"/>
        <v>44296</v>
      </c>
      <c r="T408" s="131" t="str">
        <f t="shared" si="363"/>
        <v/>
      </c>
      <c r="U408" s="19" t="e">
        <f t="shared" ref="U408:AI408" si="412">IF(ISNUMBER(C408),AVERAGE(C402:C408),NA())</f>
        <v>#N/A</v>
      </c>
      <c r="V408" s="19" t="e">
        <f t="shared" si="412"/>
        <v>#N/A</v>
      </c>
      <c r="W408" s="19" t="e">
        <f t="shared" si="412"/>
        <v>#N/A</v>
      </c>
      <c r="X408" s="19" t="e">
        <f t="shared" si="412"/>
        <v>#N/A</v>
      </c>
      <c r="Y408" s="19" t="e">
        <f t="shared" si="412"/>
        <v>#N/A</v>
      </c>
      <c r="Z408" s="19" t="e">
        <f t="shared" si="412"/>
        <v>#N/A</v>
      </c>
      <c r="AA408" s="19" t="e">
        <f t="shared" si="412"/>
        <v>#N/A</v>
      </c>
      <c r="AB408" s="19" t="e">
        <f t="shared" si="412"/>
        <v>#N/A</v>
      </c>
      <c r="AC408" s="19" t="e">
        <f t="shared" si="412"/>
        <v>#N/A</v>
      </c>
      <c r="AD408" s="19" t="e">
        <f t="shared" si="412"/>
        <v>#N/A</v>
      </c>
      <c r="AE408" s="19" t="e">
        <f t="shared" si="412"/>
        <v>#N/A</v>
      </c>
      <c r="AF408" s="19" t="e">
        <f t="shared" si="412"/>
        <v>#N/A</v>
      </c>
      <c r="AG408" s="19" t="e">
        <f t="shared" si="412"/>
        <v>#N/A</v>
      </c>
      <c r="AH408" s="19" t="e">
        <f t="shared" si="412"/>
        <v>#N/A</v>
      </c>
      <c r="AI408" s="19" t="e">
        <f t="shared" si="412"/>
        <v>#N/A</v>
      </c>
    </row>
    <row r="409" spans="2:35" x14ac:dyDescent="0.25">
      <c r="B409" s="215">
        <f t="shared" si="393"/>
        <v>44297</v>
      </c>
      <c r="T409" s="131" t="str">
        <f t="shared" si="363"/>
        <v/>
      </c>
      <c r="U409" s="19" t="e">
        <f t="shared" ref="U409:AI409" si="413">IF(ISNUMBER(C409),AVERAGE(C403:C409),NA())</f>
        <v>#N/A</v>
      </c>
      <c r="V409" s="19" t="e">
        <f t="shared" si="413"/>
        <v>#N/A</v>
      </c>
      <c r="W409" s="19" t="e">
        <f t="shared" si="413"/>
        <v>#N/A</v>
      </c>
      <c r="X409" s="19" t="e">
        <f t="shared" si="413"/>
        <v>#N/A</v>
      </c>
      <c r="Y409" s="19" t="e">
        <f t="shared" si="413"/>
        <v>#N/A</v>
      </c>
      <c r="Z409" s="19" t="e">
        <f t="shared" si="413"/>
        <v>#N/A</v>
      </c>
      <c r="AA409" s="19" t="e">
        <f t="shared" si="413"/>
        <v>#N/A</v>
      </c>
      <c r="AB409" s="19" t="e">
        <f t="shared" si="413"/>
        <v>#N/A</v>
      </c>
      <c r="AC409" s="19" t="e">
        <f t="shared" si="413"/>
        <v>#N/A</v>
      </c>
      <c r="AD409" s="19" t="e">
        <f t="shared" si="413"/>
        <v>#N/A</v>
      </c>
      <c r="AE409" s="19" t="e">
        <f t="shared" si="413"/>
        <v>#N/A</v>
      </c>
      <c r="AF409" s="19" t="e">
        <f t="shared" si="413"/>
        <v>#N/A</v>
      </c>
      <c r="AG409" s="19" t="e">
        <f t="shared" si="413"/>
        <v>#N/A</v>
      </c>
      <c r="AH409" s="19" t="e">
        <f t="shared" si="413"/>
        <v>#N/A</v>
      </c>
      <c r="AI409" s="19" t="e">
        <f t="shared" si="413"/>
        <v>#N/A</v>
      </c>
    </row>
    <row r="410" spans="2:35" x14ac:dyDescent="0.25">
      <c r="B410" s="215">
        <f t="shared" si="393"/>
        <v>44298</v>
      </c>
      <c r="T410" s="131" t="str">
        <f t="shared" si="363"/>
        <v/>
      </c>
      <c r="U410" s="19" t="e">
        <f t="shared" ref="U410:AI410" si="414">IF(ISNUMBER(C410),AVERAGE(C404:C410),NA())</f>
        <v>#N/A</v>
      </c>
      <c r="V410" s="19" t="e">
        <f t="shared" si="414"/>
        <v>#N/A</v>
      </c>
      <c r="W410" s="19" t="e">
        <f t="shared" si="414"/>
        <v>#N/A</v>
      </c>
      <c r="X410" s="19" t="e">
        <f t="shared" si="414"/>
        <v>#N/A</v>
      </c>
      <c r="Y410" s="19" t="e">
        <f t="shared" si="414"/>
        <v>#N/A</v>
      </c>
      <c r="Z410" s="19" t="e">
        <f t="shared" si="414"/>
        <v>#N/A</v>
      </c>
      <c r="AA410" s="19" t="e">
        <f t="shared" si="414"/>
        <v>#N/A</v>
      </c>
      <c r="AB410" s="19" t="e">
        <f t="shared" si="414"/>
        <v>#N/A</v>
      </c>
      <c r="AC410" s="19" t="e">
        <f t="shared" si="414"/>
        <v>#N/A</v>
      </c>
      <c r="AD410" s="19" t="e">
        <f t="shared" si="414"/>
        <v>#N/A</v>
      </c>
      <c r="AE410" s="19" t="e">
        <f t="shared" si="414"/>
        <v>#N/A</v>
      </c>
      <c r="AF410" s="19" t="e">
        <f t="shared" si="414"/>
        <v>#N/A</v>
      </c>
      <c r="AG410" s="19" t="e">
        <f t="shared" si="414"/>
        <v>#N/A</v>
      </c>
      <c r="AH410" s="19" t="e">
        <f t="shared" si="414"/>
        <v>#N/A</v>
      </c>
      <c r="AI410" s="19" t="e">
        <f t="shared" si="414"/>
        <v>#N/A</v>
      </c>
    </row>
    <row r="411" spans="2:35" x14ac:dyDescent="0.25">
      <c r="B411" s="215">
        <f t="shared" si="393"/>
        <v>44299</v>
      </c>
      <c r="T411" s="131" t="str">
        <f t="shared" si="363"/>
        <v/>
      </c>
      <c r="U411" s="19" t="e">
        <f t="shared" ref="U411:AI411" si="415">IF(ISNUMBER(C411),AVERAGE(C405:C411),NA())</f>
        <v>#N/A</v>
      </c>
      <c r="V411" s="19" t="e">
        <f t="shared" si="415"/>
        <v>#N/A</v>
      </c>
      <c r="W411" s="19" t="e">
        <f t="shared" si="415"/>
        <v>#N/A</v>
      </c>
      <c r="X411" s="19" t="e">
        <f t="shared" si="415"/>
        <v>#N/A</v>
      </c>
      <c r="Y411" s="19" t="e">
        <f t="shared" si="415"/>
        <v>#N/A</v>
      </c>
      <c r="Z411" s="19" t="e">
        <f t="shared" si="415"/>
        <v>#N/A</v>
      </c>
      <c r="AA411" s="19" t="e">
        <f t="shared" si="415"/>
        <v>#N/A</v>
      </c>
      <c r="AB411" s="19" t="e">
        <f t="shared" si="415"/>
        <v>#N/A</v>
      </c>
      <c r="AC411" s="19" t="e">
        <f t="shared" si="415"/>
        <v>#N/A</v>
      </c>
      <c r="AD411" s="19" t="e">
        <f t="shared" si="415"/>
        <v>#N/A</v>
      </c>
      <c r="AE411" s="19" t="e">
        <f t="shared" si="415"/>
        <v>#N/A</v>
      </c>
      <c r="AF411" s="19" t="e">
        <f t="shared" si="415"/>
        <v>#N/A</v>
      </c>
      <c r="AG411" s="19" t="e">
        <f t="shared" si="415"/>
        <v>#N/A</v>
      </c>
      <c r="AH411" s="19" t="e">
        <f t="shared" si="415"/>
        <v>#N/A</v>
      </c>
      <c r="AI411" s="19" t="e">
        <f t="shared" si="415"/>
        <v>#N/A</v>
      </c>
    </row>
    <row r="412" spans="2:35" x14ac:dyDescent="0.25">
      <c r="B412" s="215">
        <f t="shared" si="393"/>
        <v>44300</v>
      </c>
      <c r="T412" s="131" t="str">
        <f t="shared" si="363"/>
        <v/>
      </c>
      <c r="U412" s="19" t="e">
        <f t="shared" ref="U412:AI412" si="416">IF(ISNUMBER(C412),AVERAGE(C406:C412),NA())</f>
        <v>#N/A</v>
      </c>
      <c r="V412" s="19" t="e">
        <f t="shared" si="416"/>
        <v>#N/A</v>
      </c>
      <c r="W412" s="19" t="e">
        <f t="shared" si="416"/>
        <v>#N/A</v>
      </c>
      <c r="X412" s="19" t="e">
        <f t="shared" si="416"/>
        <v>#N/A</v>
      </c>
      <c r="Y412" s="19" t="e">
        <f t="shared" si="416"/>
        <v>#N/A</v>
      </c>
      <c r="Z412" s="19" t="e">
        <f t="shared" si="416"/>
        <v>#N/A</v>
      </c>
      <c r="AA412" s="19" t="e">
        <f t="shared" si="416"/>
        <v>#N/A</v>
      </c>
      <c r="AB412" s="19" t="e">
        <f t="shared" si="416"/>
        <v>#N/A</v>
      </c>
      <c r="AC412" s="19" t="e">
        <f t="shared" si="416"/>
        <v>#N/A</v>
      </c>
      <c r="AD412" s="19" t="e">
        <f t="shared" si="416"/>
        <v>#N/A</v>
      </c>
      <c r="AE412" s="19" t="e">
        <f t="shared" si="416"/>
        <v>#N/A</v>
      </c>
      <c r="AF412" s="19" t="e">
        <f t="shared" si="416"/>
        <v>#N/A</v>
      </c>
      <c r="AG412" s="19" t="e">
        <f t="shared" si="416"/>
        <v>#N/A</v>
      </c>
      <c r="AH412" s="19" t="e">
        <f t="shared" si="416"/>
        <v>#N/A</v>
      </c>
      <c r="AI412" s="19" t="e">
        <f t="shared" si="416"/>
        <v>#N/A</v>
      </c>
    </row>
    <row r="413" spans="2:35" x14ac:dyDescent="0.25">
      <c r="B413" s="215">
        <f t="shared" si="393"/>
        <v>44301</v>
      </c>
      <c r="T413" s="131" t="str">
        <f t="shared" si="363"/>
        <v/>
      </c>
      <c r="U413" s="19" t="e">
        <f t="shared" ref="U413:AI413" si="417">IF(ISNUMBER(C413),AVERAGE(C407:C413),NA())</f>
        <v>#N/A</v>
      </c>
      <c r="V413" s="19" t="e">
        <f t="shared" si="417"/>
        <v>#N/A</v>
      </c>
      <c r="W413" s="19" t="e">
        <f t="shared" si="417"/>
        <v>#N/A</v>
      </c>
      <c r="X413" s="19" t="e">
        <f t="shared" si="417"/>
        <v>#N/A</v>
      </c>
      <c r="Y413" s="19" t="e">
        <f t="shared" si="417"/>
        <v>#N/A</v>
      </c>
      <c r="Z413" s="19" t="e">
        <f t="shared" si="417"/>
        <v>#N/A</v>
      </c>
      <c r="AA413" s="19" t="e">
        <f t="shared" si="417"/>
        <v>#N/A</v>
      </c>
      <c r="AB413" s="19" t="e">
        <f t="shared" si="417"/>
        <v>#N/A</v>
      </c>
      <c r="AC413" s="19" t="e">
        <f t="shared" si="417"/>
        <v>#N/A</v>
      </c>
      <c r="AD413" s="19" t="e">
        <f t="shared" si="417"/>
        <v>#N/A</v>
      </c>
      <c r="AE413" s="19" t="e">
        <f t="shared" si="417"/>
        <v>#N/A</v>
      </c>
      <c r="AF413" s="19" t="e">
        <f t="shared" si="417"/>
        <v>#N/A</v>
      </c>
      <c r="AG413" s="19" t="e">
        <f t="shared" si="417"/>
        <v>#N/A</v>
      </c>
      <c r="AH413" s="19" t="e">
        <f t="shared" si="417"/>
        <v>#N/A</v>
      </c>
      <c r="AI413" s="19" t="e">
        <f t="shared" si="417"/>
        <v>#N/A</v>
      </c>
    </row>
    <row r="414" spans="2:35" x14ac:dyDescent="0.25">
      <c r="B414" s="215">
        <f t="shared" si="393"/>
        <v>44302</v>
      </c>
      <c r="T414" s="131" t="str">
        <f t="shared" si="363"/>
        <v/>
      </c>
      <c r="U414" s="19" t="e">
        <f t="shared" ref="U414:AI414" si="418">IF(ISNUMBER(C414),AVERAGE(C408:C414),NA())</f>
        <v>#N/A</v>
      </c>
      <c r="V414" s="19" t="e">
        <f t="shared" si="418"/>
        <v>#N/A</v>
      </c>
      <c r="W414" s="19" t="e">
        <f t="shared" si="418"/>
        <v>#N/A</v>
      </c>
      <c r="X414" s="19" t="e">
        <f t="shared" si="418"/>
        <v>#N/A</v>
      </c>
      <c r="Y414" s="19" t="e">
        <f t="shared" si="418"/>
        <v>#N/A</v>
      </c>
      <c r="Z414" s="19" t="e">
        <f t="shared" si="418"/>
        <v>#N/A</v>
      </c>
      <c r="AA414" s="19" t="e">
        <f t="shared" si="418"/>
        <v>#N/A</v>
      </c>
      <c r="AB414" s="19" t="e">
        <f t="shared" si="418"/>
        <v>#N/A</v>
      </c>
      <c r="AC414" s="19" t="e">
        <f t="shared" si="418"/>
        <v>#N/A</v>
      </c>
      <c r="AD414" s="19" t="e">
        <f t="shared" si="418"/>
        <v>#N/A</v>
      </c>
      <c r="AE414" s="19" t="e">
        <f t="shared" si="418"/>
        <v>#N/A</v>
      </c>
      <c r="AF414" s="19" t="e">
        <f t="shared" si="418"/>
        <v>#N/A</v>
      </c>
      <c r="AG414" s="19" t="e">
        <f t="shared" si="418"/>
        <v>#N/A</v>
      </c>
      <c r="AH414" s="19" t="e">
        <f t="shared" si="418"/>
        <v>#N/A</v>
      </c>
      <c r="AI414" s="19" t="e">
        <f t="shared" si="418"/>
        <v>#N/A</v>
      </c>
    </row>
    <row r="415" spans="2:35" x14ac:dyDescent="0.25">
      <c r="B415" s="215">
        <f t="shared" si="393"/>
        <v>44303</v>
      </c>
      <c r="T415" s="131" t="str">
        <f t="shared" si="363"/>
        <v/>
      </c>
      <c r="U415" s="19" t="e">
        <f t="shared" ref="U415:AI415" si="419">IF(ISNUMBER(C415),AVERAGE(C409:C415),NA())</f>
        <v>#N/A</v>
      </c>
      <c r="V415" s="19" t="e">
        <f t="shared" si="419"/>
        <v>#N/A</v>
      </c>
      <c r="W415" s="19" t="e">
        <f t="shared" si="419"/>
        <v>#N/A</v>
      </c>
      <c r="X415" s="19" t="e">
        <f t="shared" si="419"/>
        <v>#N/A</v>
      </c>
      <c r="Y415" s="19" t="e">
        <f t="shared" si="419"/>
        <v>#N/A</v>
      </c>
      <c r="Z415" s="19" t="e">
        <f t="shared" si="419"/>
        <v>#N/A</v>
      </c>
      <c r="AA415" s="19" t="e">
        <f t="shared" si="419"/>
        <v>#N/A</v>
      </c>
      <c r="AB415" s="19" t="e">
        <f t="shared" si="419"/>
        <v>#N/A</v>
      </c>
      <c r="AC415" s="19" t="e">
        <f t="shared" si="419"/>
        <v>#N/A</v>
      </c>
      <c r="AD415" s="19" t="e">
        <f t="shared" si="419"/>
        <v>#N/A</v>
      </c>
      <c r="AE415" s="19" t="e">
        <f t="shared" si="419"/>
        <v>#N/A</v>
      </c>
      <c r="AF415" s="19" t="e">
        <f t="shared" si="419"/>
        <v>#N/A</v>
      </c>
      <c r="AG415" s="19" t="e">
        <f t="shared" si="419"/>
        <v>#N/A</v>
      </c>
      <c r="AH415" s="19" t="e">
        <f t="shared" si="419"/>
        <v>#N/A</v>
      </c>
      <c r="AI415" s="19" t="e">
        <f t="shared" si="419"/>
        <v>#N/A</v>
      </c>
    </row>
    <row r="416" spans="2:35" x14ac:dyDescent="0.25">
      <c r="B416" s="215">
        <f t="shared" si="393"/>
        <v>44304</v>
      </c>
      <c r="T416" s="131" t="str">
        <f t="shared" si="363"/>
        <v/>
      </c>
      <c r="U416" s="19" t="e">
        <f t="shared" ref="U416:AI416" si="420">IF(ISNUMBER(C416),AVERAGE(C410:C416),NA())</f>
        <v>#N/A</v>
      </c>
      <c r="V416" s="19" t="e">
        <f t="shared" si="420"/>
        <v>#N/A</v>
      </c>
      <c r="W416" s="19" t="e">
        <f t="shared" si="420"/>
        <v>#N/A</v>
      </c>
      <c r="X416" s="19" t="e">
        <f t="shared" si="420"/>
        <v>#N/A</v>
      </c>
      <c r="Y416" s="19" t="e">
        <f t="shared" si="420"/>
        <v>#N/A</v>
      </c>
      <c r="Z416" s="19" t="e">
        <f t="shared" si="420"/>
        <v>#N/A</v>
      </c>
      <c r="AA416" s="19" t="e">
        <f t="shared" si="420"/>
        <v>#N/A</v>
      </c>
      <c r="AB416" s="19" t="e">
        <f t="shared" si="420"/>
        <v>#N/A</v>
      </c>
      <c r="AC416" s="19" t="e">
        <f t="shared" si="420"/>
        <v>#N/A</v>
      </c>
      <c r="AD416" s="19" t="e">
        <f t="shared" si="420"/>
        <v>#N/A</v>
      </c>
      <c r="AE416" s="19" t="e">
        <f t="shared" si="420"/>
        <v>#N/A</v>
      </c>
      <c r="AF416" s="19" t="e">
        <f t="shared" si="420"/>
        <v>#N/A</v>
      </c>
      <c r="AG416" s="19" t="e">
        <f t="shared" si="420"/>
        <v>#N/A</v>
      </c>
      <c r="AH416" s="19" t="e">
        <f t="shared" si="420"/>
        <v>#N/A</v>
      </c>
      <c r="AI416" s="19" t="e">
        <f t="shared" si="420"/>
        <v>#N/A</v>
      </c>
    </row>
    <row r="417" spans="2:35" x14ac:dyDescent="0.25">
      <c r="B417" s="215">
        <f t="shared" si="393"/>
        <v>44305</v>
      </c>
      <c r="T417" s="131" t="str">
        <f t="shared" si="363"/>
        <v/>
      </c>
      <c r="U417" s="19" t="e">
        <f t="shared" ref="U417:AI417" si="421">IF(ISNUMBER(C417),AVERAGE(C411:C417),NA())</f>
        <v>#N/A</v>
      </c>
      <c r="V417" s="19" t="e">
        <f t="shared" si="421"/>
        <v>#N/A</v>
      </c>
      <c r="W417" s="19" t="e">
        <f t="shared" si="421"/>
        <v>#N/A</v>
      </c>
      <c r="X417" s="19" t="e">
        <f t="shared" si="421"/>
        <v>#N/A</v>
      </c>
      <c r="Y417" s="19" t="e">
        <f t="shared" si="421"/>
        <v>#N/A</v>
      </c>
      <c r="Z417" s="19" t="e">
        <f t="shared" si="421"/>
        <v>#N/A</v>
      </c>
      <c r="AA417" s="19" t="e">
        <f t="shared" si="421"/>
        <v>#N/A</v>
      </c>
      <c r="AB417" s="19" t="e">
        <f t="shared" si="421"/>
        <v>#N/A</v>
      </c>
      <c r="AC417" s="19" t="e">
        <f t="shared" si="421"/>
        <v>#N/A</v>
      </c>
      <c r="AD417" s="19" t="e">
        <f t="shared" si="421"/>
        <v>#N/A</v>
      </c>
      <c r="AE417" s="19" t="e">
        <f t="shared" si="421"/>
        <v>#N/A</v>
      </c>
      <c r="AF417" s="19" t="e">
        <f t="shared" si="421"/>
        <v>#N/A</v>
      </c>
      <c r="AG417" s="19" t="e">
        <f t="shared" si="421"/>
        <v>#N/A</v>
      </c>
      <c r="AH417" s="19" t="e">
        <f t="shared" si="421"/>
        <v>#N/A</v>
      </c>
      <c r="AI417" s="19" t="e">
        <f t="shared" si="421"/>
        <v>#N/A</v>
      </c>
    </row>
    <row r="418" spans="2:35" x14ac:dyDescent="0.25">
      <c r="B418" s="215">
        <f t="shared" si="393"/>
        <v>44306</v>
      </c>
      <c r="T418" s="131" t="str">
        <f t="shared" si="363"/>
        <v/>
      </c>
      <c r="U418" s="19" t="e">
        <f t="shared" ref="U418:AI418" si="422">IF(ISNUMBER(C418),AVERAGE(C412:C418),NA())</f>
        <v>#N/A</v>
      </c>
      <c r="V418" s="19" t="e">
        <f t="shared" si="422"/>
        <v>#N/A</v>
      </c>
      <c r="W418" s="19" t="e">
        <f t="shared" si="422"/>
        <v>#N/A</v>
      </c>
      <c r="X418" s="19" t="e">
        <f t="shared" si="422"/>
        <v>#N/A</v>
      </c>
      <c r="Y418" s="19" t="e">
        <f t="shared" si="422"/>
        <v>#N/A</v>
      </c>
      <c r="Z418" s="19" t="e">
        <f t="shared" si="422"/>
        <v>#N/A</v>
      </c>
      <c r="AA418" s="19" t="e">
        <f t="shared" si="422"/>
        <v>#N/A</v>
      </c>
      <c r="AB418" s="19" t="e">
        <f t="shared" si="422"/>
        <v>#N/A</v>
      </c>
      <c r="AC418" s="19" t="e">
        <f t="shared" si="422"/>
        <v>#N/A</v>
      </c>
      <c r="AD418" s="19" t="e">
        <f t="shared" si="422"/>
        <v>#N/A</v>
      </c>
      <c r="AE418" s="19" t="e">
        <f t="shared" si="422"/>
        <v>#N/A</v>
      </c>
      <c r="AF418" s="19" t="e">
        <f t="shared" si="422"/>
        <v>#N/A</v>
      </c>
      <c r="AG418" s="19" t="e">
        <f t="shared" si="422"/>
        <v>#N/A</v>
      </c>
      <c r="AH418" s="19" t="e">
        <f t="shared" si="422"/>
        <v>#N/A</v>
      </c>
      <c r="AI418" s="19" t="e">
        <f t="shared" si="422"/>
        <v>#N/A</v>
      </c>
    </row>
    <row r="419" spans="2:35" x14ac:dyDescent="0.25">
      <c r="B419" s="215">
        <f t="shared" si="393"/>
        <v>44307</v>
      </c>
      <c r="T419" s="131" t="str">
        <f t="shared" si="363"/>
        <v/>
      </c>
      <c r="U419" s="19" t="e">
        <f t="shared" ref="U419:AI419" si="423">IF(ISNUMBER(C419),AVERAGE(C413:C419),NA())</f>
        <v>#N/A</v>
      </c>
      <c r="V419" s="19" t="e">
        <f t="shared" si="423"/>
        <v>#N/A</v>
      </c>
      <c r="W419" s="19" t="e">
        <f t="shared" si="423"/>
        <v>#N/A</v>
      </c>
      <c r="X419" s="19" t="e">
        <f t="shared" si="423"/>
        <v>#N/A</v>
      </c>
      <c r="Y419" s="19" t="e">
        <f t="shared" si="423"/>
        <v>#N/A</v>
      </c>
      <c r="Z419" s="19" t="e">
        <f t="shared" si="423"/>
        <v>#N/A</v>
      </c>
      <c r="AA419" s="19" t="e">
        <f t="shared" si="423"/>
        <v>#N/A</v>
      </c>
      <c r="AB419" s="19" t="e">
        <f t="shared" si="423"/>
        <v>#N/A</v>
      </c>
      <c r="AC419" s="19" t="e">
        <f t="shared" si="423"/>
        <v>#N/A</v>
      </c>
      <c r="AD419" s="19" t="e">
        <f t="shared" si="423"/>
        <v>#N/A</v>
      </c>
      <c r="AE419" s="19" t="e">
        <f t="shared" si="423"/>
        <v>#N/A</v>
      </c>
      <c r="AF419" s="19" t="e">
        <f t="shared" si="423"/>
        <v>#N/A</v>
      </c>
      <c r="AG419" s="19" t="e">
        <f t="shared" si="423"/>
        <v>#N/A</v>
      </c>
      <c r="AH419" s="19" t="e">
        <f t="shared" si="423"/>
        <v>#N/A</v>
      </c>
      <c r="AI419" s="19" t="e">
        <f t="shared" si="423"/>
        <v>#N/A</v>
      </c>
    </row>
    <row r="420" spans="2:35" x14ac:dyDescent="0.25">
      <c r="B420" s="215">
        <f t="shared" si="393"/>
        <v>44308</v>
      </c>
      <c r="T420" s="131" t="str">
        <f t="shared" si="363"/>
        <v/>
      </c>
      <c r="U420" s="19" t="e">
        <f t="shared" ref="U420:AI420" si="424">IF(ISNUMBER(C420),AVERAGE(C414:C420),NA())</f>
        <v>#N/A</v>
      </c>
      <c r="V420" s="19" t="e">
        <f t="shared" si="424"/>
        <v>#N/A</v>
      </c>
      <c r="W420" s="19" t="e">
        <f t="shared" si="424"/>
        <v>#N/A</v>
      </c>
      <c r="X420" s="19" t="e">
        <f t="shared" si="424"/>
        <v>#N/A</v>
      </c>
      <c r="Y420" s="19" t="e">
        <f t="shared" si="424"/>
        <v>#N/A</v>
      </c>
      <c r="Z420" s="19" t="e">
        <f t="shared" si="424"/>
        <v>#N/A</v>
      </c>
      <c r="AA420" s="19" t="e">
        <f t="shared" si="424"/>
        <v>#N/A</v>
      </c>
      <c r="AB420" s="19" t="e">
        <f t="shared" si="424"/>
        <v>#N/A</v>
      </c>
      <c r="AC420" s="19" t="e">
        <f t="shared" si="424"/>
        <v>#N/A</v>
      </c>
      <c r="AD420" s="19" t="e">
        <f t="shared" si="424"/>
        <v>#N/A</v>
      </c>
      <c r="AE420" s="19" t="e">
        <f t="shared" si="424"/>
        <v>#N/A</v>
      </c>
      <c r="AF420" s="19" t="e">
        <f t="shared" si="424"/>
        <v>#N/A</v>
      </c>
      <c r="AG420" s="19" t="e">
        <f t="shared" si="424"/>
        <v>#N/A</v>
      </c>
      <c r="AH420" s="19" t="e">
        <f t="shared" si="424"/>
        <v>#N/A</v>
      </c>
      <c r="AI420" s="19" t="e">
        <f t="shared" si="424"/>
        <v>#N/A</v>
      </c>
    </row>
    <row r="421" spans="2:35" x14ac:dyDescent="0.25">
      <c r="B421" s="215">
        <f t="shared" si="393"/>
        <v>44309</v>
      </c>
      <c r="T421" s="131" t="str">
        <f t="shared" si="363"/>
        <v/>
      </c>
      <c r="U421" s="19" t="e">
        <f t="shared" ref="U421:AI421" si="425">IF(ISNUMBER(C421),AVERAGE(C415:C421),NA())</f>
        <v>#N/A</v>
      </c>
      <c r="V421" s="19" t="e">
        <f t="shared" si="425"/>
        <v>#N/A</v>
      </c>
      <c r="W421" s="19" t="e">
        <f t="shared" si="425"/>
        <v>#N/A</v>
      </c>
      <c r="X421" s="19" t="e">
        <f t="shared" si="425"/>
        <v>#N/A</v>
      </c>
      <c r="Y421" s="19" t="e">
        <f t="shared" si="425"/>
        <v>#N/A</v>
      </c>
      <c r="Z421" s="19" t="e">
        <f t="shared" si="425"/>
        <v>#N/A</v>
      </c>
      <c r="AA421" s="19" t="e">
        <f t="shared" si="425"/>
        <v>#N/A</v>
      </c>
      <c r="AB421" s="19" t="e">
        <f t="shared" si="425"/>
        <v>#N/A</v>
      </c>
      <c r="AC421" s="19" t="e">
        <f t="shared" si="425"/>
        <v>#N/A</v>
      </c>
      <c r="AD421" s="19" t="e">
        <f t="shared" si="425"/>
        <v>#N/A</v>
      </c>
      <c r="AE421" s="19" t="e">
        <f t="shared" si="425"/>
        <v>#N/A</v>
      </c>
      <c r="AF421" s="19" t="e">
        <f t="shared" si="425"/>
        <v>#N/A</v>
      </c>
      <c r="AG421" s="19" t="e">
        <f t="shared" si="425"/>
        <v>#N/A</v>
      </c>
      <c r="AH421" s="19" t="e">
        <f t="shared" si="425"/>
        <v>#N/A</v>
      </c>
      <c r="AI421" s="19" t="e">
        <f t="shared" si="425"/>
        <v>#N/A</v>
      </c>
    </row>
    <row r="422" spans="2:35" x14ac:dyDescent="0.25">
      <c r="B422" s="215">
        <f t="shared" si="393"/>
        <v>44310</v>
      </c>
      <c r="T422" s="131" t="str">
        <f t="shared" si="363"/>
        <v/>
      </c>
      <c r="U422" s="19" t="e">
        <f t="shared" ref="U422:AI422" si="426">IF(ISNUMBER(C422),AVERAGE(C416:C422),NA())</f>
        <v>#N/A</v>
      </c>
      <c r="V422" s="19" t="e">
        <f t="shared" si="426"/>
        <v>#N/A</v>
      </c>
      <c r="W422" s="19" t="e">
        <f t="shared" si="426"/>
        <v>#N/A</v>
      </c>
      <c r="X422" s="19" t="e">
        <f t="shared" si="426"/>
        <v>#N/A</v>
      </c>
      <c r="Y422" s="19" t="e">
        <f t="shared" si="426"/>
        <v>#N/A</v>
      </c>
      <c r="Z422" s="19" t="e">
        <f t="shared" si="426"/>
        <v>#N/A</v>
      </c>
      <c r="AA422" s="19" t="e">
        <f t="shared" si="426"/>
        <v>#N/A</v>
      </c>
      <c r="AB422" s="19" t="e">
        <f t="shared" si="426"/>
        <v>#N/A</v>
      </c>
      <c r="AC422" s="19" t="e">
        <f t="shared" si="426"/>
        <v>#N/A</v>
      </c>
      <c r="AD422" s="19" t="e">
        <f t="shared" si="426"/>
        <v>#N/A</v>
      </c>
      <c r="AE422" s="19" t="e">
        <f t="shared" si="426"/>
        <v>#N/A</v>
      </c>
      <c r="AF422" s="19" t="e">
        <f t="shared" si="426"/>
        <v>#N/A</v>
      </c>
      <c r="AG422" s="19" t="e">
        <f t="shared" si="426"/>
        <v>#N/A</v>
      </c>
      <c r="AH422" s="19" t="e">
        <f t="shared" si="426"/>
        <v>#N/A</v>
      </c>
      <c r="AI422" s="19" t="e">
        <f t="shared" si="426"/>
        <v>#N/A</v>
      </c>
    </row>
    <row r="423" spans="2:35" x14ac:dyDescent="0.25">
      <c r="B423" s="215">
        <f t="shared" si="393"/>
        <v>44311</v>
      </c>
      <c r="T423" s="131" t="str">
        <f t="shared" si="363"/>
        <v/>
      </c>
      <c r="U423" s="19" t="e">
        <f t="shared" ref="U423:AI423" si="427">IF(ISNUMBER(C423),AVERAGE(C417:C423),NA())</f>
        <v>#N/A</v>
      </c>
      <c r="V423" s="19" t="e">
        <f t="shared" si="427"/>
        <v>#N/A</v>
      </c>
      <c r="W423" s="19" t="e">
        <f t="shared" si="427"/>
        <v>#N/A</v>
      </c>
      <c r="X423" s="19" t="e">
        <f t="shared" si="427"/>
        <v>#N/A</v>
      </c>
      <c r="Y423" s="19" t="e">
        <f t="shared" si="427"/>
        <v>#N/A</v>
      </c>
      <c r="Z423" s="19" t="e">
        <f t="shared" si="427"/>
        <v>#N/A</v>
      </c>
      <c r="AA423" s="19" t="e">
        <f t="shared" si="427"/>
        <v>#N/A</v>
      </c>
      <c r="AB423" s="19" t="e">
        <f t="shared" si="427"/>
        <v>#N/A</v>
      </c>
      <c r="AC423" s="19" t="e">
        <f t="shared" si="427"/>
        <v>#N/A</v>
      </c>
      <c r="AD423" s="19" t="e">
        <f t="shared" si="427"/>
        <v>#N/A</v>
      </c>
      <c r="AE423" s="19" t="e">
        <f t="shared" si="427"/>
        <v>#N/A</v>
      </c>
      <c r="AF423" s="19" t="e">
        <f t="shared" si="427"/>
        <v>#N/A</v>
      </c>
      <c r="AG423" s="19" t="e">
        <f t="shared" si="427"/>
        <v>#N/A</v>
      </c>
      <c r="AH423" s="19" t="e">
        <f t="shared" si="427"/>
        <v>#N/A</v>
      </c>
      <c r="AI423" s="19" t="e">
        <f t="shared" si="427"/>
        <v>#N/A</v>
      </c>
    </row>
    <row r="424" spans="2:35" x14ac:dyDescent="0.25">
      <c r="B424" s="215">
        <f t="shared" si="393"/>
        <v>44312</v>
      </c>
      <c r="T424" s="131" t="str">
        <f t="shared" si="363"/>
        <v/>
      </c>
      <c r="U424" s="19" t="e">
        <f t="shared" ref="U424:AI424" si="428">IF(ISNUMBER(C424),AVERAGE(C418:C424),NA())</f>
        <v>#N/A</v>
      </c>
      <c r="V424" s="19" t="e">
        <f t="shared" si="428"/>
        <v>#N/A</v>
      </c>
      <c r="W424" s="19" t="e">
        <f t="shared" si="428"/>
        <v>#N/A</v>
      </c>
      <c r="X424" s="19" t="e">
        <f t="shared" si="428"/>
        <v>#N/A</v>
      </c>
      <c r="Y424" s="19" t="e">
        <f t="shared" si="428"/>
        <v>#N/A</v>
      </c>
      <c r="Z424" s="19" t="e">
        <f t="shared" si="428"/>
        <v>#N/A</v>
      </c>
      <c r="AA424" s="19" t="e">
        <f t="shared" si="428"/>
        <v>#N/A</v>
      </c>
      <c r="AB424" s="19" t="e">
        <f t="shared" si="428"/>
        <v>#N/A</v>
      </c>
      <c r="AC424" s="19" t="e">
        <f t="shared" si="428"/>
        <v>#N/A</v>
      </c>
      <c r="AD424" s="19" t="e">
        <f t="shared" si="428"/>
        <v>#N/A</v>
      </c>
      <c r="AE424" s="19" t="e">
        <f t="shared" si="428"/>
        <v>#N/A</v>
      </c>
      <c r="AF424" s="19" t="e">
        <f t="shared" si="428"/>
        <v>#N/A</v>
      </c>
      <c r="AG424" s="19" t="e">
        <f t="shared" si="428"/>
        <v>#N/A</v>
      </c>
      <c r="AH424" s="19" t="e">
        <f t="shared" si="428"/>
        <v>#N/A</v>
      </c>
      <c r="AI424" s="19" t="e">
        <f t="shared" si="428"/>
        <v>#N/A</v>
      </c>
    </row>
    <row r="425" spans="2:35" x14ac:dyDescent="0.25">
      <c r="B425" s="215">
        <f t="shared" si="393"/>
        <v>44313</v>
      </c>
      <c r="T425" s="131" t="str">
        <f t="shared" ref="T425:T488" si="429">IF(ISNUMBER(D425), B425,"")</f>
        <v/>
      </c>
      <c r="U425" s="19" t="e">
        <f t="shared" ref="U425:AI425" si="430">IF(ISNUMBER(C425),AVERAGE(C419:C425),NA())</f>
        <v>#N/A</v>
      </c>
      <c r="V425" s="19" t="e">
        <f t="shared" si="430"/>
        <v>#N/A</v>
      </c>
      <c r="W425" s="19" t="e">
        <f t="shared" si="430"/>
        <v>#N/A</v>
      </c>
      <c r="X425" s="19" t="e">
        <f t="shared" si="430"/>
        <v>#N/A</v>
      </c>
      <c r="Y425" s="19" t="e">
        <f t="shared" si="430"/>
        <v>#N/A</v>
      </c>
      <c r="Z425" s="19" t="e">
        <f t="shared" si="430"/>
        <v>#N/A</v>
      </c>
      <c r="AA425" s="19" t="e">
        <f t="shared" si="430"/>
        <v>#N/A</v>
      </c>
      <c r="AB425" s="19" t="e">
        <f t="shared" si="430"/>
        <v>#N/A</v>
      </c>
      <c r="AC425" s="19" t="e">
        <f t="shared" si="430"/>
        <v>#N/A</v>
      </c>
      <c r="AD425" s="19" t="e">
        <f t="shared" si="430"/>
        <v>#N/A</v>
      </c>
      <c r="AE425" s="19" t="e">
        <f t="shared" si="430"/>
        <v>#N/A</v>
      </c>
      <c r="AF425" s="19" t="e">
        <f t="shared" si="430"/>
        <v>#N/A</v>
      </c>
      <c r="AG425" s="19" t="e">
        <f t="shared" si="430"/>
        <v>#N/A</v>
      </c>
      <c r="AH425" s="19" t="e">
        <f t="shared" si="430"/>
        <v>#N/A</v>
      </c>
      <c r="AI425" s="19" t="e">
        <f t="shared" si="430"/>
        <v>#N/A</v>
      </c>
    </row>
    <row r="426" spans="2:35" x14ac:dyDescent="0.25">
      <c r="B426" s="215">
        <f t="shared" si="393"/>
        <v>44314</v>
      </c>
      <c r="T426" s="131" t="str">
        <f t="shared" si="429"/>
        <v/>
      </c>
      <c r="U426" s="19" t="e">
        <f t="shared" ref="U426:AI426" si="431">IF(ISNUMBER(C426),AVERAGE(C420:C426),NA())</f>
        <v>#N/A</v>
      </c>
      <c r="V426" s="19" t="e">
        <f t="shared" si="431"/>
        <v>#N/A</v>
      </c>
      <c r="W426" s="19" t="e">
        <f t="shared" si="431"/>
        <v>#N/A</v>
      </c>
      <c r="X426" s="19" t="e">
        <f t="shared" si="431"/>
        <v>#N/A</v>
      </c>
      <c r="Y426" s="19" t="e">
        <f t="shared" si="431"/>
        <v>#N/A</v>
      </c>
      <c r="Z426" s="19" t="e">
        <f t="shared" si="431"/>
        <v>#N/A</v>
      </c>
      <c r="AA426" s="19" t="e">
        <f t="shared" si="431"/>
        <v>#N/A</v>
      </c>
      <c r="AB426" s="19" t="e">
        <f t="shared" si="431"/>
        <v>#N/A</v>
      </c>
      <c r="AC426" s="19" t="e">
        <f t="shared" si="431"/>
        <v>#N/A</v>
      </c>
      <c r="AD426" s="19" t="e">
        <f t="shared" si="431"/>
        <v>#N/A</v>
      </c>
      <c r="AE426" s="19" t="e">
        <f t="shared" si="431"/>
        <v>#N/A</v>
      </c>
      <c r="AF426" s="19" t="e">
        <f t="shared" si="431"/>
        <v>#N/A</v>
      </c>
      <c r="AG426" s="19" t="e">
        <f t="shared" si="431"/>
        <v>#N/A</v>
      </c>
      <c r="AH426" s="19" t="e">
        <f t="shared" si="431"/>
        <v>#N/A</v>
      </c>
      <c r="AI426" s="19" t="e">
        <f t="shared" si="431"/>
        <v>#N/A</v>
      </c>
    </row>
    <row r="427" spans="2:35" x14ac:dyDescent="0.25">
      <c r="B427" s="215">
        <f t="shared" si="393"/>
        <v>44315</v>
      </c>
      <c r="T427" s="131" t="str">
        <f t="shared" si="429"/>
        <v/>
      </c>
      <c r="U427" s="19" t="e">
        <f t="shared" ref="U427:AI427" si="432">IF(ISNUMBER(C427),AVERAGE(C421:C427),NA())</f>
        <v>#N/A</v>
      </c>
      <c r="V427" s="19" t="e">
        <f t="shared" si="432"/>
        <v>#N/A</v>
      </c>
      <c r="W427" s="19" t="e">
        <f t="shared" si="432"/>
        <v>#N/A</v>
      </c>
      <c r="X427" s="19" t="e">
        <f t="shared" si="432"/>
        <v>#N/A</v>
      </c>
      <c r="Y427" s="19" t="e">
        <f t="shared" si="432"/>
        <v>#N/A</v>
      </c>
      <c r="Z427" s="19" t="e">
        <f t="shared" si="432"/>
        <v>#N/A</v>
      </c>
      <c r="AA427" s="19" t="e">
        <f t="shared" si="432"/>
        <v>#N/A</v>
      </c>
      <c r="AB427" s="19" t="e">
        <f t="shared" si="432"/>
        <v>#N/A</v>
      </c>
      <c r="AC427" s="19" t="e">
        <f t="shared" si="432"/>
        <v>#N/A</v>
      </c>
      <c r="AD427" s="19" t="e">
        <f t="shared" si="432"/>
        <v>#N/A</v>
      </c>
      <c r="AE427" s="19" t="e">
        <f t="shared" si="432"/>
        <v>#N/A</v>
      </c>
      <c r="AF427" s="19" t="e">
        <f t="shared" si="432"/>
        <v>#N/A</v>
      </c>
      <c r="AG427" s="19" t="e">
        <f t="shared" si="432"/>
        <v>#N/A</v>
      </c>
      <c r="AH427" s="19" t="e">
        <f t="shared" si="432"/>
        <v>#N/A</v>
      </c>
      <c r="AI427" s="19" t="e">
        <f t="shared" si="432"/>
        <v>#N/A</v>
      </c>
    </row>
    <row r="428" spans="2:35" x14ac:dyDescent="0.25">
      <c r="B428" s="215">
        <f t="shared" si="393"/>
        <v>44316</v>
      </c>
      <c r="T428" s="131" t="str">
        <f t="shared" si="429"/>
        <v/>
      </c>
      <c r="U428" s="19" t="e">
        <f t="shared" ref="U428:AI428" si="433">IF(ISNUMBER(C428),AVERAGE(C422:C428),NA())</f>
        <v>#N/A</v>
      </c>
      <c r="V428" s="19" t="e">
        <f t="shared" si="433"/>
        <v>#N/A</v>
      </c>
      <c r="W428" s="19" t="e">
        <f t="shared" si="433"/>
        <v>#N/A</v>
      </c>
      <c r="X428" s="19" t="e">
        <f t="shared" si="433"/>
        <v>#N/A</v>
      </c>
      <c r="Y428" s="19" t="e">
        <f t="shared" si="433"/>
        <v>#N/A</v>
      </c>
      <c r="Z428" s="19" t="e">
        <f t="shared" si="433"/>
        <v>#N/A</v>
      </c>
      <c r="AA428" s="19" t="e">
        <f t="shared" si="433"/>
        <v>#N/A</v>
      </c>
      <c r="AB428" s="19" t="e">
        <f t="shared" si="433"/>
        <v>#N/A</v>
      </c>
      <c r="AC428" s="19" t="e">
        <f t="shared" si="433"/>
        <v>#N/A</v>
      </c>
      <c r="AD428" s="19" t="e">
        <f t="shared" si="433"/>
        <v>#N/A</v>
      </c>
      <c r="AE428" s="19" t="e">
        <f t="shared" si="433"/>
        <v>#N/A</v>
      </c>
      <c r="AF428" s="19" t="e">
        <f t="shared" si="433"/>
        <v>#N/A</v>
      </c>
      <c r="AG428" s="19" t="e">
        <f t="shared" si="433"/>
        <v>#N/A</v>
      </c>
      <c r="AH428" s="19" t="e">
        <f t="shared" si="433"/>
        <v>#N/A</v>
      </c>
      <c r="AI428" s="19" t="e">
        <f t="shared" si="433"/>
        <v>#N/A</v>
      </c>
    </row>
    <row r="429" spans="2:35" x14ac:dyDescent="0.25">
      <c r="B429" s="215">
        <f t="shared" si="393"/>
        <v>44317</v>
      </c>
      <c r="T429" s="131" t="str">
        <f t="shared" si="429"/>
        <v/>
      </c>
      <c r="U429" s="19" t="e">
        <f t="shared" ref="U429:AI429" si="434">IF(ISNUMBER(C429),AVERAGE(C423:C429),NA())</f>
        <v>#N/A</v>
      </c>
      <c r="V429" s="19" t="e">
        <f t="shared" si="434"/>
        <v>#N/A</v>
      </c>
      <c r="W429" s="19" t="e">
        <f t="shared" si="434"/>
        <v>#N/A</v>
      </c>
      <c r="X429" s="19" t="e">
        <f t="shared" si="434"/>
        <v>#N/A</v>
      </c>
      <c r="Y429" s="19" t="e">
        <f t="shared" si="434"/>
        <v>#N/A</v>
      </c>
      <c r="Z429" s="19" t="e">
        <f t="shared" si="434"/>
        <v>#N/A</v>
      </c>
      <c r="AA429" s="19" t="e">
        <f t="shared" si="434"/>
        <v>#N/A</v>
      </c>
      <c r="AB429" s="19" t="e">
        <f t="shared" si="434"/>
        <v>#N/A</v>
      </c>
      <c r="AC429" s="19" t="e">
        <f t="shared" si="434"/>
        <v>#N/A</v>
      </c>
      <c r="AD429" s="19" t="e">
        <f t="shared" si="434"/>
        <v>#N/A</v>
      </c>
      <c r="AE429" s="19" t="e">
        <f t="shared" si="434"/>
        <v>#N/A</v>
      </c>
      <c r="AF429" s="19" t="e">
        <f t="shared" si="434"/>
        <v>#N/A</v>
      </c>
      <c r="AG429" s="19" t="e">
        <f t="shared" si="434"/>
        <v>#N/A</v>
      </c>
      <c r="AH429" s="19" t="e">
        <f t="shared" si="434"/>
        <v>#N/A</v>
      </c>
      <c r="AI429" s="19" t="e">
        <f t="shared" si="434"/>
        <v>#N/A</v>
      </c>
    </row>
    <row r="430" spans="2:35" x14ac:dyDescent="0.25">
      <c r="B430" s="215">
        <f t="shared" si="393"/>
        <v>44318</v>
      </c>
      <c r="T430" s="131" t="str">
        <f t="shared" si="429"/>
        <v/>
      </c>
      <c r="U430" s="19" t="e">
        <f t="shared" ref="U430:AI430" si="435">IF(ISNUMBER(C430),AVERAGE(C424:C430),NA())</f>
        <v>#N/A</v>
      </c>
      <c r="V430" s="19" t="e">
        <f t="shared" si="435"/>
        <v>#N/A</v>
      </c>
      <c r="W430" s="19" t="e">
        <f t="shared" si="435"/>
        <v>#N/A</v>
      </c>
      <c r="X430" s="19" t="e">
        <f t="shared" si="435"/>
        <v>#N/A</v>
      </c>
      <c r="Y430" s="19" t="e">
        <f t="shared" si="435"/>
        <v>#N/A</v>
      </c>
      <c r="Z430" s="19" t="e">
        <f t="shared" si="435"/>
        <v>#N/A</v>
      </c>
      <c r="AA430" s="19" t="e">
        <f t="shared" si="435"/>
        <v>#N/A</v>
      </c>
      <c r="AB430" s="19" t="e">
        <f t="shared" si="435"/>
        <v>#N/A</v>
      </c>
      <c r="AC430" s="19" t="e">
        <f t="shared" si="435"/>
        <v>#N/A</v>
      </c>
      <c r="AD430" s="19" t="e">
        <f t="shared" si="435"/>
        <v>#N/A</v>
      </c>
      <c r="AE430" s="19" t="e">
        <f t="shared" si="435"/>
        <v>#N/A</v>
      </c>
      <c r="AF430" s="19" t="e">
        <f t="shared" si="435"/>
        <v>#N/A</v>
      </c>
      <c r="AG430" s="19" t="e">
        <f t="shared" si="435"/>
        <v>#N/A</v>
      </c>
      <c r="AH430" s="19" t="e">
        <f t="shared" si="435"/>
        <v>#N/A</v>
      </c>
      <c r="AI430" s="19" t="e">
        <f t="shared" si="435"/>
        <v>#N/A</v>
      </c>
    </row>
    <row r="431" spans="2:35" x14ac:dyDescent="0.25">
      <c r="B431" s="215">
        <f t="shared" si="393"/>
        <v>44319</v>
      </c>
      <c r="T431" s="131" t="str">
        <f t="shared" si="429"/>
        <v/>
      </c>
      <c r="U431" s="19" t="e">
        <f t="shared" ref="U431:AI431" si="436">IF(ISNUMBER(C431),AVERAGE(C425:C431),NA())</f>
        <v>#N/A</v>
      </c>
      <c r="V431" s="19" t="e">
        <f t="shared" si="436"/>
        <v>#N/A</v>
      </c>
      <c r="W431" s="19" t="e">
        <f t="shared" si="436"/>
        <v>#N/A</v>
      </c>
      <c r="X431" s="19" t="e">
        <f t="shared" si="436"/>
        <v>#N/A</v>
      </c>
      <c r="Y431" s="19" t="e">
        <f t="shared" si="436"/>
        <v>#N/A</v>
      </c>
      <c r="Z431" s="19" t="e">
        <f t="shared" si="436"/>
        <v>#N/A</v>
      </c>
      <c r="AA431" s="19" t="e">
        <f t="shared" si="436"/>
        <v>#N/A</v>
      </c>
      <c r="AB431" s="19" t="e">
        <f t="shared" si="436"/>
        <v>#N/A</v>
      </c>
      <c r="AC431" s="19" t="e">
        <f t="shared" si="436"/>
        <v>#N/A</v>
      </c>
      <c r="AD431" s="19" t="e">
        <f t="shared" si="436"/>
        <v>#N/A</v>
      </c>
      <c r="AE431" s="19" t="e">
        <f t="shared" si="436"/>
        <v>#N/A</v>
      </c>
      <c r="AF431" s="19" t="e">
        <f t="shared" si="436"/>
        <v>#N/A</v>
      </c>
      <c r="AG431" s="19" t="e">
        <f t="shared" si="436"/>
        <v>#N/A</v>
      </c>
      <c r="AH431" s="19" t="e">
        <f t="shared" si="436"/>
        <v>#N/A</v>
      </c>
      <c r="AI431" s="19" t="e">
        <f t="shared" si="436"/>
        <v>#N/A</v>
      </c>
    </row>
    <row r="432" spans="2:35" x14ac:dyDescent="0.25">
      <c r="B432" s="215">
        <f t="shared" si="393"/>
        <v>44320</v>
      </c>
      <c r="T432" s="131" t="str">
        <f t="shared" si="429"/>
        <v/>
      </c>
      <c r="U432" s="19" t="e">
        <f t="shared" ref="U432:AI432" si="437">IF(ISNUMBER(C432),AVERAGE(C426:C432),NA())</f>
        <v>#N/A</v>
      </c>
      <c r="V432" s="19" t="e">
        <f t="shared" si="437"/>
        <v>#N/A</v>
      </c>
      <c r="W432" s="19" t="e">
        <f t="shared" si="437"/>
        <v>#N/A</v>
      </c>
      <c r="X432" s="19" t="e">
        <f t="shared" si="437"/>
        <v>#N/A</v>
      </c>
      <c r="Y432" s="19" t="e">
        <f t="shared" si="437"/>
        <v>#N/A</v>
      </c>
      <c r="Z432" s="19" t="e">
        <f t="shared" si="437"/>
        <v>#N/A</v>
      </c>
      <c r="AA432" s="19" t="e">
        <f t="shared" si="437"/>
        <v>#N/A</v>
      </c>
      <c r="AB432" s="19" t="e">
        <f t="shared" si="437"/>
        <v>#N/A</v>
      </c>
      <c r="AC432" s="19" t="e">
        <f t="shared" si="437"/>
        <v>#N/A</v>
      </c>
      <c r="AD432" s="19" t="e">
        <f t="shared" si="437"/>
        <v>#N/A</v>
      </c>
      <c r="AE432" s="19" t="e">
        <f t="shared" si="437"/>
        <v>#N/A</v>
      </c>
      <c r="AF432" s="19" t="e">
        <f t="shared" si="437"/>
        <v>#N/A</v>
      </c>
      <c r="AG432" s="19" t="e">
        <f t="shared" si="437"/>
        <v>#N/A</v>
      </c>
      <c r="AH432" s="19" t="e">
        <f t="shared" si="437"/>
        <v>#N/A</v>
      </c>
      <c r="AI432" s="19" t="e">
        <f t="shared" si="437"/>
        <v>#N/A</v>
      </c>
    </row>
    <row r="433" spans="2:35" x14ac:dyDescent="0.25">
      <c r="B433" s="215">
        <f t="shared" si="393"/>
        <v>44321</v>
      </c>
      <c r="T433" s="131" t="str">
        <f t="shared" si="429"/>
        <v/>
      </c>
      <c r="U433" s="19" t="e">
        <f t="shared" ref="U433:AI433" si="438">IF(ISNUMBER(C433),AVERAGE(C427:C433),NA())</f>
        <v>#N/A</v>
      </c>
      <c r="V433" s="19" t="e">
        <f t="shared" si="438"/>
        <v>#N/A</v>
      </c>
      <c r="W433" s="19" t="e">
        <f t="shared" si="438"/>
        <v>#N/A</v>
      </c>
      <c r="X433" s="19" t="e">
        <f t="shared" si="438"/>
        <v>#N/A</v>
      </c>
      <c r="Y433" s="19" t="e">
        <f t="shared" si="438"/>
        <v>#N/A</v>
      </c>
      <c r="Z433" s="19" t="e">
        <f t="shared" si="438"/>
        <v>#N/A</v>
      </c>
      <c r="AA433" s="19" t="e">
        <f t="shared" si="438"/>
        <v>#N/A</v>
      </c>
      <c r="AB433" s="19" t="e">
        <f t="shared" si="438"/>
        <v>#N/A</v>
      </c>
      <c r="AC433" s="19" t="e">
        <f t="shared" si="438"/>
        <v>#N/A</v>
      </c>
      <c r="AD433" s="19" t="e">
        <f t="shared" si="438"/>
        <v>#N/A</v>
      </c>
      <c r="AE433" s="19" t="e">
        <f t="shared" si="438"/>
        <v>#N/A</v>
      </c>
      <c r="AF433" s="19" t="e">
        <f t="shared" si="438"/>
        <v>#N/A</v>
      </c>
      <c r="AG433" s="19" t="e">
        <f t="shared" si="438"/>
        <v>#N/A</v>
      </c>
      <c r="AH433" s="19" t="e">
        <f t="shared" si="438"/>
        <v>#N/A</v>
      </c>
      <c r="AI433" s="19" t="e">
        <f t="shared" si="438"/>
        <v>#N/A</v>
      </c>
    </row>
    <row r="434" spans="2:35" x14ac:dyDescent="0.25">
      <c r="B434" s="215">
        <f t="shared" si="393"/>
        <v>44322</v>
      </c>
      <c r="T434" s="131" t="str">
        <f t="shared" si="429"/>
        <v/>
      </c>
      <c r="U434" s="19" t="e">
        <f t="shared" ref="U434:AI434" si="439">IF(ISNUMBER(C434),AVERAGE(C428:C434),NA())</f>
        <v>#N/A</v>
      </c>
      <c r="V434" s="19" t="e">
        <f t="shared" si="439"/>
        <v>#N/A</v>
      </c>
      <c r="W434" s="19" t="e">
        <f t="shared" si="439"/>
        <v>#N/A</v>
      </c>
      <c r="X434" s="19" t="e">
        <f t="shared" si="439"/>
        <v>#N/A</v>
      </c>
      <c r="Y434" s="19" t="e">
        <f t="shared" si="439"/>
        <v>#N/A</v>
      </c>
      <c r="Z434" s="19" t="e">
        <f t="shared" si="439"/>
        <v>#N/A</v>
      </c>
      <c r="AA434" s="19" t="e">
        <f t="shared" si="439"/>
        <v>#N/A</v>
      </c>
      <c r="AB434" s="19" t="e">
        <f t="shared" si="439"/>
        <v>#N/A</v>
      </c>
      <c r="AC434" s="19" t="e">
        <f t="shared" si="439"/>
        <v>#N/A</v>
      </c>
      <c r="AD434" s="19" t="e">
        <f t="shared" si="439"/>
        <v>#N/A</v>
      </c>
      <c r="AE434" s="19" t="e">
        <f t="shared" si="439"/>
        <v>#N/A</v>
      </c>
      <c r="AF434" s="19" t="e">
        <f t="shared" si="439"/>
        <v>#N/A</v>
      </c>
      <c r="AG434" s="19" t="e">
        <f t="shared" si="439"/>
        <v>#N/A</v>
      </c>
      <c r="AH434" s="19" t="e">
        <f t="shared" si="439"/>
        <v>#N/A</v>
      </c>
      <c r="AI434" s="19" t="e">
        <f t="shared" si="439"/>
        <v>#N/A</v>
      </c>
    </row>
    <row r="435" spans="2:35" x14ac:dyDescent="0.25">
      <c r="B435" s="215">
        <f t="shared" si="393"/>
        <v>44323</v>
      </c>
      <c r="T435" s="131" t="str">
        <f t="shared" si="429"/>
        <v/>
      </c>
      <c r="U435" s="19" t="e">
        <f t="shared" ref="U435:AI435" si="440">IF(ISNUMBER(C435),AVERAGE(C429:C435),NA())</f>
        <v>#N/A</v>
      </c>
      <c r="V435" s="19" t="e">
        <f t="shared" si="440"/>
        <v>#N/A</v>
      </c>
      <c r="W435" s="19" t="e">
        <f t="shared" si="440"/>
        <v>#N/A</v>
      </c>
      <c r="X435" s="19" t="e">
        <f t="shared" si="440"/>
        <v>#N/A</v>
      </c>
      <c r="Y435" s="19" t="e">
        <f t="shared" si="440"/>
        <v>#N/A</v>
      </c>
      <c r="Z435" s="19" t="e">
        <f t="shared" si="440"/>
        <v>#N/A</v>
      </c>
      <c r="AA435" s="19" t="e">
        <f t="shared" si="440"/>
        <v>#N/A</v>
      </c>
      <c r="AB435" s="19" t="e">
        <f t="shared" si="440"/>
        <v>#N/A</v>
      </c>
      <c r="AC435" s="19" t="e">
        <f t="shared" si="440"/>
        <v>#N/A</v>
      </c>
      <c r="AD435" s="19" t="e">
        <f t="shared" si="440"/>
        <v>#N/A</v>
      </c>
      <c r="AE435" s="19" t="e">
        <f t="shared" si="440"/>
        <v>#N/A</v>
      </c>
      <c r="AF435" s="19" t="e">
        <f t="shared" si="440"/>
        <v>#N/A</v>
      </c>
      <c r="AG435" s="19" t="e">
        <f t="shared" si="440"/>
        <v>#N/A</v>
      </c>
      <c r="AH435" s="19" t="e">
        <f t="shared" si="440"/>
        <v>#N/A</v>
      </c>
      <c r="AI435" s="19" t="e">
        <f t="shared" si="440"/>
        <v>#N/A</v>
      </c>
    </row>
    <row r="436" spans="2:35" x14ac:dyDescent="0.25">
      <c r="B436" s="215">
        <f t="shared" si="393"/>
        <v>44324</v>
      </c>
      <c r="T436" s="131" t="str">
        <f t="shared" si="429"/>
        <v/>
      </c>
      <c r="U436" s="19" t="e">
        <f t="shared" ref="U436:AI436" si="441">IF(ISNUMBER(C436),AVERAGE(C430:C436),NA())</f>
        <v>#N/A</v>
      </c>
      <c r="V436" s="19" t="e">
        <f t="shared" si="441"/>
        <v>#N/A</v>
      </c>
      <c r="W436" s="19" t="e">
        <f t="shared" si="441"/>
        <v>#N/A</v>
      </c>
      <c r="X436" s="19" t="e">
        <f t="shared" si="441"/>
        <v>#N/A</v>
      </c>
      <c r="Y436" s="19" t="e">
        <f t="shared" si="441"/>
        <v>#N/A</v>
      </c>
      <c r="Z436" s="19" t="e">
        <f t="shared" si="441"/>
        <v>#N/A</v>
      </c>
      <c r="AA436" s="19" t="e">
        <f t="shared" si="441"/>
        <v>#N/A</v>
      </c>
      <c r="AB436" s="19" t="e">
        <f t="shared" si="441"/>
        <v>#N/A</v>
      </c>
      <c r="AC436" s="19" t="e">
        <f t="shared" si="441"/>
        <v>#N/A</v>
      </c>
      <c r="AD436" s="19" t="e">
        <f t="shared" si="441"/>
        <v>#N/A</v>
      </c>
      <c r="AE436" s="19" t="e">
        <f t="shared" si="441"/>
        <v>#N/A</v>
      </c>
      <c r="AF436" s="19" t="e">
        <f t="shared" si="441"/>
        <v>#N/A</v>
      </c>
      <c r="AG436" s="19" t="e">
        <f t="shared" si="441"/>
        <v>#N/A</v>
      </c>
      <c r="AH436" s="19" t="e">
        <f t="shared" si="441"/>
        <v>#N/A</v>
      </c>
      <c r="AI436" s="19" t="e">
        <f t="shared" si="441"/>
        <v>#N/A</v>
      </c>
    </row>
    <row r="437" spans="2:35" x14ac:dyDescent="0.25">
      <c r="B437" s="215">
        <f t="shared" si="393"/>
        <v>44325</v>
      </c>
      <c r="T437" s="131" t="str">
        <f t="shared" si="429"/>
        <v/>
      </c>
      <c r="U437" s="19" t="e">
        <f t="shared" ref="U437:AI437" si="442">IF(ISNUMBER(C437),AVERAGE(C431:C437),NA())</f>
        <v>#N/A</v>
      </c>
      <c r="V437" s="19" t="e">
        <f t="shared" si="442"/>
        <v>#N/A</v>
      </c>
      <c r="W437" s="19" t="e">
        <f t="shared" si="442"/>
        <v>#N/A</v>
      </c>
      <c r="X437" s="19" t="e">
        <f t="shared" si="442"/>
        <v>#N/A</v>
      </c>
      <c r="Y437" s="19" t="e">
        <f t="shared" si="442"/>
        <v>#N/A</v>
      </c>
      <c r="Z437" s="19" t="e">
        <f t="shared" si="442"/>
        <v>#N/A</v>
      </c>
      <c r="AA437" s="19" t="e">
        <f t="shared" si="442"/>
        <v>#N/A</v>
      </c>
      <c r="AB437" s="19" t="e">
        <f t="shared" si="442"/>
        <v>#N/A</v>
      </c>
      <c r="AC437" s="19" t="e">
        <f t="shared" si="442"/>
        <v>#N/A</v>
      </c>
      <c r="AD437" s="19" t="e">
        <f t="shared" si="442"/>
        <v>#N/A</v>
      </c>
      <c r="AE437" s="19" t="e">
        <f t="shared" si="442"/>
        <v>#N/A</v>
      </c>
      <c r="AF437" s="19" t="e">
        <f t="shared" si="442"/>
        <v>#N/A</v>
      </c>
      <c r="AG437" s="19" t="e">
        <f t="shared" si="442"/>
        <v>#N/A</v>
      </c>
      <c r="AH437" s="19" t="e">
        <f t="shared" si="442"/>
        <v>#N/A</v>
      </c>
      <c r="AI437" s="19" t="e">
        <f t="shared" si="442"/>
        <v>#N/A</v>
      </c>
    </row>
    <row r="438" spans="2:35" x14ac:dyDescent="0.25">
      <c r="B438" s="215">
        <f t="shared" si="393"/>
        <v>44326</v>
      </c>
      <c r="T438" s="131" t="str">
        <f t="shared" si="429"/>
        <v/>
      </c>
      <c r="U438" s="19" t="e">
        <f t="shared" ref="U438:AI438" si="443">IF(ISNUMBER(C438),AVERAGE(C432:C438),NA())</f>
        <v>#N/A</v>
      </c>
      <c r="V438" s="19" t="e">
        <f t="shared" si="443"/>
        <v>#N/A</v>
      </c>
      <c r="W438" s="19" t="e">
        <f t="shared" si="443"/>
        <v>#N/A</v>
      </c>
      <c r="X438" s="19" t="e">
        <f t="shared" si="443"/>
        <v>#N/A</v>
      </c>
      <c r="Y438" s="19" t="e">
        <f t="shared" si="443"/>
        <v>#N/A</v>
      </c>
      <c r="Z438" s="19" t="e">
        <f t="shared" si="443"/>
        <v>#N/A</v>
      </c>
      <c r="AA438" s="19" t="e">
        <f t="shared" si="443"/>
        <v>#N/A</v>
      </c>
      <c r="AB438" s="19" t="e">
        <f t="shared" si="443"/>
        <v>#N/A</v>
      </c>
      <c r="AC438" s="19" t="e">
        <f t="shared" si="443"/>
        <v>#N/A</v>
      </c>
      <c r="AD438" s="19" t="e">
        <f t="shared" si="443"/>
        <v>#N/A</v>
      </c>
      <c r="AE438" s="19" t="e">
        <f t="shared" si="443"/>
        <v>#N/A</v>
      </c>
      <c r="AF438" s="19" t="e">
        <f t="shared" si="443"/>
        <v>#N/A</v>
      </c>
      <c r="AG438" s="19" t="e">
        <f t="shared" si="443"/>
        <v>#N/A</v>
      </c>
      <c r="AH438" s="19" t="e">
        <f t="shared" si="443"/>
        <v>#N/A</v>
      </c>
      <c r="AI438" s="19" t="e">
        <f t="shared" si="443"/>
        <v>#N/A</v>
      </c>
    </row>
    <row r="439" spans="2:35" x14ac:dyDescent="0.25">
      <c r="B439" s="215">
        <f t="shared" si="393"/>
        <v>44327</v>
      </c>
      <c r="T439" s="131" t="str">
        <f t="shared" si="429"/>
        <v/>
      </c>
      <c r="U439" s="19" t="e">
        <f t="shared" ref="U439:AI439" si="444">IF(ISNUMBER(C439),AVERAGE(C433:C439),NA())</f>
        <v>#N/A</v>
      </c>
      <c r="V439" s="19" t="e">
        <f t="shared" si="444"/>
        <v>#N/A</v>
      </c>
      <c r="W439" s="19" t="e">
        <f t="shared" si="444"/>
        <v>#N/A</v>
      </c>
      <c r="X439" s="19" t="e">
        <f t="shared" si="444"/>
        <v>#N/A</v>
      </c>
      <c r="Y439" s="19" t="e">
        <f t="shared" si="444"/>
        <v>#N/A</v>
      </c>
      <c r="Z439" s="19" t="e">
        <f t="shared" si="444"/>
        <v>#N/A</v>
      </c>
      <c r="AA439" s="19" t="e">
        <f t="shared" si="444"/>
        <v>#N/A</v>
      </c>
      <c r="AB439" s="19" t="e">
        <f t="shared" si="444"/>
        <v>#N/A</v>
      </c>
      <c r="AC439" s="19" t="e">
        <f t="shared" si="444"/>
        <v>#N/A</v>
      </c>
      <c r="AD439" s="19" t="e">
        <f t="shared" si="444"/>
        <v>#N/A</v>
      </c>
      <c r="AE439" s="19" t="e">
        <f t="shared" si="444"/>
        <v>#N/A</v>
      </c>
      <c r="AF439" s="19" t="e">
        <f t="shared" si="444"/>
        <v>#N/A</v>
      </c>
      <c r="AG439" s="19" t="e">
        <f t="shared" si="444"/>
        <v>#N/A</v>
      </c>
      <c r="AH439" s="19" t="e">
        <f t="shared" si="444"/>
        <v>#N/A</v>
      </c>
      <c r="AI439" s="19" t="e">
        <f t="shared" si="444"/>
        <v>#N/A</v>
      </c>
    </row>
    <row r="440" spans="2:35" x14ac:dyDescent="0.25">
      <c r="B440" s="215">
        <f t="shared" si="393"/>
        <v>44328</v>
      </c>
      <c r="T440" s="131" t="str">
        <f t="shared" si="429"/>
        <v/>
      </c>
      <c r="U440" s="19" t="e">
        <f t="shared" ref="U440:AI440" si="445">IF(ISNUMBER(C440),AVERAGE(C434:C440),NA())</f>
        <v>#N/A</v>
      </c>
      <c r="V440" s="19" t="e">
        <f t="shared" si="445"/>
        <v>#N/A</v>
      </c>
      <c r="W440" s="19" t="e">
        <f t="shared" si="445"/>
        <v>#N/A</v>
      </c>
      <c r="X440" s="19" t="e">
        <f t="shared" si="445"/>
        <v>#N/A</v>
      </c>
      <c r="Y440" s="19" t="e">
        <f t="shared" si="445"/>
        <v>#N/A</v>
      </c>
      <c r="Z440" s="19" t="e">
        <f t="shared" si="445"/>
        <v>#N/A</v>
      </c>
      <c r="AA440" s="19" t="e">
        <f t="shared" si="445"/>
        <v>#N/A</v>
      </c>
      <c r="AB440" s="19" t="e">
        <f t="shared" si="445"/>
        <v>#N/A</v>
      </c>
      <c r="AC440" s="19" t="e">
        <f t="shared" si="445"/>
        <v>#N/A</v>
      </c>
      <c r="AD440" s="19" t="e">
        <f t="shared" si="445"/>
        <v>#N/A</v>
      </c>
      <c r="AE440" s="19" t="e">
        <f t="shared" si="445"/>
        <v>#N/A</v>
      </c>
      <c r="AF440" s="19" t="e">
        <f t="shared" si="445"/>
        <v>#N/A</v>
      </c>
      <c r="AG440" s="19" t="e">
        <f t="shared" si="445"/>
        <v>#N/A</v>
      </c>
      <c r="AH440" s="19" t="e">
        <f t="shared" si="445"/>
        <v>#N/A</v>
      </c>
      <c r="AI440" s="19" t="e">
        <f t="shared" si="445"/>
        <v>#N/A</v>
      </c>
    </row>
    <row r="441" spans="2:35" x14ac:dyDescent="0.25">
      <c r="B441" s="215">
        <f t="shared" si="393"/>
        <v>44329</v>
      </c>
      <c r="T441" s="131" t="str">
        <f t="shared" si="429"/>
        <v/>
      </c>
      <c r="U441" s="19" t="e">
        <f t="shared" ref="U441:AI441" si="446">IF(ISNUMBER(C441),AVERAGE(C435:C441),NA())</f>
        <v>#N/A</v>
      </c>
      <c r="V441" s="19" t="e">
        <f t="shared" si="446"/>
        <v>#N/A</v>
      </c>
      <c r="W441" s="19" t="e">
        <f t="shared" si="446"/>
        <v>#N/A</v>
      </c>
      <c r="X441" s="19" t="e">
        <f t="shared" si="446"/>
        <v>#N/A</v>
      </c>
      <c r="Y441" s="19" t="e">
        <f t="shared" si="446"/>
        <v>#N/A</v>
      </c>
      <c r="Z441" s="19" t="e">
        <f t="shared" si="446"/>
        <v>#N/A</v>
      </c>
      <c r="AA441" s="19" t="e">
        <f t="shared" si="446"/>
        <v>#N/A</v>
      </c>
      <c r="AB441" s="19" t="e">
        <f t="shared" si="446"/>
        <v>#N/A</v>
      </c>
      <c r="AC441" s="19" t="e">
        <f t="shared" si="446"/>
        <v>#N/A</v>
      </c>
      <c r="AD441" s="19" t="e">
        <f t="shared" si="446"/>
        <v>#N/A</v>
      </c>
      <c r="AE441" s="19" t="e">
        <f t="shared" si="446"/>
        <v>#N/A</v>
      </c>
      <c r="AF441" s="19" t="e">
        <f t="shared" si="446"/>
        <v>#N/A</v>
      </c>
      <c r="AG441" s="19" t="e">
        <f t="shared" si="446"/>
        <v>#N/A</v>
      </c>
      <c r="AH441" s="19" t="e">
        <f t="shared" si="446"/>
        <v>#N/A</v>
      </c>
      <c r="AI441" s="19" t="e">
        <f t="shared" si="446"/>
        <v>#N/A</v>
      </c>
    </row>
    <row r="442" spans="2:35" x14ac:dyDescent="0.25">
      <c r="B442" s="215">
        <f t="shared" si="393"/>
        <v>44330</v>
      </c>
      <c r="T442" s="131" t="str">
        <f t="shared" si="429"/>
        <v/>
      </c>
      <c r="U442" s="19" t="e">
        <f t="shared" ref="U442:AI442" si="447">IF(ISNUMBER(C442),AVERAGE(C436:C442),NA())</f>
        <v>#N/A</v>
      </c>
      <c r="V442" s="19" t="e">
        <f t="shared" si="447"/>
        <v>#N/A</v>
      </c>
      <c r="W442" s="19" t="e">
        <f t="shared" si="447"/>
        <v>#N/A</v>
      </c>
      <c r="X442" s="19" t="e">
        <f t="shared" si="447"/>
        <v>#N/A</v>
      </c>
      <c r="Y442" s="19" t="e">
        <f t="shared" si="447"/>
        <v>#N/A</v>
      </c>
      <c r="Z442" s="19" t="e">
        <f t="shared" si="447"/>
        <v>#N/A</v>
      </c>
      <c r="AA442" s="19" t="e">
        <f t="shared" si="447"/>
        <v>#N/A</v>
      </c>
      <c r="AB442" s="19" t="e">
        <f t="shared" si="447"/>
        <v>#N/A</v>
      </c>
      <c r="AC442" s="19" t="e">
        <f t="shared" si="447"/>
        <v>#N/A</v>
      </c>
      <c r="AD442" s="19" t="e">
        <f t="shared" si="447"/>
        <v>#N/A</v>
      </c>
      <c r="AE442" s="19" t="e">
        <f t="shared" si="447"/>
        <v>#N/A</v>
      </c>
      <c r="AF442" s="19" t="e">
        <f t="shared" si="447"/>
        <v>#N/A</v>
      </c>
      <c r="AG442" s="19" t="e">
        <f t="shared" si="447"/>
        <v>#N/A</v>
      </c>
      <c r="AH442" s="19" t="e">
        <f t="shared" si="447"/>
        <v>#N/A</v>
      </c>
      <c r="AI442" s="19" t="e">
        <f t="shared" si="447"/>
        <v>#N/A</v>
      </c>
    </row>
    <row r="443" spans="2:35" x14ac:dyDescent="0.25">
      <c r="B443" s="215">
        <f t="shared" si="393"/>
        <v>44331</v>
      </c>
      <c r="T443" s="131" t="str">
        <f t="shared" si="429"/>
        <v/>
      </c>
      <c r="U443" s="19" t="e">
        <f t="shared" ref="U443:AI443" si="448">IF(ISNUMBER(C443),AVERAGE(C437:C443),NA())</f>
        <v>#N/A</v>
      </c>
      <c r="V443" s="19" t="e">
        <f t="shared" si="448"/>
        <v>#N/A</v>
      </c>
      <c r="W443" s="19" t="e">
        <f t="shared" si="448"/>
        <v>#N/A</v>
      </c>
      <c r="X443" s="19" t="e">
        <f t="shared" si="448"/>
        <v>#N/A</v>
      </c>
      <c r="Y443" s="19" t="e">
        <f t="shared" si="448"/>
        <v>#N/A</v>
      </c>
      <c r="Z443" s="19" t="e">
        <f t="shared" si="448"/>
        <v>#N/A</v>
      </c>
      <c r="AA443" s="19" t="e">
        <f t="shared" si="448"/>
        <v>#N/A</v>
      </c>
      <c r="AB443" s="19" t="e">
        <f t="shared" si="448"/>
        <v>#N/A</v>
      </c>
      <c r="AC443" s="19" t="e">
        <f t="shared" si="448"/>
        <v>#N/A</v>
      </c>
      <c r="AD443" s="19" t="e">
        <f t="shared" si="448"/>
        <v>#N/A</v>
      </c>
      <c r="AE443" s="19" t="e">
        <f t="shared" si="448"/>
        <v>#N/A</v>
      </c>
      <c r="AF443" s="19" t="e">
        <f t="shared" si="448"/>
        <v>#N/A</v>
      </c>
      <c r="AG443" s="19" t="e">
        <f t="shared" si="448"/>
        <v>#N/A</v>
      </c>
      <c r="AH443" s="19" t="e">
        <f t="shared" si="448"/>
        <v>#N/A</v>
      </c>
      <c r="AI443" s="19" t="e">
        <f t="shared" si="448"/>
        <v>#N/A</v>
      </c>
    </row>
    <row r="444" spans="2:35" x14ac:dyDescent="0.25">
      <c r="B444" s="215">
        <f t="shared" si="393"/>
        <v>44332</v>
      </c>
      <c r="T444" s="131" t="str">
        <f t="shared" si="429"/>
        <v/>
      </c>
      <c r="U444" s="19" t="e">
        <f t="shared" ref="U444:AI444" si="449">IF(ISNUMBER(C444),AVERAGE(C438:C444),NA())</f>
        <v>#N/A</v>
      </c>
      <c r="V444" s="19" t="e">
        <f t="shared" si="449"/>
        <v>#N/A</v>
      </c>
      <c r="W444" s="19" t="e">
        <f t="shared" si="449"/>
        <v>#N/A</v>
      </c>
      <c r="X444" s="19" t="e">
        <f t="shared" si="449"/>
        <v>#N/A</v>
      </c>
      <c r="Y444" s="19" t="e">
        <f t="shared" si="449"/>
        <v>#N/A</v>
      </c>
      <c r="Z444" s="19" t="e">
        <f t="shared" si="449"/>
        <v>#N/A</v>
      </c>
      <c r="AA444" s="19" t="e">
        <f t="shared" si="449"/>
        <v>#N/A</v>
      </c>
      <c r="AB444" s="19" t="e">
        <f t="shared" si="449"/>
        <v>#N/A</v>
      </c>
      <c r="AC444" s="19" t="e">
        <f t="shared" si="449"/>
        <v>#N/A</v>
      </c>
      <c r="AD444" s="19" t="e">
        <f t="shared" si="449"/>
        <v>#N/A</v>
      </c>
      <c r="AE444" s="19" t="e">
        <f t="shared" si="449"/>
        <v>#N/A</v>
      </c>
      <c r="AF444" s="19" t="e">
        <f t="shared" si="449"/>
        <v>#N/A</v>
      </c>
      <c r="AG444" s="19" t="e">
        <f t="shared" si="449"/>
        <v>#N/A</v>
      </c>
      <c r="AH444" s="19" t="e">
        <f t="shared" si="449"/>
        <v>#N/A</v>
      </c>
      <c r="AI444" s="19" t="e">
        <f t="shared" si="449"/>
        <v>#N/A</v>
      </c>
    </row>
    <row r="445" spans="2:35" x14ac:dyDescent="0.25">
      <c r="B445" s="215">
        <f t="shared" si="393"/>
        <v>44333</v>
      </c>
      <c r="T445" s="131" t="str">
        <f t="shared" si="429"/>
        <v/>
      </c>
      <c r="U445" s="19" t="e">
        <f t="shared" ref="U445:AI445" si="450">IF(ISNUMBER(C445),AVERAGE(C439:C445),NA())</f>
        <v>#N/A</v>
      </c>
      <c r="V445" s="19" t="e">
        <f t="shared" si="450"/>
        <v>#N/A</v>
      </c>
      <c r="W445" s="19" t="e">
        <f t="shared" si="450"/>
        <v>#N/A</v>
      </c>
      <c r="X445" s="19" t="e">
        <f t="shared" si="450"/>
        <v>#N/A</v>
      </c>
      <c r="Y445" s="19" t="e">
        <f t="shared" si="450"/>
        <v>#N/A</v>
      </c>
      <c r="Z445" s="19" t="e">
        <f t="shared" si="450"/>
        <v>#N/A</v>
      </c>
      <c r="AA445" s="19" t="e">
        <f t="shared" si="450"/>
        <v>#N/A</v>
      </c>
      <c r="AB445" s="19" t="e">
        <f t="shared" si="450"/>
        <v>#N/A</v>
      </c>
      <c r="AC445" s="19" t="e">
        <f t="shared" si="450"/>
        <v>#N/A</v>
      </c>
      <c r="AD445" s="19" t="e">
        <f t="shared" si="450"/>
        <v>#N/A</v>
      </c>
      <c r="AE445" s="19" t="e">
        <f t="shared" si="450"/>
        <v>#N/A</v>
      </c>
      <c r="AF445" s="19" t="e">
        <f t="shared" si="450"/>
        <v>#N/A</v>
      </c>
      <c r="AG445" s="19" t="e">
        <f t="shared" si="450"/>
        <v>#N/A</v>
      </c>
      <c r="AH445" s="19" t="e">
        <f t="shared" si="450"/>
        <v>#N/A</v>
      </c>
      <c r="AI445" s="19" t="e">
        <f t="shared" si="450"/>
        <v>#N/A</v>
      </c>
    </row>
    <row r="446" spans="2:35" x14ac:dyDescent="0.25">
      <c r="B446" s="215">
        <f t="shared" si="393"/>
        <v>44334</v>
      </c>
      <c r="T446" s="131" t="str">
        <f t="shared" si="429"/>
        <v/>
      </c>
      <c r="U446" s="19" t="e">
        <f t="shared" ref="U446:AI446" si="451">IF(ISNUMBER(C446),AVERAGE(C440:C446),NA())</f>
        <v>#N/A</v>
      </c>
      <c r="V446" s="19" t="e">
        <f t="shared" si="451"/>
        <v>#N/A</v>
      </c>
      <c r="W446" s="19" t="e">
        <f t="shared" si="451"/>
        <v>#N/A</v>
      </c>
      <c r="X446" s="19" t="e">
        <f t="shared" si="451"/>
        <v>#N/A</v>
      </c>
      <c r="Y446" s="19" t="e">
        <f t="shared" si="451"/>
        <v>#N/A</v>
      </c>
      <c r="Z446" s="19" t="e">
        <f t="shared" si="451"/>
        <v>#N/A</v>
      </c>
      <c r="AA446" s="19" t="e">
        <f t="shared" si="451"/>
        <v>#N/A</v>
      </c>
      <c r="AB446" s="19" t="e">
        <f t="shared" si="451"/>
        <v>#N/A</v>
      </c>
      <c r="AC446" s="19" t="e">
        <f t="shared" si="451"/>
        <v>#N/A</v>
      </c>
      <c r="AD446" s="19" t="e">
        <f t="shared" si="451"/>
        <v>#N/A</v>
      </c>
      <c r="AE446" s="19" t="e">
        <f t="shared" si="451"/>
        <v>#N/A</v>
      </c>
      <c r="AF446" s="19" t="e">
        <f t="shared" si="451"/>
        <v>#N/A</v>
      </c>
      <c r="AG446" s="19" t="e">
        <f t="shared" si="451"/>
        <v>#N/A</v>
      </c>
      <c r="AH446" s="19" t="e">
        <f t="shared" si="451"/>
        <v>#N/A</v>
      </c>
      <c r="AI446" s="19" t="e">
        <f t="shared" si="451"/>
        <v>#N/A</v>
      </c>
    </row>
    <row r="447" spans="2:35" x14ac:dyDescent="0.25">
      <c r="B447" s="215">
        <f t="shared" si="393"/>
        <v>44335</v>
      </c>
      <c r="T447" s="131" t="str">
        <f t="shared" si="429"/>
        <v/>
      </c>
      <c r="U447" s="19" t="e">
        <f t="shared" ref="U447:AI447" si="452">IF(ISNUMBER(C447),AVERAGE(C441:C447),NA())</f>
        <v>#N/A</v>
      </c>
      <c r="V447" s="19" t="e">
        <f t="shared" si="452"/>
        <v>#N/A</v>
      </c>
      <c r="W447" s="19" t="e">
        <f t="shared" si="452"/>
        <v>#N/A</v>
      </c>
      <c r="X447" s="19" t="e">
        <f t="shared" si="452"/>
        <v>#N/A</v>
      </c>
      <c r="Y447" s="19" t="e">
        <f t="shared" si="452"/>
        <v>#N/A</v>
      </c>
      <c r="Z447" s="19" t="e">
        <f t="shared" si="452"/>
        <v>#N/A</v>
      </c>
      <c r="AA447" s="19" t="e">
        <f t="shared" si="452"/>
        <v>#N/A</v>
      </c>
      <c r="AB447" s="19" t="e">
        <f t="shared" si="452"/>
        <v>#N/A</v>
      </c>
      <c r="AC447" s="19" t="e">
        <f t="shared" si="452"/>
        <v>#N/A</v>
      </c>
      <c r="AD447" s="19" t="e">
        <f t="shared" si="452"/>
        <v>#N/A</v>
      </c>
      <c r="AE447" s="19" t="e">
        <f t="shared" si="452"/>
        <v>#N/A</v>
      </c>
      <c r="AF447" s="19" t="e">
        <f t="shared" si="452"/>
        <v>#N/A</v>
      </c>
      <c r="AG447" s="19" t="e">
        <f t="shared" si="452"/>
        <v>#N/A</v>
      </c>
      <c r="AH447" s="19" t="e">
        <f t="shared" si="452"/>
        <v>#N/A</v>
      </c>
      <c r="AI447" s="19" t="e">
        <f t="shared" si="452"/>
        <v>#N/A</v>
      </c>
    </row>
    <row r="448" spans="2:35" x14ac:dyDescent="0.25">
      <c r="B448" s="215">
        <f t="shared" si="393"/>
        <v>44336</v>
      </c>
      <c r="T448" s="131" t="str">
        <f t="shared" si="429"/>
        <v/>
      </c>
      <c r="U448" s="19" t="e">
        <f t="shared" ref="U448:AI448" si="453">IF(ISNUMBER(C448),AVERAGE(C442:C448),NA())</f>
        <v>#N/A</v>
      </c>
      <c r="V448" s="19" t="e">
        <f t="shared" si="453"/>
        <v>#N/A</v>
      </c>
      <c r="W448" s="19" t="e">
        <f t="shared" si="453"/>
        <v>#N/A</v>
      </c>
      <c r="X448" s="19" t="e">
        <f t="shared" si="453"/>
        <v>#N/A</v>
      </c>
      <c r="Y448" s="19" t="e">
        <f t="shared" si="453"/>
        <v>#N/A</v>
      </c>
      <c r="Z448" s="19" t="e">
        <f t="shared" si="453"/>
        <v>#N/A</v>
      </c>
      <c r="AA448" s="19" t="e">
        <f t="shared" si="453"/>
        <v>#N/A</v>
      </c>
      <c r="AB448" s="19" t="e">
        <f t="shared" si="453"/>
        <v>#N/A</v>
      </c>
      <c r="AC448" s="19" t="e">
        <f t="shared" si="453"/>
        <v>#N/A</v>
      </c>
      <c r="AD448" s="19" t="e">
        <f t="shared" si="453"/>
        <v>#N/A</v>
      </c>
      <c r="AE448" s="19" t="e">
        <f t="shared" si="453"/>
        <v>#N/A</v>
      </c>
      <c r="AF448" s="19" t="e">
        <f t="shared" si="453"/>
        <v>#N/A</v>
      </c>
      <c r="AG448" s="19" t="e">
        <f t="shared" si="453"/>
        <v>#N/A</v>
      </c>
      <c r="AH448" s="19" t="e">
        <f t="shared" si="453"/>
        <v>#N/A</v>
      </c>
      <c r="AI448" s="19" t="e">
        <f t="shared" si="453"/>
        <v>#N/A</v>
      </c>
    </row>
    <row r="449" spans="2:35" x14ac:dyDescent="0.25">
      <c r="B449" s="215">
        <f t="shared" si="393"/>
        <v>44337</v>
      </c>
      <c r="T449" s="131" t="str">
        <f t="shared" si="429"/>
        <v/>
      </c>
      <c r="U449" s="19" t="e">
        <f t="shared" ref="U449:AI449" si="454">IF(ISNUMBER(C449),AVERAGE(C443:C449),NA())</f>
        <v>#N/A</v>
      </c>
      <c r="V449" s="19" t="e">
        <f t="shared" si="454"/>
        <v>#N/A</v>
      </c>
      <c r="W449" s="19" t="e">
        <f t="shared" si="454"/>
        <v>#N/A</v>
      </c>
      <c r="X449" s="19" t="e">
        <f t="shared" si="454"/>
        <v>#N/A</v>
      </c>
      <c r="Y449" s="19" t="e">
        <f t="shared" si="454"/>
        <v>#N/A</v>
      </c>
      <c r="Z449" s="19" t="e">
        <f t="shared" si="454"/>
        <v>#N/A</v>
      </c>
      <c r="AA449" s="19" t="e">
        <f t="shared" si="454"/>
        <v>#N/A</v>
      </c>
      <c r="AB449" s="19" t="e">
        <f t="shared" si="454"/>
        <v>#N/A</v>
      </c>
      <c r="AC449" s="19" t="e">
        <f t="shared" si="454"/>
        <v>#N/A</v>
      </c>
      <c r="AD449" s="19" t="e">
        <f t="shared" si="454"/>
        <v>#N/A</v>
      </c>
      <c r="AE449" s="19" t="e">
        <f t="shared" si="454"/>
        <v>#N/A</v>
      </c>
      <c r="AF449" s="19" t="e">
        <f t="shared" si="454"/>
        <v>#N/A</v>
      </c>
      <c r="AG449" s="19" t="e">
        <f t="shared" si="454"/>
        <v>#N/A</v>
      </c>
      <c r="AH449" s="19" t="e">
        <f t="shared" si="454"/>
        <v>#N/A</v>
      </c>
      <c r="AI449" s="19" t="e">
        <f t="shared" si="454"/>
        <v>#N/A</v>
      </c>
    </row>
    <row r="450" spans="2:35" x14ac:dyDescent="0.25">
      <c r="B450" s="215">
        <f t="shared" si="393"/>
        <v>44338</v>
      </c>
      <c r="T450" s="131" t="str">
        <f t="shared" si="429"/>
        <v/>
      </c>
      <c r="U450" s="19" t="e">
        <f t="shared" ref="U450:AI450" si="455">IF(ISNUMBER(C450),AVERAGE(C444:C450),NA())</f>
        <v>#N/A</v>
      </c>
      <c r="V450" s="19" t="e">
        <f t="shared" si="455"/>
        <v>#N/A</v>
      </c>
      <c r="W450" s="19" t="e">
        <f t="shared" si="455"/>
        <v>#N/A</v>
      </c>
      <c r="X450" s="19" t="e">
        <f t="shared" si="455"/>
        <v>#N/A</v>
      </c>
      <c r="Y450" s="19" t="e">
        <f t="shared" si="455"/>
        <v>#N/A</v>
      </c>
      <c r="Z450" s="19" t="e">
        <f t="shared" si="455"/>
        <v>#N/A</v>
      </c>
      <c r="AA450" s="19" t="e">
        <f t="shared" si="455"/>
        <v>#N/A</v>
      </c>
      <c r="AB450" s="19" t="e">
        <f t="shared" si="455"/>
        <v>#N/A</v>
      </c>
      <c r="AC450" s="19" t="e">
        <f t="shared" si="455"/>
        <v>#N/A</v>
      </c>
      <c r="AD450" s="19" t="e">
        <f t="shared" si="455"/>
        <v>#N/A</v>
      </c>
      <c r="AE450" s="19" t="e">
        <f t="shared" si="455"/>
        <v>#N/A</v>
      </c>
      <c r="AF450" s="19" t="e">
        <f t="shared" si="455"/>
        <v>#N/A</v>
      </c>
      <c r="AG450" s="19" t="e">
        <f t="shared" si="455"/>
        <v>#N/A</v>
      </c>
      <c r="AH450" s="19" t="e">
        <f t="shared" si="455"/>
        <v>#N/A</v>
      </c>
      <c r="AI450" s="19" t="e">
        <f t="shared" si="455"/>
        <v>#N/A</v>
      </c>
    </row>
    <row r="451" spans="2:35" x14ac:dyDescent="0.25">
      <c r="B451" s="215">
        <f t="shared" si="393"/>
        <v>44339</v>
      </c>
      <c r="T451" s="131" t="str">
        <f t="shared" si="429"/>
        <v/>
      </c>
      <c r="U451" s="19" t="e">
        <f t="shared" ref="U451:AI451" si="456">IF(ISNUMBER(C451),AVERAGE(C445:C451),NA())</f>
        <v>#N/A</v>
      </c>
      <c r="V451" s="19" t="e">
        <f t="shared" si="456"/>
        <v>#N/A</v>
      </c>
      <c r="W451" s="19" t="e">
        <f t="shared" si="456"/>
        <v>#N/A</v>
      </c>
      <c r="X451" s="19" t="e">
        <f t="shared" si="456"/>
        <v>#N/A</v>
      </c>
      <c r="Y451" s="19" t="e">
        <f t="shared" si="456"/>
        <v>#N/A</v>
      </c>
      <c r="Z451" s="19" t="e">
        <f t="shared" si="456"/>
        <v>#N/A</v>
      </c>
      <c r="AA451" s="19" t="e">
        <f t="shared" si="456"/>
        <v>#N/A</v>
      </c>
      <c r="AB451" s="19" t="e">
        <f t="shared" si="456"/>
        <v>#N/A</v>
      </c>
      <c r="AC451" s="19" t="e">
        <f t="shared" si="456"/>
        <v>#N/A</v>
      </c>
      <c r="AD451" s="19" t="e">
        <f t="shared" si="456"/>
        <v>#N/A</v>
      </c>
      <c r="AE451" s="19" t="e">
        <f t="shared" si="456"/>
        <v>#N/A</v>
      </c>
      <c r="AF451" s="19" t="e">
        <f t="shared" si="456"/>
        <v>#N/A</v>
      </c>
      <c r="AG451" s="19" t="e">
        <f t="shared" si="456"/>
        <v>#N/A</v>
      </c>
      <c r="AH451" s="19" t="e">
        <f t="shared" si="456"/>
        <v>#N/A</v>
      </c>
      <c r="AI451" s="19" t="e">
        <f t="shared" si="456"/>
        <v>#N/A</v>
      </c>
    </row>
    <row r="452" spans="2:35" x14ac:dyDescent="0.25">
      <c r="B452" s="215">
        <f t="shared" si="393"/>
        <v>44340</v>
      </c>
      <c r="T452" s="131" t="str">
        <f t="shared" si="429"/>
        <v/>
      </c>
      <c r="U452" s="19" t="e">
        <f t="shared" ref="U452:AI452" si="457">IF(ISNUMBER(C452),AVERAGE(C446:C452),NA())</f>
        <v>#N/A</v>
      </c>
      <c r="V452" s="19" t="e">
        <f t="shared" si="457"/>
        <v>#N/A</v>
      </c>
      <c r="W452" s="19" t="e">
        <f t="shared" si="457"/>
        <v>#N/A</v>
      </c>
      <c r="X452" s="19" t="e">
        <f t="shared" si="457"/>
        <v>#N/A</v>
      </c>
      <c r="Y452" s="19" t="e">
        <f t="shared" si="457"/>
        <v>#N/A</v>
      </c>
      <c r="Z452" s="19" t="e">
        <f t="shared" si="457"/>
        <v>#N/A</v>
      </c>
      <c r="AA452" s="19" t="e">
        <f t="shared" si="457"/>
        <v>#N/A</v>
      </c>
      <c r="AB452" s="19" t="e">
        <f t="shared" si="457"/>
        <v>#N/A</v>
      </c>
      <c r="AC452" s="19" t="e">
        <f t="shared" si="457"/>
        <v>#N/A</v>
      </c>
      <c r="AD452" s="19" t="e">
        <f t="shared" si="457"/>
        <v>#N/A</v>
      </c>
      <c r="AE452" s="19" t="e">
        <f t="shared" si="457"/>
        <v>#N/A</v>
      </c>
      <c r="AF452" s="19" t="e">
        <f t="shared" si="457"/>
        <v>#N/A</v>
      </c>
      <c r="AG452" s="19" t="e">
        <f t="shared" si="457"/>
        <v>#N/A</v>
      </c>
      <c r="AH452" s="19" t="e">
        <f t="shared" si="457"/>
        <v>#N/A</v>
      </c>
      <c r="AI452" s="19" t="e">
        <f t="shared" si="457"/>
        <v>#N/A</v>
      </c>
    </row>
    <row r="453" spans="2:35" x14ac:dyDescent="0.25">
      <c r="B453" s="215">
        <f t="shared" si="393"/>
        <v>44341</v>
      </c>
      <c r="T453" s="131" t="str">
        <f t="shared" si="429"/>
        <v/>
      </c>
      <c r="U453" s="19" t="e">
        <f t="shared" ref="U453:AI453" si="458">IF(ISNUMBER(C453),AVERAGE(C447:C453),NA())</f>
        <v>#N/A</v>
      </c>
      <c r="V453" s="19" t="e">
        <f t="shared" si="458"/>
        <v>#N/A</v>
      </c>
      <c r="W453" s="19" t="e">
        <f t="shared" si="458"/>
        <v>#N/A</v>
      </c>
      <c r="X453" s="19" t="e">
        <f t="shared" si="458"/>
        <v>#N/A</v>
      </c>
      <c r="Y453" s="19" t="e">
        <f t="shared" si="458"/>
        <v>#N/A</v>
      </c>
      <c r="Z453" s="19" t="e">
        <f t="shared" si="458"/>
        <v>#N/A</v>
      </c>
      <c r="AA453" s="19" t="e">
        <f t="shared" si="458"/>
        <v>#N/A</v>
      </c>
      <c r="AB453" s="19" t="e">
        <f t="shared" si="458"/>
        <v>#N/A</v>
      </c>
      <c r="AC453" s="19" t="e">
        <f t="shared" si="458"/>
        <v>#N/A</v>
      </c>
      <c r="AD453" s="19" t="e">
        <f t="shared" si="458"/>
        <v>#N/A</v>
      </c>
      <c r="AE453" s="19" t="e">
        <f t="shared" si="458"/>
        <v>#N/A</v>
      </c>
      <c r="AF453" s="19" t="e">
        <f t="shared" si="458"/>
        <v>#N/A</v>
      </c>
      <c r="AG453" s="19" t="e">
        <f t="shared" si="458"/>
        <v>#N/A</v>
      </c>
      <c r="AH453" s="19" t="e">
        <f t="shared" si="458"/>
        <v>#N/A</v>
      </c>
      <c r="AI453" s="19" t="e">
        <f t="shared" si="458"/>
        <v>#N/A</v>
      </c>
    </row>
    <row r="454" spans="2:35" x14ac:dyDescent="0.25">
      <c r="B454" s="215">
        <f t="shared" ref="B454:B500" si="459">B453+1</f>
        <v>44342</v>
      </c>
      <c r="T454" s="131" t="str">
        <f t="shared" si="429"/>
        <v/>
      </c>
      <c r="U454" s="19" t="e">
        <f t="shared" ref="U454:AI454" si="460">IF(ISNUMBER(C454),AVERAGE(C448:C454),NA())</f>
        <v>#N/A</v>
      </c>
      <c r="V454" s="19" t="e">
        <f t="shared" si="460"/>
        <v>#N/A</v>
      </c>
      <c r="W454" s="19" t="e">
        <f t="shared" si="460"/>
        <v>#N/A</v>
      </c>
      <c r="X454" s="19" t="e">
        <f t="shared" si="460"/>
        <v>#N/A</v>
      </c>
      <c r="Y454" s="19" t="e">
        <f t="shared" si="460"/>
        <v>#N/A</v>
      </c>
      <c r="Z454" s="19" t="e">
        <f t="shared" si="460"/>
        <v>#N/A</v>
      </c>
      <c r="AA454" s="19" t="e">
        <f t="shared" si="460"/>
        <v>#N/A</v>
      </c>
      <c r="AB454" s="19" t="e">
        <f t="shared" si="460"/>
        <v>#N/A</v>
      </c>
      <c r="AC454" s="19" t="e">
        <f t="shared" si="460"/>
        <v>#N/A</v>
      </c>
      <c r="AD454" s="19" t="e">
        <f t="shared" si="460"/>
        <v>#N/A</v>
      </c>
      <c r="AE454" s="19" t="e">
        <f t="shared" si="460"/>
        <v>#N/A</v>
      </c>
      <c r="AF454" s="19" t="e">
        <f t="shared" si="460"/>
        <v>#N/A</v>
      </c>
      <c r="AG454" s="19" t="e">
        <f t="shared" si="460"/>
        <v>#N/A</v>
      </c>
      <c r="AH454" s="19" t="e">
        <f t="shared" si="460"/>
        <v>#N/A</v>
      </c>
      <c r="AI454" s="19" t="e">
        <f t="shared" si="460"/>
        <v>#N/A</v>
      </c>
    </row>
    <row r="455" spans="2:35" x14ac:dyDescent="0.25">
      <c r="B455" s="215">
        <f t="shared" si="459"/>
        <v>44343</v>
      </c>
      <c r="T455" s="131" t="str">
        <f t="shared" si="429"/>
        <v/>
      </c>
      <c r="U455" s="19" t="e">
        <f t="shared" ref="U455:AI455" si="461">IF(ISNUMBER(C455),AVERAGE(C449:C455),NA())</f>
        <v>#N/A</v>
      </c>
      <c r="V455" s="19" t="e">
        <f t="shared" si="461"/>
        <v>#N/A</v>
      </c>
      <c r="W455" s="19" t="e">
        <f t="shared" si="461"/>
        <v>#N/A</v>
      </c>
      <c r="X455" s="19" t="e">
        <f t="shared" si="461"/>
        <v>#N/A</v>
      </c>
      <c r="Y455" s="19" t="e">
        <f t="shared" si="461"/>
        <v>#N/A</v>
      </c>
      <c r="Z455" s="19" t="e">
        <f t="shared" si="461"/>
        <v>#N/A</v>
      </c>
      <c r="AA455" s="19" t="e">
        <f t="shared" si="461"/>
        <v>#N/A</v>
      </c>
      <c r="AB455" s="19" t="e">
        <f t="shared" si="461"/>
        <v>#N/A</v>
      </c>
      <c r="AC455" s="19" t="e">
        <f t="shared" si="461"/>
        <v>#N/A</v>
      </c>
      <c r="AD455" s="19" t="e">
        <f t="shared" si="461"/>
        <v>#N/A</v>
      </c>
      <c r="AE455" s="19" t="e">
        <f t="shared" si="461"/>
        <v>#N/A</v>
      </c>
      <c r="AF455" s="19" t="e">
        <f t="shared" si="461"/>
        <v>#N/A</v>
      </c>
      <c r="AG455" s="19" t="e">
        <f t="shared" si="461"/>
        <v>#N/A</v>
      </c>
      <c r="AH455" s="19" t="e">
        <f t="shared" si="461"/>
        <v>#N/A</v>
      </c>
      <c r="AI455" s="19" t="e">
        <f t="shared" si="461"/>
        <v>#N/A</v>
      </c>
    </row>
    <row r="456" spans="2:35" x14ac:dyDescent="0.25">
      <c r="B456" s="215">
        <f t="shared" si="459"/>
        <v>44344</v>
      </c>
      <c r="T456" s="131" t="str">
        <f t="shared" si="429"/>
        <v/>
      </c>
      <c r="U456" s="19" t="e">
        <f t="shared" ref="U456:AI456" si="462">IF(ISNUMBER(C456),AVERAGE(C450:C456),NA())</f>
        <v>#N/A</v>
      </c>
      <c r="V456" s="19" t="e">
        <f t="shared" si="462"/>
        <v>#N/A</v>
      </c>
      <c r="W456" s="19" t="e">
        <f t="shared" si="462"/>
        <v>#N/A</v>
      </c>
      <c r="X456" s="19" t="e">
        <f t="shared" si="462"/>
        <v>#N/A</v>
      </c>
      <c r="Y456" s="19" t="e">
        <f t="shared" si="462"/>
        <v>#N/A</v>
      </c>
      <c r="Z456" s="19" t="e">
        <f t="shared" si="462"/>
        <v>#N/A</v>
      </c>
      <c r="AA456" s="19" t="e">
        <f t="shared" si="462"/>
        <v>#N/A</v>
      </c>
      <c r="AB456" s="19" t="e">
        <f t="shared" si="462"/>
        <v>#N/A</v>
      </c>
      <c r="AC456" s="19" t="e">
        <f t="shared" si="462"/>
        <v>#N/A</v>
      </c>
      <c r="AD456" s="19" t="e">
        <f t="shared" si="462"/>
        <v>#N/A</v>
      </c>
      <c r="AE456" s="19" t="e">
        <f t="shared" si="462"/>
        <v>#N/A</v>
      </c>
      <c r="AF456" s="19" t="e">
        <f t="shared" si="462"/>
        <v>#N/A</v>
      </c>
      <c r="AG456" s="19" t="e">
        <f t="shared" si="462"/>
        <v>#N/A</v>
      </c>
      <c r="AH456" s="19" t="e">
        <f t="shared" si="462"/>
        <v>#N/A</v>
      </c>
      <c r="AI456" s="19" t="e">
        <f t="shared" si="462"/>
        <v>#N/A</v>
      </c>
    </row>
    <row r="457" spans="2:35" x14ac:dyDescent="0.25">
      <c r="B457" s="215">
        <f t="shared" si="459"/>
        <v>44345</v>
      </c>
      <c r="T457" s="131" t="str">
        <f t="shared" si="429"/>
        <v/>
      </c>
      <c r="U457" s="19" t="e">
        <f t="shared" ref="U457:AI457" si="463">IF(ISNUMBER(C457),AVERAGE(C451:C457),NA())</f>
        <v>#N/A</v>
      </c>
      <c r="V457" s="19" t="e">
        <f t="shared" si="463"/>
        <v>#N/A</v>
      </c>
      <c r="W457" s="19" t="e">
        <f t="shared" si="463"/>
        <v>#N/A</v>
      </c>
      <c r="X457" s="19" t="e">
        <f t="shared" si="463"/>
        <v>#N/A</v>
      </c>
      <c r="Y457" s="19" t="e">
        <f t="shared" si="463"/>
        <v>#N/A</v>
      </c>
      <c r="Z457" s="19" t="e">
        <f t="shared" si="463"/>
        <v>#N/A</v>
      </c>
      <c r="AA457" s="19" t="e">
        <f t="shared" si="463"/>
        <v>#N/A</v>
      </c>
      <c r="AB457" s="19" t="e">
        <f t="shared" si="463"/>
        <v>#N/A</v>
      </c>
      <c r="AC457" s="19" t="e">
        <f t="shared" si="463"/>
        <v>#N/A</v>
      </c>
      <c r="AD457" s="19" t="e">
        <f t="shared" si="463"/>
        <v>#N/A</v>
      </c>
      <c r="AE457" s="19" t="e">
        <f t="shared" si="463"/>
        <v>#N/A</v>
      </c>
      <c r="AF457" s="19" t="e">
        <f t="shared" si="463"/>
        <v>#N/A</v>
      </c>
      <c r="AG457" s="19" t="e">
        <f t="shared" si="463"/>
        <v>#N/A</v>
      </c>
      <c r="AH457" s="19" t="e">
        <f t="shared" si="463"/>
        <v>#N/A</v>
      </c>
      <c r="AI457" s="19" t="e">
        <f t="shared" si="463"/>
        <v>#N/A</v>
      </c>
    </row>
    <row r="458" spans="2:35" x14ac:dyDescent="0.25">
      <c r="B458" s="215">
        <f t="shared" si="459"/>
        <v>44346</v>
      </c>
      <c r="T458" s="131" t="str">
        <f t="shared" si="429"/>
        <v/>
      </c>
      <c r="U458" s="19" t="e">
        <f t="shared" ref="U458:AI458" si="464">IF(ISNUMBER(C458),AVERAGE(C452:C458),NA())</f>
        <v>#N/A</v>
      </c>
      <c r="V458" s="19" t="e">
        <f t="shared" si="464"/>
        <v>#N/A</v>
      </c>
      <c r="W458" s="19" t="e">
        <f t="shared" si="464"/>
        <v>#N/A</v>
      </c>
      <c r="X458" s="19" t="e">
        <f t="shared" si="464"/>
        <v>#N/A</v>
      </c>
      <c r="Y458" s="19" t="e">
        <f t="shared" si="464"/>
        <v>#N/A</v>
      </c>
      <c r="Z458" s="19" t="e">
        <f t="shared" si="464"/>
        <v>#N/A</v>
      </c>
      <c r="AA458" s="19" t="e">
        <f t="shared" si="464"/>
        <v>#N/A</v>
      </c>
      <c r="AB458" s="19" t="e">
        <f t="shared" si="464"/>
        <v>#N/A</v>
      </c>
      <c r="AC458" s="19" t="e">
        <f t="shared" si="464"/>
        <v>#N/A</v>
      </c>
      <c r="AD458" s="19" t="e">
        <f t="shared" si="464"/>
        <v>#N/A</v>
      </c>
      <c r="AE458" s="19" t="e">
        <f t="shared" si="464"/>
        <v>#N/A</v>
      </c>
      <c r="AF458" s="19" t="e">
        <f t="shared" si="464"/>
        <v>#N/A</v>
      </c>
      <c r="AG458" s="19" t="e">
        <f t="shared" si="464"/>
        <v>#N/A</v>
      </c>
      <c r="AH458" s="19" t="e">
        <f t="shared" si="464"/>
        <v>#N/A</v>
      </c>
      <c r="AI458" s="19" t="e">
        <f t="shared" si="464"/>
        <v>#N/A</v>
      </c>
    </row>
    <row r="459" spans="2:35" x14ac:dyDescent="0.25">
      <c r="B459" s="215">
        <f t="shared" si="459"/>
        <v>44347</v>
      </c>
      <c r="T459" s="131" t="str">
        <f t="shared" si="429"/>
        <v/>
      </c>
      <c r="U459" s="19" t="e">
        <f t="shared" ref="U459:AI459" si="465">IF(ISNUMBER(C459),AVERAGE(C453:C459),NA())</f>
        <v>#N/A</v>
      </c>
      <c r="V459" s="19" t="e">
        <f t="shared" si="465"/>
        <v>#N/A</v>
      </c>
      <c r="W459" s="19" t="e">
        <f t="shared" si="465"/>
        <v>#N/A</v>
      </c>
      <c r="X459" s="19" t="e">
        <f t="shared" si="465"/>
        <v>#N/A</v>
      </c>
      <c r="Y459" s="19" t="e">
        <f t="shared" si="465"/>
        <v>#N/A</v>
      </c>
      <c r="Z459" s="19" t="e">
        <f t="shared" si="465"/>
        <v>#N/A</v>
      </c>
      <c r="AA459" s="19" t="e">
        <f t="shared" si="465"/>
        <v>#N/A</v>
      </c>
      <c r="AB459" s="19" t="e">
        <f t="shared" si="465"/>
        <v>#N/A</v>
      </c>
      <c r="AC459" s="19" t="e">
        <f t="shared" si="465"/>
        <v>#N/A</v>
      </c>
      <c r="AD459" s="19" t="e">
        <f t="shared" si="465"/>
        <v>#N/A</v>
      </c>
      <c r="AE459" s="19" t="e">
        <f t="shared" si="465"/>
        <v>#N/A</v>
      </c>
      <c r="AF459" s="19" t="e">
        <f t="shared" si="465"/>
        <v>#N/A</v>
      </c>
      <c r="AG459" s="19" t="e">
        <f t="shared" si="465"/>
        <v>#N/A</v>
      </c>
      <c r="AH459" s="19" t="e">
        <f t="shared" si="465"/>
        <v>#N/A</v>
      </c>
      <c r="AI459" s="19" t="e">
        <f t="shared" si="465"/>
        <v>#N/A</v>
      </c>
    </row>
    <row r="460" spans="2:35" x14ac:dyDescent="0.25">
      <c r="B460" s="215">
        <f t="shared" si="459"/>
        <v>44348</v>
      </c>
      <c r="T460" s="131" t="str">
        <f t="shared" si="429"/>
        <v/>
      </c>
      <c r="U460" s="19" t="e">
        <f t="shared" ref="U460:AI460" si="466">IF(ISNUMBER(C460),AVERAGE(C454:C460),NA())</f>
        <v>#N/A</v>
      </c>
      <c r="V460" s="19" t="e">
        <f t="shared" si="466"/>
        <v>#N/A</v>
      </c>
      <c r="W460" s="19" t="e">
        <f t="shared" si="466"/>
        <v>#N/A</v>
      </c>
      <c r="X460" s="19" t="e">
        <f t="shared" si="466"/>
        <v>#N/A</v>
      </c>
      <c r="Y460" s="19" t="e">
        <f t="shared" si="466"/>
        <v>#N/A</v>
      </c>
      <c r="Z460" s="19" t="e">
        <f t="shared" si="466"/>
        <v>#N/A</v>
      </c>
      <c r="AA460" s="19" t="e">
        <f t="shared" si="466"/>
        <v>#N/A</v>
      </c>
      <c r="AB460" s="19" t="e">
        <f t="shared" si="466"/>
        <v>#N/A</v>
      </c>
      <c r="AC460" s="19" t="e">
        <f t="shared" si="466"/>
        <v>#N/A</v>
      </c>
      <c r="AD460" s="19" t="e">
        <f t="shared" si="466"/>
        <v>#N/A</v>
      </c>
      <c r="AE460" s="19" t="e">
        <f t="shared" si="466"/>
        <v>#N/A</v>
      </c>
      <c r="AF460" s="19" t="e">
        <f t="shared" si="466"/>
        <v>#N/A</v>
      </c>
      <c r="AG460" s="19" t="e">
        <f t="shared" si="466"/>
        <v>#N/A</v>
      </c>
      <c r="AH460" s="19" t="e">
        <f t="shared" si="466"/>
        <v>#N/A</v>
      </c>
      <c r="AI460" s="19" t="e">
        <f t="shared" si="466"/>
        <v>#N/A</v>
      </c>
    </row>
    <row r="461" spans="2:35" x14ac:dyDescent="0.25">
      <c r="B461" s="215">
        <f t="shared" si="459"/>
        <v>44349</v>
      </c>
      <c r="T461" s="131" t="str">
        <f t="shared" si="429"/>
        <v/>
      </c>
      <c r="U461" s="19" t="e">
        <f t="shared" ref="U461:AI461" si="467">IF(ISNUMBER(C461),AVERAGE(C455:C461),NA())</f>
        <v>#N/A</v>
      </c>
      <c r="V461" s="19" t="e">
        <f t="shared" si="467"/>
        <v>#N/A</v>
      </c>
      <c r="W461" s="19" t="e">
        <f t="shared" si="467"/>
        <v>#N/A</v>
      </c>
      <c r="X461" s="19" t="e">
        <f t="shared" si="467"/>
        <v>#N/A</v>
      </c>
      <c r="Y461" s="19" t="e">
        <f t="shared" si="467"/>
        <v>#N/A</v>
      </c>
      <c r="Z461" s="19" t="e">
        <f t="shared" si="467"/>
        <v>#N/A</v>
      </c>
      <c r="AA461" s="19" t="e">
        <f t="shared" si="467"/>
        <v>#N/A</v>
      </c>
      <c r="AB461" s="19" t="e">
        <f t="shared" si="467"/>
        <v>#N/A</v>
      </c>
      <c r="AC461" s="19" t="e">
        <f t="shared" si="467"/>
        <v>#N/A</v>
      </c>
      <c r="AD461" s="19" t="e">
        <f t="shared" si="467"/>
        <v>#N/A</v>
      </c>
      <c r="AE461" s="19" t="e">
        <f t="shared" si="467"/>
        <v>#N/A</v>
      </c>
      <c r="AF461" s="19" t="e">
        <f t="shared" si="467"/>
        <v>#N/A</v>
      </c>
      <c r="AG461" s="19" t="e">
        <f t="shared" si="467"/>
        <v>#N/A</v>
      </c>
      <c r="AH461" s="19" t="e">
        <f t="shared" si="467"/>
        <v>#N/A</v>
      </c>
      <c r="AI461" s="19" t="e">
        <f t="shared" si="467"/>
        <v>#N/A</v>
      </c>
    </row>
    <row r="462" spans="2:35" x14ac:dyDescent="0.25">
      <c r="B462" s="215">
        <f t="shared" si="459"/>
        <v>44350</v>
      </c>
      <c r="T462" s="131" t="str">
        <f t="shared" si="429"/>
        <v/>
      </c>
      <c r="U462" s="19" t="e">
        <f t="shared" ref="U462:AI462" si="468">IF(ISNUMBER(C462),AVERAGE(C456:C462),NA())</f>
        <v>#N/A</v>
      </c>
      <c r="V462" s="19" t="e">
        <f t="shared" si="468"/>
        <v>#N/A</v>
      </c>
      <c r="W462" s="19" t="e">
        <f t="shared" si="468"/>
        <v>#N/A</v>
      </c>
      <c r="X462" s="19" t="e">
        <f t="shared" si="468"/>
        <v>#N/A</v>
      </c>
      <c r="Y462" s="19" t="e">
        <f t="shared" si="468"/>
        <v>#N/A</v>
      </c>
      <c r="Z462" s="19" t="e">
        <f t="shared" si="468"/>
        <v>#N/A</v>
      </c>
      <c r="AA462" s="19" t="e">
        <f t="shared" si="468"/>
        <v>#N/A</v>
      </c>
      <c r="AB462" s="19" t="e">
        <f t="shared" si="468"/>
        <v>#N/A</v>
      </c>
      <c r="AC462" s="19" t="e">
        <f t="shared" si="468"/>
        <v>#N/A</v>
      </c>
      <c r="AD462" s="19" t="e">
        <f t="shared" si="468"/>
        <v>#N/A</v>
      </c>
      <c r="AE462" s="19" t="e">
        <f t="shared" si="468"/>
        <v>#N/A</v>
      </c>
      <c r="AF462" s="19" t="e">
        <f t="shared" si="468"/>
        <v>#N/A</v>
      </c>
      <c r="AG462" s="19" t="e">
        <f t="shared" si="468"/>
        <v>#N/A</v>
      </c>
      <c r="AH462" s="19" t="e">
        <f t="shared" si="468"/>
        <v>#N/A</v>
      </c>
      <c r="AI462" s="19" t="e">
        <f t="shared" si="468"/>
        <v>#N/A</v>
      </c>
    </row>
    <row r="463" spans="2:35" x14ac:dyDescent="0.25">
      <c r="B463" s="215">
        <f t="shared" si="459"/>
        <v>44351</v>
      </c>
      <c r="T463" s="131" t="str">
        <f t="shared" si="429"/>
        <v/>
      </c>
      <c r="U463" s="19" t="e">
        <f t="shared" ref="U463:AI463" si="469">IF(ISNUMBER(C463),AVERAGE(C457:C463),NA())</f>
        <v>#N/A</v>
      </c>
      <c r="V463" s="19" t="e">
        <f t="shared" si="469"/>
        <v>#N/A</v>
      </c>
      <c r="W463" s="19" t="e">
        <f t="shared" si="469"/>
        <v>#N/A</v>
      </c>
      <c r="X463" s="19" t="e">
        <f t="shared" si="469"/>
        <v>#N/A</v>
      </c>
      <c r="Y463" s="19" t="e">
        <f t="shared" si="469"/>
        <v>#N/A</v>
      </c>
      <c r="Z463" s="19" t="e">
        <f t="shared" si="469"/>
        <v>#N/A</v>
      </c>
      <c r="AA463" s="19" t="e">
        <f t="shared" si="469"/>
        <v>#N/A</v>
      </c>
      <c r="AB463" s="19" t="e">
        <f t="shared" si="469"/>
        <v>#N/A</v>
      </c>
      <c r="AC463" s="19" t="e">
        <f t="shared" si="469"/>
        <v>#N/A</v>
      </c>
      <c r="AD463" s="19" t="e">
        <f t="shared" si="469"/>
        <v>#N/A</v>
      </c>
      <c r="AE463" s="19" t="e">
        <f t="shared" si="469"/>
        <v>#N/A</v>
      </c>
      <c r="AF463" s="19" t="e">
        <f t="shared" si="469"/>
        <v>#N/A</v>
      </c>
      <c r="AG463" s="19" t="e">
        <f t="shared" si="469"/>
        <v>#N/A</v>
      </c>
      <c r="AH463" s="19" t="e">
        <f t="shared" si="469"/>
        <v>#N/A</v>
      </c>
      <c r="AI463" s="19" t="e">
        <f t="shared" si="469"/>
        <v>#N/A</v>
      </c>
    </row>
    <row r="464" spans="2:35" x14ac:dyDescent="0.25">
      <c r="B464" s="215">
        <f t="shared" si="459"/>
        <v>44352</v>
      </c>
      <c r="T464" s="131" t="str">
        <f t="shared" si="429"/>
        <v/>
      </c>
      <c r="U464" s="19" t="e">
        <f t="shared" ref="U464:AI464" si="470">IF(ISNUMBER(C464),AVERAGE(C458:C464),NA())</f>
        <v>#N/A</v>
      </c>
      <c r="V464" s="19" t="e">
        <f t="shared" si="470"/>
        <v>#N/A</v>
      </c>
      <c r="W464" s="19" t="e">
        <f t="shared" si="470"/>
        <v>#N/A</v>
      </c>
      <c r="X464" s="19" t="e">
        <f t="shared" si="470"/>
        <v>#N/A</v>
      </c>
      <c r="Y464" s="19" t="e">
        <f t="shared" si="470"/>
        <v>#N/A</v>
      </c>
      <c r="Z464" s="19" t="e">
        <f t="shared" si="470"/>
        <v>#N/A</v>
      </c>
      <c r="AA464" s="19" t="e">
        <f t="shared" si="470"/>
        <v>#N/A</v>
      </c>
      <c r="AB464" s="19" t="e">
        <f t="shared" si="470"/>
        <v>#N/A</v>
      </c>
      <c r="AC464" s="19" t="e">
        <f t="shared" si="470"/>
        <v>#N/A</v>
      </c>
      <c r="AD464" s="19" t="e">
        <f t="shared" si="470"/>
        <v>#N/A</v>
      </c>
      <c r="AE464" s="19" t="e">
        <f t="shared" si="470"/>
        <v>#N/A</v>
      </c>
      <c r="AF464" s="19" t="e">
        <f t="shared" si="470"/>
        <v>#N/A</v>
      </c>
      <c r="AG464" s="19" t="e">
        <f t="shared" si="470"/>
        <v>#N/A</v>
      </c>
      <c r="AH464" s="19" t="e">
        <f t="shared" si="470"/>
        <v>#N/A</v>
      </c>
      <c r="AI464" s="19" t="e">
        <f t="shared" si="470"/>
        <v>#N/A</v>
      </c>
    </row>
    <row r="465" spans="2:35" x14ac:dyDescent="0.25">
      <c r="B465" s="215">
        <f t="shared" si="459"/>
        <v>44353</v>
      </c>
      <c r="T465" s="131" t="str">
        <f t="shared" si="429"/>
        <v/>
      </c>
      <c r="U465" s="19" t="e">
        <f t="shared" ref="U465:AI465" si="471">IF(ISNUMBER(C465),AVERAGE(C459:C465),NA())</f>
        <v>#N/A</v>
      </c>
      <c r="V465" s="19" t="e">
        <f t="shared" si="471"/>
        <v>#N/A</v>
      </c>
      <c r="W465" s="19" t="e">
        <f t="shared" si="471"/>
        <v>#N/A</v>
      </c>
      <c r="X465" s="19" t="e">
        <f t="shared" si="471"/>
        <v>#N/A</v>
      </c>
      <c r="Y465" s="19" t="e">
        <f t="shared" si="471"/>
        <v>#N/A</v>
      </c>
      <c r="Z465" s="19" t="e">
        <f t="shared" si="471"/>
        <v>#N/A</v>
      </c>
      <c r="AA465" s="19" t="e">
        <f t="shared" si="471"/>
        <v>#N/A</v>
      </c>
      <c r="AB465" s="19" t="e">
        <f t="shared" si="471"/>
        <v>#N/A</v>
      </c>
      <c r="AC465" s="19" t="e">
        <f t="shared" si="471"/>
        <v>#N/A</v>
      </c>
      <c r="AD465" s="19" t="e">
        <f t="shared" si="471"/>
        <v>#N/A</v>
      </c>
      <c r="AE465" s="19" t="e">
        <f t="shared" si="471"/>
        <v>#N/A</v>
      </c>
      <c r="AF465" s="19" t="e">
        <f t="shared" si="471"/>
        <v>#N/A</v>
      </c>
      <c r="AG465" s="19" t="e">
        <f t="shared" si="471"/>
        <v>#N/A</v>
      </c>
      <c r="AH465" s="19" t="e">
        <f t="shared" si="471"/>
        <v>#N/A</v>
      </c>
      <c r="AI465" s="19" t="e">
        <f t="shared" si="471"/>
        <v>#N/A</v>
      </c>
    </row>
    <row r="466" spans="2:35" x14ac:dyDescent="0.25">
      <c r="B466" s="215">
        <f t="shared" si="459"/>
        <v>44354</v>
      </c>
      <c r="T466" s="131" t="str">
        <f t="shared" si="429"/>
        <v/>
      </c>
      <c r="U466" s="19" t="e">
        <f t="shared" ref="U466:AI466" si="472">IF(ISNUMBER(C466),AVERAGE(C460:C466),NA())</f>
        <v>#N/A</v>
      </c>
      <c r="V466" s="19" t="e">
        <f t="shared" si="472"/>
        <v>#N/A</v>
      </c>
      <c r="W466" s="19" t="e">
        <f t="shared" si="472"/>
        <v>#N/A</v>
      </c>
      <c r="X466" s="19" t="e">
        <f t="shared" si="472"/>
        <v>#N/A</v>
      </c>
      <c r="Y466" s="19" t="e">
        <f t="shared" si="472"/>
        <v>#N/A</v>
      </c>
      <c r="Z466" s="19" t="e">
        <f t="shared" si="472"/>
        <v>#N/A</v>
      </c>
      <c r="AA466" s="19" t="e">
        <f t="shared" si="472"/>
        <v>#N/A</v>
      </c>
      <c r="AB466" s="19" t="e">
        <f t="shared" si="472"/>
        <v>#N/A</v>
      </c>
      <c r="AC466" s="19" t="e">
        <f t="shared" si="472"/>
        <v>#N/A</v>
      </c>
      <c r="AD466" s="19" t="e">
        <f t="shared" si="472"/>
        <v>#N/A</v>
      </c>
      <c r="AE466" s="19" t="e">
        <f t="shared" si="472"/>
        <v>#N/A</v>
      </c>
      <c r="AF466" s="19" t="e">
        <f t="shared" si="472"/>
        <v>#N/A</v>
      </c>
      <c r="AG466" s="19" t="e">
        <f t="shared" si="472"/>
        <v>#N/A</v>
      </c>
      <c r="AH466" s="19" t="e">
        <f t="shared" si="472"/>
        <v>#N/A</v>
      </c>
      <c r="AI466" s="19" t="e">
        <f t="shared" si="472"/>
        <v>#N/A</v>
      </c>
    </row>
    <row r="467" spans="2:35" x14ac:dyDescent="0.25">
      <c r="B467" s="215">
        <f t="shared" si="459"/>
        <v>44355</v>
      </c>
      <c r="T467" s="131" t="str">
        <f t="shared" si="429"/>
        <v/>
      </c>
      <c r="U467" s="19" t="e">
        <f t="shared" ref="U467:AI467" si="473">IF(ISNUMBER(C467),AVERAGE(C461:C467),NA())</f>
        <v>#N/A</v>
      </c>
      <c r="V467" s="19" t="e">
        <f t="shared" si="473"/>
        <v>#N/A</v>
      </c>
      <c r="W467" s="19" t="e">
        <f t="shared" si="473"/>
        <v>#N/A</v>
      </c>
      <c r="X467" s="19" t="e">
        <f t="shared" si="473"/>
        <v>#N/A</v>
      </c>
      <c r="Y467" s="19" t="e">
        <f t="shared" si="473"/>
        <v>#N/A</v>
      </c>
      <c r="Z467" s="19" t="e">
        <f t="shared" si="473"/>
        <v>#N/A</v>
      </c>
      <c r="AA467" s="19" t="e">
        <f t="shared" si="473"/>
        <v>#N/A</v>
      </c>
      <c r="AB467" s="19" t="e">
        <f t="shared" si="473"/>
        <v>#N/A</v>
      </c>
      <c r="AC467" s="19" t="e">
        <f t="shared" si="473"/>
        <v>#N/A</v>
      </c>
      <c r="AD467" s="19" t="e">
        <f t="shared" si="473"/>
        <v>#N/A</v>
      </c>
      <c r="AE467" s="19" t="e">
        <f t="shared" si="473"/>
        <v>#N/A</v>
      </c>
      <c r="AF467" s="19" t="e">
        <f t="shared" si="473"/>
        <v>#N/A</v>
      </c>
      <c r="AG467" s="19" t="e">
        <f t="shared" si="473"/>
        <v>#N/A</v>
      </c>
      <c r="AH467" s="19" t="e">
        <f t="shared" si="473"/>
        <v>#N/A</v>
      </c>
      <c r="AI467" s="19" t="e">
        <f t="shared" si="473"/>
        <v>#N/A</v>
      </c>
    </row>
    <row r="468" spans="2:35" x14ac:dyDescent="0.25">
      <c r="B468" s="215">
        <f t="shared" si="459"/>
        <v>44356</v>
      </c>
      <c r="T468" s="131" t="str">
        <f t="shared" si="429"/>
        <v/>
      </c>
      <c r="U468" s="19" t="e">
        <f t="shared" ref="U468:AI468" si="474">IF(ISNUMBER(C468),AVERAGE(C462:C468),NA())</f>
        <v>#N/A</v>
      </c>
      <c r="V468" s="19" t="e">
        <f t="shared" si="474"/>
        <v>#N/A</v>
      </c>
      <c r="W468" s="19" t="e">
        <f t="shared" si="474"/>
        <v>#N/A</v>
      </c>
      <c r="X468" s="19" t="e">
        <f t="shared" si="474"/>
        <v>#N/A</v>
      </c>
      <c r="Y468" s="19" t="e">
        <f t="shared" si="474"/>
        <v>#N/A</v>
      </c>
      <c r="Z468" s="19" t="e">
        <f t="shared" si="474"/>
        <v>#N/A</v>
      </c>
      <c r="AA468" s="19" t="e">
        <f t="shared" si="474"/>
        <v>#N/A</v>
      </c>
      <c r="AB468" s="19" t="e">
        <f t="shared" si="474"/>
        <v>#N/A</v>
      </c>
      <c r="AC468" s="19" t="e">
        <f t="shared" si="474"/>
        <v>#N/A</v>
      </c>
      <c r="AD468" s="19" t="e">
        <f t="shared" si="474"/>
        <v>#N/A</v>
      </c>
      <c r="AE468" s="19" t="e">
        <f t="shared" si="474"/>
        <v>#N/A</v>
      </c>
      <c r="AF468" s="19" t="e">
        <f t="shared" si="474"/>
        <v>#N/A</v>
      </c>
      <c r="AG468" s="19" t="e">
        <f t="shared" si="474"/>
        <v>#N/A</v>
      </c>
      <c r="AH468" s="19" t="e">
        <f t="shared" si="474"/>
        <v>#N/A</v>
      </c>
      <c r="AI468" s="19" t="e">
        <f t="shared" si="474"/>
        <v>#N/A</v>
      </c>
    </row>
    <row r="469" spans="2:35" x14ac:dyDescent="0.25">
      <c r="B469" s="215">
        <f t="shared" si="459"/>
        <v>44357</v>
      </c>
      <c r="T469" s="131" t="str">
        <f t="shared" si="429"/>
        <v/>
      </c>
      <c r="U469" s="19" t="e">
        <f t="shared" ref="U469:AI469" si="475">IF(ISNUMBER(C469),AVERAGE(C463:C469),NA())</f>
        <v>#N/A</v>
      </c>
      <c r="V469" s="19" t="e">
        <f t="shared" si="475"/>
        <v>#N/A</v>
      </c>
      <c r="W469" s="19" t="e">
        <f t="shared" si="475"/>
        <v>#N/A</v>
      </c>
      <c r="X469" s="19" t="e">
        <f t="shared" si="475"/>
        <v>#N/A</v>
      </c>
      <c r="Y469" s="19" t="e">
        <f t="shared" si="475"/>
        <v>#N/A</v>
      </c>
      <c r="Z469" s="19" t="e">
        <f t="shared" si="475"/>
        <v>#N/A</v>
      </c>
      <c r="AA469" s="19" t="e">
        <f t="shared" si="475"/>
        <v>#N/A</v>
      </c>
      <c r="AB469" s="19" t="e">
        <f t="shared" si="475"/>
        <v>#N/A</v>
      </c>
      <c r="AC469" s="19" t="e">
        <f t="shared" si="475"/>
        <v>#N/A</v>
      </c>
      <c r="AD469" s="19" t="e">
        <f t="shared" si="475"/>
        <v>#N/A</v>
      </c>
      <c r="AE469" s="19" t="e">
        <f t="shared" si="475"/>
        <v>#N/A</v>
      </c>
      <c r="AF469" s="19" t="e">
        <f t="shared" si="475"/>
        <v>#N/A</v>
      </c>
      <c r="AG469" s="19" t="e">
        <f t="shared" si="475"/>
        <v>#N/A</v>
      </c>
      <c r="AH469" s="19" t="e">
        <f t="shared" si="475"/>
        <v>#N/A</v>
      </c>
      <c r="AI469" s="19" t="e">
        <f t="shared" si="475"/>
        <v>#N/A</v>
      </c>
    </row>
    <row r="470" spans="2:35" x14ac:dyDescent="0.25">
      <c r="B470" s="215">
        <f t="shared" si="459"/>
        <v>44358</v>
      </c>
      <c r="T470" s="131" t="str">
        <f t="shared" si="429"/>
        <v/>
      </c>
      <c r="U470" s="19" t="e">
        <f t="shared" ref="U470:AI470" si="476">IF(ISNUMBER(C470),AVERAGE(C464:C470),NA())</f>
        <v>#N/A</v>
      </c>
      <c r="V470" s="19" t="e">
        <f t="shared" si="476"/>
        <v>#N/A</v>
      </c>
      <c r="W470" s="19" t="e">
        <f t="shared" si="476"/>
        <v>#N/A</v>
      </c>
      <c r="X470" s="19" t="e">
        <f t="shared" si="476"/>
        <v>#N/A</v>
      </c>
      <c r="Y470" s="19" t="e">
        <f t="shared" si="476"/>
        <v>#N/A</v>
      </c>
      <c r="Z470" s="19" t="e">
        <f t="shared" si="476"/>
        <v>#N/A</v>
      </c>
      <c r="AA470" s="19" t="e">
        <f t="shared" si="476"/>
        <v>#N/A</v>
      </c>
      <c r="AB470" s="19" t="e">
        <f t="shared" si="476"/>
        <v>#N/A</v>
      </c>
      <c r="AC470" s="19" t="e">
        <f t="shared" si="476"/>
        <v>#N/A</v>
      </c>
      <c r="AD470" s="19" t="e">
        <f t="shared" si="476"/>
        <v>#N/A</v>
      </c>
      <c r="AE470" s="19" t="e">
        <f t="shared" si="476"/>
        <v>#N/A</v>
      </c>
      <c r="AF470" s="19" t="e">
        <f t="shared" si="476"/>
        <v>#N/A</v>
      </c>
      <c r="AG470" s="19" t="e">
        <f t="shared" si="476"/>
        <v>#N/A</v>
      </c>
      <c r="AH470" s="19" t="e">
        <f t="shared" si="476"/>
        <v>#N/A</v>
      </c>
      <c r="AI470" s="19" t="e">
        <f t="shared" si="476"/>
        <v>#N/A</v>
      </c>
    </row>
    <row r="471" spans="2:35" x14ac:dyDescent="0.25">
      <c r="B471" s="215">
        <f t="shared" si="459"/>
        <v>44359</v>
      </c>
      <c r="T471" s="131" t="str">
        <f t="shared" si="429"/>
        <v/>
      </c>
      <c r="U471" s="19" t="e">
        <f t="shared" ref="U471:AI471" si="477">IF(ISNUMBER(C471),AVERAGE(C465:C471),NA())</f>
        <v>#N/A</v>
      </c>
      <c r="V471" s="19" t="e">
        <f t="shared" si="477"/>
        <v>#N/A</v>
      </c>
      <c r="W471" s="19" t="e">
        <f t="shared" si="477"/>
        <v>#N/A</v>
      </c>
      <c r="X471" s="19" t="e">
        <f t="shared" si="477"/>
        <v>#N/A</v>
      </c>
      <c r="Y471" s="19" t="e">
        <f t="shared" si="477"/>
        <v>#N/A</v>
      </c>
      <c r="Z471" s="19" t="e">
        <f t="shared" si="477"/>
        <v>#N/A</v>
      </c>
      <c r="AA471" s="19" t="e">
        <f t="shared" si="477"/>
        <v>#N/A</v>
      </c>
      <c r="AB471" s="19" t="e">
        <f t="shared" si="477"/>
        <v>#N/A</v>
      </c>
      <c r="AC471" s="19" t="e">
        <f t="shared" si="477"/>
        <v>#N/A</v>
      </c>
      <c r="AD471" s="19" t="e">
        <f t="shared" si="477"/>
        <v>#N/A</v>
      </c>
      <c r="AE471" s="19" t="e">
        <f t="shared" si="477"/>
        <v>#N/A</v>
      </c>
      <c r="AF471" s="19" t="e">
        <f t="shared" si="477"/>
        <v>#N/A</v>
      </c>
      <c r="AG471" s="19" t="e">
        <f t="shared" si="477"/>
        <v>#N/A</v>
      </c>
      <c r="AH471" s="19" t="e">
        <f t="shared" si="477"/>
        <v>#N/A</v>
      </c>
      <c r="AI471" s="19" t="e">
        <f t="shared" si="477"/>
        <v>#N/A</v>
      </c>
    </row>
    <row r="472" spans="2:35" x14ac:dyDescent="0.25">
      <c r="B472" s="215">
        <f t="shared" si="459"/>
        <v>44360</v>
      </c>
      <c r="T472" s="131" t="str">
        <f t="shared" si="429"/>
        <v/>
      </c>
      <c r="U472" s="19" t="e">
        <f t="shared" ref="U472:AI472" si="478">IF(ISNUMBER(C472),AVERAGE(C466:C472),NA())</f>
        <v>#N/A</v>
      </c>
      <c r="V472" s="19" t="e">
        <f t="shared" si="478"/>
        <v>#N/A</v>
      </c>
      <c r="W472" s="19" t="e">
        <f t="shared" si="478"/>
        <v>#N/A</v>
      </c>
      <c r="X472" s="19" t="e">
        <f t="shared" si="478"/>
        <v>#N/A</v>
      </c>
      <c r="Y472" s="19" t="e">
        <f t="shared" si="478"/>
        <v>#N/A</v>
      </c>
      <c r="Z472" s="19" t="e">
        <f t="shared" si="478"/>
        <v>#N/A</v>
      </c>
      <c r="AA472" s="19" t="e">
        <f t="shared" si="478"/>
        <v>#N/A</v>
      </c>
      <c r="AB472" s="19" t="e">
        <f t="shared" si="478"/>
        <v>#N/A</v>
      </c>
      <c r="AC472" s="19" t="e">
        <f t="shared" si="478"/>
        <v>#N/A</v>
      </c>
      <c r="AD472" s="19" t="e">
        <f t="shared" si="478"/>
        <v>#N/A</v>
      </c>
      <c r="AE472" s="19" t="e">
        <f t="shared" si="478"/>
        <v>#N/A</v>
      </c>
      <c r="AF472" s="19" t="e">
        <f t="shared" si="478"/>
        <v>#N/A</v>
      </c>
      <c r="AG472" s="19" t="e">
        <f t="shared" si="478"/>
        <v>#N/A</v>
      </c>
      <c r="AH472" s="19" t="e">
        <f t="shared" si="478"/>
        <v>#N/A</v>
      </c>
      <c r="AI472" s="19" t="e">
        <f t="shared" si="478"/>
        <v>#N/A</v>
      </c>
    </row>
    <row r="473" spans="2:35" x14ac:dyDescent="0.25">
      <c r="B473" s="215">
        <f t="shared" si="459"/>
        <v>44361</v>
      </c>
      <c r="T473" s="131" t="str">
        <f t="shared" si="429"/>
        <v/>
      </c>
      <c r="U473" s="19" t="e">
        <f t="shared" ref="U473:AI473" si="479">IF(ISNUMBER(C473),AVERAGE(C467:C473),NA())</f>
        <v>#N/A</v>
      </c>
      <c r="V473" s="19" t="e">
        <f t="shared" si="479"/>
        <v>#N/A</v>
      </c>
      <c r="W473" s="19" t="e">
        <f t="shared" si="479"/>
        <v>#N/A</v>
      </c>
      <c r="X473" s="19" t="e">
        <f t="shared" si="479"/>
        <v>#N/A</v>
      </c>
      <c r="Y473" s="19" t="e">
        <f t="shared" si="479"/>
        <v>#N/A</v>
      </c>
      <c r="Z473" s="19" t="e">
        <f t="shared" si="479"/>
        <v>#N/A</v>
      </c>
      <c r="AA473" s="19" t="e">
        <f t="shared" si="479"/>
        <v>#N/A</v>
      </c>
      <c r="AB473" s="19" t="e">
        <f t="shared" si="479"/>
        <v>#N/A</v>
      </c>
      <c r="AC473" s="19" t="e">
        <f t="shared" si="479"/>
        <v>#N/A</v>
      </c>
      <c r="AD473" s="19" t="e">
        <f t="shared" si="479"/>
        <v>#N/A</v>
      </c>
      <c r="AE473" s="19" t="e">
        <f t="shared" si="479"/>
        <v>#N/A</v>
      </c>
      <c r="AF473" s="19" t="e">
        <f t="shared" si="479"/>
        <v>#N/A</v>
      </c>
      <c r="AG473" s="19" t="e">
        <f t="shared" si="479"/>
        <v>#N/A</v>
      </c>
      <c r="AH473" s="19" t="e">
        <f t="shared" si="479"/>
        <v>#N/A</v>
      </c>
      <c r="AI473" s="19" t="e">
        <f t="shared" si="479"/>
        <v>#N/A</v>
      </c>
    </row>
    <row r="474" spans="2:35" x14ac:dyDescent="0.25">
      <c r="B474" s="215">
        <f t="shared" si="459"/>
        <v>44362</v>
      </c>
      <c r="T474" s="131" t="str">
        <f t="shared" si="429"/>
        <v/>
      </c>
      <c r="U474" s="19" t="e">
        <f t="shared" ref="U474:AI474" si="480">IF(ISNUMBER(C474),AVERAGE(C468:C474),NA())</f>
        <v>#N/A</v>
      </c>
      <c r="V474" s="19" t="e">
        <f t="shared" si="480"/>
        <v>#N/A</v>
      </c>
      <c r="W474" s="19" t="e">
        <f t="shared" si="480"/>
        <v>#N/A</v>
      </c>
      <c r="X474" s="19" t="e">
        <f t="shared" si="480"/>
        <v>#N/A</v>
      </c>
      <c r="Y474" s="19" t="e">
        <f t="shared" si="480"/>
        <v>#N/A</v>
      </c>
      <c r="Z474" s="19" t="e">
        <f t="shared" si="480"/>
        <v>#N/A</v>
      </c>
      <c r="AA474" s="19" t="e">
        <f t="shared" si="480"/>
        <v>#N/A</v>
      </c>
      <c r="AB474" s="19" t="e">
        <f t="shared" si="480"/>
        <v>#N/A</v>
      </c>
      <c r="AC474" s="19" t="e">
        <f t="shared" si="480"/>
        <v>#N/A</v>
      </c>
      <c r="AD474" s="19" t="e">
        <f t="shared" si="480"/>
        <v>#N/A</v>
      </c>
      <c r="AE474" s="19" t="e">
        <f t="shared" si="480"/>
        <v>#N/A</v>
      </c>
      <c r="AF474" s="19" t="e">
        <f t="shared" si="480"/>
        <v>#N/A</v>
      </c>
      <c r="AG474" s="19" t="e">
        <f t="shared" si="480"/>
        <v>#N/A</v>
      </c>
      <c r="AH474" s="19" t="e">
        <f t="shared" si="480"/>
        <v>#N/A</v>
      </c>
      <c r="AI474" s="19" t="e">
        <f t="shared" si="480"/>
        <v>#N/A</v>
      </c>
    </row>
    <row r="475" spans="2:35" x14ac:dyDescent="0.25">
      <c r="B475" s="215">
        <f t="shared" si="459"/>
        <v>44363</v>
      </c>
      <c r="T475" s="131" t="str">
        <f t="shared" si="429"/>
        <v/>
      </c>
      <c r="U475" s="19" t="e">
        <f t="shared" ref="U475:AI475" si="481">IF(ISNUMBER(C475),AVERAGE(C469:C475),NA())</f>
        <v>#N/A</v>
      </c>
      <c r="V475" s="19" t="e">
        <f t="shared" si="481"/>
        <v>#N/A</v>
      </c>
      <c r="W475" s="19" t="e">
        <f t="shared" si="481"/>
        <v>#N/A</v>
      </c>
      <c r="X475" s="19" t="e">
        <f t="shared" si="481"/>
        <v>#N/A</v>
      </c>
      <c r="Y475" s="19" t="e">
        <f t="shared" si="481"/>
        <v>#N/A</v>
      </c>
      <c r="Z475" s="19" t="e">
        <f t="shared" si="481"/>
        <v>#N/A</v>
      </c>
      <c r="AA475" s="19" t="e">
        <f t="shared" si="481"/>
        <v>#N/A</v>
      </c>
      <c r="AB475" s="19" t="e">
        <f t="shared" si="481"/>
        <v>#N/A</v>
      </c>
      <c r="AC475" s="19" t="e">
        <f t="shared" si="481"/>
        <v>#N/A</v>
      </c>
      <c r="AD475" s="19" t="e">
        <f t="shared" si="481"/>
        <v>#N/A</v>
      </c>
      <c r="AE475" s="19" t="e">
        <f t="shared" si="481"/>
        <v>#N/A</v>
      </c>
      <c r="AF475" s="19" t="e">
        <f t="shared" si="481"/>
        <v>#N/A</v>
      </c>
      <c r="AG475" s="19" t="e">
        <f t="shared" si="481"/>
        <v>#N/A</v>
      </c>
      <c r="AH475" s="19" t="e">
        <f t="shared" si="481"/>
        <v>#N/A</v>
      </c>
      <c r="AI475" s="19" t="e">
        <f t="shared" si="481"/>
        <v>#N/A</v>
      </c>
    </row>
    <row r="476" spans="2:35" x14ac:dyDescent="0.25">
      <c r="B476" s="215">
        <f t="shared" si="459"/>
        <v>44364</v>
      </c>
      <c r="T476" s="131" t="str">
        <f t="shared" si="429"/>
        <v/>
      </c>
      <c r="U476" s="19" t="e">
        <f t="shared" ref="U476:AI476" si="482">IF(ISNUMBER(C476),AVERAGE(C470:C476),NA())</f>
        <v>#N/A</v>
      </c>
      <c r="V476" s="19" t="e">
        <f t="shared" si="482"/>
        <v>#N/A</v>
      </c>
      <c r="W476" s="19" t="e">
        <f t="shared" si="482"/>
        <v>#N/A</v>
      </c>
      <c r="X476" s="19" t="e">
        <f t="shared" si="482"/>
        <v>#N/A</v>
      </c>
      <c r="Y476" s="19" t="e">
        <f t="shared" si="482"/>
        <v>#N/A</v>
      </c>
      <c r="Z476" s="19" t="e">
        <f t="shared" si="482"/>
        <v>#N/A</v>
      </c>
      <c r="AA476" s="19" t="e">
        <f t="shared" si="482"/>
        <v>#N/A</v>
      </c>
      <c r="AB476" s="19" t="e">
        <f t="shared" si="482"/>
        <v>#N/A</v>
      </c>
      <c r="AC476" s="19" t="e">
        <f t="shared" si="482"/>
        <v>#N/A</v>
      </c>
      <c r="AD476" s="19" t="e">
        <f t="shared" si="482"/>
        <v>#N/A</v>
      </c>
      <c r="AE476" s="19" t="e">
        <f t="shared" si="482"/>
        <v>#N/A</v>
      </c>
      <c r="AF476" s="19" t="e">
        <f t="shared" si="482"/>
        <v>#N/A</v>
      </c>
      <c r="AG476" s="19" t="e">
        <f t="shared" si="482"/>
        <v>#N/A</v>
      </c>
      <c r="AH476" s="19" t="e">
        <f t="shared" si="482"/>
        <v>#N/A</v>
      </c>
      <c r="AI476" s="19" t="e">
        <f t="shared" si="482"/>
        <v>#N/A</v>
      </c>
    </row>
    <row r="477" spans="2:35" x14ac:dyDescent="0.25">
      <c r="B477" s="215">
        <f t="shared" si="459"/>
        <v>44365</v>
      </c>
      <c r="T477" s="131" t="str">
        <f t="shared" si="429"/>
        <v/>
      </c>
      <c r="U477" s="19" t="e">
        <f t="shared" ref="U477:AI477" si="483">IF(ISNUMBER(C477),AVERAGE(C471:C477),NA())</f>
        <v>#N/A</v>
      </c>
      <c r="V477" s="19" t="e">
        <f t="shared" si="483"/>
        <v>#N/A</v>
      </c>
      <c r="W477" s="19" t="e">
        <f t="shared" si="483"/>
        <v>#N/A</v>
      </c>
      <c r="X477" s="19" t="e">
        <f t="shared" si="483"/>
        <v>#N/A</v>
      </c>
      <c r="Y477" s="19" t="e">
        <f t="shared" si="483"/>
        <v>#N/A</v>
      </c>
      <c r="Z477" s="19" t="e">
        <f t="shared" si="483"/>
        <v>#N/A</v>
      </c>
      <c r="AA477" s="19" t="e">
        <f t="shared" si="483"/>
        <v>#N/A</v>
      </c>
      <c r="AB477" s="19" t="e">
        <f t="shared" si="483"/>
        <v>#N/A</v>
      </c>
      <c r="AC477" s="19" t="e">
        <f t="shared" si="483"/>
        <v>#N/A</v>
      </c>
      <c r="AD477" s="19" t="e">
        <f t="shared" si="483"/>
        <v>#N/A</v>
      </c>
      <c r="AE477" s="19" t="e">
        <f t="shared" si="483"/>
        <v>#N/A</v>
      </c>
      <c r="AF477" s="19" t="e">
        <f t="shared" si="483"/>
        <v>#N/A</v>
      </c>
      <c r="AG477" s="19" t="e">
        <f t="shared" si="483"/>
        <v>#N/A</v>
      </c>
      <c r="AH477" s="19" t="e">
        <f t="shared" si="483"/>
        <v>#N/A</v>
      </c>
      <c r="AI477" s="19" t="e">
        <f t="shared" si="483"/>
        <v>#N/A</v>
      </c>
    </row>
    <row r="478" spans="2:35" x14ac:dyDescent="0.25">
      <c r="B478" s="215">
        <f t="shared" si="459"/>
        <v>44366</v>
      </c>
      <c r="T478" s="131" t="str">
        <f t="shared" si="429"/>
        <v/>
      </c>
      <c r="U478" s="19" t="e">
        <f t="shared" ref="U478:AI478" si="484">IF(ISNUMBER(C478),AVERAGE(C472:C478),NA())</f>
        <v>#N/A</v>
      </c>
      <c r="V478" s="19" t="e">
        <f t="shared" si="484"/>
        <v>#N/A</v>
      </c>
      <c r="W478" s="19" t="e">
        <f t="shared" si="484"/>
        <v>#N/A</v>
      </c>
      <c r="X478" s="19" t="e">
        <f t="shared" si="484"/>
        <v>#N/A</v>
      </c>
      <c r="Y478" s="19" t="e">
        <f t="shared" si="484"/>
        <v>#N/A</v>
      </c>
      <c r="Z478" s="19" t="e">
        <f t="shared" si="484"/>
        <v>#N/A</v>
      </c>
      <c r="AA478" s="19" t="e">
        <f t="shared" si="484"/>
        <v>#N/A</v>
      </c>
      <c r="AB478" s="19" t="e">
        <f t="shared" si="484"/>
        <v>#N/A</v>
      </c>
      <c r="AC478" s="19" t="e">
        <f t="shared" si="484"/>
        <v>#N/A</v>
      </c>
      <c r="AD478" s="19" t="e">
        <f t="shared" si="484"/>
        <v>#N/A</v>
      </c>
      <c r="AE478" s="19" t="e">
        <f t="shared" si="484"/>
        <v>#N/A</v>
      </c>
      <c r="AF478" s="19" t="e">
        <f t="shared" si="484"/>
        <v>#N/A</v>
      </c>
      <c r="AG478" s="19" t="e">
        <f t="shared" si="484"/>
        <v>#N/A</v>
      </c>
      <c r="AH478" s="19" t="e">
        <f t="shared" si="484"/>
        <v>#N/A</v>
      </c>
      <c r="AI478" s="19" t="e">
        <f t="shared" si="484"/>
        <v>#N/A</v>
      </c>
    </row>
    <row r="479" spans="2:35" x14ac:dyDescent="0.25">
      <c r="B479" s="215">
        <f t="shared" si="459"/>
        <v>44367</v>
      </c>
      <c r="T479" s="131" t="str">
        <f t="shared" si="429"/>
        <v/>
      </c>
      <c r="U479" s="19" t="e">
        <f t="shared" ref="U479:AI479" si="485">IF(ISNUMBER(C479),AVERAGE(C473:C479),NA())</f>
        <v>#N/A</v>
      </c>
      <c r="V479" s="19" t="e">
        <f t="shared" si="485"/>
        <v>#N/A</v>
      </c>
      <c r="W479" s="19" t="e">
        <f t="shared" si="485"/>
        <v>#N/A</v>
      </c>
      <c r="X479" s="19" t="e">
        <f t="shared" si="485"/>
        <v>#N/A</v>
      </c>
      <c r="Y479" s="19" t="e">
        <f t="shared" si="485"/>
        <v>#N/A</v>
      </c>
      <c r="Z479" s="19" t="e">
        <f t="shared" si="485"/>
        <v>#N/A</v>
      </c>
      <c r="AA479" s="19" t="e">
        <f t="shared" si="485"/>
        <v>#N/A</v>
      </c>
      <c r="AB479" s="19" t="e">
        <f t="shared" si="485"/>
        <v>#N/A</v>
      </c>
      <c r="AC479" s="19" t="e">
        <f t="shared" si="485"/>
        <v>#N/A</v>
      </c>
      <c r="AD479" s="19" t="e">
        <f t="shared" si="485"/>
        <v>#N/A</v>
      </c>
      <c r="AE479" s="19" t="e">
        <f t="shared" si="485"/>
        <v>#N/A</v>
      </c>
      <c r="AF479" s="19" t="e">
        <f t="shared" si="485"/>
        <v>#N/A</v>
      </c>
      <c r="AG479" s="19" t="e">
        <f t="shared" si="485"/>
        <v>#N/A</v>
      </c>
      <c r="AH479" s="19" t="e">
        <f t="shared" si="485"/>
        <v>#N/A</v>
      </c>
      <c r="AI479" s="19" t="e">
        <f t="shared" si="485"/>
        <v>#N/A</v>
      </c>
    </row>
    <row r="480" spans="2:35" x14ac:dyDescent="0.25">
      <c r="B480" s="215">
        <f t="shared" si="459"/>
        <v>44368</v>
      </c>
      <c r="T480" s="131" t="str">
        <f t="shared" si="429"/>
        <v/>
      </c>
      <c r="U480" s="19" t="e">
        <f t="shared" ref="U480:AI480" si="486">IF(ISNUMBER(C480),AVERAGE(C474:C480),NA())</f>
        <v>#N/A</v>
      </c>
      <c r="V480" s="19" t="e">
        <f t="shared" si="486"/>
        <v>#N/A</v>
      </c>
      <c r="W480" s="19" t="e">
        <f t="shared" si="486"/>
        <v>#N/A</v>
      </c>
      <c r="X480" s="19" t="e">
        <f t="shared" si="486"/>
        <v>#N/A</v>
      </c>
      <c r="Y480" s="19" t="e">
        <f t="shared" si="486"/>
        <v>#N/A</v>
      </c>
      <c r="Z480" s="19" t="e">
        <f t="shared" si="486"/>
        <v>#N/A</v>
      </c>
      <c r="AA480" s="19" t="e">
        <f t="shared" si="486"/>
        <v>#N/A</v>
      </c>
      <c r="AB480" s="19" t="e">
        <f t="shared" si="486"/>
        <v>#N/A</v>
      </c>
      <c r="AC480" s="19" t="e">
        <f t="shared" si="486"/>
        <v>#N/A</v>
      </c>
      <c r="AD480" s="19" t="e">
        <f t="shared" si="486"/>
        <v>#N/A</v>
      </c>
      <c r="AE480" s="19" t="e">
        <f t="shared" si="486"/>
        <v>#N/A</v>
      </c>
      <c r="AF480" s="19" t="e">
        <f t="shared" si="486"/>
        <v>#N/A</v>
      </c>
      <c r="AG480" s="19" t="e">
        <f t="shared" si="486"/>
        <v>#N/A</v>
      </c>
      <c r="AH480" s="19" t="e">
        <f t="shared" si="486"/>
        <v>#N/A</v>
      </c>
      <c r="AI480" s="19" t="e">
        <f t="shared" si="486"/>
        <v>#N/A</v>
      </c>
    </row>
    <row r="481" spans="2:35" x14ac:dyDescent="0.25">
      <c r="B481" s="215">
        <f t="shared" si="459"/>
        <v>44369</v>
      </c>
      <c r="T481" s="131" t="str">
        <f t="shared" si="429"/>
        <v/>
      </c>
      <c r="U481" s="19" t="e">
        <f t="shared" ref="U481:AI481" si="487">IF(ISNUMBER(C481),AVERAGE(C475:C481),NA())</f>
        <v>#N/A</v>
      </c>
      <c r="V481" s="19" t="e">
        <f t="shared" si="487"/>
        <v>#N/A</v>
      </c>
      <c r="W481" s="19" t="e">
        <f t="shared" si="487"/>
        <v>#N/A</v>
      </c>
      <c r="X481" s="19" t="e">
        <f t="shared" si="487"/>
        <v>#N/A</v>
      </c>
      <c r="Y481" s="19" t="e">
        <f t="shared" si="487"/>
        <v>#N/A</v>
      </c>
      <c r="Z481" s="19" t="e">
        <f t="shared" si="487"/>
        <v>#N/A</v>
      </c>
      <c r="AA481" s="19" t="e">
        <f t="shared" si="487"/>
        <v>#N/A</v>
      </c>
      <c r="AB481" s="19" t="e">
        <f t="shared" si="487"/>
        <v>#N/A</v>
      </c>
      <c r="AC481" s="19" t="e">
        <f t="shared" si="487"/>
        <v>#N/A</v>
      </c>
      <c r="AD481" s="19" t="e">
        <f t="shared" si="487"/>
        <v>#N/A</v>
      </c>
      <c r="AE481" s="19" t="e">
        <f t="shared" si="487"/>
        <v>#N/A</v>
      </c>
      <c r="AF481" s="19" t="e">
        <f t="shared" si="487"/>
        <v>#N/A</v>
      </c>
      <c r="AG481" s="19" t="e">
        <f t="shared" si="487"/>
        <v>#N/A</v>
      </c>
      <c r="AH481" s="19" t="e">
        <f t="shared" si="487"/>
        <v>#N/A</v>
      </c>
      <c r="AI481" s="19" t="e">
        <f t="shared" si="487"/>
        <v>#N/A</v>
      </c>
    </row>
    <row r="482" spans="2:35" x14ac:dyDescent="0.25">
      <c r="B482" s="215">
        <f t="shared" si="459"/>
        <v>44370</v>
      </c>
      <c r="T482" s="131" t="str">
        <f t="shared" si="429"/>
        <v/>
      </c>
      <c r="U482" s="19" t="e">
        <f t="shared" ref="U482:AI482" si="488">IF(ISNUMBER(C482),AVERAGE(C476:C482),NA())</f>
        <v>#N/A</v>
      </c>
      <c r="V482" s="19" t="e">
        <f t="shared" si="488"/>
        <v>#N/A</v>
      </c>
      <c r="W482" s="19" t="e">
        <f t="shared" si="488"/>
        <v>#N/A</v>
      </c>
      <c r="X482" s="19" t="e">
        <f t="shared" si="488"/>
        <v>#N/A</v>
      </c>
      <c r="Y482" s="19" t="e">
        <f t="shared" si="488"/>
        <v>#N/A</v>
      </c>
      <c r="Z482" s="19" t="e">
        <f t="shared" si="488"/>
        <v>#N/A</v>
      </c>
      <c r="AA482" s="19" t="e">
        <f t="shared" si="488"/>
        <v>#N/A</v>
      </c>
      <c r="AB482" s="19" t="e">
        <f t="shared" si="488"/>
        <v>#N/A</v>
      </c>
      <c r="AC482" s="19" t="e">
        <f t="shared" si="488"/>
        <v>#N/A</v>
      </c>
      <c r="AD482" s="19" t="e">
        <f t="shared" si="488"/>
        <v>#N/A</v>
      </c>
      <c r="AE482" s="19" t="e">
        <f t="shared" si="488"/>
        <v>#N/A</v>
      </c>
      <c r="AF482" s="19" t="e">
        <f t="shared" si="488"/>
        <v>#N/A</v>
      </c>
      <c r="AG482" s="19" t="e">
        <f t="shared" si="488"/>
        <v>#N/A</v>
      </c>
      <c r="AH482" s="19" t="e">
        <f t="shared" si="488"/>
        <v>#N/A</v>
      </c>
      <c r="AI482" s="19" t="e">
        <f t="shared" si="488"/>
        <v>#N/A</v>
      </c>
    </row>
    <row r="483" spans="2:35" x14ac:dyDescent="0.25">
      <c r="B483" s="215">
        <f t="shared" si="459"/>
        <v>44371</v>
      </c>
      <c r="T483" s="131" t="str">
        <f t="shared" si="429"/>
        <v/>
      </c>
      <c r="U483" s="19" t="e">
        <f t="shared" ref="U483:AI483" si="489">IF(ISNUMBER(C483),AVERAGE(C477:C483),NA())</f>
        <v>#N/A</v>
      </c>
      <c r="V483" s="19" t="e">
        <f t="shared" si="489"/>
        <v>#N/A</v>
      </c>
      <c r="W483" s="19" t="e">
        <f t="shared" si="489"/>
        <v>#N/A</v>
      </c>
      <c r="X483" s="19" t="e">
        <f t="shared" si="489"/>
        <v>#N/A</v>
      </c>
      <c r="Y483" s="19" t="e">
        <f t="shared" si="489"/>
        <v>#N/A</v>
      </c>
      <c r="Z483" s="19" t="e">
        <f t="shared" si="489"/>
        <v>#N/A</v>
      </c>
      <c r="AA483" s="19" t="e">
        <f t="shared" si="489"/>
        <v>#N/A</v>
      </c>
      <c r="AB483" s="19" t="e">
        <f t="shared" si="489"/>
        <v>#N/A</v>
      </c>
      <c r="AC483" s="19" t="e">
        <f t="shared" si="489"/>
        <v>#N/A</v>
      </c>
      <c r="AD483" s="19" t="e">
        <f t="shared" si="489"/>
        <v>#N/A</v>
      </c>
      <c r="AE483" s="19" t="e">
        <f t="shared" si="489"/>
        <v>#N/A</v>
      </c>
      <c r="AF483" s="19" t="e">
        <f t="shared" si="489"/>
        <v>#N/A</v>
      </c>
      <c r="AG483" s="19" t="e">
        <f t="shared" si="489"/>
        <v>#N/A</v>
      </c>
      <c r="AH483" s="19" t="e">
        <f t="shared" si="489"/>
        <v>#N/A</v>
      </c>
      <c r="AI483" s="19" t="e">
        <f t="shared" si="489"/>
        <v>#N/A</v>
      </c>
    </row>
    <row r="484" spans="2:35" x14ac:dyDescent="0.25">
      <c r="B484" s="215">
        <f t="shared" si="459"/>
        <v>44372</v>
      </c>
      <c r="T484" s="131" t="str">
        <f t="shared" si="429"/>
        <v/>
      </c>
      <c r="U484" s="19" t="e">
        <f t="shared" ref="U484:AI484" si="490">IF(ISNUMBER(C484),AVERAGE(C478:C484),NA())</f>
        <v>#N/A</v>
      </c>
      <c r="V484" s="19" t="e">
        <f t="shared" si="490"/>
        <v>#N/A</v>
      </c>
      <c r="W484" s="19" t="e">
        <f t="shared" si="490"/>
        <v>#N/A</v>
      </c>
      <c r="X484" s="19" t="e">
        <f t="shared" si="490"/>
        <v>#N/A</v>
      </c>
      <c r="Y484" s="19" t="e">
        <f t="shared" si="490"/>
        <v>#N/A</v>
      </c>
      <c r="Z484" s="19" t="e">
        <f t="shared" si="490"/>
        <v>#N/A</v>
      </c>
      <c r="AA484" s="19" t="e">
        <f t="shared" si="490"/>
        <v>#N/A</v>
      </c>
      <c r="AB484" s="19" t="e">
        <f t="shared" si="490"/>
        <v>#N/A</v>
      </c>
      <c r="AC484" s="19" t="e">
        <f t="shared" si="490"/>
        <v>#N/A</v>
      </c>
      <c r="AD484" s="19" t="e">
        <f t="shared" si="490"/>
        <v>#N/A</v>
      </c>
      <c r="AE484" s="19" t="e">
        <f t="shared" si="490"/>
        <v>#N/A</v>
      </c>
      <c r="AF484" s="19" t="e">
        <f t="shared" si="490"/>
        <v>#N/A</v>
      </c>
      <c r="AG484" s="19" t="e">
        <f t="shared" si="490"/>
        <v>#N/A</v>
      </c>
      <c r="AH484" s="19" t="e">
        <f t="shared" si="490"/>
        <v>#N/A</v>
      </c>
      <c r="AI484" s="19" t="e">
        <f t="shared" si="490"/>
        <v>#N/A</v>
      </c>
    </row>
    <row r="485" spans="2:35" x14ac:dyDescent="0.25">
      <c r="B485" s="215">
        <f t="shared" si="459"/>
        <v>44373</v>
      </c>
      <c r="T485" s="131" t="str">
        <f t="shared" si="429"/>
        <v/>
      </c>
      <c r="U485" s="19" t="e">
        <f t="shared" ref="U485:AI485" si="491">IF(ISNUMBER(C485),AVERAGE(C479:C485),NA())</f>
        <v>#N/A</v>
      </c>
      <c r="V485" s="19" t="e">
        <f t="shared" si="491"/>
        <v>#N/A</v>
      </c>
      <c r="W485" s="19" t="e">
        <f t="shared" si="491"/>
        <v>#N/A</v>
      </c>
      <c r="X485" s="19" t="e">
        <f t="shared" si="491"/>
        <v>#N/A</v>
      </c>
      <c r="Y485" s="19" t="e">
        <f t="shared" si="491"/>
        <v>#N/A</v>
      </c>
      <c r="Z485" s="19" t="e">
        <f t="shared" si="491"/>
        <v>#N/A</v>
      </c>
      <c r="AA485" s="19" t="e">
        <f t="shared" si="491"/>
        <v>#N/A</v>
      </c>
      <c r="AB485" s="19" t="e">
        <f t="shared" si="491"/>
        <v>#N/A</v>
      </c>
      <c r="AC485" s="19" t="e">
        <f t="shared" si="491"/>
        <v>#N/A</v>
      </c>
      <c r="AD485" s="19" t="e">
        <f t="shared" si="491"/>
        <v>#N/A</v>
      </c>
      <c r="AE485" s="19" t="e">
        <f t="shared" si="491"/>
        <v>#N/A</v>
      </c>
      <c r="AF485" s="19" t="e">
        <f t="shared" si="491"/>
        <v>#N/A</v>
      </c>
      <c r="AG485" s="19" t="e">
        <f t="shared" si="491"/>
        <v>#N/A</v>
      </c>
      <c r="AH485" s="19" t="e">
        <f t="shared" si="491"/>
        <v>#N/A</v>
      </c>
      <c r="AI485" s="19" t="e">
        <f t="shared" si="491"/>
        <v>#N/A</v>
      </c>
    </row>
    <row r="486" spans="2:35" x14ac:dyDescent="0.25">
      <c r="B486" s="215">
        <f t="shared" si="459"/>
        <v>44374</v>
      </c>
      <c r="T486" s="131" t="str">
        <f t="shared" si="429"/>
        <v/>
      </c>
      <c r="U486" s="19" t="e">
        <f t="shared" ref="U486:AI486" si="492">IF(ISNUMBER(C486),AVERAGE(C480:C486),NA())</f>
        <v>#N/A</v>
      </c>
      <c r="V486" s="19" t="e">
        <f t="shared" si="492"/>
        <v>#N/A</v>
      </c>
      <c r="W486" s="19" t="e">
        <f t="shared" si="492"/>
        <v>#N/A</v>
      </c>
      <c r="X486" s="19" t="e">
        <f t="shared" si="492"/>
        <v>#N/A</v>
      </c>
      <c r="Y486" s="19" t="e">
        <f t="shared" si="492"/>
        <v>#N/A</v>
      </c>
      <c r="Z486" s="19" t="e">
        <f t="shared" si="492"/>
        <v>#N/A</v>
      </c>
      <c r="AA486" s="19" t="e">
        <f t="shared" si="492"/>
        <v>#N/A</v>
      </c>
      <c r="AB486" s="19" t="e">
        <f t="shared" si="492"/>
        <v>#N/A</v>
      </c>
      <c r="AC486" s="19" t="e">
        <f t="shared" si="492"/>
        <v>#N/A</v>
      </c>
      <c r="AD486" s="19" t="e">
        <f t="shared" si="492"/>
        <v>#N/A</v>
      </c>
      <c r="AE486" s="19" t="e">
        <f t="shared" si="492"/>
        <v>#N/A</v>
      </c>
      <c r="AF486" s="19" t="e">
        <f t="shared" si="492"/>
        <v>#N/A</v>
      </c>
      <c r="AG486" s="19" t="e">
        <f t="shared" si="492"/>
        <v>#N/A</v>
      </c>
      <c r="AH486" s="19" t="e">
        <f t="shared" si="492"/>
        <v>#N/A</v>
      </c>
      <c r="AI486" s="19" t="e">
        <f t="shared" si="492"/>
        <v>#N/A</v>
      </c>
    </row>
    <row r="487" spans="2:35" x14ac:dyDescent="0.25">
      <c r="B487" s="215">
        <f t="shared" si="459"/>
        <v>44375</v>
      </c>
      <c r="T487" s="131" t="str">
        <f t="shared" si="429"/>
        <v/>
      </c>
      <c r="U487" s="19" t="e">
        <f t="shared" ref="U487:AI487" si="493">IF(ISNUMBER(C487),AVERAGE(C481:C487),NA())</f>
        <v>#N/A</v>
      </c>
      <c r="V487" s="19" t="e">
        <f t="shared" si="493"/>
        <v>#N/A</v>
      </c>
      <c r="W487" s="19" t="e">
        <f t="shared" si="493"/>
        <v>#N/A</v>
      </c>
      <c r="X487" s="19" t="e">
        <f t="shared" si="493"/>
        <v>#N/A</v>
      </c>
      <c r="Y487" s="19" t="e">
        <f t="shared" si="493"/>
        <v>#N/A</v>
      </c>
      <c r="Z487" s="19" t="e">
        <f t="shared" si="493"/>
        <v>#N/A</v>
      </c>
      <c r="AA487" s="19" t="e">
        <f t="shared" si="493"/>
        <v>#N/A</v>
      </c>
      <c r="AB487" s="19" t="e">
        <f t="shared" si="493"/>
        <v>#N/A</v>
      </c>
      <c r="AC487" s="19" t="e">
        <f t="shared" si="493"/>
        <v>#N/A</v>
      </c>
      <c r="AD487" s="19" t="e">
        <f t="shared" si="493"/>
        <v>#N/A</v>
      </c>
      <c r="AE487" s="19" t="e">
        <f t="shared" si="493"/>
        <v>#N/A</v>
      </c>
      <c r="AF487" s="19" t="e">
        <f t="shared" si="493"/>
        <v>#N/A</v>
      </c>
      <c r="AG487" s="19" t="e">
        <f t="shared" si="493"/>
        <v>#N/A</v>
      </c>
      <c r="AH487" s="19" t="e">
        <f t="shared" si="493"/>
        <v>#N/A</v>
      </c>
      <c r="AI487" s="19" t="e">
        <f t="shared" si="493"/>
        <v>#N/A</v>
      </c>
    </row>
    <row r="488" spans="2:35" x14ac:dyDescent="0.25">
      <c r="B488" s="215">
        <f t="shared" si="459"/>
        <v>44376</v>
      </c>
      <c r="T488" s="131" t="str">
        <f t="shared" si="429"/>
        <v/>
      </c>
      <c r="U488" s="19" t="e">
        <f t="shared" ref="U488:AI488" si="494">IF(ISNUMBER(C488),AVERAGE(C482:C488),NA())</f>
        <v>#N/A</v>
      </c>
      <c r="V488" s="19" t="e">
        <f t="shared" si="494"/>
        <v>#N/A</v>
      </c>
      <c r="W488" s="19" t="e">
        <f t="shared" si="494"/>
        <v>#N/A</v>
      </c>
      <c r="X488" s="19" t="e">
        <f t="shared" si="494"/>
        <v>#N/A</v>
      </c>
      <c r="Y488" s="19" t="e">
        <f t="shared" si="494"/>
        <v>#N/A</v>
      </c>
      <c r="Z488" s="19" t="e">
        <f t="shared" si="494"/>
        <v>#N/A</v>
      </c>
      <c r="AA488" s="19" t="e">
        <f t="shared" si="494"/>
        <v>#N/A</v>
      </c>
      <c r="AB488" s="19" t="e">
        <f t="shared" si="494"/>
        <v>#N/A</v>
      </c>
      <c r="AC488" s="19" t="e">
        <f t="shared" si="494"/>
        <v>#N/A</v>
      </c>
      <c r="AD488" s="19" t="e">
        <f t="shared" si="494"/>
        <v>#N/A</v>
      </c>
      <c r="AE488" s="19" t="e">
        <f t="shared" si="494"/>
        <v>#N/A</v>
      </c>
      <c r="AF488" s="19" t="e">
        <f t="shared" si="494"/>
        <v>#N/A</v>
      </c>
      <c r="AG488" s="19" t="e">
        <f t="shared" si="494"/>
        <v>#N/A</v>
      </c>
      <c r="AH488" s="19" t="e">
        <f t="shared" si="494"/>
        <v>#N/A</v>
      </c>
      <c r="AI488" s="19" t="e">
        <f t="shared" si="494"/>
        <v>#N/A</v>
      </c>
    </row>
    <row r="489" spans="2:35" x14ac:dyDescent="0.25">
      <c r="B489" s="215">
        <f t="shared" si="459"/>
        <v>44377</v>
      </c>
      <c r="T489" s="131" t="str">
        <f t="shared" ref="T489:T500" si="495">IF(ISNUMBER(D489), B489,"")</f>
        <v/>
      </c>
      <c r="U489" s="19" t="e">
        <f t="shared" ref="U489:AI489" si="496">IF(ISNUMBER(C489),AVERAGE(C483:C489),NA())</f>
        <v>#N/A</v>
      </c>
      <c r="V489" s="19" t="e">
        <f t="shared" si="496"/>
        <v>#N/A</v>
      </c>
      <c r="W489" s="19" t="e">
        <f t="shared" si="496"/>
        <v>#N/A</v>
      </c>
      <c r="X489" s="19" t="e">
        <f t="shared" si="496"/>
        <v>#N/A</v>
      </c>
      <c r="Y489" s="19" t="e">
        <f t="shared" si="496"/>
        <v>#N/A</v>
      </c>
      <c r="Z489" s="19" t="e">
        <f t="shared" si="496"/>
        <v>#N/A</v>
      </c>
      <c r="AA489" s="19" t="e">
        <f t="shared" si="496"/>
        <v>#N/A</v>
      </c>
      <c r="AB489" s="19" t="e">
        <f t="shared" si="496"/>
        <v>#N/A</v>
      </c>
      <c r="AC489" s="19" t="e">
        <f t="shared" si="496"/>
        <v>#N/A</v>
      </c>
      <c r="AD489" s="19" t="e">
        <f t="shared" si="496"/>
        <v>#N/A</v>
      </c>
      <c r="AE489" s="19" t="e">
        <f t="shared" si="496"/>
        <v>#N/A</v>
      </c>
      <c r="AF489" s="19" t="e">
        <f t="shared" si="496"/>
        <v>#N/A</v>
      </c>
      <c r="AG489" s="19" t="e">
        <f t="shared" si="496"/>
        <v>#N/A</v>
      </c>
      <c r="AH489" s="19" t="e">
        <f t="shared" si="496"/>
        <v>#N/A</v>
      </c>
      <c r="AI489" s="19" t="e">
        <f t="shared" si="496"/>
        <v>#N/A</v>
      </c>
    </row>
    <row r="490" spans="2:35" x14ac:dyDescent="0.25">
      <c r="B490" s="215">
        <f t="shared" si="459"/>
        <v>44378</v>
      </c>
      <c r="T490" s="131" t="str">
        <f t="shared" si="495"/>
        <v/>
      </c>
      <c r="U490" s="19" t="e">
        <f t="shared" ref="U490:AI490" si="497">IF(ISNUMBER(C490),AVERAGE(C484:C490),NA())</f>
        <v>#N/A</v>
      </c>
      <c r="V490" s="19" t="e">
        <f t="shared" si="497"/>
        <v>#N/A</v>
      </c>
      <c r="W490" s="19" t="e">
        <f t="shared" si="497"/>
        <v>#N/A</v>
      </c>
      <c r="X490" s="19" t="e">
        <f t="shared" si="497"/>
        <v>#N/A</v>
      </c>
      <c r="Y490" s="19" t="e">
        <f t="shared" si="497"/>
        <v>#N/A</v>
      </c>
      <c r="Z490" s="19" t="e">
        <f t="shared" si="497"/>
        <v>#N/A</v>
      </c>
      <c r="AA490" s="19" t="e">
        <f t="shared" si="497"/>
        <v>#N/A</v>
      </c>
      <c r="AB490" s="19" t="e">
        <f t="shared" si="497"/>
        <v>#N/A</v>
      </c>
      <c r="AC490" s="19" t="e">
        <f t="shared" si="497"/>
        <v>#N/A</v>
      </c>
      <c r="AD490" s="19" t="e">
        <f t="shared" si="497"/>
        <v>#N/A</v>
      </c>
      <c r="AE490" s="19" t="e">
        <f t="shared" si="497"/>
        <v>#N/A</v>
      </c>
      <c r="AF490" s="19" t="e">
        <f t="shared" si="497"/>
        <v>#N/A</v>
      </c>
      <c r="AG490" s="19" t="e">
        <f t="shared" si="497"/>
        <v>#N/A</v>
      </c>
      <c r="AH490" s="19" t="e">
        <f t="shared" si="497"/>
        <v>#N/A</v>
      </c>
      <c r="AI490" s="19" t="e">
        <f t="shared" si="497"/>
        <v>#N/A</v>
      </c>
    </row>
    <row r="491" spans="2:35" x14ac:dyDescent="0.25">
      <c r="B491" s="215">
        <f t="shared" si="459"/>
        <v>44379</v>
      </c>
      <c r="T491" s="131" t="str">
        <f t="shared" si="495"/>
        <v/>
      </c>
      <c r="U491" s="19" t="e">
        <f t="shared" ref="U491:AI491" si="498">IF(ISNUMBER(C491),AVERAGE(C485:C491),NA())</f>
        <v>#N/A</v>
      </c>
      <c r="V491" s="19" t="e">
        <f t="shared" si="498"/>
        <v>#N/A</v>
      </c>
      <c r="W491" s="19" t="e">
        <f t="shared" si="498"/>
        <v>#N/A</v>
      </c>
      <c r="X491" s="19" t="e">
        <f t="shared" si="498"/>
        <v>#N/A</v>
      </c>
      <c r="Y491" s="19" t="e">
        <f t="shared" si="498"/>
        <v>#N/A</v>
      </c>
      <c r="Z491" s="19" t="e">
        <f t="shared" si="498"/>
        <v>#N/A</v>
      </c>
      <c r="AA491" s="19" t="e">
        <f t="shared" si="498"/>
        <v>#N/A</v>
      </c>
      <c r="AB491" s="19" t="e">
        <f t="shared" si="498"/>
        <v>#N/A</v>
      </c>
      <c r="AC491" s="19" t="e">
        <f t="shared" si="498"/>
        <v>#N/A</v>
      </c>
      <c r="AD491" s="19" t="e">
        <f t="shared" si="498"/>
        <v>#N/A</v>
      </c>
      <c r="AE491" s="19" t="e">
        <f t="shared" si="498"/>
        <v>#N/A</v>
      </c>
      <c r="AF491" s="19" t="e">
        <f t="shared" si="498"/>
        <v>#N/A</v>
      </c>
      <c r="AG491" s="19" t="e">
        <f t="shared" si="498"/>
        <v>#N/A</v>
      </c>
      <c r="AH491" s="19" t="e">
        <f t="shared" si="498"/>
        <v>#N/A</v>
      </c>
      <c r="AI491" s="19" t="e">
        <f t="shared" si="498"/>
        <v>#N/A</v>
      </c>
    </row>
    <row r="492" spans="2:35" x14ac:dyDescent="0.25">
      <c r="B492" s="215">
        <f t="shared" si="459"/>
        <v>44380</v>
      </c>
      <c r="T492" s="131" t="str">
        <f t="shared" si="495"/>
        <v/>
      </c>
      <c r="U492" s="19" t="e">
        <f t="shared" ref="U492:AI492" si="499">IF(ISNUMBER(C492),AVERAGE(C486:C492),NA())</f>
        <v>#N/A</v>
      </c>
      <c r="V492" s="19" t="e">
        <f t="shared" si="499"/>
        <v>#N/A</v>
      </c>
      <c r="W492" s="19" t="e">
        <f t="shared" si="499"/>
        <v>#N/A</v>
      </c>
      <c r="X492" s="19" t="e">
        <f t="shared" si="499"/>
        <v>#N/A</v>
      </c>
      <c r="Y492" s="19" t="e">
        <f t="shared" si="499"/>
        <v>#N/A</v>
      </c>
      <c r="Z492" s="19" t="e">
        <f t="shared" si="499"/>
        <v>#N/A</v>
      </c>
      <c r="AA492" s="19" t="e">
        <f t="shared" si="499"/>
        <v>#N/A</v>
      </c>
      <c r="AB492" s="19" t="e">
        <f t="shared" si="499"/>
        <v>#N/A</v>
      </c>
      <c r="AC492" s="19" t="e">
        <f t="shared" si="499"/>
        <v>#N/A</v>
      </c>
      <c r="AD492" s="19" t="e">
        <f t="shared" si="499"/>
        <v>#N/A</v>
      </c>
      <c r="AE492" s="19" t="e">
        <f t="shared" si="499"/>
        <v>#N/A</v>
      </c>
      <c r="AF492" s="19" t="e">
        <f t="shared" si="499"/>
        <v>#N/A</v>
      </c>
      <c r="AG492" s="19" t="e">
        <f t="shared" si="499"/>
        <v>#N/A</v>
      </c>
      <c r="AH492" s="19" t="e">
        <f t="shared" si="499"/>
        <v>#N/A</v>
      </c>
      <c r="AI492" s="19" t="e">
        <f t="shared" si="499"/>
        <v>#N/A</v>
      </c>
    </row>
    <row r="493" spans="2:35" x14ac:dyDescent="0.25">
      <c r="B493" s="215">
        <f t="shared" si="459"/>
        <v>44381</v>
      </c>
      <c r="T493" s="131" t="str">
        <f t="shared" si="495"/>
        <v/>
      </c>
      <c r="U493" s="19" t="e">
        <f t="shared" ref="U493:AI493" si="500">IF(ISNUMBER(C493),AVERAGE(C487:C493),NA())</f>
        <v>#N/A</v>
      </c>
      <c r="V493" s="19" t="e">
        <f t="shared" si="500"/>
        <v>#N/A</v>
      </c>
      <c r="W493" s="19" t="e">
        <f t="shared" si="500"/>
        <v>#N/A</v>
      </c>
      <c r="X493" s="19" t="e">
        <f t="shared" si="500"/>
        <v>#N/A</v>
      </c>
      <c r="Y493" s="19" t="e">
        <f t="shared" si="500"/>
        <v>#N/A</v>
      </c>
      <c r="Z493" s="19" t="e">
        <f t="shared" si="500"/>
        <v>#N/A</v>
      </c>
      <c r="AA493" s="19" t="e">
        <f t="shared" si="500"/>
        <v>#N/A</v>
      </c>
      <c r="AB493" s="19" t="e">
        <f t="shared" si="500"/>
        <v>#N/A</v>
      </c>
      <c r="AC493" s="19" t="e">
        <f t="shared" si="500"/>
        <v>#N/A</v>
      </c>
      <c r="AD493" s="19" t="e">
        <f t="shared" si="500"/>
        <v>#N/A</v>
      </c>
      <c r="AE493" s="19" t="e">
        <f t="shared" si="500"/>
        <v>#N/A</v>
      </c>
      <c r="AF493" s="19" t="e">
        <f t="shared" si="500"/>
        <v>#N/A</v>
      </c>
      <c r="AG493" s="19" t="e">
        <f t="shared" si="500"/>
        <v>#N/A</v>
      </c>
      <c r="AH493" s="19" t="e">
        <f t="shared" si="500"/>
        <v>#N/A</v>
      </c>
      <c r="AI493" s="19" t="e">
        <f t="shared" si="500"/>
        <v>#N/A</v>
      </c>
    </row>
    <row r="494" spans="2:35" x14ac:dyDescent="0.25">
      <c r="B494" s="215">
        <f t="shared" si="459"/>
        <v>44382</v>
      </c>
      <c r="T494" s="131" t="str">
        <f t="shared" si="495"/>
        <v/>
      </c>
      <c r="U494" s="19" t="e">
        <f t="shared" ref="U494:AI494" si="501">IF(ISNUMBER(C494),AVERAGE(C488:C494),NA())</f>
        <v>#N/A</v>
      </c>
      <c r="V494" s="19" t="e">
        <f t="shared" si="501"/>
        <v>#N/A</v>
      </c>
      <c r="W494" s="19" t="e">
        <f t="shared" si="501"/>
        <v>#N/A</v>
      </c>
      <c r="X494" s="19" t="e">
        <f t="shared" si="501"/>
        <v>#N/A</v>
      </c>
      <c r="Y494" s="19" t="e">
        <f t="shared" si="501"/>
        <v>#N/A</v>
      </c>
      <c r="Z494" s="19" t="e">
        <f t="shared" si="501"/>
        <v>#N/A</v>
      </c>
      <c r="AA494" s="19" t="e">
        <f t="shared" si="501"/>
        <v>#N/A</v>
      </c>
      <c r="AB494" s="19" t="e">
        <f t="shared" si="501"/>
        <v>#N/A</v>
      </c>
      <c r="AC494" s="19" t="e">
        <f t="shared" si="501"/>
        <v>#N/A</v>
      </c>
      <c r="AD494" s="19" t="e">
        <f t="shared" si="501"/>
        <v>#N/A</v>
      </c>
      <c r="AE494" s="19" t="e">
        <f t="shared" si="501"/>
        <v>#N/A</v>
      </c>
      <c r="AF494" s="19" t="e">
        <f t="shared" si="501"/>
        <v>#N/A</v>
      </c>
      <c r="AG494" s="19" t="e">
        <f t="shared" si="501"/>
        <v>#N/A</v>
      </c>
      <c r="AH494" s="19" t="e">
        <f t="shared" si="501"/>
        <v>#N/A</v>
      </c>
      <c r="AI494" s="19" t="e">
        <f t="shared" si="501"/>
        <v>#N/A</v>
      </c>
    </row>
    <row r="495" spans="2:35" x14ac:dyDescent="0.25">
      <c r="B495" s="215">
        <f t="shared" si="459"/>
        <v>44383</v>
      </c>
      <c r="T495" s="131" t="str">
        <f t="shared" si="495"/>
        <v/>
      </c>
      <c r="U495" s="19" t="e">
        <f t="shared" ref="U495:AI495" si="502">IF(ISNUMBER(C495),AVERAGE(C489:C495),NA())</f>
        <v>#N/A</v>
      </c>
      <c r="V495" s="19" t="e">
        <f t="shared" si="502"/>
        <v>#N/A</v>
      </c>
      <c r="W495" s="19" t="e">
        <f t="shared" si="502"/>
        <v>#N/A</v>
      </c>
      <c r="X495" s="19" t="e">
        <f t="shared" si="502"/>
        <v>#N/A</v>
      </c>
      <c r="Y495" s="19" t="e">
        <f t="shared" si="502"/>
        <v>#N/A</v>
      </c>
      <c r="Z495" s="19" t="e">
        <f t="shared" si="502"/>
        <v>#N/A</v>
      </c>
      <c r="AA495" s="19" t="e">
        <f t="shared" si="502"/>
        <v>#N/A</v>
      </c>
      <c r="AB495" s="19" t="e">
        <f t="shared" si="502"/>
        <v>#N/A</v>
      </c>
      <c r="AC495" s="19" t="e">
        <f t="shared" si="502"/>
        <v>#N/A</v>
      </c>
      <c r="AD495" s="19" t="e">
        <f t="shared" si="502"/>
        <v>#N/A</v>
      </c>
      <c r="AE495" s="19" t="e">
        <f t="shared" si="502"/>
        <v>#N/A</v>
      </c>
      <c r="AF495" s="19" t="e">
        <f t="shared" si="502"/>
        <v>#N/A</v>
      </c>
      <c r="AG495" s="19" t="e">
        <f t="shared" si="502"/>
        <v>#N/A</v>
      </c>
      <c r="AH495" s="19" t="e">
        <f t="shared" si="502"/>
        <v>#N/A</v>
      </c>
      <c r="AI495" s="19" t="e">
        <f t="shared" si="502"/>
        <v>#N/A</v>
      </c>
    </row>
    <row r="496" spans="2:35" x14ac:dyDescent="0.25">
      <c r="B496" s="215">
        <f t="shared" si="459"/>
        <v>44384</v>
      </c>
      <c r="T496" s="131" t="str">
        <f t="shared" si="495"/>
        <v/>
      </c>
      <c r="U496" s="19" t="e">
        <f t="shared" ref="U496:AI496" si="503">IF(ISNUMBER(C496),AVERAGE(C490:C496),NA())</f>
        <v>#N/A</v>
      </c>
      <c r="V496" s="19" t="e">
        <f t="shared" si="503"/>
        <v>#N/A</v>
      </c>
      <c r="W496" s="19" t="e">
        <f t="shared" si="503"/>
        <v>#N/A</v>
      </c>
      <c r="X496" s="19" t="e">
        <f t="shared" si="503"/>
        <v>#N/A</v>
      </c>
      <c r="Y496" s="19" t="e">
        <f t="shared" si="503"/>
        <v>#N/A</v>
      </c>
      <c r="Z496" s="19" t="e">
        <f t="shared" si="503"/>
        <v>#N/A</v>
      </c>
      <c r="AA496" s="19" t="e">
        <f t="shared" si="503"/>
        <v>#N/A</v>
      </c>
      <c r="AB496" s="19" t="e">
        <f t="shared" si="503"/>
        <v>#N/A</v>
      </c>
      <c r="AC496" s="19" t="e">
        <f t="shared" si="503"/>
        <v>#N/A</v>
      </c>
      <c r="AD496" s="19" t="e">
        <f t="shared" si="503"/>
        <v>#N/A</v>
      </c>
      <c r="AE496" s="19" t="e">
        <f t="shared" si="503"/>
        <v>#N/A</v>
      </c>
      <c r="AF496" s="19" t="e">
        <f t="shared" si="503"/>
        <v>#N/A</v>
      </c>
      <c r="AG496" s="19" t="e">
        <f t="shared" si="503"/>
        <v>#N/A</v>
      </c>
      <c r="AH496" s="19" t="e">
        <f t="shared" si="503"/>
        <v>#N/A</v>
      </c>
      <c r="AI496" s="19" t="e">
        <f t="shared" si="503"/>
        <v>#N/A</v>
      </c>
    </row>
    <row r="497" spans="2:35" x14ac:dyDescent="0.25">
      <c r="B497" s="215">
        <f t="shared" si="459"/>
        <v>44385</v>
      </c>
      <c r="T497" s="131" t="str">
        <f t="shared" si="495"/>
        <v/>
      </c>
      <c r="U497" s="19" t="e">
        <f t="shared" ref="U497:AI497" si="504">IF(ISNUMBER(C497),AVERAGE(C491:C497),NA())</f>
        <v>#N/A</v>
      </c>
      <c r="V497" s="19" t="e">
        <f t="shared" si="504"/>
        <v>#N/A</v>
      </c>
      <c r="W497" s="19" t="e">
        <f t="shared" si="504"/>
        <v>#N/A</v>
      </c>
      <c r="X497" s="19" t="e">
        <f t="shared" si="504"/>
        <v>#N/A</v>
      </c>
      <c r="Y497" s="19" t="e">
        <f t="shared" si="504"/>
        <v>#N/A</v>
      </c>
      <c r="Z497" s="19" t="e">
        <f t="shared" si="504"/>
        <v>#N/A</v>
      </c>
      <c r="AA497" s="19" t="e">
        <f t="shared" si="504"/>
        <v>#N/A</v>
      </c>
      <c r="AB497" s="19" t="e">
        <f t="shared" si="504"/>
        <v>#N/A</v>
      </c>
      <c r="AC497" s="19" t="e">
        <f t="shared" si="504"/>
        <v>#N/A</v>
      </c>
      <c r="AD497" s="19" t="e">
        <f t="shared" si="504"/>
        <v>#N/A</v>
      </c>
      <c r="AE497" s="19" t="e">
        <f t="shared" si="504"/>
        <v>#N/A</v>
      </c>
      <c r="AF497" s="19" t="e">
        <f t="shared" si="504"/>
        <v>#N/A</v>
      </c>
      <c r="AG497" s="19" t="e">
        <f t="shared" si="504"/>
        <v>#N/A</v>
      </c>
      <c r="AH497" s="19" t="e">
        <f t="shared" si="504"/>
        <v>#N/A</v>
      </c>
      <c r="AI497" s="19" t="e">
        <f t="shared" si="504"/>
        <v>#N/A</v>
      </c>
    </row>
    <row r="498" spans="2:35" x14ac:dyDescent="0.25">
      <c r="B498" s="215">
        <f t="shared" si="459"/>
        <v>44386</v>
      </c>
      <c r="T498" s="131" t="str">
        <f t="shared" si="495"/>
        <v/>
      </c>
      <c r="U498" s="19" t="e">
        <f t="shared" ref="U498:AI498" si="505">IF(ISNUMBER(C498),AVERAGE(C492:C498),NA())</f>
        <v>#N/A</v>
      </c>
      <c r="V498" s="19" t="e">
        <f t="shared" si="505"/>
        <v>#N/A</v>
      </c>
      <c r="W498" s="19" t="e">
        <f t="shared" si="505"/>
        <v>#N/A</v>
      </c>
      <c r="X498" s="19" t="e">
        <f t="shared" si="505"/>
        <v>#N/A</v>
      </c>
      <c r="Y498" s="19" t="e">
        <f t="shared" si="505"/>
        <v>#N/A</v>
      </c>
      <c r="Z498" s="19" t="e">
        <f t="shared" si="505"/>
        <v>#N/A</v>
      </c>
      <c r="AA498" s="19" t="e">
        <f t="shared" si="505"/>
        <v>#N/A</v>
      </c>
      <c r="AB498" s="19" t="e">
        <f t="shared" si="505"/>
        <v>#N/A</v>
      </c>
      <c r="AC498" s="19" t="e">
        <f t="shared" si="505"/>
        <v>#N/A</v>
      </c>
      <c r="AD498" s="19" t="e">
        <f t="shared" si="505"/>
        <v>#N/A</v>
      </c>
      <c r="AE498" s="19" t="e">
        <f t="shared" si="505"/>
        <v>#N/A</v>
      </c>
      <c r="AF498" s="19" t="e">
        <f t="shared" si="505"/>
        <v>#N/A</v>
      </c>
      <c r="AG498" s="19" t="e">
        <f t="shared" si="505"/>
        <v>#N/A</v>
      </c>
      <c r="AH498" s="19" t="e">
        <f t="shared" si="505"/>
        <v>#N/A</v>
      </c>
      <c r="AI498" s="19" t="e">
        <f t="shared" si="505"/>
        <v>#N/A</v>
      </c>
    </row>
    <row r="499" spans="2:35" x14ac:dyDescent="0.25">
      <c r="B499" s="215">
        <f t="shared" si="459"/>
        <v>44387</v>
      </c>
      <c r="T499" s="131" t="str">
        <f t="shared" si="495"/>
        <v/>
      </c>
      <c r="U499" s="19" t="e">
        <f t="shared" ref="U499:AI499" si="506">IF(ISNUMBER(C499),AVERAGE(C493:C499),NA())</f>
        <v>#N/A</v>
      </c>
      <c r="V499" s="19" t="e">
        <f t="shared" si="506"/>
        <v>#N/A</v>
      </c>
      <c r="W499" s="19" t="e">
        <f t="shared" si="506"/>
        <v>#N/A</v>
      </c>
      <c r="X499" s="19" t="e">
        <f t="shared" si="506"/>
        <v>#N/A</v>
      </c>
      <c r="Y499" s="19" t="e">
        <f t="shared" si="506"/>
        <v>#N/A</v>
      </c>
      <c r="Z499" s="19" t="e">
        <f t="shared" si="506"/>
        <v>#N/A</v>
      </c>
      <c r="AA499" s="19" t="e">
        <f t="shared" si="506"/>
        <v>#N/A</v>
      </c>
      <c r="AB499" s="19" t="e">
        <f t="shared" si="506"/>
        <v>#N/A</v>
      </c>
      <c r="AC499" s="19" t="e">
        <f t="shared" si="506"/>
        <v>#N/A</v>
      </c>
      <c r="AD499" s="19" t="e">
        <f t="shared" si="506"/>
        <v>#N/A</v>
      </c>
      <c r="AE499" s="19" t="e">
        <f t="shared" si="506"/>
        <v>#N/A</v>
      </c>
      <c r="AF499" s="19" t="e">
        <f t="shared" si="506"/>
        <v>#N/A</v>
      </c>
      <c r="AG499" s="19" t="e">
        <f t="shared" si="506"/>
        <v>#N/A</v>
      </c>
      <c r="AH499" s="19" t="e">
        <f t="shared" si="506"/>
        <v>#N/A</v>
      </c>
      <c r="AI499" s="19" t="e">
        <f t="shared" si="506"/>
        <v>#N/A</v>
      </c>
    </row>
    <row r="500" spans="2:35" x14ac:dyDescent="0.25">
      <c r="B500" s="215">
        <f t="shared" si="459"/>
        <v>44388</v>
      </c>
      <c r="T500" s="131" t="str">
        <f t="shared" si="495"/>
        <v/>
      </c>
      <c r="U500" s="19" t="e">
        <f t="shared" ref="U500:AI500" si="507">IF(ISNUMBER(C500),AVERAGE(C494:C500),NA())</f>
        <v>#N/A</v>
      </c>
      <c r="V500" s="19" t="e">
        <f t="shared" si="507"/>
        <v>#N/A</v>
      </c>
      <c r="W500" s="19" t="e">
        <f t="shared" si="507"/>
        <v>#N/A</v>
      </c>
      <c r="X500" s="19" t="e">
        <f t="shared" si="507"/>
        <v>#N/A</v>
      </c>
      <c r="Y500" s="19" t="e">
        <f t="shared" si="507"/>
        <v>#N/A</v>
      </c>
      <c r="Z500" s="19" t="e">
        <f t="shared" si="507"/>
        <v>#N/A</v>
      </c>
      <c r="AA500" s="19" t="e">
        <f t="shared" si="507"/>
        <v>#N/A</v>
      </c>
      <c r="AB500" s="19" t="e">
        <f t="shared" si="507"/>
        <v>#N/A</v>
      </c>
      <c r="AC500" s="19" t="e">
        <f t="shared" si="507"/>
        <v>#N/A</v>
      </c>
      <c r="AD500" s="19" t="e">
        <f t="shared" si="507"/>
        <v>#N/A</v>
      </c>
      <c r="AE500" s="19" t="e">
        <f t="shared" si="507"/>
        <v>#N/A</v>
      </c>
      <c r="AF500" s="19" t="e">
        <f t="shared" si="507"/>
        <v>#N/A</v>
      </c>
      <c r="AG500" s="19" t="e">
        <f t="shared" si="507"/>
        <v>#N/A</v>
      </c>
      <c r="AH500" s="19" t="e">
        <f t="shared" si="507"/>
        <v>#N/A</v>
      </c>
      <c r="AI500" s="19" t="e">
        <f t="shared" si="507"/>
        <v>#N/A</v>
      </c>
    </row>
  </sheetData>
  <conditionalFormatting sqref="C233:C500">
    <cfRule type="colorScale" priority="3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C4:C500">
    <cfRule type="colorScale" priority="3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Q4:Q500">
    <cfRule type="colorScale" priority="1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4:P500">
    <cfRule type="colorScale" priority="1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4:D500">
    <cfRule type="colorScale" priority="3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E4:E500">
    <cfRule type="colorScale" priority="29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F4:F500">
    <cfRule type="colorScale" priority="2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G4:G500">
    <cfRule type="colorScale" priority="2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4:H500">
    <cfRule type="colorScale" priority="2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I4:I500">
    <cfRule type="colorScale" priority="2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4:J500">
    <cfRule type="colorScale" priority="2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K4:K500">
    <cfRule type="colorScale" priority="2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L4:L500">
    <cfRule type="colorScale" priority="2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M4:M500">
    <cfRule type="colorScale" priority="2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N4:N500">
    <cfRule type="colorScale" priority="2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O4:O500">
    <cfRule type="colorScale" priority="19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U4:U500">
    <cfRule type="colorScale" priority="1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V4:V500">
    <cfRule type="colorScale" priority="1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W4:W500">
    <cfRule type="colorScale" priority="1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X4:X500">
    <cfRule type="colorScale" priority="1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Y4:Y500">
    <cfRule type="colorScale" priority="1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Z4:Z500">
    <cfRule type="colorScale" priority="1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A4:AA500">
    <cfRule type="colorScale" priority="9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B4:AB500">
    <cfRule type="colorScale" priority="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C4:AC500">
    <cfRule type="colorScale" priority="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D4:AD500">
    <cfRule type="colorScale" priority="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E4:AE500">
    <cfRule type="colorScale" priority="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F4:AF500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G4:AG500">
    <cfRule type="colorScale" priority="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H4:AH500">
    <cfRule type="colorScale" priority="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I4:AI500">
    <cfRule type="colorScale" priority="1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U10 V10:V27 U11:U246 W10:AI31 V28:V31 V32:AI131 V132:AI24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0E19-A0FB-4B49-9A02-568B0C2817D2}">
  <sheetPr codeName="Sheet12"/>
  <dimension ref="A1:V24"/>
  <sheetViews>
    <sheetView workbookViewId="0">
      <selection activeCell="T10" sqref="T10"/>
    </sheetView>
  </sheetViews>
  <sheetFormatPr defaultRowHeight="15" x14ac:dyDescent="0.25"/>
  <cols>
    <col min="1" max="1" width="11.42578125" bestFit="1" customWidth="1"/>
    <col min="21" max="21" width="14.140625" bestFit="1" customWidth="1"/>
  </cols>
  <sheetData>
    <row r="1" spans="1:22" ht="51.75" x14ac:dyDescent="0.25">
      <c r="A1" s="224" t="s">
        <v>6</v>
      </c>
      <c r="B1" s="228" t="s">
        <v>14</v>
      </c>
      <c r="C1" s="228" t="s">
        <v>107</v>
      </c>
      <c r="D1" s="228" t="s">
        <v>108</v>
      </c>
      <c r="E1" s="228" t="s">
        <v>109</v>
      </c>
      <c r="F1" s="228" t="s">
        <v>110</v>
      </c>
      <c r="G1" s="228" t="s">
        <v>111</v>
      </c>
      <c r="H1" s="228" t="s">
        <v>112</v>
      </c>
      <c r="I1" s="228" t="s">
        <v>113</v>
      </c>
      <c r="J1" s="228" t="s">
        <v>114</v>
      </c>
      <c r="K1" s="228" t="s">
        <v>115</v>
      </c>
      <c r="L1" s="228" t="s">
        <v>116</v>
      </c>
      <c r="M1" s="228" t="s">
        <v>117</v>
      </c>
      <c r="N1" s="228" t="s">
        <v>118</v>
      </c>
      <c r="O1" s="228" t="s">
        <v>119</v>
      </c>
      <c r="P1" s="228" t="s">
        <v>120</v>
      </c>
    </row>
    <row r="2" spans="1:22" x14ac:dyDescent="0.25">
      <c r="A2" s="215">
        <v>44105</v>
      </c>
      <c r="B2" s="227">
        <v>63</v>
      </c>
      <c r="C2" s="227">
        <v>59</v>
      </c>
      <c r="D2" s="227">
        <v>56</v>
      </c>
      <c r="E2" s="227">
        <v>4</v>
      </c>
      <c r="F2" s="227">
        <v>3</v>
      </c>
      <c r="G2" s="227">
        <v>0</v>
      </c>
      <c r="H2" s="227">
        <v>6</v>
      </c>
      <c r="I2" s="227">
        <v>21</v>
      </c>
      <c r="J2" s="227">
        <v>8</v>
      </c>
      <c r="K2" s="227">
        <v>1</v>
      </c>
      <c r="L2" s="227">
        <v>3</v>
      </c>
      <c r="M2" s="227">
        <v>4</v>
      </c>
      <c r="N2" s="227">
        <v>7</v>
      </c>
      <c r="O2" s="227">
        <v>6</v>
      </c>
      <c r="P2" s="227">
        <v>0</v>
      </c>
    </row>
    <row r="3" spans="1:22" x14ac:dyDescent="0.25">
      <c r="A3" s="215">
        <v>44106</v>
      </c>
      <c r="B3" s="227">
        <v>76</v>
      </c>
      <c r="C3" s="227">
        <v>72</v>
      </c>
      <c r="D3" s="227">
        <v>63</v>
      </c>
      <c r="E3" s="227">
        <v>4</v>
      </c>
      <c r="F3" s="227">
        <v>9</v>
      </c>
      <c r="G3" s="227">
        <v>0</v>
      </c>
      <c r="H3" s="227">
        <v>7</v>
      </c>
      <c r="I3" s="227">
        <v>26</v>
      </c>
      <c r="J3" s="227">
        <v>5</v>
      </c>
      <c r="K3" s="227">
        <v>2</v>
      </c>
      <c r="L3" s="227">
        <v>7</v>
      </c>
      <c r="M3" s="227">
        <v>3</v>
      </c>
      <c r="N3" s="227">
        <v>7</v>
      </c>
      <c r="O3" s="227">
        <v>5</v>
      </c>
      <c r="P3" s="227">
        <v>1</v>
      </c>
    </row>
    <row r="4" spans="1:22" x14ac:dyDescent="0.25">
      <c r="A4" s="215">
        <v>44107</v>
      </c>
      <c r="B4" s="216">
        <v>7</v>
      </c>
      <c r="C4" s="216">
        <v>7</v>
      </c>
      <c r="D4" s="216">
        <v>7</v>
      </c>
      <c r="E4" s="216">
        <v>0</v>
      </c>
      <c r="F4" s="216">
        <v>0</v>
      </c>
      <c r="G4" s="216">
        <v>0</v>
      </c>
      <c r="H4" s="216">
        <v>0</v>
      </c>
      <c r="I4" s="216">
        <v>0</v>
      </c>
      <c r="J4" s="216">
        <v>4</v>
      </c>
      <c r="K4" s="216">
        <v>1</v>
      </c>
      <c r="L4" s="216">
        <v>2</v>
      </c>
      <c r="M4" s="216">
        <v>0</v>
      </c>
      <c r="N4" s="216">
        <v>0</v>
      </c>
      <c r="O4" s="216">
        <v>0</v>
      </c>
      <c r="P4" s="216">
        <v>0</v>
      </c>
    </row>
    <row r="5" spans="1:22" x14ac:dyDescent="0.25">
      <c r="A5" s="215">
        <v>44108</v>
      </c>
      <c r="B5" s="216">
        <v>0</v>
      </c>
      <c r="C5" s="216">
        <v>0</v>
      </c>
      <c r="D5" s="216">
        <v>0</v>
      </c>
      <c r="E5" s="216">
        <v>0</v>
      </c>
      <c r="F5" s="216">
        <v>0</v>
      </c>
      <c r="G5" s="216">
        <v>0</v>
      </c>
      <c r="H5" s="216">
        <v>0</v>
      </c>
      <c r="I5" s="216">
        <v>0</v>
      </c>
      <c r="J5" s="216">
        <v>0</v>
      </c>
      <c r="K5" s="216">
        <v>0</v>
      </c>
      <c r="L5" s="216">
        <v>0</v>
      </c>
      <c r="M5" s="216">
        <v>0</v>
      </c>
      <c r="N5" s="216">
        <v>0</v>
      </c>
      <c r="O5" s="216">
        <v>0</v>
      </c>
      <c r="P5" s="216">
        <v>0</v>
      </c>
    </row>
    <row r="6" spans="1:22" x14ac:dyDescent="0.25">
      <c r="A6" s="215">
        <v>44109</v>
      </c>
      <c r="B6" s="216">
        <v>76</v>
      </c>
      <c r="C6" s="216">
        <v>70</v>
      </c>
      <c r="D6" s="216">
        <v>67</v>
      </c>
      <c r="E6" s="216">
        <v>2</v>
      </c>
      <c r="F6" s="216">
        <v>3</v>
      </c>
      <c r="G6" s="216">
        <v>4</v>
      </c>
      <c r="H6" s="216">
        <v>10</v>
      </c>
      <c r="I6" s="216">
        <v>27</v>
      </c>
      <c r="J6" s="216">
        <v>4</v>
      </c>
      <c r="K6" s="216">
        <v>2</v>
      </c>
      <c r="L6" s="216">
        <v>8</v>
      </c>
      <c r="M6" s="216">
        <v>1</v>
      </c>
      <c r="N6" s="216">
        <v>10</v>
      </c>
      <c r="O6" s="216">
        <v>4</v>
      </c>
      <c r="P6" s="216">
        <v>1</v>
      </c>
    </row>
    <row r="7" spans="1:22" x14ac:dyDescent="0.25">
      <c r="A7" s="215">
        <v>44110</v>
      </c>
      <c r="B7" s="216">
        <v>99</v>
      </c>
      <c r="C7" s="216">
        <v>96</v>
      </c>
      <c r="D7" s="216">
        <v>87</v>
      </c>
      <c r="E7" s="216">
        <v>2</v>
      </c>
      <c r="F7" s="216">
        <v>9</v>
      </c>
      <c r="G7" s="216">
        <v>1</v>
      </c>
      <c r="H7" s="216">
        <v>17</v>
      </c>
      <c r="I7" s="216">
        <v>33</v>
      </c>
      <c r="J7" s="216">
        <v>7</v>
      </c>
      <c r="K7" s="216">
        <v>5</v>
      </c>
      <c r="L7" s="216">
        <v>8</v>
      </c>
      <c r="M7" s="216">
        <v>1</v>
      </c>
      <c r="N7" s="216">
        <v>8</v>
      </c>
      <c r="O7" s="216">
        <v>6</v>
      </c>
      <c r="P7" s="216">
        <v>2</v>
      </c>
    </row>
    <row r="8" spans="1:22" x14ac:dyDescent="0.25">
      <c r="A8" s="215">
        <v>44111</v>
      </c>
      <c r="B8" s="216">
        <v>94</v>
      </c>
      <c r="C8" s="216">
        <v>86</v>
      </c>
      <c r="D8" s="216">
        <v>78</v>
      </c>
      <c r="E8" s="216">
        <v>8</v>
      </c>
      <c r="F8" s="216">
        <v>8</v>
      </c>
      <c r="G8" s="216">
        <v>0</v>
      </c>
      <c r="H8" s="216">
        <v>13</v>
      </c>
      <c r="I8" s="216">
        <v>35</v>
      </c>
      <c r="J8" s="216">
        <v>12</v>
      </c>
      <c r="K8" s="216">
        <v>3</v>
      </c>
      <c r="L8" s="216">
        <v>6</v>
      </c>
      <c r="M8" s="216">
        <v>4</v>
      </c>
      <c r="N8" s="216">
        <v>2</v>
      </c>
      <c r="O8" s="216">
        <v>1</v>
      </c>
      <c r="P8" s="216">
        <v>2</v>
      </c>
    </row>
    <row r="9" spans="1:22" x14ac:dyDescent="0.25">
      <c r="A9" s="215">
        <v>44112</v>
      </c>
      <c r="B9" s="216">
        <v>98</v>
      </c>
      <c r="C9" s="216">
        <v>89</v>
      </c>
      <c r="D9" s="216">
        <v>78</v>
      </c>
      <c r="E9" s="216">
        <v>7</v>
      </c>
      <c r="F9" s="216">
        <v>11</v>
      </c>
      <c r="G9" s="216">
        <v>2</v>
      </c>
      <c r="H9" s="216">
        <v>9</v>
      </c>
      <c r="I9" s="216">
        <v>31</v>
      </c>
      <c r="J9" s="216">
        <v>12</v>
      </c>
      <c r="K9" s="216">
        <v>5</v>
      </c>
      <c r="L9" s="216">
        <v>8</v>
      </c>
      <c r="M9" s="216">
        <v>1</v>
      </c>
      <c r="N9" s="216">
        <v>3</v>
      </c>
      <c r="O9" s="216">
        <v>8</v>
      </c>
      <c r="P9" s="216">
        <v>1</v>
      </c>
    </row>
    <row r="10" spans="1:22" x14ac:dyDescent="0.25">
      <c r="A10" s="215">
        <v>44113</v>
      </c>
      <c r="B10" s="216">
        <v>100</v>
      </c>
      <c r="C10" s="216">
        <v>90</v>
      </c>
      <c r="D10" s="216">
        <v>84</v>
      </c>
      <c r="E10" s="216">
        <v>6</v>
      </c>
      <c r="F10" s="216">
        <v>6</v>
      </c>
      <c r="G10" s="216">
        <v>4</v>
      </c>
      <c r="H10" s="216">
        <v>11</v>
      </c>
      <c r="I10" s="216">
        <v>27</v>
      </c>
      <c r="J10" s="216">
        <v>13</v>
      </c>
      <c r="K10" s="216">
        <v>5</v>
      </c>
      <c r="L10" s="216">
        <v>11</v>
      </c>
      <c r="M10" s="216">
        <v>4</v>
      </c>
      <c r="N10" s="216">
        <v>11</v>
      </c>
      <c r="O10" s="216">
        <v>2</v>
      </c>
      <c r="P10" s="216">
        <v>0</v>
      </c>
      <c r="T10" s="272" t="s">
        <v>131</v>
      </c>
      <c r="U10" s="272" t="s">
        <v>132</v>
      </c>
      <c r="V10" s="272" t="s">
        <v>133</v>
      </c>
    </row>
    <row r="11" spans="1:22" x14ac:dyDescent="0.25">
      <c r="A11" s="215">
        <v>44114</v>
      </c>
      <c r="B11" s="216">
        <v>7</v>
      </c>
      <c r="C11" s="216">
        <v>7</v>
      </c>
      <c r="D11" s="216">
        <v>7</v>
      </c>
      <c r="E11" s="216">
        <v>0</v>
      </c>
      <c r="F11" s="216">
        <v>0</v>
      </c>
      <c r="G11" s="216">
        <v>0</v>
      </c>
      <c r="H11" s="216">
        <v>0</v>
      </c>
      <c r="I11" s="216">
        <v>1</v>
      </c>
      <c r="J11" s="216">
        <v>3</v>
      </c>
      <c r="K11" s="216">
        <v>1</v>
      </c>
      <c r="L11" s="216">
        <v>2</v>
      </c>
      <c r="M11" s="216">
        <v>0</v>
      </c>
      <c r="N11" s="216">
        <v>0</v>
      </c>
      <c r="O11" s="216">
        <v>0</v>
      </c>
      <c r="P11" s="216">
        <v>0</v>
      </c>
      <c r="S11" s="270" t="s">
        <v>51</v>
      </c>
      <c r="T11" s="266">
        <v>-170</v>
      </c>
      <c r="U11" s="271">
        <v>-2.2810739296060586E-4</v>
      </c>
      <c r="V11" s="266">
        <f>1/U11</f>
        <v>-4383.8999999999996</v>
      </c>
    </row>
    <row r="12" spans="1:22" x14ac:dyDescent="0.25">
      <c r="A12" s="215">
        <v>44115</v>
      </c>
      <c r="B12" s="216">
        <v>2</v>
      </c>
      <c r="C12" s="216">
        <v>2</v>
      </c>
      <c r="D12" s="216">
        <v>2</v>
      </c>
      <c r="E12" s="216">
        <v>0</v>
      </c>
      <c r="F12" s="216">
        <v>0</v>
      </c>
      <c r="G12" s="216">
        <v>0</v>
      </c>
      <c r="H12" s="216">
        <v>0</v>
      </c>
      <c r="I12" s="216">
        <v>1</v>
      </c>
      <c r="J12" s="216">
        <v>0</v>
      </c>
      <c r="K12" s="216">
        <v>0</v>
      </c>
      <c r="L12" s="216">
        <v>0</v>
      </c>
      <c r="M12" s="216">
        <v>0</v>
      </c>
      <c r="N12" s="216">
        <v>1</v>
      </c>
      <c r="O12" s="216">
        <v>0</v>
      </c>
      <c r="P12" s="216">
        <v>0</v>
      </c>
      <c r="S12" s="270" t="s">
        <v>44</v>
      </c>
      <c r="T12" s="266">
        <v>-107</v>
      </c>
      <c r="U12" s="271">
        <v>-9.5825046034083444E-6</v>
      </c>
      <c r="V12" s="266">
        <f t="shared" ref="V12:V18" si="0">1/U12</f>
        <v>-104356.85046728973</v>
      </c>
    </row>
    <row r="13" spans="1:22" x14ac:dyDescent="0.25">
      <c r="A13" s="215">
        <v>44116</v>
      </c>
      <c r="B13" s="216">
        <v>118</v>
      </c>
      <c r="C13" s="216">
        <v>107</v>
      </c>
      <c r="D13" s="216">
        <v>98</v>
      </c>
      <c r="E13" s="216">
        <v>8</v>
      </c>
      <c r="F13" s="216">
        <v>9</v>
      </c>
      <c r="G13" s="216">
        <v>3</v>
      </c>
      <c r="H13" s="216">
        <v>18</v>
      </c>
      <c r="I13" s="216">
        <v>31</v>
      </c>
      <c r="J13" s="216">
        <v>14</v>
      </c>
      <c r="K13" s="216">
        <v>5</v>
      </c>
      <c r="L13" s="216">
        <v>6</v>
      </c>
      <c r="M13" s="216">
        <v>6</v>
      </c>
      <c r="N13" s="216">
        <v>7</v>
      </c>
      <c r="O13" s="216">
        <v>7</v>
      </c>
      <c r="P13" s="216">
        <v>4</v>
      </c>
      <c r="S13" s="270" t="s">
        <v>45</v>
      </c>
      <c r="T13" s="266">
        <v>548</v>
      </c>
      <c r="U13" s="271">
        <v>2.1737420449668688E-5</v>
      </c>
      <c r="V13" s="266">
        <f t="shared" si="0"/>
        <v>46003.618613138686</v>
      </c>
    </row>
    <row r="14" spans="1:22" x14ac:dyDescent="0.25">
      <c r="A14" s="215">
        <v>44117</v>
      </c>
      <c r="B14" s="216">
        <v>161</v>
      </c>
      <c r="C14" s="216">
        <v>135</v>
      </c>
      <c r="D14" s="216">
        <v>120</v>
      </c>
      <c r="E14" s="216">
        <v>20</v>
      </c>
      <c r="F14" s="216">
        <v>15</v>
      </c>
      <c r="G14" s="216">
        <v>7</v>
      </c>
      <c r="H14" s="216">
        <v>16</v>
      </c>
      <c r="I14" s="216">
        <v>47</v>
      </c>
      <c r="J14" s="216">
        <v>18</v>
      </c>
      <c r="K14" s="216">
        <v>8</v>
      </c>
      <c r="L14" s="216">
        <v>10</v>
      </c>
      <c r="M14" s="216">
        <v>5</v>
      </c>
      <c r="N14" s="216">
        <v>11</v>
      </c>
      <c r="O14" s="216">
        <v>5</v>
      </c>
      <c r="P14" s="216">
        <v>0</v>
      </c>
      <c r="S14" s="270" t="s">
        <v>46</v>
      </c>
      <c r="T14" s="266">
        <v>6977</v>
      </c>
      <c r="U14" s="271">
        <v>4.0685622422962064E-4</v>
      </c>
      <c r="V14" s="266">
        <f t="shared" si="0"/>
        <v>2457.8707180736706</v>
      </c>
    </row>
    <row r="15" spans="1:22" x14ac:dyDescent="0.25">
      <c r="A15" s="215">
        <v>44118</v>
      </c>
      <c r="B15" s="216">
        <v>155</v>
      </c>
      <c r="C15" s="216">
        <v>140</v>
      </c>
      <c r="D15" s="216">
        <v>131</v>
      </c>
      <c r="E15" s="216">
        <v>14</v>
      </c>
      <c r="F15" s="216">
        <v>8</v>
      </c>
      <c r="G15" s="216">
        <v>2</v>
      </c>
      <c r="H15" s="216">
        <v>20</v>
      </c>
      <c r="I15" s="216">
        <v>48</v>
      </c>
      <c r="J15" s="216">
        <v>20</v>
      </c>
      <c r="K15" s="216">
        <v>9</v>
      </c>
      <c r="L15" s="216">
        <v>11</v>
      </c>
      <c r="M15" s="216">
        <v>11</v>
      </c>
      <c r="N15" s="216">
        <v>5</v>
      </c>
      <c r="O15" s="216">
        <v>3</v>
      </c>
      <c r="P15" s="216">
        <v>4</v>
      </c>
      <c r="S15" s="270" t="s">
        <v>47</v>
      </c>
      <c r="T15" s="266">
        <v>9004</v>
      </c>
      <c r="U15" s="271">
        <v>1.3543859828571798E-3</v>
      </c>
      <c r="V15" s="266">
        <f t="shared" si="0"/>
        <v>738.34195912927589</v>
      </c>
    </row>
    <row r="16" spans="1:22" x14ac:dyDescent="0.25">
      <c r="A16" s="215">
        <v>44119</v>
      </c>
      <c r="B16" s="216">
        <v>162</v>
      </c>
      <c r="C16" s="216">
        <v>142</v>
      </c>
      <c r="D16" s="216">
        <v>135</v>
      </c>
      <c r="E16" s="216">
        <v>15</v>
      </c>
      <c r="F16" s="216">
        <v>7</v>
      </c>
      <c r="G16" s="216">
        <v>5</v>
      </c>
      <c r="H16" s="216">
        <v>22</v>
      </c>
      <c r="I16" s="216">
        <v>49</v>
      </c>
      <c r="J16" s="216">
        <v>18</v>
      </c>
      <c r="K16" s="216">
        <v>8</v>
      </c>
      <c r="L16" s="216">
        <v>12</v>
      </c>
      <c r="M16" s="216">
        <v>4</v>
      </c>
      <c r="N16" s="216">
        <v>8</v>
      </c>
      <c r="O16" s="216">
        <v>8</v>
      </c>
      <c r="P16" s="216">
        <v>6</v>
      </c>
      <c r="S16" s="270" t="s">
        <v>48</v>
      </c>
      <c r="T16" s="266">
        <v>21556</v>
      </c>
      <c r="U16" s="271">
        <v>5.514405860885324E-3</v>
      </c>
      <c r="V16" s="266">
        <f t="shared" si="0"/>
        <v>181.34319910929671</v>
      </c>
    </row>
    <row r="17" spans="1:22" x14ac:dyDescent="0.25">
      <c r="A17" s="215">
        <v>44120</v>
      </c>
      <c r="B17" s="216">
        <v>153</v>
      </c>
      <c r="C17" s="216">
        <v>137</v>
      </c>
      <c r="D17" s="216">
        <v>129</v>
      </c>
      <c r="E17" s="216">
        <v>16</v>
      </c>
      <c r="F17" s="216">
        <v>8</v>
      </c>
      <c r="G17" s="216">
        <v>0</v>
      </c>
      <c r="H17" s="216">
        <v>17</v>
      </c>
      <c r="I17" s="216">
        <v>52</v>
      </c>
      <c r="J17" s="216">
        <v>14</v>
      </c>
      <c r="K17" s="216">
        <v>9</v>
      </c>
      <c r="L17" s="216">
        <v>8</v>
      </c>
      <c r="M17" s="216">
        <v>7</v>
      </c>
      <c r="N17" s="216">
        <v>11</v>
      </c>
      <c r="O17" s="216">
        <v>7</v>
      </c>
      <c r="P17" s="216">
        <v>4</v>
      </c>
      <c r="S17" s="129" t="s">
        <v>49</v>
      </c>
      <c r="T17" s="266">
        <v>28180</v>
      </c>
      <c r="U17" s="271">
        <v>2.750695970982012E-2</v>
      </c>
      <c r="V17" s="266">
        <f t="shared" si="0"/>
        <v>36.354435770049683</v>
      </c>
    </row>
    <row r="18" spans="1:22" x14ac:dyDescent="0.25">
      <c r="A18" s="215">
        <v>44121</v>
      </c>
      <c r="B18">
        <v>16</v>
      </c>
      <c r="C18">
        <v>16</v>
      </c>
      <c r="D18">
        <v>16</v>
      </c>
      <c r="E18">
        <v>0</v>
      </c>
      <c r="F18">
        <v>0</v>
      </c>
      <c r="G18">
        <v>0</v>
      </c>
      <c r="H18">
        <v>0</v>
      </c>
      <c r="I18">
        <v>3</v>
      </c>
      <c r="J18">
        <v>4</v>
      </c>
      <c r="K18">
        <v>1</v>
      </c>
      <c r="L18">
        <v>5</v>
      </c>
      <c r="M18">
        <v>1</v>
      </c>
      <c r="N18">
        <v>0</v>
      </c>
      <c r="O18">
        <v>2</v>
      </c>
      <c r="P18">
        <v>0</v>
      </c>
      <c r="S18" s="129" t="s">
        <v>65</v>
      </c>
      <c r="T18" s="266">
        <v>65988</v>
      </c>
      <c r="U18" s="271">
        <v>1.002072450075037E-3</v>
      </c>
      <c r="V18" s="266">
        <f t="shared" si="0"/>
        <v>997.93183609141056</v>
      </c>
    </row>
    <row r="19" spans="1:22" x14ac:dyDescent="0.25">
      <c r="A19" s="215">
        <v>44122</v>
      </c>
      <c r="B19">
        <v>3</v>
      </c>
      <c r="C19">
        <v>2</v>
      </c>
      <c r="D19">
        <v>2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22" x14ac:dyDescent="0.25">
      <c r="A20" s="215">
        <v>44123</v>
      </c>
      <c r="B20">
        <v>160</v>
      </c>
      <c r="C20">
        <v>134</v>
      </c>
      <c r="D20">
        <v>125</v>
      </c>
      <c r="E20">
        <v>17</v>
      </c>
      <c r="F20">
        <v>9</v>
      </c>
      <c r="G20">
        <v>9</v>
      </c>
      <c r="H20">
        <v>16</v>
      </c>
      <c r="I20">
        <v>50</v>
      </c>
      <c r="J20">
        <v>14</v>
      </c>
      <c r="K20">
        <v>15</v>
      </c>
      <c r="L20">
        <v>9</v>
      </c>
      <c r="M20">
        <v>4</v>
      </c>
      <c r="N20">
        <v>11</v>
      </c>
      <c r="O20">
        <v>2</v>
      </c>
      <c r="P20">
        <v>4</v>
      </c>
    </row>
    <row r="21" spans="1:22" x14ac:dyDescent="0.25">
      <c r="A21" s="215">
        <v>44124</v>
      </c>
      <c r="B21">
        <v>231</v>
      </c>
      <c r="C21">
        <v>189</v>
      </c>
      <c r="D21">
        <v>178</v>
      </c>
      <c r="E21">
        <v>29</v>
      </c>
      <c r="F21">
        <v>11</v>
      </c>
      <c r="G21">
        <v>13</v>
      </c>
      <c r="H21">
        <v>27</v>
      </c>
      <c r="I21">
        <v>64</v>
      </c>
      <c r="J21">
        <v>23</v>
      </c>
      <c r="K21">
        <v>14</v>
      </c>
      <c r="L21">
        <v>13</v>
      </c>
      <c r="M21">
        <v>9</v>
      </c>
      <c r="N21">
        <v>11</v>
      </c>
      <c r="O21">
        <v>10</v>
      </c>
      <c r="P21">
        <v>7</v>
      </c>
    </row>
    <row r="22" spans="1:22" x14ac:dyDescent="0.25">
      <c r="A22" s="215">
        <v>44125</v>
      </c>
      <c r="B22">
        <v>237</v>
      </c>
      <c r="C22">
        <v>208</v>
      </c>
      <c r="D22">
        <v>194</v>
      </c>
      <c r="E22">
        <v>18</v>
      </c>
      <c r="F22">
        <v>14</v>
      </c>
      <c r="G22">
        <v>11</v>
      </c>
      <c r="H22">
        <v>28</v>
      </c>
      <c r="I22">
        <v>66</v>
      </c>
      <c r="J22">
        <v>45</v>
      </c>
      <c r="K22">
        <v>15</v>
      </c>
      <c r="L22">
        <v>18</v>
      </c>
      <c r="M22">
        <v>5</v>
      </c>
      <c r="N22">
        <v>4</v>
      </c>
      <c r="O22">
        <v>8</v>
      </c>
      <c r="P22">
        <v>5</v>
      </c>
    </row>
    <row r="23" spans="1:22" x14ac:dyDescent="0.25">
      <c r="A23" s="215">
        <v>44126</v>
      </c>
      <c r="B23">
        <v>242</v>
      </c>
      <c r="C23">
        <v>212</v>
      </c>
      <c r="D23">
        <v>196</v>
      </c>
      <c r="E23">
        <v>26</v>
      </c>
      <c r="F23">
        <v>16</v>
      </c>
      <c r="G23">
        <v>4</v>
      </c>
      <c r="H23">
        <v>23</v>
      </c>
      <c r="I23">
        <v>74</v>
      </c>
      <c r="J23">
        <v>33</v>
      </c>
      <c r="K23">
        <v>17</v>
      </c>
      <c r="L23">
        <v>18</v>
      </c>
      <c r="M23">
        <v>13</v>
      </c>
      <c r="N23">
        <v>6</v>
      </c>
      <c r="O23">
        <v>6</v>
      </c>
      <c r="P23">
        <v>6</v>
      </c>
    </row>
    <row r="24" spans="1:22" x14ac:dyDescent="0.25">
      <c r="A24" s="215">
        <v>44127</v>
      </c>
      <c r="B24">
        <v>235</v>
      </c>
      <c r="C24">
        <v>217</v>
      </c>
      <c r="D24">
        <v>202</v>
      </c>
      <c r="E24">
        <v>13</v>
      </c>
      <c r="F24">
        <v>15</v>
      </c>
      <c r="G24">
        <v>5</v>
      </c>
      <c r="H24">
        <v>20</v>
      </c>
      <c r="I24">
        <v>67</v>
      </c>
      <c r="J24">
        <v>40</v>
      </c>
      <c r="K24">
        <v>17</v>
      </c>
      <c r="L24">
        <v>16</v>
      </c>
      <c r="M24">
        <v>6</v>
      </c>
      <c r="N24">
        <v>15</v>
      </c>
      <c r="O24">
        <v>13</v>
      </c>
      <c r="P24">
        <v>8</v>
      </c>
    </row>
  </sheetData>
  <conditionalFormatting sqref="B18:B24">
    <cfRule type="colorScale" priority="1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B2:B24">
    <cfRule type="colorScale" priority="9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2:P24">
    <cfRule type="colorScale" priority="9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O2:O24">
    <cfRule type="colorScale" priority="9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C2:C24">
    <cfRule type="colorScale" priority="99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2:D24">
    <cfRule type="colorScale" priority="10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E2:E24">
    <cfRule type="colorScale" priority="10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F2:F24">
    <cfRule type="colorScale" priority="10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G2:G24">
    <cfRule type="colorScale" priority="10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2:H24">
    <cfRule type="colorScale" priority="10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I2:I24">
    <cfRule type="colorScale" priority="10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2:J24">
    <cfRule type="colorScale" priority="10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K2:K24">
    <cfRule type="colorScale" priority="10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L2:L24">
    <cfRule type="colorScale" priority="10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M2:M24">
    <cfRule type="colorScale" priority="109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N2:N24">
    <cfRule type="colorScale" priority="110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059-88A1-4B02-8E8C-421847AE31A3}">
  <sheetPr codeName="Sheet2"/>
  <dimension ref="A2:K192"/>
  <sheetViews>
    <sheetView workbookViewId="0">
      <pane xSplit="1" ySplit="2" topLeftCell="B168" activePane="bottomRight" state="frozen"/>
      <selection pane="topRight" activeCell="B1" sqref="B1"/>
      <selection pane="bottomLeft" activeCell="A3" sqref="A3"/>
      <selection pane="bottomRight" activeCell="A189" sqref="A189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96</v>
      </c>
    </row>
    <row r="3" spans="1:11" x14ac:dyDescent="0.25">
      <c r="A3" s="6">
        <v>43891</v>
      </c>
    </row>
    <row r="4" spans="1:11" x14ac:dyDescent="0.25">
      <c r="A4" s="6">
        <v>43892</v>
      </c>
      <c r="B4">
        <v>46.829611502617738</v>
      </c>
      <c r="C4">
        <v>17.361725174044111</v>
      </c>
      <c r="D4">
        <v>282.41080129159832</v>
      </c>
      <c r="E4">
        <v>38.513563043343467</v>
      </c>
      <c r="F4">
        <v>24.909352375769341</v>
      </c>
      <c r="G4">
        <v>29.61639614630861</v>
      </c>
      <c r="H4">
        <v>3.3428054562255261</v>
      </c>
      <c r="I4">
        <v>0</v>
      </c>
      <c r="J4">
        <v>25.998052225927228</v>
      </c>
      <c r="K4">
        <v>0</v>
      </c>
    </row>
    <row r="5" spans="1:11" x14ac:dyDescent="0.25">
      <c r="A5" s="6">
        <v>43893</v>
      </c>
      <c r="B5">
        <v>9.9800811399021434</v>
      </c>
      <c r="C5">
        <v>22.151166601366629</v>
      </c>
      <c r="D5">
        <v>384.80536082422458</v>
      </c>
      <c r="E5">
        <v>48.14195380417933</v>
      </c>
      <c r="F5">
        <v>64.764316177000268</v>
      </c>
      <c r="G5">
        <v>40.722544701174343</v>
      </c>
      <c r="H5">
        <v>3.0389140511141148</v>
      </c>
      <c r="I5">
        <v>2.5702235184601929</v>
      </c>
      <c r="J5">
        <v>21.66504352160603</v>
      </c>
      <c r="K5">
        <v>0</v>
      </c>
    </row>
    <row r="6" spans="1:11" x14ac:dyDescent="0.25">
      <c r="A6" s="6">
        <v>43894</v>
      </c>
      <c r="B6">
        <v>62.183582487082582</v>
      </c>
      <c r="C6">
        <v>39.512891775410743</v>
      </c>
      <c r="D6">
        <v>484.72263262622289</v>
      </c>
      <c r="E6">
        <v>60.979808151960484</v>
      </c>
      <c r="F6">
        <v>149.45611425461601</v>
      </c>
      <c r="G6">
        <v>41.462954604832063</v>
      </c>
      <c r="H6">
        <v>4.7103167792268783</v>
      </c>
      <c r="I6">
        <v>23.132011666141739</v>
      </c>
      <c r="J6">
        <v>43.330087043212053</v>
      </c>
      <c r="K6">
        <v>0.47382244922339778</v>
      </c>
    </row>
    <row r="7" spans="1:11" x14ac:dyDescent="0.25">
      <c r="A7" s="6">
        <v>43895</v>
      </c>
      <c r="B7">
        <v>70.628266528538248</v>
      </c>
      <c r="C7">
        <v>131.70963925136911</v>
      </c>
      <c r="D7">
        <v>635.01142161765824</v>
      </c>
      <c r="E7">
        <v>39.583384238991897</v>
      </c>
      <c r="F7">
        <v>124.5467618788467</v>
      </c>
      <c r="G7">
        <v>36.280085279228047</v>
      </c>
      <c r="H7">
        <v>10.484253476343699</v>
      </c>
      <c r="I7">
        <v>28.272458703062131</v>
      </c>
      <c r="J7">
        <v>116.9912350166725</v>
      </c>
      <c r="K7">
        <v>0</v>
      </c>
    </row>
    <row r="8" spans="1:11" x14ac:dyDescent="0.25">
      <c r="A8" s="6">
        <v>43896</v>
      </c>
      <c r="B8">
        <v>211.8847995856147</v>
      </c>
      <c r="C8">
        <v>112.55187354207909</v>
      </c>
      <c r="D8">
        <v>642.44328480954243</v>
      </c>
      <c r="E8">
        <v>150.84478858642859</v>
      </c>
      <c r="F8">
        <v>293.93035803407821</v>
      </c>
      <c r="G8">
        <v>58.492382388959513</v>
      </c>
      <c r="H8">
        <v>6.5336652098953474</v>
      </c>
      <c r="I8">
        <v>7.7106705553805801</v>
      </c>
      <c r="J8">
        <v>255.6475135549511</v>
      </c>
      <c r="K8">
        <v>2.1322010215052898</v>
      </c>
    </row>
    <row r="9" spans="1:11" x14ac:dyDescent="0.25">
      <c r="A9" s="6">
        <v>43897</v>
      </c>
      <c r="B9">
        <v>227.23877057007959</v>
      </c>
      <c r="C9">
        <v>77.229743015575522</v>
      </c>
      <c r="D9">
        <v>1029.7259333643949</v>
      </c>
      <c r="E9">
        <v>106.982119564843</v>
      </c>
      <c r="F9">
        <v>164.40172568007759</v>
      </c>
      <c r="G9">
        <v>40.722544701174343</v>
      </c>
      <c r="H9">
        <v>18.537375711796098</v>
      </c>
      <c r="I9">
        <v>133.65162295993011</v>
      </c>
      <c r="J9">
        <v>259.98052225927228</v>
      </c>
      <c r="K9">
        <v>0</v>
      </c>
    </row>
    <row r="10" spans="1:11" x14ac:dyDescent="0.25">
      <c r="A10" s="6">
        <v>43898</v>
      </c>
      <c r="B10">
        <v>135.88264321251381</v>
      </c>
      <c r="C10">
        <v>144.28192299809069</v>
      </c>
      <c r="D10">
        <v>1232.03776469902</v>
      </c>
      <c r="E10">
        <v>185.0790668471783</v>
      </c>
      <c r="F10">
        <v>229.16604185707789</v>
      </c>
      <c r="G10">
        <v>39.982134797516629</v>
      </c>
      <c r="H10">
        <v>17.16986438879475</v>
      </c>
      <c r="I10">
        <v>74.536482035345614</v>
      </c>
      <c r="J10">
        <v>134.3232698339574</v>
      </c>
      <c r="K10">
        <v>1.658378572281892</v>
      </c>
    </row>
    <row r="11" spans="1:11" x14ac:dyDescent="0.25">
      <c r="A11" s="6">
        <v>43899</v>
      </c>
      <c r="B11">
        <v>63.71897958552907</v>
      </c>
      <c r="C11">
        <v>81.42050426448273</v>
      </c>
      <c r="D11">
        <v>1483.8953506462051</v>
      </c>
      <c r="E11">
        <v>427.92847825937179</v>
      </c>
      <c r="F11">
        <v>503.16891799054059</v>
      </c>
      <c r="G11">
        <v>108.8402558376842</v>
      </c>
      <c r="H11">
        <v>9.8764706661208734</v>
      </c>
      <c r="I11">
        <v>84.817376109186384</v>
      </c>
      <c r="J11">
        <v>168.98733946852701</v>
      </c>
      <c r="K11">
        <v>1.184556123058494</v>
      </c>
    </row>
    <row r="12" spans="1:11" x14ac:dyDescent="0.25">
      <c r="A12" s="6">
        <v>43900</v>
      </c>
      <c r="B12">
        <v>441.42666580336402</v>
      </c>
      <c r="C12">
        <v>168.2291301347033</v>
      </c>
      <c r="D12">
        <v>806.77003760787011</v>
      </c>
      <c r="E12">
        <v>665.42878369332323</v>
      </c>
      <c r="F12">
        <v>488.22330656507899</v>
      </c>
      <c r="G12">
        <v>191.02575514369059</v>
      </c>
      <c r="H12">
        <v>30.085249106029739</v>
      </c>
      <c r="I12">
        <v>35.983129258442709</v>
      </c>
      <c r="J12">
        <v>121.32424372099371</v>
      </c>
      <c r="K12">
        <v>1.4214673476701929</v>
      </c>
    </row>
    <row r="13" spans="1:11" x14ac:dyDescent="0.25">
      <c r="A13" s="6">
        <v>43901</v>
      </c>
      <c r="B13">
        <v>381.54617896395109</v>
      </c>
      <c r="C13">
        <v>270.00476046530667</v>
      </c>
      <c r="D13">
        <v>1909.9888403142311</v>
      </c>
      <c r="E13">
        <v>622.63593586738602</v>
      </c>
      <c r="F13">
        <v>976.44661313015797</v>
      </c>
      <c r="G13">
        <v>304.308470403321</v>
      </c>
      <c r="H13">
        <v>59.562715401836662</v>
      </c>
      <c r="I13">
        <v>164.4943051814524</v>
      </c>
      <c r="J13">
        <v>203.65140910309671</v>
      </c>
      <c r="K13">
        <v>1.658378572281892</v>
      </c>
    </row>
    <row r="14" spans="1:11" x14ac:dyDescent="0.25">
      <c r="A14" s="6">
        <v>43902</v>
      </c>
      <c r="B14">
        <v>0</v>
      </c>
      <c r="C14">
        <v>101.77563033060341</v>
      </c>
      <c r="D14">
        <v>2189.0965912983252</v>
      </c>
      <c r="E14">
        <v>0</v>
      </c>
      <c r="F14">
        <v>752.26244174823398</v>
      </c>
      <c r="G14">
        <v>362.06044288862279</v>
      </c>
      <c r="H14">
        <v>64.576923586174942</v>
      </c>
      <c r="I14">
        <v>205.61788147681551</v>
      </c>
      <c r="J14">
        <v>0</v>
      </c>
      <c r="K14">
        <v>3.316757144563784</v>
      </c>
    </row>
    <row r="15" spans="1:11" x14ac:dyDescent="0.25">
      <c r="A15" s="6">
        <v>43903</v>
      </c>
      <c r="B15">
        <v>1059.423997928074</v>
      </c>
      <c r="C15">
        <v>956.09224492925671</v>
      </c>
      <c r="D15">
        <v>2103.2172833032191</v>
      </c>
      <c r="E15">
        <v>3161.321633141109</v>
      </c>
      <c r="F15">
        <v>757.24431222338785</v>
      </c>
      <c r="G15">
        <v>354.65634385204561</v>
      </c>
      <c r="H15">
        <v>88.888235995087868</v>
      </c>
      <c r="I15">
        <v>213.32855203219609</v>
      </c>
      <c r="J15">
        <v>1061.587132558695</v>
      </c>
      <c r="K15">
        <v>23.454211236558191</v>
      </c>
    </row>
    <row r="16" spans="1:11" x14ac:dyDescent="0.25">
      <c r="A16" s="6">
        <v>43904</v>
      </c>
      <c r="B16">
        <v>620.30042777237929</v>
      </c>
      <c r="C16">
        <v>544.79896235793592</v>
      </c>
      <c r="D16">
        <v>2887.691731335437</v>
      </c>
      <c r="E16">
        <v>1239.92276575653</v>
      </c>
      <c r="F16">
        <v>353.71280373592458</v>
      </c>
      <c r="G16">
        <v>269.50920493140842</v>
      </c>
      <c r="H16">
        <v>106.2100460864383</v>
      </c>
      <c r="I16">
        <v>393.24419832440958</v>
      </c>
      <c r="J16">
        <v>563.29113156175674</v>
      </c>
      <c r="K16">
        <v>0</v>
      </c>
    </row>
    <row r="17" spans="1:11" x14ac:dyDescent="0.25">
      <c r="A17" s="6">
        <v>43905</v>
      </c>
      <c r="B17">
        <v>23.030956476697249</v>
      </c>
      <c r="C17">
        <v>724.40301588253021</v>
      </c>
      <c r="D17">
        <v>2964.4876509849059</v>
      </c>
      <c r="E17">
        <v>1505.238422277341</v>
      </c>
      <c r="F17">
        <v>343.74906278561679</v>
      </c>
      <c r="G17">
        <v>327.26117741671021</v>
      </c>
      <c r="H17">
        <v>26.13466083958139</v>
      </c>
      <c r="I17">
        <v>259.59257536447961</v>
      </c>
      <c r="J17">
        <v>853.6027147512774</v>
      </c>
      <c r="K17">
        <v>2.606023470728688</v>
      </c>
    </row>
    <row r="18" spans="1:11" x14ac:dyDescent="0.25">
      <c r="A18" s="6">
        <v>43906</v>
      </c>
      <c r="B18">
        <v>1638.268704042398</v>
      </c>
      <c r="C18">
        <v>884.25062351941904</v>
      </c>
      <c r="D18">
        <v>2669.6904110401679</v>
      </c>
      <c r="E18">
        <v>2293.6966434702331</v>
      </c>
      <c r="F18">
        <v>413.49524943777101</v>
      </c>
      <c r="G18">
        <v>453.13086103852169</v>
      </c>
      <c r="H18">
        <v>207.86172109620551</v>
      </c>
      <c r="I18">
        <v>843.03331405494339</v>
      </c>
      <c r="J18">
        <v>745.27749714324727</v>
      </c>
      <c r="K18">
        <v>9.0026265352445574</v>
      </c>
    </row>
    <row r="19" spans="1:11" x14ac:dyDescent="0.25">
      <c r="A19" s="6">
        <v>43907</v>
      </c>
      <c r="B19">
        <v>782.28482165848334</v>
      </c>
      <c r="C19">
        <v>1188.380154154399</v>
      </c>
      <c r="D19">
        <v>2911.6388460648409</v>
      </c>
      <c r="E19">
        <v>1932.097079341064</v>
      </c>
      <c r="F19">
        <v>592.84258654331018</v>
      </c>
      <c r="G19">
        <v>568.63480600912533</v>
      </c>
      <c r="H19">
        <v>245.54425533002049</v>
      </c>
      <c r="I19">
        <v>1146.319689233246</v>
      </c>
      <c r="J19">
        <v>801.60661029942298</v>
      </c>
      <c r="K19">
        <v>28.666258178015561</v>
      </c>
    </row>
    <row r="20" spans="1:11" x14ac:dyDescent="0.25">
      <c r="A20" s="6">
        <v>43908</v>
      </c>
      <c r="B20">
        <v>1067.868681969529</v>
      </c>
      <c r="C20">
        <v>1837.948147735015</v>
      </c>
      <c r="D20">
        <v>3473.9831609174098</v>
      </c>
      <c r="E20">
        <v>2312.9534249919052</v>
      </c>
      <c r="F20">
        <v>722.37121889731077</v>
      </c>
      <c r="G20">
        <v>739.66949375405761</v>
      </c>
      <c r="H20">
        <v>367.10081737458512</v>
      </c>
      <c r="I20">
        <v>2827.245870306213</v>
      </c>
      <c r="J20">
        <v>1052.9211151500531</v>
      </c>
      <c r="K20">
        <v>12.08247245519664</v>
      </c>
    </row>
    <row r="21" spans="1:11" x14ac:dyDescent="0.25">
      <c r="A21" s="6">
        <v>43909</v>
      </c>
      <c r="B21">
        <v>1403.3529479800859</v>
      </c>
      <c r="C21">
        <v>1791.8497739970351</v>
      </c>
      <c r="D21">
        <v>4394.7084341341706</v>
      </c>
      <c r="E21">
        <v>4335.985305963085</v>
      </c>
      <c r="F21">
        <v>712.40747794700303</v>
      </c>
      <c r="G21">
        <v>781.13244835888963</v>
      </c>
      <c r="H21">
        <v>651.54317255886622</v>
      </c>
      <c r="I21">
        <v>4359.0990873084884</v>
      </c>
      <c r="J21">
        <v>1338.8996896352519</v>
      </c>
      <c r="K21">
        <v>58.990894928313033</v>
      </c>
    </row>
    <row r="22" spans="1:11" x14ac:dyDescent="0.25">
      <c r="A22" s="6">
        <v>43910</v>
      </c>
      <c r="B22">
        <v>1336.563174197664</v>
      </c>
      <c r="C22">
        <v>2710.823847864543</v>
      </c>
      <c r="D22">
        <v>4943.0147851798474</v>
      </c>
      <c r="E22">
        <v>2617.8524657517069</v>
      </c>
      <c r="F22">
        <v>896.73668552769607</v>
      </c>
      <c r="G22">
        <v>928.47401918677497</v>
      </c>
      <c r="H22">
        <v>921.09484889268822</v>
      </c>
      <c r="I22">
        <v>7731.2323435282606</v>
      </c>
      <c r="J22">
        <v>2001.8500213963971</v>
      </c>
      <c r="K22">
        <v>40.748730633212212</v>
      </c>
    </row>
    <row r="23" spans="1:11" x14ac:dyDescent="0.25">
      <c r="A23" s="6">
        <v>43911</v>
      </c>
      <c r="B23">
        <v>1282.056577202814</v>
      </c>
      <c r="C23">
        <v>1415.8786219522181</v>
      </c>
      <c r="D23">
        <v>5414.525216576053</v>
      </c>
      <c r="E23">
        <v>5310.5924151988047</v>
      </c>
      <c r="F23">
        <v>672.55251414577208</v>
      </c>
      <c r="G23">
        <v>886.27065467828527</v>
      </c>
      <c r="H23">
        <v>877.03059515153359</v>
      </c>
      <c r="I23">
        <v>8222.1450355541583</v>
      </c>
      <c r="J23">
        <v>2417.818857011232</v>
      </c>
      <c r="K23">
        <v>54.015759211467348</v>
      </c>
    </row>
    <row r="24" spans="1:11" x14ac:dyDescent="0.25">
      <c r="A24" s="6">
        <v>43912</v>
      </c>
      <c r="B24">
        <v>1332.7246814515479</v>
      </c>
      <c r="C24">
        <v>1592.489274584736</v>
      </c>
      <c r="D24">
        <v>4591.2399274306626</v>
      </c>
      <c r="E24">
        <v>3630.9731380307699</v>
      </c>
      <c r="F24">
        <v>587.86071606815631</v>
      </c>
      <c r="G24">
        <v>1018.804027433016</v>
      </c>
      <c r="H24">
        <v>1313.41865289152</v>
      </c>
      <c r="I24">
        <v>12229.123500833601</v>
      </c>
      <c r="J24">
        <v>2539.1431007322258</v>
      </c>
      <c r="K24">
        <v>124.3783929211419</v>
      </c>
    </row>
    <row r="25" spans="1:11" x14ac:dyDescent="0.25">
      <c r="A25" s="6">
        <v>43913</v>
      </c>
      <c r="B25">
        <v>2946.4270319188022</v>
      </c>
      <c r="C25">
        <v>2504.2791863112589</v>
      </c>
      <c r="D25">
        <v>3954.576980659253</v>
      </c>
      <c r="E25">
        <v>6812.6213738891993</v>
      </c>
      <c r="F25">
        <v>906.70042647800381</v>
      </c>
      <c r="G25">
        <v>1728.8571250407649</v>
      </c>
      <c r="H25">
        <v>1625.5151259409399</v>
      </c>
      <c r="I25">
        <v>14416.383715043219</v>
      </c>
      <c r="J25">
        <v>1481.888976877852</v>
      </c>
      <c r="K25">
        <v>89.552442903222186</v>
      </c>
    </row>
    <row r="26" spans="1:11" x14ac:dyDescent="0.25">
      <c r="A26" s="6">
        <v>43914</v>
      </c>
      <c r="B26">
        <v>1879.326048498496</v>
      </c>
      <c r="C26">
        <v>2352.8131011721848</v>
      </c>
      <c r="D26">
        <v>4334.4277660222206</v>
      </c>
      <c r="E26">
        <v>5080.5808581343917</v>
      </c>
      <c r="F26">
        <v>1145.8302092853889</v>
      </c>
      <c r="G26">
        <v>1755.5118815724429</v>
      </c>
      <c r="H26">
        <v>1559.2667996266521</v>
      </c>
      <c r="I26">
        <v>12604.376134528789</v>
      </c>
      <c r="J26">
        <v>2279.162578472954</v>
      </c>
      <c r="K26">
        <v>76.522325549578738</v>
      </c>
    </row>
    <row r="27" spans="1:11" x14ac:dyDescent="0.25">
      <c r="A27" s="6">
        <v>43915</v>
      </c>
      <c r="B27">
        <v>2248.5890506748751</v>
      </c>
      <c r="C27">
        <v>2596.4759337872169</v>
      </c>
      <c r="D27">
        <v>4302.2230255240574</v>
      </c>
      <c r="E27">
        <v>10302.378114094379</v>
      </c>
      <c r="F27">
        <v>1564.3073291983139</v>
      </c>
      <c r="G27">
        <v>1993.9238705502271</v>
      </c>
      <c r="H27">
        <v>1814.6875256227941</v>
      </c>
      <c r="I27">
        <v>13262.3533552546</v>
      </c>
      <c r="J27">
        <v>2894.4498144865652</v>
      </c>
      <c r="K27">
        <v>72.731745955791553</v>
      </c>
    </row>
    <row r="28" spans="1:11" x14ac:dyDescent="0.25">
      <c r="A28" s="6">
        <v>43916</v>
      </c>
      <c r="B28">
        <v>3010.913710053554</v>
      </c>
      <c r="C28">
        <v>3960.269380217303</v>
      </c>
      <c r="D28">
        <v>5122.2052643619427</v>
      </c>
      <c r="E28">
        <v>8848.491109208162</v>
      </c>
      <c r="F28">
        <v>1424.8149558940061</v>
      </c>
      <c r="G28">
        <v>2283.4241428803939</v>
      </c>
      <c r="H28">
        <v>2667.5587540679699</v>
      </c>
      <c r="I28">
        <v>16850.385387025031</v>
      </c>
      <c r="J28">
        <v>5624.2452982089244</v>
      </c>
      <c r="K28">
        <v>102.1087378076422</v>
      </c>
    </row>
    <row r="29" spans="1:11" x14ac:dyDescent="0.25">
      <c r="A29" s="6">
        <v>43917</v>
      </c>
      <c r="B29">
        <v>2924.1637739913281</v>
      </c>
      <c r="C29">
        <v>4150.6496769533733</v>
      </c>
      <c r="D29">
        <v>4879.4310667603932</v>
      </c>
      <c r="E29">
        <v>8486.8915450789918</v>
      </c>
      <c r="F29">
        <v>1818.382723431162</v>
      </c>
      <c r="G29">
        <v>2370.0521016083471</v>
      </c>
      <c r="H29">
        <v>2809.4760402549991</v>
      </c>
      <c r="I29">
        <v>18772.912578833249</v>
      </c>
      <c r="J29">
        <v>4545.3261308329447</v>
      </c>
      <c r="K29">
        <v>102.3456490322539</v>
      </c>
    </row>
    <row r="30" spans="1:11" x14ac:dyDescent="0.25">
      <c r="A30" s="6">
        <v>43918</v>
      </c>
      <c r="B30">
        <v>3539.8580104683679</v>
      </c>
      <c r="C30">
        <v>4085.3935375061042</v>
      </c>
      <c r="D30">
        <v>4933.1056342573347</v>
      </c>
      <c r="E30">
        <v>8040.7761064935967</v>
      </c>
      <c r="F30">
        <v>1494.56114254616</v>
      </c>
      <c r="G30">
        <v>2089.436748122072</v>
      </c>
      <c r="H30">
        <v>3032.5323316067752</v>
      </c>
      <c r="I30">
        <v>19788.150868625031</v>
      </c>
      <c r="J30">
        <v>8016.0661029942303</v>
      </c>
      <c r="K30">
        <v>115.37576638589741</v>
      </c>
    </row>
    <row r="31" spans="1:11" x14ac:dyDescent="0.25">
      <c r="A31" s="6">
        <v>43919</v>
      </c>
      <c r="B31">
        <v>1995.248529431205</v>
      </c>
      <c r="C31">
        <v>2634.1927850273819</v>
      </c>
      <c r="D31">
        <v>4308.0033635621876</v>
      </c>
      <c r="E31">
        <v>7355.0207200829536</v>
      </c>
      <c r="F31">
        <v>1394.9237330430831</v>
      </c>
      <c r="G31">
        <v>2115.3510947500931</v>
      </c>
      <c r="H31">
        <v>2909.1524211315418</v>
      </c>
      <c r="I31">
        <v>18628.980061799481</v>
      </c>
      <c r="J31">
        <v>7374.7808147546912</v>
      </c>
      <c r="K31">
        <v>83.392751063318002</v>
      </c>
    </row>
    <row r="32" spans="1:11" x14ac:dyDescent="0.25">
      <c r="A32" s="6">
        <v>43920</v>
      </c>
      <c r="B32">
        <v>3359.4488514009058</v>
      </c>
      <c r="C32">
        <v>2867.6780546093551</v>
      </c>
      <c r="D32">
        <v>3344.3384363478749</v>
      </c>
      <c r="E32">
        <v>8393.8171010575788</v>
      </c>
      <c r="F32">
        <v>2072.458117664009</v>
      </c>
      <c r="G32">
        <v>3163.7715183294181</v>
      </c>
      <c r="H32">
        <v>3267.1364963527849</v>
      </c>
      <c r="I32">
        <v>18030.117981998261</v>
      </c>
      <c r="J32">
        <v>4605.9882526934416</v>
      </c>
      <c r="K32">
        <v>76.522325549578738</v>
      </c>
    </row>
    <row r="33" spans="1:11" x14ac:dyDescent="0.25">
      <c r="A33" s="6">
        <v>43921</v>
      </c>
      <c r="B33">
        <v>5817.6196060137263</v>
      </c>
      <c r="C33">
        <v>2947.3025183385921</v>
      </c>
      <c r="D33">
        <v>3346.8157240785031</v>
      </c>
      <c r="E33">
        <v>8523.2654657310377</v>
      </c>
      <c r="F33">
        <v>2366.3884756980869</v>
      </c>
      <c r="G33">
        <v>3342.9507150145851</v>
      </c>
      <c r="H33">
        <v>3956.21025744291</v>
      </c>
      <c r="I33">
        <v>23620.35413464918</v>
      </c>
      <c r="J33">
        <v>3795.7156249853761</v>
      </c>
      <c r="K33">
        <v>269.60497360811331</v>
      </c>
    </row>
    <row r="34" spans="1:11" x14ac:dyDescent="0.25">
      <c r="A34" s="6">
        <v>43922</v>
      </c>
      <c r="B34">
        <v>3731.7826477741778</v>
      </c>
      <c r="C34">
        <v>3630.3966019104651</v>
      </c>
      <c r="D34">
        <v>3948.796642621121</v>
      </c>
      <c r="E34">
        <v>8767.1846983388805</v>
      </c>
      <c r="F34">
        <v>2421.1890509247801</v>
      </c>
      <c r="G34">
        <v>3638.3742665740128</v>
      </c>
      <c r="H34">
        <v>3868.6895327708239</v>
      </c>
      <c r="I34">
        <v>20805.95938193527</v>
      </c>
      <c r="J34">
        <v>5151.9473494379145</v>
      </c>
      <c r="K34">
        <v>265.10366034049099</v>
      </c>
    </row>
    <row r="35" spans="1:11" x14ac:dyDescent="0.25">
      <c r="A35" s="6">
        <v>43923</v>
      </c>
      <c r="B35">
        <v>1624.4501301563801</v>
      </c>
      <c r="C35">
        <v>4144.0641949908049</v>
      </c>
      <c r="D35">
        <v>3854.6597088572539</v>
      </c>
      <c r="E35">
        <v>8501.8690418180704</v>
      </c>
      <c r="F35">
        <v>2759.9562432352418</v>
      </c>
      <c r="G35">
        <v>3602.0941812947849</v>
      </c>
      <c r="H35">
        <v>4619.909086206233</v>
      </c>
      <c r="I35">
        <v>21995.972870982339</v>
      </c>
      <c r="J35">
        <v>5996.8840467805476</v>
      </c>
      <c r="K35">
        <v>286.18875933093233</v>
      </c>
    </row>
    <row r="36" spans="1:11" x14ac:dyDescent="0.25">
      <c r="A36" s="6">
        <v>43924</v>
      </c>
      <c r="B36">
        <v>4017.3665080852238</v>
      </c>
      <c r="C36">
        <v>3810.599335613475</v>
      </c>
      <c r="D36">
        <v>3786.1214149765451</v>
      </c>
      <c r="E36">
        <v>7632.104409755897</v>
      </c>
      <c r="F36">
        <v>2994.1041555674742</v>
      </c>
      <c r="G36">
        <v>3639.1146764776709</v>
      </c>
      <c r="H36">
        <v>4852.6899025215744</v>
      </c>
      <c r="I36">
        <v>26938.512696981292</v>
      </c>
      <c r="J36">
        <v>6161.5383775447544</v>
      </c>
      <c r="K36">
        <v>239.75415930703929</v>
      </c>
    </row>
    <row r="37" spans="1:11" x14ac:dyDescent="0.25">
      <c r="A37" s="6">
        <v>43925</v>
      </c>
      <c r="B37">
        <v>3275.769709535572</v>
      </c>
      <c r="C37">
        <v>2953.2893201227448</v>
      </c>
      <c r="D37">
        <v>3967.789181889269</v>
      </c>
      <c r="E37">
        <v>7455.5839124739059</v>
      </c>
      <c r="F37">
        <v>1778.5277596299311</v>
      </c>
      <c r="G37">
        <v>2976.4478127040161</v>
      </c>
      <c r="H37">
        <v>5037.3039311267567</v>
      </c>
      <c r="I37">
        <v>27876.644281219262</v>
      </c>
      <c r="J37">
        <v>7197.1274578775219</v>
      </c>
      <c r="K37">
        <v>308.93223689365527</v>
      </c>
    </row>
    <row r="38" spans="1:11" x14ac:dyDescent="0.25">
      <c r="A38" s="6">
        <v>43926</v>
      </c>
      <c r="B38">
        <v>1437.8993826951321</v>
      </c>
      <c r="C38">
        <v>2413.279799192132</v>
      </c>
      <c r="D38">
        <v>3563.9912817968961</v>
      </c>
      <c r="E38">
        <v>5860.4805097620974</v>
      </c>
      <c r="F38">
        <v>1693.835961552315</v>
      </c>
      <c r="G38">
        <v>2661.0331937458291</v>
      </c>
      <c r="H38">
        <v>4235.334513037742</v>
      </c>
      <c r="I38">
        <v>23972.474756678221</v>
      </c>
      <c r="J38">
        <v>5459.5909674447184</v>
      </c>
      <c r="K38">
        <v>182.42164295100821</v>
      </c>
    </row>
    <row r="39" spans="1:11" x14ac:dyDescent="0.25">
      <c r="A39" s="6">
        <v>43927</v>
      </c>
      <c r="B39">
        <v>3003.2367245613218</v>
      </c>
      <c r="C39">
        <v>1946.3092600281859</v>
      </c>
      <c r="D39">
        <v>2971.91951417679</v>
      </c>
      <c r="E39">
        <v>5380.130792915952</v>
      </c>
      <c r="F39">
        <v>1937.947614834854</v>
      </c>
      <c r="G39">
        <v>3905.6622417944482</v>
      </c>
      <c r="H39">
        <v>4503.9745151562302</v>
      </c>
      <c r="I39">
        <v>22245.284552272969</v>
      </c>
      <c r="J39">
        <v>4865.9687749527138</v>
      </c>
      <c r="K39">
        <v>244.25547257466161</v>
      </c>
    </row>
    <row r="40" spans="1:11" x14ac:dyDescent="0.25">
      <c r="A40" s="6">
        <v>43928</v>
      </c>
      <c r="B40">
        <v>2899.5974204161839</v>
      </c>
      <c r="C40">
        <v>2567.739285223282</v>
      </c>
      <c r="D40">
        <v>2509.4924711262202</v>
      </c>
      <c r="E40">
        <v>5634.7482374802776</v>
      </c>
      <c r="F40">
        <v>3676.6204106635541</v>
      </c>
      <c r="G40">
        <v>4035.2339749345479</v>
      </c>
      <c r="H40">
        <v>4676.4328875569554</v>
      </c>
      <c r="I40">
        <v>20716.001558789161</v>
      </c>
      <c r="J40">
        <v>5979.5520119632638</v>
      </c>
      <c r="K40">
        <v>443.73472369771201</v>
      </c>
    </row>
    <row r="41" spans="1:11" x14ac:dyDescent="0.25">
      <c r="A41" s="6">
        <v>43929</v>
      </c>
      <c r="B41">
        <v>2979.4380695354012</v>
      </c>
      <c r="C41">
        <v>3372.365445013465</v>
      </c>
      <c r="D41">
        <v>3167.6252448964069</v>
      </c>
      <c r="E41">
        <v>6716.337466280841</v>
      </c>
      <c r="F41">
        <v>3263.1251612257829</v>
      </c>
      <c r="G41">
        <v>3797.5623958604219</v>
      </c>
      <c r="H41">
        <v>4815.7670968005377</v>
      </c>
      <c r="I41">
        <v>28750.520277495722</v>
      </c>
      <c r="J41">
        <v>5238.607523524337</v>
      </c>
      <c r="K41">
        <v>506.04237577058882</v>
      </c>
    </row>
    <row r="42" spans="1:11" x14ac:dyDescent="0.25">
      <c r="A42" s="6">
        <v>43930</v>
      </c>
      <c r="B42">
        <v>3290.3559819708139</v>
      </c>
      <c r="C42">
        <v>2924.5526715588098</v>
      </c>
      <c r="D42">
        <v>3471.5058731867821</v>
      </c>
      <c r="E42">
        <v>5351.2456206334446</v>
      </c>
      <c r="F42">
        <v>3213.306456474244</v>
      </c>
      <c r="G42">
        <v>3592.4688525472352</v>
      </c>
      <c r="H42">
        <v>5281.0248380261091</v>
      </c>
      <c r="I42">
        <v>27547.655670856351</v>
      </c>
      <c r="J42">
        <v>6846.1537528275048</v>
      </c>
      <c r="K42">
        <v>455.34337370368519</v>
      </c>
    </row>
    <row r="43" spans="1:11" x14ac:dyDescent="0.25">
      <c r="A43" s="6">
        <v>43931</v>
      </c>
      <c r="B43">
        <v>3333.347100727316</v>
      </c>
      <c r="C43">
        <v>2388.7339118771042</v>
      </c>
      <c r="D43">
        <v>3262.5879412371492</v>
      </c>
      <c r="E43">
        <v>5403.6668592202177</v>
      </c>
      <c r="F43">
        <v>2261.7691957198558</v>
      </c>
      <c r="G43">
        <v>3194.8687342830422</v>
      </c>
      <c r="H43">
        <v>5090.3329813186983</v>
      </c>
      <c r="I43">
        <v>27164.692366605781</v>
      </c>
      <c r="J43">
        <v>7296.7866580769096</v>
      </c>
      <c r="K43">
        <v>366.26475324968652</v>
      </c>
    </row>
    <row r="44" spans="1:11" x14ac:dyDescent="0.25">
      <c r="A44" s="6">
        <v>43932</v>
      </c>
      <c r="B44">
        <v>2390.6132822811751</v>
      </c>
      <c r="C44">
        <v>1638.587648322715</v>
      </c>
      <c r="D44">
        <v>3876.129535856031</v>
      </c>
      <c r="E44">
        <v>5085.9299641126336</v>
      </c>
      <c r="F44">
        <v>1967.838837685777</v>
      </c>
      <c r="G44">
        <v>2648.4462253836482</v>
      </c>
      <c r="H44">
        <v>4562.3216649376209</v>
      </c>
      <c r="I44">
        <v>22304.39969319756</v>
      </c>
      <c r="J44">
        <v>5853.8947595379486</v>
      </c>
      <c r="K44">
        <v>257.99632360214008</v>
      </c>
    </row>
    <row r="45" spans="1:11" x14ac:dyDescent="0.25">
      <c r="A45" s="6">
        <v>43933</v>
      </c>
      <c r="B45">
        <v>20607.332156799479</v>
      </c>
      <c r="C45">
        <v>1763.711805611516</v>
      </c>
      <c r="D45">
        <v>3379.020464576668</v>
      </c>
      <c r="E45">
        <v>4069.5998282466262</v>
      </c>
      <c r="F45">
        <v>2311.5879004713938</v>
      </c>
      <c r="G45">
        <v>2587.7326132837152</v>
      </c>
      <c r="H45">
        <v>4338.5056450730663</v>
      </c>
      <c r="I45">
        <v>20579.77971231077</v>
      </c>
      <c r="J45">
        <v>7058.4711793392426</v>
      </c>
      <c r="K45">
        <v>347.07494405613892</v>
      </c>
    </row>
    <row r="46" spans="1:11" x14ac:dyDescent="0.25">
      <c r="A46" s="6">
        <v>43934</v>
      </c>
      <c r="B46">
        <v>2813.615182903181</v>
      </c>
      <c r="C46">
        <v>1327.8726357251669</v>
      </c>
      <c r="D46">
        <v>2603.6294048900859</v>
      </c>
      <c r="E46">
        <v>3496.1756673790678</v>
      </c>
      <c r="F46">
        <v>2177.0773976422402</v>
      </c>
      <c r="G46">
        <v>3097.1346270002232</v>
      </c>
      <c r="H46">
        <v>3842.8587633363541</v>
      </c>
      <c r="I46">
        <v>17261.621149978659</v>
      </c>
      <c r="J46">
        <v>4081.6941994705749</v>
      </c>
      <c r="K46">
        <v>293.29609606928318</v>
      </c>
    </row>
    <row r="47" spans="1:11" x14ac:dyDescent="0.25">
      <c r="A47" s="6">
        <v>43935</v>
      </c>
      <c r="B47">
        <v>3807.0171055980559</v>
      </c>
      <c r="C47">
        <v>770.50138962050937</v>
      </c>
      <c r="D47">
        <v>2454.1663784755269</v>
      </c>
      <c r="E47">
        <v>2612.503359773465</v>
      </c>
      <c r="F47">
        <v>2386.315957598702</v>
      </c>
      <c r="G47">
        <v>3202.2728333196192</v>
      </c>
      <c r="H47">
        <v>4112.4104396701759</v>
      </c>
      <c r="I47">
        <v>18688.095202724071</v>
      </c>
      <c r="J47">
        <v>2296.4946132902392</v>
      </c>
      <c r="K47">
        <v>434.02136348863229</v>
      </c>
    </row>
    <row r="48" spans="1:11" x14ac:dyDescent="0.25">
      <c r="A48" s="6">
        <v>43936</v>
      </c>
      <c r="B48">
        <v>2468.9185343019449</v>
      </c>
      <c r="C48">
        <v>2031.9205255415759</v>
      </c>
      <c r="D48">
        <v>2202.3087925283412</v>
      </c>
      <c r="E48">
        <v>5459.2975613939361</v>
      </c>
      <c r="F48">
        <v>3009.0497669929359</v>
      </c>
      <c r="G48">
        <v>3750.1761620263278</v>
      </c>
      <c r="H48">
        <v>4421.0121615608141</v>
      </c>
      <c r="I48">
        <v>29387.935710073849</v>
      </c>
      <c r="J48">
        <v>10633.203360404241</v>
      </c>
      <c r="K48">
        <v>724.47452486257521</v>
      </c>
    </row>
    <row r="49" spans="1:11" x14ac:dyDescent="0.25">
      <c r="A49" s="6">
        <v>43937</v>
      </c>
      <c r="B49">
        <v>9573.9686073630473</v>
      </c>
      <c r="C49">
        <v>1763.1131254331001</v>
      </c>
      <c r="D49">
        <v>3126.3371160526058</v>
      </c>
      <c r="E49">
        <v>7813.9740130161299</v>
      </c>
      <c r="F49">
        <v>3103.7053060208591</v>
      </c>
      <c r="G49">
        <v>3922.6916695785758</v>
      </c>
      <c r="H49">
        <v>4755.5965985884786</v>
      </c>
      <c r="I49">
        <v>23741.154640016801</v>
      </c>
      <c r="J49">
        <v>5355.5987585410094</v>
      </c>
      <c r="K49">
        <v>498.69812780762618</v>
      </c>
    </row>
    <row r="50" spans="1:11" x14ac:dyDescent="0.25">
      <c r="A50" s="6">
        <v>43938</v>
      </c>
      <c r="B50">
        <v>1519.275428912795</v>
      </c>
      <c r="C50">
        <v>2214.517979958247</v>
      </c>
      <c r="D50">
        <v>2884.3886810279332</v>
      </c>
      <c r="E50">
        <v>6302.3166635648986</v>
      </c>
      <c r="F50">
        <v>3427.52688690586</v>
      </c>
      <c r="G50">
        <v>3676.1351716605559</v>
      </c>
      <c r="H50">
        <v>4972.2711704329149</v>
      </c>
      <c r="I50">
        <v>17749.96361848609</v>
      </c>
      <c r="J50">
        <v>5758.5685680428815</v>
      </c>
      <c r="K50">
        <v>771.61985856030333</v>
      </c>
    </row>
    <row r="51" spans="1:11" x14ac:dyDescent="0.25">
      <c r="A51" s="6">
        <v>43939</v>
      </c>
      <c r="B51">
        <v>-13.05087533679511</v>
      </c>
      <c r="C51">
        <v>1164.4329470177861</v>
      </c>
      <c r="D51">
        <v>2882.7371558741811</v>
      </c>
      <c r="E51">
        <v>948.93140054015703</v>
      </c>
      <c r="F51">
        <v>2650.3550927818569</v>
      </c>
      <c r="G51">
        <v>3491.773105649786</v>
      </c>
      <c r="H51">
        <v>4295.5050112498011</v>
      </c>
      <c r="I51">
        <v>17492.941266640071</v>
      </c>
      <c r="J51">
        <v>4527.9940960156591</v>
      </c>
      <c r="K51">
        <v>705.04780444441587</v>
      </c>
    </row>
    <row r="52" spans="1:11" x14ac:dyDescent="0.25">
      <c r="A52" s="6">
        <v>43940</v>
      </c>
      <c r="B52">
        <v>3763.2582882923311</v>
      </c>
      <c r="C52">
        <v>1102.768888641009</v>
      </c>
      <c r="D52">
        <v>2516.0985717412282</v>
      </c>
      <c r="E52">
        <v>7433.117667365289</v>
      </c>
      <c r="F52">
        <v>1932.9657443597</v>
      </c>
      <c r="G52">
        <v>2852.0589488895189</v>
      </c>
      <c r="H52">
        <v>3992.8291717588349</v>
      </c>
      <c r="I52">
        <v>15801.734191493269</v>
      </c>
      <c r="J52">
        <v>5689.2404287737427</v>
      </c>
      <c r="K52">
        <v>472.87480432495101</v>
      </c>
    </row>
    <row r="53" spans="1:11" x14ac:dyDescent="0.25">
      <c r="A53" s="6">
        <v>43941</v>
      </c>
      <c r="B53">
        <v>1827.1225471513151</v>
      </c>
      <c r="C53">
        <v>1126.117415599206</v>
      </c>
      <c r="D53">
        <v>1862.920373432298</v>
      </c>
      <c r="E53">
        <v>1643.2453565159881</v>
      </c>
      <c r="F53">
        <v>2296.642289045933</v>
      </c>
      <c r="G53">
        <v>3596.911311969181</v>
      </c>
      <c r="H53">
        <v>4161.3369558931136</v>
      </c>
      <c r="I53">
        <v>13056.73547377778</v>
      </c>
      <c r="J53">
        <v>6443.1839433256328</v>
      </c>
      <c r="K53">
        <v>494.90754821383899</v>
      </c>
    </row>
    <row r="54" spans="1:11" x14ac:dyDescent="0.25">
      <c r="A54" s="6">
        <v>43942</v>
      </c>
      <c r="B54">
        <v>2098.1201350271199</v>
      </c>
      <c r="C54">
        <v>733.98189873717513</v>
      </c>
      <c r="D54">
        <v>2253.506072294655</v>
      </c>
      <c r="E54">
        <v>4245.0505043329686</v>
      </c>
      <c r="F54">
        <v>3522.1824259337841</v>
      </c>
      <c r="G54">
        <v>3524.3511414107252</v>
      </c>
      <c r="H54">
        <v>3853.9507996229199</v>
      </c>
      <c r="I54">
        <v>12504.137417308841</v>
      </c>
      <c r="J54">
        <v>4216.0174693045328</v>
      </c>
      <c r="K54">
        <v>553.42462069292856</v>
      </c>
    </row>
    <row r="55" spans="1:11" x14ac:dyDescent="0.25">
      <c r="A55" s="6">
        <v>43943</v>
      </c>
      <c r="B55">
        <v>-1693.5429995864711</v>
      </c>
      <c r="C55">
        <v>1411.089180524895</v>
      </c>
      <c r="D55">
        <v>2782.819884072183</v>
      </c>
      <c r="E55">
        <v>4505.0170548755368</v>
      </c>
      <c r="F55">
        <v>3596.9104830610918</v>
      </c>
      <c r="G55">
        <v>4064.8503710808568</v>
      </c>
      <c r="H55">
        <v>4304.9256448082551</v>
      </c>
      <c r="I55">
        <v>12673.77216952721</v>
      </c>
      <c r="J55">
        <v>4042.697121131685</v>
      </c>
      <c r="K55">
        <v>634.44825951012967</v>
      </c>
    </row>
    <row r="56" spans="1:11" x14ac:dyDescent="0.25">
      <c r="A56" s="6">
        <v>43944</v>
      </c>
      <c r="B56">
        <v>1774.151347254912</v>
      </c>
      <c r="C56">
        <v>1485.325522648395</v>
      </c>
      <c r="D56">
        <v>2184.9677784139449</v>
      </c>
      <c r="E56">
        <v>4958.6212418304713</v>
      </c>
      <c r="F56">
        <v>3776.257820166632</v>
      </c>
      <c r="G56">
        <v>3807.9281345116301</v>
      </c>
      <c r="H56">
        <v>5164.634429868438</v>
      </c>
      <c r="I56">
        <v>12935.934968410151</v>
      </c>
      <c r="J56">
        <v>3934.371903523655</v>
      </c>
      <c r="K56">
        <v>1013.74313011346</v>
      </c>
    </row>
    <row r="57" spans="1:11" x14ac:dyDescent="0.25">
      <c r="A57" s="6">
        <v>43945</v>
      </c>
      <c r="B57">
        <v>1235.994664249419</v>
      </c>
      <c r="C57">
        <v>1119.5319336366369</v>
      </c>
      <c r="D57">
        <v>2494.628744742452</v>
      </c>
      <c r="E57">
        <v>-10734.58587713634</v>
      </c>
      <c r="F57">
        <v>3880.8771001448631</v>
      </c>
      <c r="G57">
        <v>3682.0584508898178</v>
      </c>
      <c r="H57">
        <v>5514.2614914491169</v>
      </c>
      <c r="I57">
        <v>20895.917205081369</v>
      </c>
      <c r="J57">
        <v>6482.1810216645245</v>
      </c>
      <c r="K57">
        <v>949.30327701907743</v>
      </c>
    </row>
    <row r="58" spans="1:11" x14ac:dyDescent="0.25">
      <c r="A58" s="6">
        <v>43946</v>
      </c>
      <c r="B58">
        <v>1271.308797513688</v>
      </c>
      <c r="C58">
        <v>906.40179012078568</v>
      </c>
      <c r="D58">
        <v>1946.3223936967761</v>
      </c>
      <c r="E58">
        <v>3118.5287853151722</v>
      </c>
      <c r="F58">
        <v>2356.424734747779</v>
      </c>
      <c r="G58">
        <v>2775.0563189091172</v>
      </c>
      <c r="H58">
        <v>5002.2044738363893</v>
      </c>
      <c r="I58">
        <v>27123.568790310419</v>
      </c>
      <c r="J58">
        <v>4471.6649828594836</v>
      </c>
      <c r="K58">
        <v>1251.128177174382</v>
      </c>
    </row>
    <row r="59" spans="1:11" x14ac:dyDescent="0.25">
      <c r="A59" s="6">
        <v>43947</v>
      </c>
      <c r="B59">
        <v>426.07269481889921</v>
      </c>
      <c r="C59">
        <v>752.5409842680499</v>
      </c>
      <c r="D59">
        <v>1919.0722286598671</v>
      </c>
      <c r="E59">
        <v>1849.7208472761349</v>
      </c>
      <c r="F59">
        <v>1494.56114254616</v>
      </c>
      <c r="G59">
        <v>2567.7415458849568</v>
      </c>
      <c r="H59">
        <v>4207.224558064936</v>
      </c>
      <c r="I59">
        <v>15169.45920595206</v>
      </c>
      <c r="J59">
        <v>3505.4040417958549</v>
      </c>
      <c r="K59">
        <v>894.57678413377505</v>
      </c>
    </row>
    <row r="60" spans="1:11" x14ac:dyDescent="0.25">
      <c r="A60" s="6">
        <v>43948</v>
      </c>
      <c r="B60">
        <v>2872.7279711933711</v>
      </c>
      <c r="C60">
        <v>591.49601627433037</v>
      </c>
      <c r="D60">
        <v>1436.0011211873959</v>
      </c>
      <c r="E60">
        <v>1958.842609232275</v>
      </c>
      <c r="F60">
        <v>2804.793077511627</v>
      </c>
      <c r="G60">
        <v>3481.4073669985769</v>
      </c>
      <c r="H60">
        <v>3413.460207913929</v>
      </c>
      <c r="I60">
        <v>10154.95312143622</v>
      </c>
      <c r="J60">
        <v>2396.1538134896259</v>
      </c>
      <c r="K60">
        <v>1029.616182162443</v>
      </c>
    </row>
    <row r="61" spans="1:11" x14ac:dyDescent="0.25">
      <c r="A61" s="6">
        <v>43949</v>
      </c>
      <c r="B61">
        <v>2315.378824457297</v>
      </c>
      <c r="C61">
        <v>690.87692589127255</v>
      </c>
      <c r="D61">
        <v>1726.6695482477551</v>
      </c>
      <c r="E61">
        <v>1399.326123908146</v>
      </c>
      <c r="F61">
        <v>3696.5478925641701</v>
      </c>
      <c r="G61">
        <v>3495.4751551680738</v>
      </c>
      <c r="H61">
        <v>3727.987812204241</v>
      </c>
      <c r="I61">
        <v>7993.395142411201</v>
      </c>
      <c r="J61">
        <v>2803.4566316958199</v>
      </c>
      <c r="K61">
        <v>1371.479079277125</v>
      </c>
    </row>
    <row r="62" spans="1:11" x14ac:dyDescent="0.25">
      <c r="A62" s="6">
        <v>43950</v>
      </c>
      <c r="B62">
        <v>-1928.4587556487829</v>
      </c>
      <c r="C62">
        <v>974.05265028171618</v>
      </c>
      <c r="D62">
        <v>1722.540735363375</v>
      </c>
      <c r="E62">
        <v>2293.6966434702331</v>
      </c>
      <c r="F62">
        <v>3975.5326391727858</v>
      </c>
      <c r="G62">
        <v>4024.127826379683</v>
      </c>
      <c r="H62">
        <v>4181.5457343330218</v>
      </c>
      <c r="I62">
        <v>11784.474832139989</v>
      </c>
      <c r="J62">
        <v>2274.8295697686331</v>
      </c>
      <c r="K62">
        <v>1528.0773987454579</v>
      </c>
    </row>
    <row r="63" spans="1:11" x14ac:dyDescent="0.25">
      <c r="A63" s="6">
        <v>43951</v>
      </c>
      <c r="B63">
        <v>515.12572652879521</v>
      </c>
      <c r="C63">
        <v>880.05986227051187</v>
      </c>
      <c r="D63">
        <v>1545.827543911907</v>
      </c>
      <c r="E63">
        <v>554.1673793458865</v>
      </c>
      <c r="F63">
        <v>3163.487751722706</v>
      </c>
      <c r="G63">
        <v>3669.4714825276369</v>
      </c>
      <c r="H63">
        <v>4501.9992210230057</v>
      </c>
      <c r="I63">
        <v>12031.216289912159</v>
      </c>
      <c r="J63">
        <v>2859.7857448519949</v>
      </c>
      <c r="K63">
        <v>1777.3080070369649</v>
      </c>
    </row>
    <row r="64" spans="1:11" x14ac:dyDescent="0.25">
      <c r="A64" s="6">
        <v>43952</v>
      </c>
      <c r="B64">
        <v>0</v>
      </c>
      <c r="C64">
        <v>639.39043054755552</v>
      </c>
      <c r="D64">
        <v>1622.623463561376</v>
      </c>
      <c r="E64">
        <v>1905.3515494498531</v>
      </c>
      <c r="F64">
        <v>2650.3550927818569</v>
      </c>
      <c r="G64">
        <v>3499.9176145900201</v>
      </c>
      <c r="H64">
        <v>5190.7690907080196</v>
      </c>
      <c r="I64">
        <v>10131.821109770081</v>
      </c>
      <c r="J64">
        <v>2222.833465316779</v>
      </c>
      <c r="K64">
        <v>1188.10979142767</v>
      </c>
    </row>
    <row r="65" spans="1:11" x14ac:dyDescent="0.25">
      <c r="A65" s="6">
        <v>43953</v>
      </c>
      <c r="B65">
        <v>930.450641658569</v>
      </c>
      <c r="C65">
        <v>532.8253587896296</v>
      </c>
      <c r="D65">
        <v>1568.9488960644351</v>
      </c>
      <c r="E65">
        <v>1461.3757532557549</v>
      </c>
      <c r="F65">
        <v>1489.579272071006</v>
      </c>
      <c r="G65">
        <v>2384.8602996815011</v>
      </c>
      <c r="H65">
        <v>4436.0547861138293</v>
      </c>
      <c r="I65">
        <v>11984.95226657988</v>
      </c>
      <c r="J65">
        <v>2101.5092215957852</v>
      </c>
      <c r="K65">
        <v>1160.3911781481011</v>
      </c>
    </row>
    <row r="66" spans="1:11" x14ac:dyDescent="0.25">
      <c r="A66" s="6">
        <v>43954</v>
      </c>
      <c r="B66">
        <v>227.23877057007959</v>
      </c>
      <c r="C66">
        <v>417.280084355474</v>
      </c>
      <c r="D66">
        <v>1146.9842192807901</v>
      </c>
      <c r="E66">
        <v>945.72193695321175</v>
      </c>
      <c r="F66">
        <v>1300.268194015159</v>
      </c>
      <c r="G66">
        <v>2201.979053478045</v>
      </c>
      <c r="H66">
        <v>3887.8346912928432</v>
      </c>
      <c r="I66">
        <v>8836.4284564661448</v>
      </c>
      <c r="J66">
        <v>1685.5403859809489</v>
      </c>
      <c r="K66">
        <v>1119.642447514889</v>
      </c>
    </row>
    <row r="67" spans="1:11" x14ac:dyDescent="0.25">
      <c r="A67" s="6">
        <v>43955</v>
      </c>
      <c r="B67">
        <v>471.36690922307042</v>
      </c>
      <c r="C67">
        <v>292.15592706667331</v>
      </c>
      <c r="D67">
        <v>1008.256106365619</v>
      </c>
      <c r="E67">
        <v>583.0525516283941</v>
      </c>
      <c r="F67">
        <v>2371.3703461732412</v>
      </c>
      <c r="G67">
        <v>2501.104654555762</v>
      </c>
      <c r="H67">
        <v>3414.9796649394871</v>
      </c>
      <c r="I67">
        <v>6523.2272898519705</v>
      </c>
      <c r="J67">
        <v>1564.2161422599549</v>
      </c>
      <c r="K67">
        <v>1609.574860011882</v>
      </c>
    </row>
    <row r="68" spans="1:11" x14ac:dyDescent="0.25">
      <c r="A68" s="6">
        <v>43956</v>
      </c>
      <c r="B68">
        <v>805.31577813518061</v>
      </c>
      <c r="C68">
        <v>511.87155254509361</v>
      </c>
      <c r="D68">
        <v>887.69477014171991</v>
      </c>
      <c r="E68">
        <v>1410.0243358646301</v>
      </c>
      <c r="F68">
        <v>3273.0889021760909</v>
      </c>
      <c r="G68">
        <v>2727.6700850750231</v>
      </c>
      <c r="H68">
        <v>3674.8068163097441</v>
      </c>
      <c r="I68">
        <v>5754.7304578323728</v>
      </c>
      <c r="J68">
        <v>1048.5881064457319</v>
      </c>
      <c r="K68">
        <v>1619.2882202209621</v>
      </c>
    </row>
    <row r="69" spans="1:11" x14ac:dyDescent="0.25">
      <c r="A69" s="6">
        <v>43957</v>
      </c>
      <c r="B69">
        <v>2709.975878758044</v>
      </c>
      <c r="C69">
        <v>691.47560606968784</v>
      </c>
      <c r="D69">
        <v>1192.401161008971</v>
      </c>
      <c r="E69">
        <v>1065.5419108658359</v>
      </c>
      <c r="F69">
        <v>3716.4753744647851</v>
      </c>
      <c r="G69">
        <v>2836.5103409127069</v>
      </c>
      <c r="H69">
        <v>3837.540663746905</v>
      </c>
      <c r="I69">
        <v>7160.6427224300987</v>
      </c>
      <c r="J69">
        <v>1178.578367575368</v>
      </c>
      <c r="K69">
        <v>2642.9816217681132</v>
      </c>
    </row>
    <row r="70" spans="1:11" x14ac:dyDescent="0.25">
      <c r="A70" s="6">
        <v>43958</v>
      </c>
      <c r="B70">
        <v>441.42666580336402</v>
      </c>
      <c r="C70">
        <v>759.12646623061835</v>
      </c>
      <c r="D70">
        <v>1156.8933702033021</v>
      </c>
      <c r="E70">
        <v>1200.339381517538</v>
      </c>
      <c r="F70">
        <v>3920.7320639460941</v>
      </c>
      <c r="G70">
        <v>2789.1241070786141</v>
      </c>
      <c r="H70">
        <v>4236.5500786581879</v>
      </c>
      <c r="I70">
        <v>8972.6503029445357</v>
      </c>
      <c r="J70">
        <v>2768.79256206125</v>
      </c>
      <c r="K70">
        <v>2170.5806398923851</v>
      </c>
    </row>
    <row r="71" spans="1:11" x14ac:dyDescent="0.25">
      <c r="A71" s="6">
        <v>43959</v>
      </c>
      <c r="B71">
        <v>981.11874590730292</v>
      </c>
      <c r="C71">
        <v>693.27164660493384</v>
      </c>
      <c r="D71">
        <v>1095.786939514476</v>
      </c>
      <c r="E71">
        <v>1508.447885864286</v>
      </c>
      <c r="F71">
        <v>3487.3093326077069</v>
      </c>
      <c r="G71">
        <v>2257.5097962523741</v>
      </c>
      <c r="H71">
        <v>4129.5803040589708</v>
      </c>
      <c r="I71">
        <v>7551.3166972360477</v>
      </c>
      <c r="J71">
        <v>2560.8081442538319</v>
      </c>
      <c r="K71">
        <v>2634.6897289067028</v>
      </c>
    </row>
    <row r="72" spans="1:11" x14ac:dyDescent="0.25">
      <c r="A72" s="6">
        <v>43960</v>
      </c>
      <c r="B72">
        <v>337.78736165822642</v>
      </c>
      <c r="C72">
        <v>440.62861131367117</v>
      </c>
      <c r="D72">
        <v>894.30087075672805</v>
      </c>
      <c r="E72">
        <v>771.34108206251778</v>
      </c>
      <c r="F72">
        <v>2535.7720718533178</v>
      </c>
      <c r="G72">
        <v>1591.881292864088</v>
      </c>
      <c r="H72">
        <v>3910.0187638659759</v>
      </c>
      <c r="I72">
        <v>6978.1568526194251</v>
      </c>
      <c r="J72">
        <v>2534.8100920279048</v>
      </c>
      <c r="K72">
        <v>2171.765196015444</v>
      </c>
    </row>
    <row r="73" spans="1:11" x14ac:dyDescent="0.25">
      <c r="A73" s="6">
        <v>43961</v>
      </c>
      <c r="B73">
        <v>206.51090974105199</v>
      </c>
      <c r="C73">
        <v>332.26749902049937</v>
      </c>
      <c r="D73">
        <v>662.26158665456683</v>
      </c>
      <c r="E73">
        <v>825.90196304058759</v>
      </c>
      <c r="F73">
        <v>1384.9599920927751</v>
      </c>
      <c r="G73">
        <v>1718.491386389557</v>
      </c>
      <c r="H73">
        <v>3003.054865310969</v>
      </c>
      <c r="I73">
        <v>5842.1180574600194</v>
      </c>
      <c r="J73">
        <v>2101.5092215957852</v>
      </c>
      <c r="K73">
        <v>1572.616708972457</v>
      </c>
    </row>
    <row r="74" spans="1:11" x14ac:dyDescent="0.25">
      <c r="A74" s="6">
        <v>43962</v>
      </c>
      <c r="B74">
        <v>346.9997442489053</v>
      </c>
      <c r="C74">
        <v>417.280084355474</v>
      </c>
      <c r="D74">
        <v>614.36735719575779</v>
      </c>
      <c r="E74">
        <v>3301.4682097710538</v>
      </c>
      <c r="F74">
        <v>2266.75106619501</v>
      </c>
      <c r="G74">
        <v>2652.888684805594</v>
      </c>
      <c r="H74">
        <v>2868.4309728466128</v>
      </c>
      <c r="I74">
        <v>4266.5710406439212</v>
      </c>
      <c r="J74">
        <v>1594.5472031902041</v>
      </c>
      <c r="K74">
        <v>1633.5028936976639</v>
      </c>
    </row>
    <row r="75" spans="1:11" x14ac:dyDescent="0.25">
      <c r="A75" s="6">
        <v>43963</v>
      </c>
      <c r="B75">
        <v>558.88454383452006</v>
      </c>
      <c r="C75">
        <v>356.21470615711189</v>
      </c>
      <c r="D75">
        <v>1157.7191327801779</v>
      </c>
      <c r="E75">
        <v>635.47379021516713</v>
      </c>
      <c r="F75">
        <v>3756.330338266016</v>
      </c>
      <c r="G75">
        <v>2509.249163495997</v>
      </c>
      <c r="H75">
        <v>3371.6751397111111</v>
      </c>
      <c r="I75">
        <v>3675.419631398076</v>
      </c>
      <c r="J75">
        <v>1429.8928724259979</v>
      </c>
      <c r="K75">
        <v>2042.1747561528441</v>
      </c>
    </row>
    <row r="76" spans="1:11" x14ac:dyDescent="0.25">
      <c r="A76" s="6">
        <v>43964</v>
      </c>
      <c r="B76">
        <v>-173.49987212445271</v>
      </c>
      <c r="C76">
        <v>554.97652539099624</v>
      </c>
      <c r="D76">
        <v>733.27716826590438</v>
      </c>
      <c r="E76">
        <v>707.15181032361193</v>
      </c>
      <c r="F76">
        <v>3487.3093326077069</v>
      </c>
      <c r="G76">
        <v>2441.871862263145</v>
      </c>
      <c r="H76">
        <v>3184.478034162481</v>
      </c>
      <c r="I76">
        <v>5592.8063761693811</v>
      </c>
      <c r="J76">
        <v>875.2677582728835</v>
      </c>
      <c r="K76">
        <v>2824.6925310452862</v>
      </c>
    </row>
    <row r="77" spans="1:11" x14ac:dyDescent="0.25">
      <c r="A77" s="6">
        <v>43965</v>
      </c>
      <c r="B77">
        <v>561.18763948218975</v>
      </c>
      <c r="C77">
        <v>227.49846779781939</v>
      </c>
      <c r="D77">
        <v>819.15647626101031</v>
      </c>
      <c r="E77">
        <v>908.27819510551672</v>
      </c>
      <c r="F77">
        <v>3288.0345136015521</v>
      </c>
      <c r="G77">
        <v>1931.7294386429789</v>
      </c>
      <c r="H77">
        <v>4196.2844674809257</v>
      </c>
      <c r="I77">
        <v>6142.834209119862</v>
      </c>
      <c r="J77">
        <v>1330.23367222661</v>
      </c>
      <c r="K77">
        <v>3086.4794342412129</v>
      </c>
    </row>
    <row r="78" spans="1:11" x14ac:dyDescent="0.25">
      <c r="A78" s="6">
        <v>43966</v>
      </c>
      <c r="B78">
        <v>465.99301937850782</v>
      </c>
      <c r="C78">
        <v>452.0035347035622</v>
      </c>
      <c r="D78">
        <v>651.52667315517863</v>
      </c>
      <c r="E78">
        <v>687.89502880194027</v>
      </c>
      <c r="F78">
        <v>3427.52688690586</v>
      </c>
      <c r="G78">
        <v>1863.6117275064689</v>
      </c>
      <c r="H78">
        <v>3844.226274659356</v>
      </c>
      <c r="I78">
        <v>7098.9573579870539</v>
      </c>
      <c r="J78">
        <v>1542.5510987383491</v>
      </c>
      <c r="K78">
        <v>4057.341632699955</v>
      </c>
    </row>
    <row r="79" spans="1:11" x14ac:dyDescent="0.25">
      <c r="A79" s="6">
        <v>43967</v>
      </c>
      <c r="B79">
        <v>-85.982237513003071</v>
      </c>
      <c r="C79">
        <v>310.71501259754808</v>
      </c>
      <c r="D79">
        <v>722.54225476651618</v>
      </c>
      <c r="E79">
        <v>550.95791575894123</v>
      </c>
      <c r="F79">
        <v>1783.5096301050839</v>
      </c>
      <c r="G79">
        <v>1528.946451053182</v>
      </c>
      <c r="H79">
        <v>3813.9890798507699</v>
      </c>
      <c r="I79">
        <v>6217.3706911552081</v>
      </c>
      <c r="J79">
        <v>1494.8880029908159</v>
      </c>
      <c r="K79">
        <v>3131.9663893666589</v>
      </c>
    </row>
    <row r="80" spans="1:11" x14ac:dyDescent="0.25">
      <c r="A80" s="6">
        <v>43968</v>
      </c>
      <c r="B80">
        <v>25.334052124366981</v>
      </c>
      <c r="C80">
        <v>369.38567008224891</v>
      </c>
      <c r="D80">
        <v>557.38973939131245</v>
      </c>
      <c r="E80">
        <v>0</v>
      </c>
      <c r="F80">
        <v>1290.304453064851</v>
      </c>
      <c r="G80">
        <v>1351.988484078988</v>
      </c>
      <c r="H80">
        <v>2887.5761313686321</v>
      </c>
      <c r="I80">
        <v>4855.152226371305</v>
      </c>
      <c r="J80">
        <v>1260.905532957471</v>
      </c>
      <c r="K80">
        <v>1793.1810590859491</v>
      </c>
    </row>
    <row r="81" spans="1:11" x14ac:dyDescent="0.25">
      <c r="A81" s="6">
        <v>43969</v>
      </c>
      <c r="B81">
        <v>241.05734445609789</v>
      </c>
      <c r="C81">
        <v>108.95979247158721</v>
      </c>
      <c r="D81">
        <v>372.41892217108432</v>
      </c>
      <c r="E81">
        <v>971.39764564877407</v>
      </c>
      <c r="F81">
        <v>2147.1861747913172</v>
      </c>
      <c r="G81">
        <v>1905.815092014959</v>
      </c>
      <c r="H81">
        <v>3307.7059989351578</v>
      </c>
      <c r="I81">
        <v>3212.7793980752422</v>
      </c>
      <c r="J81">
        <v>1208.909428505616</v>
      </c>
      <c r="K81">
        <v>3384.987577251954</v>
      </c>
    </row>
    <row r="82" spans="1:11" x14ac:dyDescent="0.25">
      <c r="A82" s="6">
        <v>43970</v>
      </c>
      <c r="B82">
        <v>670.96853202111333</v>
      </c>
      <c r="C82">
        <v>734.58057891559054</v>
      </c>
      <c r="D82">
        <v>671.34497500020302</v>
      </c>
      <c r="E82">
        <v>461.09293532447322</v>
      </c>
      <c r="F82">
        <v>3322.9076069276289</v>
      </c>
      <c r="G82">
        <v>2251.5865170231118</v>
      </c>
      <c r="H82">
        <v>3107.137671561627</v>
      </c>
      <c r="I82">
        <v>3788.5094662103252</v>
      </c>
      <c r="J82">
        <v>1005.2580194025199</v>
      </c>
      <c r="K82">
        <v>3913.062696911431</v>
      </c>
    </row>
    <row r="83" spans="1:11" x14ac:dyDescent="0.25">
      <c r="A83" s="6">
        <v>43971</v>
      </c>
      <c r="B83">
        <v>492.094770052098</v>
      </c>
      <c r="C83">
        <v>416.08272399864342</v>
      </c>
      <c r="D83">
        <v>549.13211362255231</v>
      </c>
      <c r="E83">
        <v>554.1673793458865</v>
      </c>
      <c r="F83">
        <v>4025.3513439243252</v>
      </c>
      <c r="G83">
        <v>2003.5491992977779</v>
      </c>
      <c r="H83">
        <v>3617.3713407436871</v>
      </c>
      <c r="I83">
        <v>3919.590865651795</v>
      </c>
      <c r="J83">
        <v>831.93767122967142</v>
      </c>
      <c r="K83">
        <v>4665.7296575027976</v>
      </c>
    </row>
    <row r="84" spans="1:11" x14ac:dyDescent="0.25">
      <c r="A84" s="6">
        <v>43972</v>
      </c>
      <c r="B84">
        <v>181.9445561659083</v>
      </c>
      <c r="C84">
        <v>328.07673777159209</v>
      </c>
      <c r="D84">
        <v>530.13957435440386</v>
      </c>
      <c r="E84">
        <v>515.65381630254308</v>
      </c>
      <c r="F84">
        <v>3038.9409898438589</v>
      </c>
      <c r="G84">
        <v>1882.1219750979119</v>
      </c>
      <c r="H84">
        <v>3852.5832882999189</v>
      </c>
      <c r="I84">
        <v>5366.6267065448837</v>
      </c>
      <c r="J84">
        <v>1091.9181934889441</v>
      </c>
      <c r="K84">
        <v>4384.7529451133232</v>
      </c>
    </row>
    <row r="85" spans="1:11" x14ac:dyDescent="0.25">
      <c r="A85" s="6">
        <v>43973</v>
      </c>
      <c r="B85">
        <v>260.24980818667888</v>
      </c>
      <c r="C85">
        <v>412.49064292815149</v>
      </c>
      <c r="D85">
        <v>538.39720012316411</v>
      </c>
      <c r="E85">
        <v>1911.7704766237439</v>
      </c>
      <c r="F85">
        <v>2650.3550927818569</v>
      </c>
      <c r="G85">
        <v>1503.0321044251621</v>
      </c>
      <c r="H85">
        <v>3668.1212053972931</v>
      </c>
      <c r="I85">
        <v>4359.0990873084884</v>
      </c>
      <c r="J85">
        <v>1195.9104023926529</v>
      </c>
      <c r="K85">
        <v>4928.4642055971717</v>
      </c>
    </row>
    <row r="86" spans="1:11" x14ac:dyDescent="0.25">
      <c r="A86" s="6">
        <v>43974</v>
      </c>
      <c r="B86">
        <v>244.8958372022141</v>
      </c>
      <c r="C86">
        <v>165.23572924262669</v>
      </c>
      <c r="D86">
        <v>552.43516393005643</v>
      </c>
      <c r="E86">
        <v>498.5366771721682</v>
      </c>
      <c r="F86">
        <v>2007.6938014870079</v>
      </c>
      <c r="G86">
        <v>1115.797724812177</v>
      </c>
      <c r="H86">
        <v>3315.911066873166</v>
      </c>
      <c r="I86">
        <v>4554.4360747114624</v>
      </c>
      <c r="J86">
        <v>1295.5696025920399</v>
      </c>
      <c r="K86">
        <v>3910.9304958899252</v>
      </c>
    </row>
    <row r="87" spans="1:11" x14ac:dyDescent="0.25">
      <c r="A87" s="6">
        <v>43975</v>
      </c>
      <c r="B87">
        <v>-80.608347668440388</v>
      </c>
      <c r="C87">
        <v>204.74862101803751</v>
      </c>
      <c r="D87">
        <v>438.4799283211658</v>
      </c>
      <c r="E87">
        <v>515.65381630254308</v>
      </c>
      <c r="F87">
        <v>1046.192799782312</v>
      </c>
      <c r="G87">
        <v>998.07255013060023</v>
      </c>
      <c r="H87">
        <v>3162.445907291903</v>
      </c>
      <c r="I87">
        <v>4084.085170833247</v>
      </c>
      <c r="J87">
        <v>1221.90845461858</v>
      </c>
      <c r="K87">
        <v>3746.277194784795</v>
      </c>
    </row>
    <row r="88" spans="1:11" x14ac:dyDescent="0.25">
      <c r="A88" s="6">
        <v>43976</v>
      </c>
      <c r="B88">
        <v>235.68345461153521</v>
      </c>
      <c r="C88">
        <v>162.84100852896549</v>
      </c>
      <c r="D88">
        <v>247.72877306280549</v>
      </c>
      <c r="E88">
        <v>-397.9734847812158</v>
      </c>
      <c r="F88">
        <v>2441.1165328253951</v>
      </c>
      <c r="G88">
        <v>1189.838715177948</v>
      </c>
      <c r="H88">
        <v>2885.6008372354081</v>
      </c>
      <c r="I88">
        <v>3210.2091745567809</v>
      </c>
      <c r="J88">
        <v>1083.2521760803011</v>
      </c>
      <c r="K88">
        <v>2768.7814820369249</v>
      </c>
    </row>
    <row r="89" spans="1:11" x14ac:dyDescent="0.25">
      <c r="A89" s="6">
        <v>43977</v>
      </c>
      <c r="B89">
        <v>-214.18789523328451</v>
      </c>
      <c r="C89">
        <v>359.20810704918853</v>
      </c>
      <c r="D89">
        <v>327.82774301977929</v>
      </c>
      <c r="E89">
        <v>918.97640706200104</v>
      </c>
      <c r="F89">
        <v>3716.4753744647851</v>
      </c>
      <c r="G89">
        <v>1221.6763410352301</v>
      </c>
      <c r="H89">
        <v>2869.1907013593918</v>
      </c>
      <c r="I89">
        <v>2755.2796117893272</v>
      </c>
      <c r="J89">
        <v>489.62998358829623</v>
      </c>
      <c r="K89">
        <v>3867.338830561373</v>
      </c>
    </row>
    <row r="90" spans="1:11" x14ac:dyDescent="0.25">
      <c r="A90" s="6">
        <v>43978</v>
      </c>
      <c r="B90">
        <v>120.528672228049</v>
      </c>
      <c r="C90">
        <v>193.97237780656181</v>
      </c>
      <c r="D90">
        <v>482.24534489559483</v>
      </c>
      <c r="E90">
        <v>0</v>
      </c>
      <c r="F90">
        <v>3985.4963801230938</v>
      </c>
      <c r="G90">
        <v>1334.218646391203</v>
      </c>
      <c r="H90">
        <v>2777.871334123412</v>
      </c>
      <c r="I90">
        <v>2901.7823523415582</v>
      </c>
      <c r="J90">
        <v>593.62219249200518</v>
      </c>
      <c r="K90">
        <v>4880.1343157763858</v>
      </c>
    </row>
    <row r="91" spans="1:11" x14ac:dyDescent="0.25">
      <c r="A91" s="6">
        <v>43979</v>
      </c>
      <c r="B91">
        <v>2506.5357632138839</v>
      </c>
      <c r="C91">
        <v>402.31307989509111</v>
      </c>
      <c r="D91">
        <v>489.67720808747902</v>
      </c>
      <c r="E91">
        <v>1761.995509232964</v>
      </c>
      <c r="F91">
        <v>3855.967747769093</v>
      </c>
      <c r="G91">
        <v>1283.870772942478</v>
      </c>
      <c r="H91">
        <v>3466.6412038084268</v>
      </c>
      <c r="I91">
        <v>4544.1551806376219</v>
      </c>
      <c r="J91">
        <v>1113.58323701055</v>
      </c>
      <c r="K91">
        <v>6258.4838205672486</v>
      </c>
    </row>
    <row r="92" spans="1:11" x14ac:dyDescent="0.25">
      <c r="A92" s="6">
        <v>43980</v>
      </c>
      <c r="B92">
        <v>389.22316445618361</v>
      </c>
      <c r="C92">
        <v>434.64180952951813</v>
      </c>
      <c r="D92">
        <v>426.09348966802548</v>
      </c>
      <c r="E92">
        <v>703.94234673666665</v>
      </c>
      <c r="F92">
        <v>3850.9858772939392</v>
      </c>
      <c r="G92">
        <v>1113.576495101204</v>
      </c>
      <c r="H92">
        <v>3723.277495425014</v>
      </c>
      <c r="I92">
        <v>3986.41667713176</v>
      </c>
      <c r="J92">
        <v>918.59784531609557</v>
      </c>
      <c r="K92">
        <v>6379.5454563438279</v>
      </c>
    </row>
    <row r="93" spans="1:11" x14ac:dyDescent="0.25">
      <c r="A93" s="6">
        <v>43981</v>
      </c>
      <c r="B93">
        <v>1381.8573886018351</v>
      </c>
      <c r="C93">
        <v>159.84760763688891</v>
      </c>
      <c r="D93">
        <v>343.51723198042367</v>
      </c>
      <c r="E93">
        <v>710.3612739105572</v>
      </c>
      <c r="F93">
        <v>2152.16804526647</v>
      </c>
      <c r="G93">
        <v>813.71048411982918</v>
      </c>
      <c r="H93">
        <v>3715.0724274870049</v>
      </c>
      <c r="I93">
        <v>3536.6275614012261</v>
      </c>
      <c r="J93">
        <v>541.62608804015065</v>
      </c>
      <c r="K93">
        <v>7882.9840877296692</v>
      </c>
    </row>
    <row r="94" spans="1:11" x14ac:dyDescent="0.25">
      <c r="A94" s="6">
        <v>43982</v>
      </c>
      <c r="B94">
        <v>180.40915906746179</v>
      </c>
      <c r="C94">
        <v>132.3083194297844</v>
      </c>
      <c r="D94">
        <v>274.97893809971418</v>
      </c>
      <c r="E94">
        <v>268.52512010775581</v>
      </c>
      <c r="F94">
        <v>1320.1956759157749</v>
      </c>
      <c r="G94">
        <v>791.49818701009769</v>
      </c>
      <c r="H94">
        <v>3025.2389378841008</v>
      </c>
      <c r="I94">
        <v>2852.9481054908151</v>
      </c>
      <c r="J94">
        <v>844.93669734263506</v>
      </c>
      <c r="K94">
        <v>3887.4762846533672</v>
      </c>
    </row>
    <row r="95" spans="1:11" x14ac:dyDescent="0.25">
      <c r="A95" s="6">
        <v>43983</v>
      </c>
      <c r="B95">
        <v>77.537553471547412</v>
      </c>
      <c r="C95">
        <v>110.15715282841779</v>
      </c>
      <c r="D95">
        <v>165.15251537520371</v>
      </c>
      <c r="E95">
        <v>170.1015701081003</v>
      </c>
      <c r="F95">
        <v>3228.2520678997062</v>
      </c>
      <c r="G95">
        <v>1061.7478018451641</v>
      </c>
      <c r="H95">
        <v>2637.017667854273</v>
      </c>
      <c r="I95">
        <v>2418.580330871042</v>
      </c>
      <c r="J95">
        <v>589.2891837876839</v>
      </c>
      <c r="K95">
        <v>2747.6963830464838</v>
      </c>
    </row>
    <row r="96" spans="1:11" x14ac:dyDescent="0.25">
      <c r="A96" s="6">
        <v>43984</v>
      </c>
      <c r="B96">
        <v>-644.8667813475231</v>
      </c>
      <c r="C96">
        <v>170.62385084836461</v>
      </c>
      <c r="D96">
        <v>262.59249944657392</v>
      </c>
      <c r="E96">
        <v>314.52743152063829</v>
      </c>
      <c r="F96">
        <v>4488.665298113634</v>
      </c>
      <c r="G96">
        <v>1086.181328665868</v>
      </c>
      <c r="H96">
        <v>3174.9054549014718</v>
      </c>
      <c r="I96">
        <v>3415.8270560335968</v>
      </c>
      <c r="J96">
        <v>424.63485302347812</v>
      </c>
      <c r="K96">
        <v>6855.2631953641194</v>
      </c>
    </row>
    <row r="97" spans="1:11" x14ac:dyDescent="0.25">
      <c r="A97" s="6">
        <v>43985</v>
      </c>
      <c r="B97">
        <v>251.80512414522329</v>
      </c>
      <c r="C97">
        <v>144.88060317650601</v>
      </c>
      <c r="D97">
        <v>265.06978717720187</v>
      </c>
      <c r="E97">
        <v>421.50955108548118</v>
      </c>
      <c r="F97">
        <v>5211.0365170109453</v>
      </c>
      <c r="G97">
        <v>993.63009070865394</v>
      </c>
      <c r="H97">
        <v>3032.5323316067752</v>
      </c>
      <c r="I97">
        <v>2685.8835767909022</v>
      </c>
      <c r="J97">
        <v>303.31060930248441</v>
      </c>
      <c r="K97">
        <v>6783.4790943067746</v>
      </c>
    </row>
    <row r="98" spans="1:11" x14ac:dyDescent="0.25">
      <c r="A98" s="6">
        <v>43986</v>
      </c>
      <c r="B98">
        <v>520.49961637335787</v>
      </c>
      <c r="C98">
        <v>210.13674262377529</v>
      </c>
      <c r="D98">
        <v>146.15997610705529</v>
      </c>
      <c r="E98">
        <v>357.32027934657549</v>
      </c>
      <c r="F98">
        <v>5176.1634236848677</v>
      </c>
      <c r="G98">
        <v>913.66582111362072</v>
      </c>
      <c r="H98">
        <v>3244.1926952668732</v>
      </c>
      <c r="I98">
        <v>2693.5942473462828</v>
      </c>
      <c r="J98">
        <v>355.30671375433877</v>
      </c>
      <c r="K98">
        <v>7326.4796211167877</v>
      </c>
    </row>
    <row r="99" spans="1:11" x14ac:dyDescent="0.25">
      <c r="A99" s="6">
        <v>43987</v>
      </c>
      <c r="B99">
        <v>423.76959917122952</v>
      </c>
      <c r="C99">
        <v>270.60344064372202</v>
      </c>
      <c r="D99">
        <v>427.7450148217776</v>
      </c>
      <c r="E99">
        <v>340.20314021620061</v>
      </c>
      <c r="F99">
        <v>5709.2235645263318</v>
      </c>
      <c r="G99">
        <v>818.15294354177536</v>
      </c>
      <c r="H99">
        <v>3832.6784012651219</v>
      </c>
      <c r="I99">
        <v>2762.9902823447078</v>
      </c>
      <c r="J99">
        <v>606.6212186049687</v>
      </c>
      <c r="K99">
        <v>7303.9730547786767</v>
      </c>
    </row>
    <row r="100" spans="1:11" x14ac:dyDescent="0.25">
      <c r="A100" s="6">
        <v>43988</v>
      </c>
      <c r="B100">
        <v>406.1125325390949</v>
      </c>
      <c r="C100">
        <v>314.90577384645519</v>
      </c>
      <c r="D100">
        <v>222.955895756525</v>
      </c>
      <c r="E100">
        <v>355.1806369552786</v>
      </c>
      <c r="F100">
        <v>3900.8045820454781</v>
      </c>
      <c r="G100">
        <v>585.66423379325283</v>
      </c>
      <c r="H100">
        <v>3454.0297104963029</v>
      </c>
      <c r="I100">
        <v>2847.807658453894</v>
      </c>
      <c r="J100">
        <v>714.94643621299883</v>
      </c>
      <c r="K100">
        <v>6414.3714063617472</v>
      </c>
    </row>
    <row r="101" spans="1:11" x14ac:dyDescent="0.25">
      <c r="A101" s="6">
        <v>43989</v>
      </c>
      <c r="B101">
        <v>224.93567492240979</v>
      </c>
      <c r="C101">
        <v>179.60405352459429</v>
      </c>
      <c r="D101">
        <v>162.67522764457561</v>
      </c>
      <c r="E101">
        <v>256.75708695562309</v>
      </c>
      <c r="F101">
        <v>2301.6241595210872</v>
      </c>
      <c r="G101">
        <v>530.87390092258192</v>
      </c>
      <c r="H101">
        <v>2694.1492520152192</v>
      </c>
      <c r="I101">
        <v>2007.344567917411</v>
      </c>
      <c r="J101">
        <v>667.28334046546559</v>
      </c>
      <c r="K101">
        <v>4480.4650798564498</v>
      </c>
    </row>
    <row r="102" spans="1:11" x14ac:dyDescent="0.25">
      <c r="A102" s="6">
        <v>43990</v>
      </c>
      <c r="B102">
        <v>75.23445782387769</v>
      </c>
      <c r="C102">
        <v>214.92618405109781</v>
      </c>
      <c r="D102">
        <v>231.21352152528519</v>
      </c>
      <c r="E102">
        <v>178.66013967328769</v>
      </c>
      <c r="F102">
        <v>3372.7263116791678</v>
      </c>
      <c r="G102">
        <v>804.08515537227879</v>
      </c>
      <c r="H102">
        <v>2646.1344100076162</v>
      </c>
      <c r="I102">
        <v>1804.2969099590559</v>
      </c>
      <c r="J102">
        <v>528.62706192718701</v>
      </c>
      <c r="K102">
        <v>3708.608310071535</v>
      </c>
    </row>
    <row r="103" spans="1:11" x14ac:dyDescent="0.25">
      <c r="A103" s="6">
        <v>43991</v>
      </c>
      <c r="B103">
        <v>257.17901398978597</v>
      </c>
      <c r="C103">
        <v>237.67603083087971</v>
      </c>
      <c r="D103">
        <v>233.69080925591331</v>
      </c>
      <c r="E103">
        <v>266.38547771645898</v>
      </c>
      <c r="F103">
        <v>4663.0307647440204</v>
      </c>
      <c r="G103">
        <v>853.69261891734573</v>
      </c>
      <c r="H103">
        <v>2754.3197502272778</v>
      </c>
      <c r="I103">
        <v>1755.462663108312</v>
      </c>
      <c r="J103">
        <v>385.63777468458733</v>
      </c>
      <c r="K103">
        <v>7602.7181090140293</v>
      </c>
    </row>
    <row r="104" spans="1:11" x14ac:dyDescent="0.25">
      <c r="A104" s="6">
        <v>43992</v>
      </c>
      <c r="B104">
        <v>304.77632404162699</v>
      </c>
      <c r="C104">
        <v>9.5788828546450269</v>
      </c>
      <c r="D104">
        <v>166.80404052895571</v>
      </c>
      <c r="E104">
        <v>335.92385543360689</v>
      </c>
      <c r="F104">
        <v>7158.9478727961068</v>
      </c>
      <c r="G104">
        <v>875.16450612341953</v>
      </c>
      <c r="H104">
        <v>3159.5589389433449</v>
      </c>
      <c r="I104">
        <v>1732.3306514421699</v>
      </c>
      <c r="J104">
        <v>571.95714897039909</v>
      </c>
      <c r="K104">
        <v>7797.4591356448454</v>
      </c>
    </row>
    <row r="105" spans="1:11" x14ac:dyDescent="0.25">
      <c r="A105" s="6">
        <v>43993</v>
      </c>
      <c r="B105">
        <v>274.83608062192047</v>
      </c>
      <c r="C105">
        <v>101.1769501521881</v>
      </c>
      <c r="D105">
        <v>312.96401663601102</v>
      </c>
      <c r="E105">
        <v>456.81365054187938</v>
      </c>
      <c r="F105">
        <v>6446.5403948491039</v>
      </c>
      <c r="G105">
        <v>741.15031356137297</v>
      </c>
      <c r="H105">
        <v>3487.1538736534471</v>
      </c>
      <c r="I105">
        <v>1891.684509586702</v>
      </c>
      <c r="J105">
        <v>615.28723601361116</v>
      </c>
      <c r="K105">
        <v>7204.9441628909863</v>
      </c>
    </row>
    <row r="106" spans="1:11" x14ac:dyDescent="0.25">
      <c r="A106" s="6">
        <v>43994</v>
      </c>
      <c r="B106">
        <v>432.98198176190829</v>
      </c>
      <c r="C106">
        <v>320.29389545219311</v>
      </c>
      <c r="D106">
        <v>134.599300030791</v>
      </c>
      <c r="E106">
        <v>537.05024021551162</v>
      </c>
      <c r="F106">
        <v>6660.7608252807204</v>
      </c>
      <c r="G106">
        <v>779.65162855157416</v>
      </c>
      <c r="H106">
        <v>3848.784645736027</v>
      </c>
      <c r="I106">
        <v>2112.7237321742791</v>
      </c>
      <c r="J106">
        <v>467.96494006669019</v>
      </c>
      <c r="K106">
        <v>6155.4274378611608</v>
      </c>
    </row>
    <row r="107" spans="1:11" x14ac:dyDescent="0.25">
      <c r="A107" s="6">
        <v>43995</v>
      </c>
      <c r="B107">
        <v>301.70552984473397</v>
      </c>
      <c r="C107">
        <v>24.54588731502788</v>
      </c>
      <c r="D107">
        <v>285.71385159910238</v>
      </c>
      <c r="E107">
        <v>423.64919347677812</v>
      </c>
      <c r="F107">
        <v>5191.1090351103294</v>
      </c>
      <c r="G107">
        <v>656.74358454439346</v>
      </c>
      <c r="H107">
        <v>3883.1243745136162</v>
      </c>
      <c r="I107">
        <v>2354.3247429095368</v>
      </c>
      <c r="J107">
        <v>428.96786172779929</v>
      </c>
      <c r="K107">
        <v>5141.921218972313</v>
      </c>
    </row>
    <row r="108" spans="1:11" x14ac:dyDescent="0.25">
      <c r="A108" s="6">
        <v>43996</v>
      </c>
      <c r="B108">
        <v>223.40027782396339</v>
      </c>
      <c r="C108">
        <v>150.26872478224391</v>
      </c>
      <c r="D108">
        <v>279.10775098409431</v>
      </c>
      <c r="E108">
        <v>345.55224619444277</v>
      </c>
      <c r="F108">
        <v>2082.421858614317</v>
      </c>
      <c r="G108">
        <v>597.51079225177625</v>
      </c>
      <c r="H108">
        <v>3012.1716074643109</v>
      </c>
      <c r="I108">
        <v>1783.735121811374</v>
      </c>
      <c r="J108">
        <v>480.96396617965382</v>
      </c>
      <c r="K108">
        <v>4053.5510531061682</v>
      </c>
    </row>
    <row r="109" spans="1:11" x14ac:dyDescent="0.25">
      <c r="A109" s="6">
        <v>43997</v>
      </c>
      <c r="B109">
        <v>52.203501347180442</v>
      </c>
      <c r="C109">
        <v>98.183549260111519</v>
      </c>
      <c r="D109">
        <v>248.5545356396816</v>
      </c>
      <c r="E109">
        <v>193.63763641236579</v>
      </c>
      <c r="F109">
        <v>3407.599405005245</v>
      </c>
      <c r="G109">
        <v>759.66056115281594</v>
      </c>
      <c r="H109">
        <v>2987.2525122451748</v>
      </c>
      <c r="I109">
        <v>1593.53858144532</v>
      </c>
      <c r="J109">
        <v>307.64361800680558</v>
      </c>
      <c r="K109">
        <v>4891.5060545577471</v>
      </c>
    </row>
    <row r="110" spans="1:11" x14ac:dyDescent="0.25">
      <c r="A110" s="6">
        <v>43998</v>
      </c>
      <c r="B110">
        <v>174.26757067367589</v>
      </c>
      <c r="C110">
        <v>341.24770169672911</v>
      </c>
      <c r="D110">
        <v>173.4101411439639</v>
      </c>
      <c r="E110">
        <v>234.29084184700611</v>
      </c>
      <c r="F110">
        <v>6067.9182387374103</v>
      </c>
      <c r="G110">
        <v>797.42146623935935</v>
      </c>
      <c r="H110">
        <v>3601.872879083005</v>
      </c>
      <c r="I110">
        <v>1621.8110401483821</v>
      </c>
      <c r="J110">
        <v>238.3154787376663</v>
      </c>
      <c r="K110">
        <v>8272.4661409913024</v>
      </c>
    </row>
    <row r="111" spans="1:11" x14ac:dyDescent="0.25">
      <c r="A111" s="6">
        <v>43999</v>
      </c>
      <c r="B111">
        <v>238.7542488084282</v>
      </c>
      <c r="C111">
        <v>210.73542280219061</v>
      </c>
      <c r="D111">
        <v>270.85012521533412</v>
      </c>
      <c r="E111">
        <v>379.78652445519248</v>
      </c>
      <c r="F111">
        <v>7258.5852822991847</v>
      </c>
      <c r="G111">
        <v>738.18867394674214</v>
      </c>
      <c r="H111">
        <v>3883.5802116212831</v>
      </c>
      <c r="I111">
        <v>1457.31673496693</v>
      </c>
      <c r="J111">
        <v>385.63777468458733</v>
      </c>
      <c r="K111">
        <v>7625.6984978013643</v>
      </c>
    </row>
    <row r="112" spans="1:11" x14ac:dyDescent="0.25">
      <c r="A112" s="6">
        <v>44000</v>
      </c>
      <c r="B112">
        <v>154.30740839387161</v>
      </c>
      <c r="C112">
        <v>726.19905641777609</v>
      </c>
      <c r="D112">
        <v>273.32741294596212</v>
      </c>
      <c r="E112">
        <v>625.8453994543313</v>
      </c>
      <c r="F112">
        <v>7452.8782308301852</v>
      </c>
      <c r="G112">
        <v>755.21810173086965</v>
      </c>
      <c r="H112">
        <v>4225.4580423716216</v>
      </c>
      <c r="I112">
        <v>1588.3981344084</v>
      </c>
      <c r="J112">
        <v>450.63290524940533</v>
      </c>
      <c r="K112">
        <v>5393.2840282853249</v>
      </c>
    </row>
    <row r="113" spans="1:11" x14ac:dyDescent="0.25">
      <c r="A113" s="6">
        <v>44001</v>
      </c>
      <c r="B113">
        <v>436.82047450802457</v>
      </c>
      <c r="C113">
        <v>288.56384599618139</v>
      </c>
      <c r="D113">
        <v>-122.2128613776507</v>
      </c>
      <c r="E113">
        <v>328.43510706406789</v>
      </c>
      <c r="F113">
        <v>6043.0088863616411</v>
      </c>
      <c r="G113">
        <v>725.60170558456105</v>
      </c>
      <c r="H113">
        <v>4783.2507164536173</v>
      </c>
      <c r="I113">
        <v>2045.8979206943141</v>
      </c>
      <c r="J113">
        <v>554.62511415311428</v>
      </c>
      <c r="K113">
        <v>12975.864683207359</v>
      </c>
    </row>
    <row r="114" spans="1:11" x14ac:dyDescent="0.25">
      <c r="A114" s="6">
        <v>44002</v>
      </c>
      <c r="B114">
        <v>334.7165674613334</v>
      </c>
      <c r="C114">
        <v>222.11034619208161</v>
      </c>
      <c r="D114">
        <v>218.0013202952689</v>
      </c>
      <c r="E114">
        <v>388.34509402037992</v>
      </c>
      <c r="F114">
        <v>3497.2730735580149</v>
      </c>
      <c r="G114">
        <v>493.11299583603841</v>
      </c>
      <c r="H114">
        <v>4976.0698129968077</v>
      </c>
      <c r="I114">
        <v>1840.2800392174979</v>
      </c>
      <c r="J114">
        <v>320.64264411976922</v>
      </c>
      <c r="K114">
        <v>8212.7645123891543</v>
      </c>
    </row>
    <row r="115" spans="1:11" x14ac:dyDescent="0.25">
      <c r="A115" s="6">
        <v>44003</v>
      </c>
      <c r="B115">
        <v>3.8384927461162088</v>
      </c>
      <c r="C115">
        <v>360.40546740601911</v>
      </c>
      <c r="D115">
        <v>184.97081722022821</v>
      </c>
      <c r="E115">
        <v>357.32027934657549</v>
      </c>
      <c r="F115">
        <v>1599.1804225243909</v>
      </c>
      <c r="G115">
        <v>460.53496007509892</v>
      </c>
      <c r="H115">
        <v>4017.2924298703042</v>
      </c>
      <c r="I115">
        <v>1706.628416257568</v>
      </c>
      <c r="J115">
        <v>0</v>
      </c>
      <c r="K115">
        <v>3734.1947223295979</v>
      </c>
    </row>
    <row r="116" spans="1:11" x14ac:dyDescent="0.25">
      <c r="A116" s="6">
        <v>44004</v>
      </c>
      <c r="B116">
        <v>249.5020284975536</v>
      </c>
      <c r="C116">
        <v>296.94536849399577</v>
      </c>
      <c r="D116">
        <v>182.49352948960009</v>
      </c>
      <c r="E116">
        <v>248.19851739043571</v>
      </c>
      <c r="F116">
        <v>3985.4963801230938</v>
      </c>
      <c r="G116">
        <v>660.44563406268207</v>
      </c>
      <c r="H116">
        <v>4639.8139732410309</v>
      </c>
      <c r="I116">
        <v>1418.763382190027</v>
      </c>
      <c r="J116">
        <v>0</v>
      </c>
      <c r="K116">
        <v>5479.5197140439832</v>
      </c>
    </row>
    <row r="117" spans="1:11" x14ac:dyDescent="0.25">
      <c r="A117" s="6">
        <v>44005</v>
      </c>
      <c r="B117">
        <v>293.26084580327841</v>
      </c>
      <c r="C117">
        <v>426.26028703170368</v>
      </c>
      <c r="D117">
        <v>93.311171186990094</v>
      </c>
      <c r="E117">
        <v>265.31565652081048</v>
      </c>
      <c r="F117">
        <v>6536.2140634018733</v>
      </c>
      <c r="G117">
        <v>653.04153502610495</v>
      </c>
      <c r="H117">
        <v>5346.6653815301743</v>
      </c>
      <c r="I117">
        <v>1534.423440520736</v>
      </c>
      <c r="J117">
        <v>1126.582263123513</v>
      </c>
      <c r="K117">
        <v>9342.8310537869565</v>
      </c>
    </row>
    <row r="118" spans="1:11" x14ac:dyDescent="0.25">
      <c r="A118" s="6">
        <v>44006</v>
      </c>
      <c r="B118">
        <v>-143.55962870474619</v>
      </c>
      <c r="C118">
        <v>234.08394976038781</v>
      </c>
      <c r="D118">
        <v>476.4650068574627</v>
      </c>
      <c r="E118">
        <v>357.32027934657549</v>
      </c>
      <c r="F118">
        <v>8459.2160668112665</v>
      </c>
      <c r="G118">
        <v>573.07726543107162</v>
      </c>
      <c r="H118">
        <v>5308.2231187835814</v>
      </c>
      <c r="I118">
        <v>1493.2998642253719</v>
      </c>
      <c r="J118">
        <v>381.3047659802661</v>
      </c>
      <c r="K118">
        <v>10122.032071534841</v>
      </c>
    </row>
    <row r="119" spans="1:11" x14ac:dyDescent="0.25">
      <c r="A119" s="6">
        <v>44007</v>
      </c>
      <c r="B119">
        <v>-195.76313005192671</v>
      </c>
      <c r="C119">
        <v>299.34008920765712</v>
      </c>
      <c r="D119">
        <v>244.42572275530151</v>
      </c>
      <c r="E119">
        <v>427.92847825937179</v>
      </c>
      <c r="F119">
        <v>6381.7760786721037</v>
      </c>
      <c r="G119">
        <v>516.06570284942757</v>
      </c>
      <c r="H119">
        <v>6058.5309980036554</v>
      </c>
      <c r="I119">
        <v>1925.097415326685</v>
      </c>
      <c r="J119">
        <v>472.29794877101142</v>
      </c>
      <c r="K119">
        <v>9353.9658813437072</v>
      </c>
    </row>
    <row r="120" spans="1:11" x14ac:dyDescent="0.25">
      <c r="A120" s="6">
        <v>44008</v>
      </c>
      <c r="B120">
        <v>1025.645261762251</v>
      </c>
      <c r="C120">
        <v>398.12231864618388</v>
      </c>
      <c r="D120">
        <v>210.56945710338471</v>
      </c>
      <c r="E120">
        <v>448.255080976692</v>
      </c>
      <c r="F120">
        <v>5993.1901816101026</v>
      </c>
      <c r="G120">
        <v>472.38151853362228</v>
      </c>
      <c r="H120">
        <v>6876.3027691584639</v>
      </c>
      <c r="I120">
        <v>2069.0299323604559</v>
      </c>
      <c r="J120">
        <v>428.96786172779929</v>
      </c>
      <c r="K120">
        <v>11101.65998530421</v>
      </c>
    </row>
    <row r="121" spans="1:11" x14ac:dyDescent="0.25">
      <c r="A121" s="6">
        <v>44009</v>
      </c>
      <c r="B121">
        <v>-148.9335185493089</v>
      </c>
      <c r="C121">
        <v>252.64303529126261</v>
      </c>
      <c r="D121">
        <v>144.5084509533032</v>
      </c>
      <c r="E121">
        <v>603.37915434571426</v>
      </c>
      <c r="F121">
        <v>3786.221561116939</v>
      </c>
      <c r="G121">
        <v>468.67946901533378</v>
      </c>
      <c r="H121">
        <v>6488.8412276414138</v>
      </c>
      <c r="I121">
        <v>1806.8671334775161</v>
      </c>
      <c r="J121">
        <v>446.29989654508421</v>
      </c>
      <c r="K121">
        <v>9166.8060139004647</v>
      </c>
    </row>
    <row r="122" spans="1:11" x14ac:dyDescent="0.25">
      <c r="A122" s="6">
        <v>44010</v>
      </c>
      <c r="B122">
        <v>-555.04605108840383</v>
      </c>
      <c r="C122">
        <v>140.68984192759879</v>
      </c>
      <c r="D122">
        <v>143.68268837642719</v>
      </c>
      <c r="E122">
        <v>322.01617989017728</v>
      </c>
      <c r="F122">
        <v>2092.385599564624</v>
      </c>
      <c r="G122">
        <v>292.46191194479752</v>
      </c>
      <c r="H122">
        <v>6017.809549718726</v>
      </c>
      <c r="I122">
        <v>1583.2576873714791</v>
      </c>
      <c r="J122">
        <v>372.63874857162358</v>
      </c>
      <c r="K122">
        <v>7220.1064812661352</v>
      </c>
    </row>
    <row r="123" spans="1:11" x14ac:dyDescent="0.25">
      <c r="A123" s="6">
        <v>44011</v>
      </c>
      <c r="B123">
        <v>1289.733562695046</v>
      </c>
      <c r="C123">
        <v>208.93938226694459</v>
      </c>
      <c r="D123">
        <v>104.04608468637829</v>
      </c>
      <c r="E123">
        <v>213.96423912968589</v>
      </c>
      <c r="F123">
        <v>3621.819835436861</v>
      </c>
      <c r="G123">
        <v>447.20758180925998</v>
      </c>
      <c r="H123">
        <v>6199.9924470830174</v>
      </c>
      <c r="I123">
        <v>1004.957395717936</v>
      </c>
      <c r="J123">
        <v>285.97857448519949</v>
      </c>
      <c r="K123">
        <v>5698.1887743605821</v>
      </c>
    </row>
    <row r="124" spans="1:11" x14ac:dyDescent="0.25">
      <c r="A124" s="6">
        <v>44012</v>
      </c>
      <c r="B124">
        <v>202.67241699493579</v>
      </c>
      <c r="C124">
        <v>225.1037470841581</v>
      </c>
      <c r="D124">
        <v>117.2582859163946</v>
      </c>
      <c r="E124">
        <v>322.01617989017728</v>
      </c>
      <c r="F124">
        <v>4010.405732498863</v>
      </c>
      <c r="G124">
        <v>298.38519117405929</v>
      </c>
      <c r="H124">
        <v>6950.9081091133148</v>
      </c>
      <c r="I124">
        <v>1346.797123673141</v>
      </c>
      <c r="J124">
        <v>285.97857448519949</v>
      </c>
      <c r="K124">
        <v>8018.4973082075603</v>
      </c>
    </row>
    <row r="125" spans="1:11" x14ac:dyDescent="0.25">
      <c r="A125" s="6">
        <v>44013</v>
      </c>
      <c r="B125">
        <v>469.83151212462388</v>
      </c>
      <c r="C125">
        <v>284.37308474727422</v>
      </c>
      <c r="D125">
        <v>150.28878899143541</v>
      </c>
      <c r="E125">
        <v>415.09062391159068</v>
      </c>
      <c r="F125">
        <v>3407.599405005245</v>
      </c>
      <c r="G125">
        <v>44.424594219462918</v>
      </c>
      <c r="H125">
        <v>7775.6693825856864</v>
      </c>
      <c r="I125">
        <v>1606.3896990376211</v>
      </c>
      <c r="J125">
        <v>355.30671375433877</v>
      </c>
      <c r="K125">
        <v>11066.59712406168</v>
      </c>
    </row>
    <row r="126" spans="1:11" x14ac:dyDescent="0.25">
      <c r="A126" s="6">
        <v>44014</v>
      </c>
      <c r="B126">
        <v>363.12141378259338</v>
      </c>
      <c r="C126">
        <v>285.57044510410492</v>
      </c>
      <c r="D126">
        <v>165.97827795207971</v>
      </c>
      <c r="E126">
        <v>475.00061086790282</v>
      </c>
      <c r="F126">
        <v>3432.5087573810151</v>
      </c>
      <c r="G126">
        <v>2.9616396146308608</v>
      </c>
      <c r="H126">
        <v>8275.1149068862906</v>
      </c>
      <c r="I126">
        <v>2248.9455786526692</v>
      </c>
      <c r="J126">
        <v>385.63777468458733</v>
      </c>
      <c r="K126">
        <v>11396.614459945769</v>
      </c>
    </row>
    <row r="127" spans="1:11" x14ac:dyDescent="0.25">
      <c r="A127" s="6">
        <v>44015</v>
      </c>
      <c r="B127">
        <v>342.3935529535658</v>
      </c>
      <c r="C127">
        <v>245.45887315027881</v>
      </c>
      <c r="D127">
        <v>184.1450546433521</v>
      </c>
      <c r="E127">
        <v>472.86096847660588</v>
      </c>
      <c r="F127">
        <v>3482.3274621325531</v>
      </c>
      <c r="G127">
        <v>371.68577163617311</v>
      </c>
      <c r="H127">
        <v>8100.5292946497848</v>
      </c>
      <c r="I127">
        <v>2359.465189946457</v>
      </c>
      <c r="J127">
        <v>558.95812285743546</v>
      </c>
      <c r="K127">
        <v>10003.10263677976</v>
      </c>
    </row>
    <row r="128" spans="1:11" x14ac:dyDescent="0.25">
      <c r="A128" s="6">
        <v>44016</v>
      </c>
      <c r="B128">
        <v>-274.83608062192047</v>
      </c>
      <c r="C128">
        <v>250.24831457760129</v>
      </c>
      <c r="D128">
        <v>194.05420556586441</v>
      </c>
      <c r="E128">
        <v>0</v>
      </c>
      <c r="F128">
        <v>1843.2920758069311</v>
      </c>
      <c r="G128">
        <v>462.01577988241428</v>
      </c>
      <c r="H128">
        <v>6971.26883325578</v>
      </c>
      <c r="I128">
        <v>1865.9822744021001</v>
      </c>
      <c r="J128">
        <v>480.96396617965382</v>
      </c>
      <c r="K128">
        <v>8984.3843709494577</v>
      </c>
    </row>
    <row r="129" spans="1:11" x14ac:dyDescent="0.25">
      <c r="A129" s="6">
        <v>44017</v>
      </c>
      <c r="B129">
        <v>-8.444684041455659</v>
      </c>
      <c r="C129">
        <v>194.5710579849771</v>
      </c>
      <c r="D129">
        <v>158.54641476019549</v>
      </c>
      <c r="E129">
        <v>0</v>
      </c>
      <c r="F129">
        <v>1569.2891996734679</v>
      </c>
      <c r="G129">
        <v>382.05151028738112</v>
      </c>
      <c r="H129">
        <v>7579.5074805862696</v>
      </c>
      <c r="I129">
        <v>1369.929135339283</v>
      </c>
      <c r="J129">
        <v>771.27554936917454</v>
      </c>
      <c r="K129">
        <v>6171.7743123593682</v>
      </c>
    </row>
    <row r="130" spans="1:11" x14ac:dyDescent="0.25">
      <c r="A130" s="6">
        <v>44018</v>
      </c>
      <c r="B130">
        <v>931.21834020779227</v>
      </c>
      <c r="C130">
        <v>323.88597652268498</v>
      </c>
      <c r="D130">
        <v>171.75861599021181</v>
      </c>
      <c r="E130">
        <v>1330.857567386646</v>
      </c>
      <c r="F130">
        <v>1250.449489263621</v>
      </c>
      <c r="G130">
        <v>260.62428608751583</v>
      </c>
      <c r="H130">
        <v>6830.4151669866415</v>
      </c>
      <c r="I130">
        <v>1331.37578256238</v>
      </c>
      <c r="J130">
        <v>181.98636558149059</v>
      </c>
      <c r="K130">
        <v>4792.4771626700567</v>
      </c>
    </row>
    <row r="131" spans="1:11" x14ac:dyDescent="0.25">
      <c r="A131" s="6">
        <v>44019</v>
      </c>
      <c r="B131">
        <v>261.78520528512541</v>
      </c>
      <c r="C131">
        <v>167.03176977787271</v>
      </c>
      <c r="D131">
        <v>113.1294730320145</v>
      </c>
      <c r="E131">
        <v>364.80902771611449</v>
      </c>
      <c r="F131">
        <v>1384.9599920927751</v>
      </c>
      <c r="G131">
        <v>430.17815402513259</v>
      </c>
      <c r="H131">
        <v>9119.9330130960152</v>
      </c>
      <c r="I131">
        <v>1511.291428854594</v>
      </c>
      <c r="J131">
        <v>0</v>
      </c>
      <c r="K131">
        <v>10733.263031033021</v>
      </c>
    </row>
    <row r="132" spans="1:11" x14ac:dyDescent="0.25">
      <c r="A132" s="6">
        <v>44020</v>
      </c>
      <c r="B132">
        <v>-224.93567492240979</v>
      </c>
      <c r="C132">
        <v>213.13014351585181</v>
      </c>
      <c r="D132">
        <v>159.37217733707161</v>
      </c>
      <c r="E132">
        <v>409.74151793334852</v>
      </c>
      <c r="F132">
        <v>2675.2644451576271</v>
      </c>
      <c r="G132">
        <v>466.45823930436057</v>
      </c>
      <c r="H132">
        <v>8904.1701154669117</v>
      </c>
      <c r="I132">
        <v>1778.594674774454</v>
      </c>
      <c r="J132">
        <v>281.64556578087843</v>
      </c>
      <c r="K132">
        <v>10559.370192168029</v>
      </c>
    </row>
    <row r="133" spans="1:11" x14ac:dyDescent="0.25">
      <c r="A133" s="6">
        <v>44021</v>
      </c>
      <c r="B133">
        <v>896.67190549274642</v>
      </c>
      <c r="C133">
        <v>180.80141388142491</v>
      </c>
      <c r="D133">
        <v>176.71319145146799</v>
      </c>
      <c r="E133">
        <v>580.91290923709732</v>
      </c>
      <c r="F133">
        <v>1668.926609176546</v>
      </c>
      <c r="G133">
        <v>475.34315814825322</v>
      </c>
      <c r="H133">
        <v>9610.1098495407223</v>
      </c>
      <c r="I133">
        <v>1501.010534780753</v>
      </c>
      <c r="J133">
        <v>376.97175727594492</v>
      </c>
      <c r="K133">
        <v>10096.919481726</v>
      </c>
    </row>
    <row r="134" spans="1:11" x14ac:dyDescent="0.25">
      <c r="A134" s="6">
        <v>44022</v>
      </c>
      <c r="B134">
        <v>373.10149492249548</v>
      </c>
      <c r="C134">
        <v>198.163139055469</v>
      </c>
      <c r="D134">
        <v>227.91047121778109</v>
      </c>
      <c r="E134">
        <v>911.48765869246199</v>
      </c>
      <c r="F134">
        <v>1878.165169133008</v>
      </c>
      <c r="G134">
        <v>379.08987067275018</v>
      </c>
      <c r="H134">
        <v>10300.551121953849</v>
      </c>
      <c r="I134">
        <v>2020.1956855097119</v>
      </c>
      <c r="J134">
        <v>636.95227953521714</v>
      </c>
      <c r="K134">
        <v>10672.37684630781</v>
      </c>
    </row>
    <row r="135" spans="1:11" x14ac:dyDescent="0.25">
      <c r="A135" s="6">
        <v>44023</v>
      </c>
      <c r="B135">
        <v>-192.69233585503369</v>
      </c>
      <c r="C135">
        <v>225.70242726257351</v>
      </c>
      <c r="D135">
        <v>155.24336445269151</v>
      </c>
      <c r="E135">
        <v>0</v>
      </c>
      <c r="F135">
        <v>1564.3073291983139</v>
      </c>
      <c r="G135">
        <v>607.13612099932652</v>
      </c>
      <c r="H135">
        <v>9145.3079454228173</v>
      </c>
      <c r="I135">
        <v>1876.263168475941</v>
      </c>
      <c r="J135">
        <v>485.296974883975</v>
      </c>
      <c r="K135">
        <v>9244.9867180223264</v>
      </c>
    </row>
    <row r="136" spans="1:11" x14ac:dyDescent="0.25">
      <c r="A136" s="6">
        <v>44024</v>
      </c>
      <c r="B136">
        <v>-12.28317678757187</v>
      </c>
      <c r="C136">
        <v>125.722837467216</v>
      </c>
      <c r="D136">
        <v>193.22844298898829</v>
      </c>
      <c r="E136">
        <v>0</v>
      </c>
      <c r="F136">
        <v>528.07827036630988</v>
      </c>
      <c r="G136">
        <v>481.26643737751488</v>
      </c>
      <c r="H136">
        <v>8967.3795277300869</v>
      </c>
      <c r="I136">
        <v>1740.041321997551</v>
      </c>
      <c r="J136">
        <v>1031.256071628447</v>
      </c>
      <c r="K136">
        <v>5882.7426183330954</v>
      </c>
    </row>
    <row r="137" spans="1:11" x14ac:dyDescent="0.25">
      <c r="A137" s="6">
        <v>44025</v>
      </c>
      <c r="B137">
        <v>1065.5655863218601</v>
      </c>
      <c r="C137">
        <v>156.25552656639701</v>
      </c>
      <c r="D137">
        <v>139.5538754920471</v>
      </c>
      <c r="E137">
        <v>2187.784345101039</v>
      </c>
      <c r="F137">
        <v>846.91798077615738</v>
      </c>
      <c r="G137">
        <v>392.41724893858913</v>
      </c>
      <c r="H137">
        <v>8997.4647768361156</v>
      </c>
      <c r="I137">
        <v>1431.614499782328</v>
      </c>
      <c r="J137">
        <v>0</v>
      </c>
      <c r="K137">
        <v>4805.9811024729233</v>
      </c>
    </row>
    <row r="138" spans="1:11" x14ac:dyDescent="0.25">
      <c r="A138" s="6">
        <v>44026</v>
      </c>
      <c r="B138">
        <v>-47.597310051840992</v>
      </c>
      <c r="C138">
        <v>165.23572924262669</v>
      </c>
      <c r="D138">
        <v>94.136933763866111</v>
      </c>
      <c r="E138">
        <v>712.50091630185409</v>
      </c>
      <c r="F138">
        <v>1569.2891996734679</v>
      </c>
      <c r="G138">
        <v>918.10828053556702</v>
      </c>
      <c r="H138">
        <v>10243.723429198009</v>
      </c>
      <c r="I138">
        <v>2344.0438488356958</v>
      </c>
      <c r="J138">
        <v>320.64264411976922</v>
      </c>
      <c r="K138">
        <v>9916.3931285718809</v>
      </c>
    </row>
    <row r="139" spans="1:11" x14ac:dyDescent="0.25">
      <c r="A139" s="6">
        <v>44027</v>
      </c>
      <c r="B139">
        <v>636.42209730606737</v>
      </c>
      <c r="C139">
        <v>259.82719743224641</v>
      </c>
      <c r="D139">
        <v>133.773537453915</v>
      </c>
      <c r="E139">
        <v>936.09354619237592</v>
      </c>
      <c r="F139">
        <v>1489.579272071006</v>
      </c>
      <c r="G139">
        <v>398.34052816785078</v>
      </c>
      <c r="H139">
        <v>10230.200261670559</v>
      </c>
      <c r="I139">
        <v>2135.85574384042</v>
      </c>
      <c r="J139">
        <v>394.30379209322967</v>
      </c>
      <c r="K139">
        <v>9458.4437313974668</v>
      </c>
    </row>
    <row r="140" spans="1:11" x14ac:dyDescent="0.25">
      <c r="A140" s="6">
        <v>44028</v>
      </c>
      <c r="B140">
        <v>307.84711823852001</v>
      </c>
      <c r="C140">
        <v>335.26089991257601</v>
      </c>
      <c r="D140">
        <v>189.92539268148431</v>
      </c>
      <c r="E140">
        <v>1456.0266472775129</v>
      </c>
      <c r="F140">
        <v>1360.0506397170061</v>
      </c>
      <c r="G140">
        <v>474.60274824459549</v>
      </c>
      <c r="H140">
        <v>11738.56525094105</v>
      </c>
      <c r="I140">
        <v>1976.5018856958891</v>
      </c>
      <c r="J140">
        <v>1585.881185781561</v>
      </c>
      <c r="K140">
        <v>10756.480331044961</v>
      </c>
    </row>
    <row r="141" spans="1:11" x14ac:dyDescent="0.25">
      <c r="A141" s="6">
        <v>44029</v>
      </c>
      <c r="B141">
        <v>544.29827139927841</v>
      </c>
      <c r="C141">
        <v>356.21470615711189</v>
      </c>
      <c r="D141">
        <v>190.75115525836031</v>
      </c>
      <c r="E141">
        <v>1497.749673907801</v>
      </c>
      <c r="F141">
        <v>1489.579272071006</v>
      </c>
      <c r="G141">
        <v>508.66160381285039</v>
      </c>
      <c r="H141">
        <v>10872.930583481189</v>
      </c>
      <c r="I141">
        <v>1994.49345032511</v>
      </c>
      <c r="J141">
        <v>1130.9152718278351</v>
      </c>
      <c r="K141">
        <v>8096.9149235540326</v>
      </c>
    </row>
    <row r="142" spans="1:11" x14ac:dyDescent="0.25">
      <c r="A142" s="6">
        <v>44030</v>
      </c>
      <c r="B142">
        <v>-125.1348635233884</v>
      </c>
      <c r="C142">
        <v>228.09714797623471</v>
      </c>
      <c r="D142">
        <v>205.61488164212861</v>
      </c>
      <c r="E142">
        <v>0</v>
      </c>
      <c r="F142">
        <v>996.37409503077345</v>
      </c>
      <c r="G142">
        <v>612.31899032493061</v>
      </c>
      <c r="H142">
        <v>9678.6373613933447</v>
      </c>
      <c r="I142">
        <v>1937.9485329189861</v>
      </c>
      <c r="J142">
        <v>896.93280179448948</v>
      </c>
      <c r="K142">
        <v>6759.5510606209928</v>
      </c>
    </row>
    <row r="143" spans="1:11" x14ac:dyDescent="0.25">
      <c r="A143" s="6">
        <v>44031</v>
      </c>
      <c r="B143">
        <v>-3.0707941968929671</v>
      </c>
      <c r="C143">
        <v>184.9921751303321</v>
      </c>
      <c r="D143">
        <v>180.016241758972</v>
      </c>
      <c r="E143">
        <v>0</v>
      </c>
      <c r="F143">
        <v>548.00575226692536</v>
      </c>
      <c r="G143">
        <v>537.53759005550137</v>
      </c>
      <c r="H143">
        <v>9397.3858659627331</v>
      </c>
      <c r="I143">
        <v>1290.2522062670171</v>
      </c>
      <c r="J143">
        <v>0</v>
      </c>
      <c r="K143">
        <v>5574.2842038886629</v>
      </c>
    </row>
    <row r="144" spans="1:11" x14ac:dyDescent="0.25">
      <c r="A144" s="6">
        <v>44032</v>
      </c>
      <c r="B144">
        <v>1505.456855026777</v>
      </c>
      <c r="C144">
        <v>353.22130526503543</v>
      </c>
      <c r="D144">
        <v>156.89488960644351</v>
      </c>
      <c r="E144">
        <v>4900.8508972654563</v>
      </c>
      <c r="F144">
        <v>652.6250322451566</v>
      </c>
      <c r="G144">
        <v>429.43774412147491</v>
      </c>
      <c r="H144">
        <v>9332.0492138637801</v>
      </c>
      <c r="I144">
        <v>1333.9460060808401</v>
      </c>
      <c r="J144">
        <v>1681.207377276628</v>
      </c>
      <c r="K144">
        <v>4799.1106769591843</v>
      </c>
    </row>
    <row r="145" spans="1:11" x14ac:dyDescent="0.25">
      <c r="A145" s="6">
        <v>44033</v>
      </c>
      <c r="B145">
        <v>348.53514134735178</v>
      </c>
      <c r="C145">
        <v>234.68262993880319</v>
      </c>
      <c r="D145">
        <v>105.6976098401304</v>
      </c>
      <c r="E145">
        <v>1452.8171836905669</v>
      </c>
      <c r="F145">
        <v>1125.9027273847739</v>
      </c>
      <c r="G145">
        <v>329.4824071276833</v>
      </c>
      <c r="H145">
        <v>9805.6639687299139</v>
      </c>
      <c r="I145">
        <v>2197.5411082834648</v>
      </c>
      <c r="J145">
        <v>710.61342750867766</v>
      </c>
      <c r="K145">
        <v>9715.2554988765478</v>
      </c>
    </row>
    <row r="146" spans="1:11" x14ac:dyDescent="0.25">
      <c r="A146" s="6">
        <v>44034</v>
      </c>
      <c r="B146">
        <v>725.47512901596349</v>
      </c>
      <c r="C146">
        <v>334.6622197341606</v>
      </c>
      <c r="D146">
        <v>231.21352152528519</v>
      </c>
      <c r="E146">
        <v>1451.7473624949189</v>
      </c>
      <c r="F146">
        <v>1479.615531120699</v>
      </c>
      <c r="G146">
        <v>414.62954604832049</v>
      </c>
      <c r="H146">
        <v>10774.469768225101</v>
      </c>
      <c r="I146">
        <v>1812.0075805144361</v>
      </c>
      <c r="J146">
        <v>1598.880211894525</v>
      </c>
      <c r="K146">
        <v>16076.79570214989</v>
      </c>
    </row>
    <row r="147" spans="1:11" x14ac:dyDescent="0.25">
      <c r="A147" s="6">
        <v>44035</v>
      </c>
      <c r="B147">
        <v>641.02828860140687</v>
      </c>
      <c r="C147">
        <v>362.20150794126511</v>
      </c>
      <c r="D147">
        <v>252.6833485240617</v>
      </c>
      <c r="E147">
        <v>2797.5824266206432</v>
      </c>
      <c r="F147">
        <v>1096.0115045338509</v>
      </c>
      <c r="G147">
        <v>569.37521591278312</v>
      </c>
      <c r="H147">
        <v>10437.91003706421</v>
      </c>
      <c r="I147">
        <v>2084.4512734712171</v>
      </c>
      <c r="J147">
        <v>953.26191495066519</v>
      </c>
      <c r="K147">
        <v>14205.43393894208</v>
      </c>
    </row>
    <row r="148" spans="1:11" x14ac:dyDescent="0.25">
      <c r="A148" s="6">
        <v>44036</v>
      </c>
      <c r="B148">
        <v>723.1720333682938</v>
      </c>
      <c r="C148">
        <v>444.2206923841631</v>
      </c>
      <c r="D148">
        <v>208.0921693727567</v>
      </c>
      <c r="E148">
        <v>2412.4467961872092</v>
      </c>
      <c r="F148">
        <v>1305.250064490313</v>
      </c>
      <c r="G148">
        <v>568.63480600912533</v>
      </c>
      <c r="H148">
        <v>11200.67746389385</v>
      </c>
      <c r="I148">
        <v>1935.378309400525</v>
      </c>
      <c r="J148">
        <v>1525.2190639210639</v>
      </c>
      <c r="K148">
        <v>13241.20525477246</v>
      </c>
    </row>
    <row r="149" spans="1:11" x14ac:dyDescent="0.25">
      <c r="A149" s="6">
        <v>44037</v>
      </c>
      <c r="B149">
        <v>-64.48667813475231</v>
      </c>
      <c r="C149">
        <v>392.13551686203078</v>
      </c>
      <c r="D149">
        <v>226.25894606402909</v>
      </c>
      <c r="E149">
        <v>0</v>
      </c>
      <c r="F149">
        <v>687.49812557123369</v>
      </c>
      <c r="G149">
        <v>567.89439610546765</v>
      </c>
      <c r="H149">
        <v>10095.12053209853</v>
      </c>
      <c r="I149">
        <v>1927.6676388451449</v>
      </c>
      <c r="J149">
        <v>2287.8285958815959</v>
      </c>
      <c r="K149">
        <v>12117.29840521456</v>
      </c>
    </row>
    <row r="150" spans="1:11" x14ac:dyDescent="0.25">
      <c r="A150" s="6">
        <v>44038</v>
      </c>
      <c r="B150">
        <v>0</v>
      </c>
      <c r="C150">
        <v>232.8865894035572</v>
      </c>
      <c r="D150">
        <v>209.7436945265087</v>
      </c>
      <c r="E150">
        <v>0</v>
      </c>
      <c r="F150">
        <v>209.23855995646241</v>
      </c>
      <c r="G150">
        <v>551.60537822499793</v>
      </c>
      <c r="H150">
        <v>8349.8721925436985</v>
      </c>
      <c r="I150">
        <v>1377.6398058946641</v>
      </c>
      <c r="J150">
        <v>1295.5696025920399</v>
      </c>
      <c r="K150">
        <v>5822.8040785063349</v>
      </c>
    </row>
    <row r="151" spans="1:11" x14ac:dyDescent="0.25">
      <c r="A151" s="6">
        <v>44039</v>
      </c>
      <c r="B151">
        <v>1789.505318239376</v>
      </c>
      <c r="C151">
        <v>266.4126793948148</v>
      </c>
      <c r="D151">
        <v>138.7281129151711</v>
      </c>
      <c r="E151">
        <v>6805.1326255196609</v>
      </c>
      <c r="F151">
        <v>353.71280373592458</v>
      </c>
      <c r="G151">
        <v>507.18078400553497</v>
      </c>
      <c r="H151">
        <v>8571.8648639775838</v>
      </c>
      <c r="I151">
        <v>1562.6958992237981</v>
      </c>
      <c r="J151">
        <v>1741.8694991371251</v>
      </c>
      <c r="K151">
        <v>5516.2409538587972</v>
      </c>
    </row>
    <row r="152" spans="1:11" x14ac:dyDescent="0.25">
      <c r="A152" s="6">
        <v>44040</v>
      </c>
      <c r="B152">
        <v>519.73191782413471</v>
      </c>
      <c r="C152">
        <v>356.21470615711189</v>
      </c>
      <c r="D152">
        <v>166.80404052895571</v>
      </c>
      <c r="E152">
        <v>1955.633145645329</v>
      </c>
      <c r="F152">
        <v>1409.8693444685441</v>
      </c>
      <c r="G152">
        <v>405.00421730077028</v>
      </c>
      <c r="H152">
        <v>10008.511481641781</v>
      </c>
      <c r="I152">
        <v>1372.4993588577429</v>
      </c>
      <c r="J152">
        <v>1013.924036811162</v>
      </c>
      <c r="K152">
        <v>9669.7685437511027</v>
      </c>
    </row>
    <row r="153" spans="1:11" x14ac:dyDescent="0.25">
      <c r="A153" s="6">
        <v>44041</v>
      </c>
      <c r="B153">
        <v>-100.5685099482447</v>
      </c>
      <c r="C153">
        <v>502.29266969044858</v>
      </c>
      <c r="D153">
        <v>237.81962214029329</v>
      </c>
      <c r="E153">
        <v>2172.80684836196</v>
      </c>
      <c r="F153">
        <v>1499.543013021314</v>
      </c>
      <c r="G153">
        <v>590.10669321519913</v>
      </c>
      <c r="H153">
        <v>10754.10904408263</v>
      </c>
      <c r="I153">
        <v>1837.709815699038</v>
      </c>
      <c r="J153">
        <v>2916.1148580081708</v>
      </c>
      <c r="K153">
        <v>16364.40592882849</v>
      </c>
    </row>
    <row r="154" spans="1:11" x14ac:dyDescent="0.25">
      <c r="A154" s="6">
        <v>44042</v>
      </c>
      <c r="B154">
        <v>962.69398072594515</v>
      </c>
      <c r="C154">
        <v>592.09469645274578</v>
      </c>
      <c r="D154">
        <v>315.44130436663909</v>
      </c>
      <c r="E154">
        <v>2983.7313146634701</v>
      </c>
      <c r="F154">
        <v>1504.524883496468</v>
      </c>
      <c r="G154">
        <v>626.38677849442718</v>
      </c>
      <c r="H154">
        <v>10337.321981972331</v>
      </c>
      <c r="I154">
        <v>1997.0636738435701</v>
      </c>
      <c r="J154">
        <v>2907.4488405995289</v>
      </c>
      <c r="K154">
        <v>13702.23449786683</v>
      </c>
    </row>
    <row r="155" spans="1:11" x14ac:dyDescent="0.25">
      <c r="A155" s="6">
        <v>44043</v>
      </c>
      <c r="B155">
        <v>2017.5117873586789</v>
      </c>
      <c r="C155">
        <v>517.25967415083142</v>
      </c>
      <c r="D155">
        <v>312.96401663601102</v>
      </c>
      <c r="E155">
        <v>3307.8871369449439</v>
      </c>
      <c r="F155">
        <v>1285.322582589698</v>
      </c>
      <c r="G155">
        <v>651.56071521878948</v>
      </c>
      <c r="H155">
        <v>10194.341075867411</v>
      </c>
      <c r="I155">
        <v>1655.2239458883651</v>
      </c>
      <c r="J155">
        <v>3228.091484719298</v>
      </c>
      <c r="K155">
        <v>12410.120678834621</v>
      </c>
    </row>
    <row r="156" spans="1:11" x14ac:dyDescent="0.25">
      <c r="A156" s="6">
        <v>44044</v>
      </c>
      <c r="B156">
        <v>-47.597310051840992</v>
      </c>
      <c r="C156">
        <v>362.8001881196804</v>
      </c>
      <c r="D156">
        <v>243.59996017842539</v>
      </c>
      <c r="E156">
        <v>0</v>
      </c>
      <c r="F156">
        <v>1509.5067539716219</v>
      </c>
      <c r="G156">
        <v>563.45193668352135</v>
      </c>
      <c r="H156">
        <v>8886.5444139704505</v>
      </c>
      <c r="I156">
        <v>1935.378309400525</v>
      </c>
      <c r="J156">
        <v>2820.788666513105</v>
      </c>
      <c r="K156">
        <v>10753.87430757424</v>
      </c>
    </row>
    <row r="157" spans="1:11" x14ac:dyDescent="0.25">
      <c r="A157" s="6">
        <v>44045</v>
      </c>
      <c r="B157">
        <v>-2.3030956476697249</v>
      </c>
      <c r="C157">
        <v>128.71623835929259</v>
      </c>
      <c r="D157">
        <v>196.53149329649241</v>
      </c>
      <c r="E157">
        <v>0</v>
      </c>
      <c r="F157">
        <v>189.31107805584699</v>
      </c>
      <c r="G157">
        <v>550.12455841768247</v>
      </c>
      <c r="H157">
        <v>7229.5765276004786</v>
      </c>
      <c r="I157">
        <v>1364.788688302363</v>
      </c>
      <c r="J157">
        <v>1936.854890831579</v>
      </c>
      <c r="K157">
        <v>6112.3095949818317</v>
      </c>
    </row>
    <row r="158" spans="1:11" x14ac:dyDescent="0.25">
      <c r="A158" s="6">
        <v>44046</v>
      </c>
      <c r="B158">
        <v>-110.54859108814679</v>
      </c>
      <c r="C158">
        <v>533.4240389680449</v>
      </c>
      <c r="D158">
        <v>131.29624972328691</v>
      </c>
      <c r="E158">
        <v>9127.714441272401</v>
      </c>
      <c r="F158">
        <v>822.00862840038803</v>
      </c>
      <c r="G158">
        <v>694.50448963093697</v>
      </c>
      <c r="H158">
        <v>6893.4726335472587</v>
      </c>
      <c r="I158">
        <v>1400.7718175608049</v>
      </c>
      <c r="J158">
        <v>2014.8490475093599</v>
      </c>
      <c r="K158">
        <v>3942.4396887632811</v>
      </c>
    </row>
    <row r="159" spans="1:11" x14ac:dyDescent="0.25">
      <c r="A159" s="6">
        <v>44047</v>
      </c>
      <c r="B159">
        <v>2540.3144993797068</v>
      </c>
      <c r="C159">
        <v>429.25368792378032</v>
      </c>
      <c r="D159">
        <v>156.89488960644351</v>
      </c>
      <c r="E159">
        <v>6162.1700869349543</v>
      </c>
      <c r="F159">
        <v>1663.944738701392</v>
      </c>
      <c r="G159">
        <v>496.07463545066918</v>
      </c>
      <c r="H159">
        <v>8742.955725055308</v>
      </c>
      <c r="I159">
        <v>1917.3867447713039</v>
      </c>
      <c r="J159">
        <v>1447.224907243283</v>
      </c>
      <c r="K159">
        <v>12225.329923637501</v>
      </c>
    </row>
    <row r="160" spans="1:11" x14ac:dyDescent="0.25">
      <c r="A160" s="6">
        <v>44048</v>
      </c>
      <c r="B160">
        <v>-66.789773782422031</v>
      </c>
      <c r="C160">
        <v>769.30402926367867</v>
      </c>
      <c r="D160">
        <v>317.09282952039109</v>
      </c>
      <c r="E160">
        <v>3159.181990749812</v>
      </c>
      <c r="F160">
        <v>2117.2949519403942</v>
      </c>
      <c r="G160">
        <v>659.70522415902428</v>
      </c>
      <c r="H160">
        <v>8024.2525519668206</v>
      </c>
      <c r="I160">
        <v>1634.6621577406829</v>
      </c>
      <c r="J160">
        <v>2209.8344392038148</v>
      </c>
      <c r="K160">
        <v>13539.950309007811</v>
      </c>
    </row>
    <row r="161" spans="1:11" x14ac:dyDescent="0.25">
      <c r="A161" s="6">
        <v>44049</v>
      </c>
      <c r="B161">
        <v>2039.775045286153</v>
      </c>
      <c r="C161">
        <v>554.37784521258095</v>
      </c>
      <c r="D161">
        <v>331.13079332728341</v>
      </c>
      <c r="E161">
        <v>4373.4290478107814</v>
      </c>
      <c r="F161">
        <v>1883.147039608162</v>
      </c>
      <c r="G161">
        <v>703.38940847482957</v>
      </c>
      <c r="H161">
        <v>9069.9428769551869</v>
      </c>
      <c r="I161">
        <v>1806.8671334775161</v>
      </c>
      <c r="J161">
        <v>3717.721468307594</v>
      </c>
      <c r="K161">
        <v>12589.22556464107</v>
      </c>
    </row>
    <row r="162" spans="1:11" x14ac:dyDescent="0.25">
      <c r="A162" s="6">
        <v>44050</v>
      </c>
      <c r="B162">
        <v>2851.23241181512</v>
      </c>
      <c r="C162">
        <v>692.67296642651854</v>
      </c>
      <c r="D162">
        <v>455.82094243556219</v>
      </c>
      <c r="E162">
        <v>4821.6841287874722</v>
      </c>
      <c r="F162">
        <v>1893.11078055847</v>
      </c>
      <c r="G162">
        <v>644.89702608587004</v>
      </c>
      <c r="H162">
        <v>8839.1373547730709</v>
      </c>
      <c r="I162">
        <v>1835.1395921805779</v>
      </c>
      <c r="J162">
        <v>3327.7506849186861</v>
      </c>
      <c r="K162">
        <v>11900.050812245639</v>
      </c>
    </row>
    <row r="163" spans="1:11" x14ac:dyDescent="0.25">
      <c r="A163" s="6">
        <v>44051</v>
      </c>
      <c r="B163">
        <v>-52.971199896403682</v>
      </c>
      <c r="C163">
        <v>423.2668861396271</v>
      </c>
      <c r="D163">
        <v>286.53961417597839</v>
      </c>
      <c r="E163">
        <v>0</v>
      </c>
      <c r="F163">
        <v>1295.286323540005</v>
      </c>
      <c r="G163">
        <v>561.23070697254821</v>
      </c>
      <c r="H163">
        <v>8535.3978953642145</v>
      </c>
      <c r="I163">
        <v>1806.8671334775161</v>
      </c>
      <c r="J163">
        <v>2673.4663705661842</v>
      </c>
      <c r="K163">
        <v>11838.45389384659</v>
      </c>
    </row>
    <row r="164" spans="1:11" x14ac:dyDescent="0.25">
      <c r="A164" s="6">
        <v>44052</v>
      </c>
      <c r="B164">
        <v>-4.6061912953394506</v>
      </c>
      <c r="C164">
        <v>230.49186868989599</v>
      </c>
      <c r="D164">
        <v>382.32807309359657</v>
      </c>
      <c r="E164">
        <v>0</v>
      </c>
      <c r="F164">
        <v>363.67654468623232</v>
      </c>
      <c r="G164">
        <v>786.31531768449361</v>
      </c>
      <c r="H164">
        <v>7131.5715494520491</v>
      </c>
      <c r="I164">
        <v>1323.6651120070001</v>
      </c>
      <c r="J164">
        <v>3254.0895369452251</v>
      </c>
      <c r="K164">
        <v>5451.3272783151924</v>
      </c>
    </row>
    <row r="165" spans="1:11" x14ac:dyDescent="0.25">
      <c r="A165" s="6">
        <v>44053</v>
      </c>
      <c r="B165">
        <v>3056.9756230069488</v>
      </c>
      <c r="C165">
        <v>730.38981766668326</v>
      </c>
      <c r="D165">
        <v>213.8725074108888</v>
      </c>
      <c r="E165">
        <v>9219.7190640981662</v>
      </c>
      <c r="F165">
        <v>976.44661313015797</v>
      </c>
      <c r="G165">
        <v>604.1744813846957</v>
      </c>
      <c r="H165">
        <v>7526.7823217994401</v>
      </c>
      <c r="I165">
        <v>1223.426394787052</v>
      </c>
      <c r="J165">
        <v>2027.8480736223239</v>
      </c>
      <c r="K165">
        <v>5223.4186802387367</v>
      </c>
    </row>
    <row r="166" spans="1:11" x14ac:dyDescent="0.25">
      <c r="A166" s="6">
        <v>44054</v>
      </c>
      <c r="B166">
        <v>-54.506596994850163</v>
      </c>
      <c r="C166">
        <v>617.83794412460418</v>
      </c>
      <c r="D166">
        <v>340.21418167291961</v>
      </c>
      <c r="E166">
        <v>3885.5905825950958</v>
      </c>
      <c r="F166">
        <v>2077.4399881391628</v>
      </c>
      <c r="G166">
        <v>849.99056939905722</v>
      </c>
      <c r="H166">
        <v>7112.2744452274746</v>
      </c>
      <c r="I166">
        <v>1714.3390868129491</v>
      </c>
      <c r="J166">
        <v>1681.207377276628</v>
      </c>
      <c r="K166">
        <v>12357.289475746211</v>
      </c>
    </row>
    <row r="167" spans="1:11" x14ac:dyDescent="0.25">
      <c r="A167" s="6">
        <v>44055</v>
      </c>
      <c r="B167">
        <v>3501.4730830072058</v>
      </c>
      <c r="C167">
        <v>789.65915532979943</v>
      </c>
      <c r="D167">
        <v>393.06298659298483</v>
      </c>
      <c r="E167">
        <v>3393.472832596819</v>
      </c>
      <c r="F167">
        <v>2211.9504909683169</v>
      </c>
      <c r="G167">
        <v>747.07359279063473</v>
      </c>
      <c r="H167">
        <v>8539.8043207383307</v>
      </c>
      <c r="I167">
        <v>1799.156462922135</v>
      </c>
      <c r="J167">
        <v>2768.79256206125</v>
      </c>
      <c r="K167">
        <v>13066.838593458249</v>
      </c>
    </row>
    <row r="168" spans="1:11" x14ac:dyDescent="0.25">
      <c r="A168" s="6">
        <v>44056</v>
      </c>
      <c r="B168">
        <v>-73.69906072543121</v>
      </c>
      <c r="C168">
        <v>851.32321370657678</v>
      </c>
      <c r="D168">
        <v>431.04806512928172</v>
      </c>
      <c r="E168">
        <v>8077.1500271456434</v>
      </c>
      <c r="F168">
        <v>1803.4371120057001</v>
      </c>
      <c r="G168">
        <v>835.92278122956054</v>
      </c>
      <c r="H168">
        <v>7832.345129638964</v>
      </c>
      <c r="I168">
        <v>1894.254733105163</v>
      </c>
      <c r="J168">
        <v>2357.156735150736</v>
      </c>
      <c r="K168">
        <v>14236.232398141599</v>
      </c>
    </row>
    <row r="169" spans="1:11" x14ac:dyDescent="0.25">
      <c r="A169" s="6">
        <v>44057</v>
      </c>
      <c r="B169">
        <v>4096.439458655218</v>
      </c>
      <c r="C169">
        <v>904.00706940712439</v>
      </c>
      <c r="D169">
        <v>473.98771912683458</v>
      </c>
      <c r="E169">
        <v>5861.5503309577462</v>
      </c>
      <c r="F169">
        <v>1713.76344345293</v>
      </c>
      <c r="G169">
        <v>1066.1902612671099</v>
      </c>
      <c r="H169">
        <v>9769.1970001165446</v>
      </c>
      <c r="I169">
        <v>1868.5524979205611</v>
      </c>
      <c r="J169">
        <v>3995.0340253841509</v>
      </c>
      <c r="K169">
        <v>11998.13205923488</v>
      </c>
    </row>
    <row r="170" spans="1:11" x14ac:dyDescent="0.25">
      <c r="A170" s="6">
        <v>44058</v>
      </c>
      <c r="B170">
        <v>2480.4340125402941</v>
      </c>
      <c r="C170">
        <v>417.280084355474</v>
      </c>
      <c r="D170">
        <v>519.40466085501566</v>
      </c>
      <c r="E170">
        <v>0</v>
      </c>
      <c r="F170">
        <v>1125.9027273847739</v>
      </c>
      <c r="G170">
        <v>749.29482250160788</v>
      </c>
      <c r="H170">
        <v>7280.1744465515294</v>
      </c>
      <c r="I170">
        <v>1886.544062549782</v>
      </c>
      <c r="J170">
        <v>3275.7545804668312</v>
      </c>
      <c r="K170">
        <v>9849.8210744559929</v>
      </c>
    </row>
    <row r="171" spans="1:11" x14ac:dyDescent="0.25">
      <c r="A171" s="6">
        <v>44059</v>
      </c>
      <c r="B171">
        <v>-29.94024341970643</v>
      </c>
      <c r="C171">
        <v>310.71501259754808</v>
      </c>
      <c r="D171">
        <v>393.88874916986077</v>
      </c>
      <c r="E171">
        <v>0</v>
      </c>
      <c r="F171">
        <v>313.85783993469357</v>
      </c>
      <c r="G171">
        <v>818.15294354177536</v>
      </c>
      <c r="H171">
        <v>6389.012901062315</v>
      </c>
      <c r="I171">
        <v>1560.125675705337</v>
      </c>
      <c r="J171">
        <v>1967.185951761827</v>
      </c>
      <c r="K171">
        <v>5472.8861997548556</v>
      </c>
    </row>
    <row r="172" spans="1:11" x14ac:dyDescent="0.25">
      <c r="A172" s="6">
        <v>44060</v>
      </c>
      <c r="B172">
        <v>2567.183948602521</v>
      </c>
      <c r="C172">
        <v>1013.565542057127</v>
      </c>
      <c r="D172">
        <v>264.24402460032587</v>
      </c>
      <c r="E172">
        <v>17404.921032004298</v>
      </c>
      <c r="F172">
        <v>866.84546267677285</v>
      </c>
      <c r="G172">
        <v>527.91226130795098</v>
      </c>
      <c r="H172">
        <v>5335.1175081359406</v>
      </c>
      <c r="I172">
        <v>1048.651195531759</v>
      </c>
      <c r="J172">
        <v>914.26483661177429</v>
      </c>
      <c r="K172">
        <v>4589.6811544024422</v>
      </c>
    </row>
    <row r="173" spans="1:11" x14ac:dyDescent="0.25">
      <c r="A173" s="6">
        <v>44061</v>
      </c>
      <c r="B173">
        <v>-44.526515854948023</v>
      </c>
      <c r="C173">
        <v>850.12585334974608</v>
      </c>
      <c r="D173">
        <v>331.13079332728341</v>
      </c>
      <c r="E173">
        <v>5471.0655945460676</v>
      </c>
      <c r="F173">
        <v>1564.3073291983139</v>
      </c>
      <c r="G173">
        <v>806.30638508325194</v>
      </c>
      <c r="H173">
        <v>6847.1291942677681</v>
      </c>
      <c r="I173">
        <v>1683.4964045914271</v>
      </c>
      <c r="J173">
        <v>1572.882159668598</v>
      </c>
      <c r="K173">
        <v>11320.565956845419</v>
      </c>
    </row>
    <row r="174" spans="1:11" x14ac:dyDescent="0.25">
      <c r="A174" s="6">
        <v>44062</v>
      </c>
      <c r="B174">
        <v>-41.455721658055047</v>
      </c>
      <c r="C174">
        <v>949.50676296668826</v>
      </c>
      <c r="D174">
        <v>530.13957435440386</v>
      </c>
      <c r="E174">
        <v>7136.777196170674</v>
      </c>
      <c r="F174">
        <v>1748.636536779007</v>
      </c>
      <c r="G174">
        <v>601.21284177006487</v>
      </c>
      <c r="H174">
        <v>7055.7506438767523</v>
      </c>
      <c r="I174">
        <v>1621.8110401483821</v>
      </c>
      <c r="J174">
        <v>2521.811065914942</v>
      </c>
      <c r="K174">
        <v>11679.249550907531</v>
      </c>
    </row>
    <row r="175" spans="1:11" x14ac:dyDescent="0.25">
      <c r="A175" s="6">
        <v>44063</v>
      </c>
      <c r="B175">
        <v>-95.962318652905225</v>
      </c>
      <c r="C175">
        <v>949.50676296668826</v>
      </c>
      <c r="D175">
        <v>693.64056457585559</v>
      </c>
      <c r="E175">
        <v>7530.471396169296</v>
      </c>
      <c r="F175">
        <v>1658.962868226238</v>
      </c>
      <c r="G175">
        <v>875.16450612341953</v>
      </c>
      <c r="H175">
        <v>6689.1056636098338</v>
      </c>
      <c r="I175">
        <v>1544.704334594576</v>
      </c>
      <c r="J175">
        <v>3028.7730843205231</v>
      </c>
      <c r="K175">
        <v>10737.527433076029</v>
      </c>
    </row>
    <row r="176" spans="1:11" x14ac:dyDescent="0.25">
      <c r="A176" s="6">
        <v>44064</v>
      </c>
      <c r="B176">
        <v>11454.062354410769</v>
      </c>
      <c r="C176">
        <v>1039.907469907401</v>
      </c>
      <c r="D176">
        <v>781.99716030158947</v>
      </c>
      <c r="E176">
        <v>8716.9031021434039</v>
      </c>
      <c r="F176">
        <v>1484.597401595852</v>
      </c>
      <c r="G176">
        <v>764.84343047841992</v>
      </c>
      <c r="H176">
        <v>7388.0558953660802</v>
      </c>
      <c r="I176">
        <v>1822.288474588277</v>
      </c>
      <c r="J176">
        <v>3102.4342322939829</v>
      </c>
      <c r="K176">
        <v>7191.4402230881196</v>
      </c>
    </row>
    <row r="177" spans="1:11" x14ac:dyDescent="0.25">
      <c r="A177" s="6">
        <v>44065</v>
      </c>
      <c r="B177">
        <v>2717.6528642502758</v>
      </c>
      <c r="C177">
        <v>498.10190844154141</v>
      </c>
      <c r="D177">
        <v>884.39171983421579</v>
      </c>
      <c r="E177">
        <v>0</v>
      </c>
      <c r="F177">
        <v>797.0992760246188</v>
      </c>
      <c r="G177">
        <v>953.64795591113727</v>
      </c>
      <c r="H177">
        <v>6776.7783339844764</v>
      </c>
      <c r="I177">
        <v>1678.3559575545059</v>
      </c>
      <c r="J177">
        <v>2487.1469962803722</v>
      </c>
      <c r="K177">
        <v>11853.14238977252</v>
      </c>
    </row>
    <row r="178" spans="1:11" x14ac:dyDescent="0.25">
      <c r="A178" s="6">
        <v>44066</v>
      </c>
      <c r="B178">
        <v>3590.5261147171018</v>
      </c>
      <c r="C178">
        <v>378.96455293689388</v>
      </c>
      <c r="D178">
        <v>998.34695544310637</v>
      </c>
      <c r="E178">
        <v>0</v>
      </c>
      <c r="F178">
        <v>283.96661708377042</v>
      </c>
      <c r="G178">
        <v>770.76670970768168</v>
      </c>
      <c r="H178">
        <v>5253.5226658635274</v>
      </c>
      <c r="I178">
        <v>1470.1678525592311</v>
      </c>
      <c r="J178">
        <v>2027.8480736223239</v>
      </c>
      <c r="K178">
        <v>5548.6977916305996</v>
      </c>
    </row>
    <row r="179" spans="1:11" x14ac:dyDescent="0.25">
      <c r="A179" s="6">
        <v>44067</v>
      </c>
      <c r="B179">
        <v>1414.100727669211</v>
      </c>
      <c r="C179">
        <v>974.65133046013148</v>
      </c>
      <c r="D179">
        <v>786.9517357628456</v>
      </c>
      <c r="E179">
        <v>20735.274414057862</v>
      </c>
      <c r="F179">
        <v>906.70042647800381</v>
      </c>
      <c r="G179">
        <v>719.67842635529928</v>
      </c>
      <c r="H179">
        <v>5757.3746155382469</v>
      </c>
      <c r="I179">
        <v>1048.651195531759</v>
      </c>
      <c r="J179">
        <v>675.94935787410805</v>
      </c>
      <c r="K179">
        <v>4045.9698939185942</v>
      </c>
    </row>
    <row r="180" spans="1:11" x14ac:dyDescent="0.25">
      <c r="A180" s="6">
        <v>44068</v>
      </c>
      <c r="B180">
        <v>2351.46065627079</v>
      </c>
      <c r="C180">
        <v>874.67174066477401</v>
      </c>
      <c r="D180">
        <v>723.36801734339224</v>
      </c>
      <c r="E180">
        <v>7613.9174494298732</v>
      </c>
      <c r="F180">
        <v>1120.9208569096199</v>
      </c>
      <c r="G180">
        <v>876.64532593073488</v>
      </c>
      <c r="H180">
        <v>5800.3752493615111</v>
      </c>
      <c r="I180">
        <v>1616.670593111462</v>
      </c>
      <c r="J180">
        <v>1538.2180900340279</v>
      </c>
      <c r="K180">
        <v>11166.573660847809</v>
      </c>
    </row>
    <row r="181" spans="1:11" x14ac:dyDescent="0.25">
      <c r="A181" s="6">
        <v>44069</v>
      </c>
      <c r="B181">
        <v>3980.5169777225092</v>
      </c>
      <c r="C181">
        <v>854.31661459865336</v>
      </c>
      <c r="D181">
        <v>1127.9916800126409</v>
      </c>
      <c r="E181">
        <v>7805.4154434509419</v>
      </c>
      <c r="F181">
        <v>1225.5401368878511</v>
      </c>
      <c r="G181">
        <v>775.94957903328566</v>
      </c>
      <c r="H181">
        <v>6702.1729940296254</v>
      </c>
      <c r="I181">
        <v>1454.7465114484689</v>
      </c>
      <c r="J181">
        <v>2526.144074619262</v>
      </c>
      <c r="K181">
        <v>11172.97026391233</v>
      </c>
    </row>
    <row r="182" spans="1:11" x14ac:dyDescent="0.25">
      <c r="A182" s="6">
        <v>44070</v>
      </c>
      <c r="B182">
        <v>4577.786449018191</v>
      </c>
      <c r="C182">
        <v>934.53975850630547</v>
      </c>
      <c r="D182">
        <v>1163.4994708183101</v>
      </c>
      <c r="E182">
        <v>10332.333107572529</v>
      </c>
      <c r="F182">
        <v>667.57064367061821</v>
      </c>
      <c r="G182">
        <v>1126.9038733670429</v>
      </c>
      <c r="H182">
        <v>6984.3361636755708</v>
      </c>
      <c r="I182">
        <v>2033.046803102013</v>
      </c>
      <c r="J182">
        <v>2036.514091030966</v>
      </c>
      <c r="K182">
        <v>10479.768020698501</v>
      </c>
    </row>
    <row r="183" spans="1:11" x14ac:dyDescent="0.25">
      <c r="A183" s="6">
        <v>44071</v>
      </c>
      <c r="B183">
        <v>5413.810169122301</v>
      </c>
      <c r="C183">
        <v>930.9476774358136</v>
      </c>
      <c r="D183">
        <v>1205.6133622389871</v>
      </c>
      <c r="E183">
        <v>10461.78147224599</v>
      </c>
      <c r="F183">
        <v>0</v>
      </c>
      <c r="G183">
        <v>944.76303706724468</v>
      </c>
      <c r="H183">
        <v>7013.2058471611545</v>
      </c>
      <c r="I183">
        <v>1634.6621577406829</v>
      </c>
      <c r="J183">
        <v>1958.5199343531849</v>
      </c>
      <c r="K183">
        <v>10284.79008284307</v>
      </c>
    </row>
    <row r="184" spans="1:11" x14ac:dyDescent="0.25">
      <c r="A184" s="6">
        <v>44072</v>
      </c>
      <c r="B184">
        <v>-95.194620103681984</v>
      </c>
      <c r="C184">
        <v>424.46424649645769</v>
      </c>
      <c r="D184">
        <v>1192.401161008971</v>
      </c>
      <c r="E184">
        <v>0</v>
      </c>
      <c r="F184">
        <v>0</v>
      </c>
      <c r="G184">
        <v>820.37417325274851</v>
      </c>
      <c r="H184">
        <v>7164.6957126091929</v>
      </c>
      <c r="I184">
        <v>1632.091934222223</v>
      </c>
      <c r="J184">
        <v>2803.4566316958199</v>
      </c>
      <c r="K184">
        <v>9796.2791376937494</v>
      </c>
    </row>
    <row r="185" spans="1:11" x14ac:dyDescent="0.25">
      <c r="A185" s="6">
        <v>44073</v>
      </c>
      <c r="B185">
        <v>8282.699647569556</v>
      </c>
      <c r="C185">
        <v>281.37968385519758</v>
      </c>
      <c r="D185">
        <v>1127.1659174357651</v>
      </c>
      <c r="E185">
        <v>0</v>
      </c>
      <c r="F185">
        <v>0</v>
      </c>
      <c r="G185">
        <v>1269.802984772982</v>
      </c>
      <c r="H185">
        <v>5369.3052912109742</v>
      </c>
      <c r="I185">
        <v>1794.016015885215</v>
      </c>
      <c r="J185">
        <v>1919.5228560142939</v>
      </c>
      <c r="K185">
        <v>3828.0115672758311</v>
      </c>
    </row>
    <row r="186" spans="1:11" x14ac:dyDescent="0.25">
      <c r="A186" s="6">
        <v>44074</v>
      </c>
      <c r="B186">
        <v>2191.779358032355</v>
      </c>
      <c r="C186">
        <v>896.22422708772535</v>
      </c>
      <c r="D186">
        <v>822.45952656851443</v>
      </c>
      <c r="E186">
        <v>25217.825223824781</v>
      </c>
      <c r="F186">
        <v>2097.3674700397778</v>
      </c>
      <c r="G186">
        <v>1041.016324542748</v>
      </c>
      <c r="H186">
        <v>5189.8574164926858</v>
      </c>
      <c r="I186">
        <v>1686.066628109887</v>
      </c>
      <c r="J186">
        <v>840.60368863831388</v>
      </c>
      <c r="K186">
        <v>10888.676794378291</v>
      </c>
    </row>
    <row r="187" spans="1:11" x14ac:dyDescent="0.25">
      <c r="A187" s="6">
        <v>44075</v>
      </c>
      <c r="B187">
        <v>3666.528271090202</v>
      </c>
      <c r="C187">
        <v>726.19905641777609</v>
      </c>
      <c r="D187">
        <v>805.11851245411799</v>
      </c>
      <c r="E187">
        <v>8681.5990026870059</v>
      </c>
      <c r="F187">
        <v>707.42560747184916</v>
      </c>
      <c r="G187">
        <v>958.83082523674136</v>
      </c>
      <c r="H187">
        <v>6572.1074726419411</v>
      </c>
      <c r="I187">
        <v>1937.9485329189861</v>
      </c>
      <c r="J187">
        <v>1087.585184784622</v>
      </c>
      <c r="K187">
        <v>10106.39593071046</v>
      </c>
    </row>
    <row r="188" spans="1:11" x14ac:dyDescent="0.25">
      <c r="A188" s="6">
        <v>44076</v>
      </c>
      <c r="B188">
        <v>5204.2284651843556</v>
      </c>
      <c r="C188">
        <v>835.75752906777859</v>
      </c>
      <c r="D188">
        <v>1094.9611769376011</v>
      </c>
      <c r="E188">
        <v>9180.1356798591751</v>
      </c>
      <c r="F188">
        <v>54.800575226692537</v>
      </c>
      <c r="G188">
        <v>1116.538134715835</v>
      </c>
      <c r="H188">
        <v>6027.6860203848473</v>
      </c>
      <c r="I188">
        <v>1819.7182510698169</v>
      </c>
      <c r="J188">
        <v>1837.1956906321909</v>
      </c>
      <c r="K188">
        <v>11119.191415925479</v>
      </c>
    </row>
    <row r="189" spans="1:11" x14ac:dyDescent="0.25">
      <c r="A189" s="6">
        <v>44077</v>
      </c>
      <c r="B189">
        <v>5317.0801519201723</v>
      </c>
      <c r="C189">
        <v>855.51397495548395</v>
      </c>
      <c r="D189">
        <v>1153.5903198957981</v>
      </c>
      <c r="E189">
        <v>9584.5280918142798</v>
      </c>
      <c r="F189">
        <v>981.42848360531184</v>
      </c>
      <c r="G189">
        <v>1284.611182846136</v>
      </c>
      <c r="H189">
        <v>5546.9298174985943</v>
      </c>
      <c r="I189">
        <v>2284.9287079111118</v>
      </c>
      <c r="J189">
        <v>2742.794509835323</v>
      </c>
      <c r="K189">
        <v>10370.315034927889</v>
      </c>
    </row>
    <row r="190" spans="1:11" x14ac:dyDescent="0.25">
      <c r="A190" s="6">
        <v>44078</v>
      </c>
      <c r="B190">
        <v>6798.7383519210289</v>
      </c>
      <c r="C190">
        <v>863.89549745329839</v>
      </c>
      <c r="D190">
        <v>1430.220783149264</v>
      </c>
      <c r="E190">
        <v>11207.446845612951</v>
      </c>
      <c r="F190">
        <v>1275.35884163939</v>
      </c>
      <c r="G190">
        <v>1436.3952130959681</v>
      </c>
      <c r="H190">
        <v>7673.561870468252</v>
      </c>
      <c r="I190">
        <v>2220.6731199496071</v>
      </c>
      <c r="J190">
        <v>2729.7954837223592</v>
      </c>
      <c r="K190">
        <v>11884.17776019665</v>
      </c>
    </row>
    <row r="191" spans="1:11" x14ac:dyDescent="0.25">
      <c r="A191" s="6">
        <v>44079</v>
      </c>
      <c r="B191">
        <v>-122.0640693264954</v>
      </c>
      <c r="C191">
        <v>463.97713827186851</v>
      </c>
      <c r="D191">
        <v>1398.8418052279751</v>
      </c>
      <c r="E191">
        <v>0</v>
      </c>
      <c r="F191">
        <v>0</v>
      </c>
      <c r="G191">
        <v>1342.3631553314381</v>
      </c>
      <c r="H191">
        <v>6754.2903700062316</v>
      </c>
      <c r="I191">
        <v>2058.7490382866149</v>
      </c>
      <c r="J191">
        <v>2820.788666513105</v>
      </c>
      <c r="K191">
        <v>7391.3932966603934</v>
      </c>
    </row>
    <row r="192" spans="1:11" x14ac:dyDescent="0.25">
      <c r="A192" s="6">
        <v>44080</v>
      </c>
      <c r="B192">
        <v>-82.143744766886869</v>
      </c>
      <c r="C192">
        <v>401.11571953826052</v>
      </c>
      <c r="D192">
        <v>1070.18829963132</v>
      </c>
      <c r="E192">
        <v>0</v>
      </c>
      <c r="F192">
        <v>0</v>
      </c>
      <c r="G192">
        <v>2212.3447921292532</v>
      </c>
      <c r="H192">
        <v>4770.3353317363817</v>
      </c>
      <c r="I192">
        <v>1873.6929449574809</v>
      </c>
      <c r="J192">
        <v>2348.4907177420928</v>
      </c>
      <c r="K192">
        <v>3440.1878925864789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2:M223"/>
  <sheetViews>
    <sheetView workbookViewId="0">
      <pane xSplit="1" ySplit="2" topLeftCell="B188" activePane="bottomRight" state="frozen"/>
      <selection pane="topRight" activeCell="B1" sqref="B1"/>
      <selection pane="bottomLeft" activeCell="A3" sqref="A3"/>
      <selection pane="bottomRight" activeCell="A223" sqref="A223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3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96</v>
      </c>
      <c r="L2" s="2" t="s">
        <v>105</v>
      </c>
      <c r="M2" s="2" t="s">
        <v>106</v>
      </c>
    </row>
    <row r="3" spans="1:13" x14ac:dyDescent="0.25">
      <c r="A3" s="6">
        <v>43891</v>
      </c>
    </row>
    <row r="4" spans="1:13" x14ac:dyDescent="0.25">
      <c r="A4" s="6">
        <v>43892</v>
      </c>
      <c r="B4">
        <v>0.76769854922324177</v>
      </c>
      <c r="C4">
        <v>0</v>
      </c>
      <c r="D4">
        <v>14.863726383768331</v>
      </c>
      <c r="E4">
        <v>0</v>
      </c>
      <c r="F4">
        <v>0</v>
      </c>
      <c r="G4">
        <v>0</v>
      </c>
      <c r="H4">
        <v>0.75972851277852871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6">
        <v>43893</v>
      </c>
      <c r="B5">
        <v>0.76769854922324177</v>
      </c>
      <c r="C5">
        <v>0</v>
      </c>
      <c r="D5">
        <v>22.2955895756525</v>
      </c>
      <c r="E5">
        <v>1.06982119564843</v>
      </c>
      <c r="F5">
        <v>0</v>
      </c>
      <c r="G5">
        <v>0</v>
      </c>
      <c r="H5">
        <v>0.15194570255570569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6">
        <v>43894</v>
      </c>
      <c r="B6">
        <v>0</v>
      </c>
      <c r="C6">
        <v>0</v>
      </c>
      <c r="D6">
        <v>23.121352152528519</v>
      </c>
      <c r="E6">
        <v>1.06982119564843</v>
      </c>
      <c r="F6">
        <v>0</v>
      </c>
      <c r="G6">
        <v>0</v>
      </c>
      <c r="H6">
        <v>0.60778281022282299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6">
        <v>43895</v>
      </c>
      <c r="B7">
        <v>1.535397098446484</v>
      </c>
      <c r="C7">
        <v>0</v>
      </c>
      <c r="D7">
        <v>33.856265651916758</v>
      </c>
      <c r="E7">
        <v>1.06982119564843</v>
      </c>
      <c r="F7">
        <v>0</v>
      </c>
      <c r="G7">
        <v>0</v>
      </c>
      <c r="H7">
        <v>0.15194570255570569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6">
        <v>43896</v>
      </c>
      <c r="B8">
        <v>2.3030956476697249</v>
      </c>
      <c r="C8">
        <v>0</v>
      </c>
      <c r="D8">
        <v>40.46236626692491</v>
      </c>
      <c r="E8">
        <v>2.1396423912968592</v>
      </c>
      <c r="F8">
        <v>0</v>
      </c>
      <c r="G8">
        <v>0.74040990365771531</v>
      </c>
      <c r="H8">
        <v>0.30389140511141149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6">
        <v>43897</v>
      </c>
      <c r="B9">
        <v>1.535397098446484</v>
      </c>
      <c r="C9">
        <v>0</v>
      </c>
      <c r="D9">
        <v>29.727452767536661</v>
      </c>
      <c r="E9">
        <v>5.3491059782421484</v>
      </c>
      <c r="F9">
        <v>0</v>
      </c>
      <c r="G9">
        <v>0.74040990365771531</v>
      </c>
      <c r="H9">
        <v>0.45583710766711732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6">
        <v>43898</v>
      </c>
      <c r="B10">
        <v>6.1415883937859341</v>
      </c>
      <c r="C10">
        <v>0</v>
      </c>
      <c r="D10">
        <v>109.82642272451049</v>
      </c>
      <c r="E10">
        <v>7.4887483695390067</v>
      </c>
      <c r="F10">
        <v>0</v>
      </c>
      <c r="G10">
        <v>0</v>
      </c>
      <c r="H10">
        <v>0.60778281022282299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6">
        <v>43899</v>
      </c>
      <c r="B11">
        <v>0</v>
      </c>
      <c r="C11">
        <v>1.1973603568306279</v>
      </c>
      <c r="D11">
        <v>80.098969956973789</v>
      </c>
      <c r="E11">
        <v>11.76803315213273</v>
      </c>
      <c r="F11">
        <v>0</v>
      </c>
      <c r="G11">
        <v>0.74040990365771531</v>
      </c>
      <c r="H11">
        <v>0.15194570255570569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6">
        <v>43900</v>
      </c>
      <c r="B12">
        <v>10.74777968912538</v>
      </c>
      <c r="C12">
        <v>0</v>
      </c>
      <c r="D12">
        <v>138.7281129151711</v>
      </c>
      <c r="E12">
        <v>7.4887483695390067</v>
      </c>
      <c r="F12">
        <v>4.9818704751538672</v>
      </c>
      <c r="G12">
        <v>2.9616396146308608</v>
      </c>
      <c r="H12">
        <v>0.91167421533423454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6">
        <v>43901</v>
      </c>
      <c r="B13">
        <v>11.51547823834863</v>
      </c>
      <c r="C13">
        <v>0.59868017841531418</v>
      </c>
      <c r="D13">
        <v>161.84946506769961</v>
      </c>
      <c r="E13">
        <v>20.32660271732016</v>
      </c>
      <c r="F13">
        <v>0</v>
      </c>
      <c r="G13">
        <v>0</v>
      </c>
      <c r="H13">
        <v>0.75972851277852871</v>
      </c>
      <c r="I13">
        <v>2.5702235184601929</v>
      </c>
      <c r="J13">
        <v>12.99902611296362</v>
      </c>
      <c r="K13">
        <v>0</v>
      </c>
      <c r="L13">
        <v>3.6592030351221508E-2</v>
      </c>
      <c r="M13">
        <v>0</v>
      </c>
    </row>
    <row r="14" spans="1:13" x14ac:dyDescent="0.25">
      <c r="A14" s="6">
        <v>43902</v>
      </c>
      <c r="B14">
        <v>0</v>
      </c>
      <c r="C14">
        <v>0</v>
      </c>
      <c r="D14">
        <v>156.06912702956751</v>
      </c>
      <c r="E14">
        <v>1.06982119564843</v>
      </c>
      <c r="F14">
        <v>4.9818704751538672</v>
      </c>
      <c r="G14">
        <v>1.4808198073154311</v>
      </c>
      <c r="H14">
        <v>1.519457025557057</v>
      </c>
      <c r="I14">
        <v>0</v>
      </c>
      <c r="J14">
        <v>0</v>
      </c>
      <c r="K14">
        <v>0</v>
      </c>
      <c r="L14">
        <v>0</v>
      </c>
      <c r="M14">
        <v>5.5834055826015723</v>
      </c>
    </row>
    <row r="15" spans="1:13" x14ac:dyDescent="0.25">
      <c r="A15" s="6">
        <v>43903</v>
      </c>
      <c r="B15">
        <v>23.7986550259205</v>
      </c>
      <c r="C15">
        <v>2.3947207136612572</v>
      </c>
      <c r="D15">
        <v>206.44064421900461</v>
      </c>
      <c r="E15">
        <v>83.446053260577514</v>
      </c>
      <c r="F15">
        <v>4.9818704751538672</v>
      </c>
      <c r="G15">
        <v>0.74040990365771531</v>
      </c>
      <c r="H15">
        <v>1.215565620445646</v>
      </c>
      <c r="I15">
        <v>0</v>
      </c>
      <c r="J15">
        <v>0</v>
      </c>
      <c r="K15">
        <v>0</v>
      </c>
      <c r="L15">
        <v>3.6592030351221508E-2</v>
      </c>
      <c r="M15">
        <v>0</v>
      </c>
    </row>
    <row r="16" spans="1:13" x14ac:dyDescent="0.25">
      <c r="A16" s="6">
        <v>43904</v>
      </c>
      <c r="B16">
        <v>9.2123825906789012</v>
      </c>
      <c r="C16">
        <v>1.1973603568306279</v>
      </c>
      <c r="D16">
        <v>144.5084509533032</v>
      </c>
      <c r="E16">
        <v>66.328914130202634</v>
      </c>
      <c r="F16">
        <v>9.9637409503077343</v>
      </c>
      <c r="G16">
        <v>14.067788169496589</v>
      </c>
      <c r="H16">
        <v>1.0636199178899399</v>
      </c>
      <c r="I16">
        <v>7.7106705553805801</v>
      </c>
      <c r="J16">
        <v>4.3330087043212053</v>
      </c>
      <c r="K16">
        <v>0</v>
      </c>
      <c r="L16">
        <v>0</v>
      </c>
      <c r="M16">
        <v>0</v>
      </c>
    </row>
    <row r="17" spans="1:13" x14ac:dyDescent="0.25">
      <c r="A17" s="6">
        <v>43905</v>
      </c>
      <c r="B17">
        <v>0</v>
      </c>
      <c r="C17">
        <v>1.1973603568306279</v>
      </c>
      <c r="D17">
        <v>303.88062829037477</v>
      </c>
      <c r="E17">
        <v>100.56319239095239</v>
      </c>
      <c r="F17">
        <v>9.9637409503077343</v>
      </c>
      <c r="G17">
        <v>10.365738651208011</v>
      </c>
      <c r="H17">
        <v>1.8233484306684691</v>
      </c>
      <c r="I17">
        <v>12.85111759230097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6">
        <v>43906</v>
      </c>
      <c r="B18">
        <v>43.758817305724783</v>
      </c>
      <c r="C18">
        <v>3.5920810704918851</v>
      </c>
      <c r="D18">
        <v>288.19113932973039</v>
      </c>
      <c r="E18">
        <v>56.700523369366771</v>
      </c>
      <c r="F18">
        <v>4.9818704751538672</v>
      </c>
      <c r="G18">
        <v>16.289017880469739</v>
      </c>
      <c r="H18">
        <v>4.102533969004055</v>
      </c>
      <c r="I18">
        <v>25.702235184601928</v>
      </c>
      <c r="J18">
        <v>4.3330087043212053</v>
      </c>
      <c r="K18">
        <v>0</v>
      </c>
      <c r="L18">
        <v>0</v>
      </c>
      <c r="M18">
        <v>11.166811165203139</v>
      </c>
    </row>
    <row r="19" spans="1:13" x14ac:dyDescent="0.25">
      <c r="A19" s="6">
        <v>43907</v>
      </c>
      <c r="B19">
        <v>0</v>
      </c>
      <c r="C19">
        <v>4.190761248907199</v>
      </c>
      <c r="D19">
        <v>284.88808902222638</v>
      </c>
      <c r="E19">
        <v>204.33584836885009</v>
      </c>
      <c r="F19">
        <v>29.891222850923199</v>
      </c>
      <c r="G19">
        <v>12.58696836218116</v>
      </c>
      <c r="H19">
        <v>5.3180995894497007</v>
      </c>
      <c r="I19">
        <v>28.272458703062131</v>
      </c>
      <c r="J19">
        <v>21.66504352160603</v>
      </c>
      <c r="K19">
        <v>0.23691122461169889</v>
      </c>
      <c r="L19">
        <v>3.6592030351221508E-2</v>
      </c>
      <c r="M19">
        <v>0</v>
      </c>
    </row>
    <row r="20" spans="1:13" x14ac:dyDescent="0.25">
      <c r="A20" s="6">
        <v>43908</v>
      </c>
      <c r="B20">
        <v>0</v>
      </c>
      <c r="C20">
        <v>2.3947207136612572</v>
      </c>
      <c r="D20">
        <v>392.23722401610883</v>
      </c>
      <c r="E20">
        <v>96.28390760835866</v>
      </c>
      <c r="F20">
        <v>34.873093326077068</v>
      </c>
      <c r="G20">
        <v>25.173936724362321</v>
      </c>
      <c r="H20">
        <v>8.9647964507866398</v>
      </c>
      <c r="I20">
        <v>53.97469388766406</v>
      </c>
      <c r="J20">
        <v>17.332034817284821</v>
      </c>
      <c r="K20">
        <v>0.47382244922339778</v>
      </c>
      <c r="L20">
        <v>0</v>
      </c>
      <c r="M20">
        <v>5.5834055826015723</v>
      </c>
    </row>
    <row r="21" spans="1:13" x14ac:dyDescent="0.25">
      <c r="A21" s="6">
        <v>43909</v>
      </c>
      <c r="B21">
        <v>72.931362176207969</v>
      </c>
      <c r="C21">
        <v>9.5788828546450269</v>
      </c>
      <c r="D21">
        <v>352.60062032605992</v>
      </c>
      <c r="E21">
        <v>221.45298749922489</v>
      </c>
      <c r="F21">
        <v>44.836834276384813</v>
      </c>
      <c r="G21">
        <v>34.058855568254913</v>
      </c>
      <c r="H21">
        <v>11.243981989122229</v>
      </c>
      <c r="I21">
        <v>66.825811479965026</v>
      </c>
      <c r="J21">
        <v>30.331060930248441</v>
      </c>
      <c r="K21">
        <v>0.71073367383509667</v>
      </c>
      <c r="L21">
        <v>3.6592030351221508E-2</v>
      </c>
      <c r="M21">
        <v>11.166811165203139</v>
      </c>
    </row>
    <row r="22" spans="1:13" x14ac:dyDescent="0.25">
      <c r="A22" s="6">
        <v>43910</v>
      </c>
      <c r="B22">
        <v>158.91359968921111</v>
      </c>
      <c r="C22">
        <v>13.769644103552229</v>
      </c>
      <c r="D22">
        <v>517.75313570126366</v>
      </c>
      <c r="E22">
        <v>227.8719146731155</v>
      </c>
      <c r="F22">
        <v>39.854963801230937</v>
      </c>
      <c r="G22">
        <v>23.69311691704689</v>
      </c>
      <c r="H22">
        <v>15.042624553014869</v>
      </c>
      <c r="I22">
        <v>133.65162295993011</v>
      </c>
      <c r="J22">
        <v>69.328139269139285</v>
      </c>
      <c r="K22">
        <v>1.184556123058494</v>
      </c>
      <c r="L22">
        <v>3.6592030351221508E-2</v>
      </c>
      <c r="M22">
        <v>0</v>
      </c>
    </row>
    <row r="23" spans="1:13" x14ac:dyDescent="0.25">
      <c r="A23" s="6">
        <v>43911</v>
      </c>
      <c r="B23">
        <v>85.982237513003071</v>
      </c>
      <c r="C23">
        <v>10.177563033060339</v>
      </c>
      <c r="D23">
        <v>654.82972346268264</v>
      </c>
      <c r="E23">
        <v>355.1806369552786</v>
      </c>
      <c r="F23">
        <v>54.800575226692537</v>
      </c>
      <c r="G23">
        <v>42.943774412147491</v>
      </c>
      <c r="H23">
        <v>15.042624553014869</v>
      </c>
      <c r="I23">
        <v>118.2302818491689</v>
      </c>
      <c r="J23">
        <v>129.9902611296362</v>
      </c>
      <c r="K23">
        <v>0.94764489844679556</v>
      </c>
      <c r="L23">
        <v>-3.6592030351221508E-2</v>
      </c>
      <c r="M23">
        <v>11.166811165203139</v>
      </c>
    </row>
    <row r="24" spans="1:13" x14ac:dyDescent="0.25">
      <c r="A24" s="6">
        <v>43912</v>
      </c>
      <c r="B24">
        <v>85.982237513003071</v>
      </c>
      <c r="C24">
        <v>5.9868017841531422</v>
      </c>
      <c r="D24">
        <v>537.57143754628805</v>
      </c>
      <c r="E24">
        <v>424.71901467242662</v>
      </c>
      <c r="F24">
        <v>54.800575226692537</v>
      </c>
      <c r="G24">
        <v>26.654756531677751</v>
      </c>
      <c r="H24">
        <v>16.714027281127631</v>
      </c>
      <c r="I24">
        <v>131.0813994414699</v>
      </c>
      <c r="J24">
        <v>34.664069634569643</v>
      </c>
      <c r="K24">
        <v>2.3691122461169889</v>
      </c>
      <c r="L24">
        <v>0.1097760910536645</v>
      </c>
      <c r="M24">
        <v>44.667244660812578</v>
      </c>
    </row>
    <row r="25" spans="1:13" x14ac:dyDescent="0.25">
      <c r="A25" s="6">
        <v>43913</v>
      </c>
      <c r="B25">
        <v>142.791930155523</v>
      </c>
      <c r="C25">
        <v>17.361725174044111</v>
      </c>
      <c r="D25">
        <v>496.28330870248709</v>
      </c>
      <c r="E25">
        <v>576.63362445450355</v>
      </c>
      <c r="F25">
        <v>104.61927997823121</v>
      </c>
      <c r="G25">
        <v>56.271152677986358</v>
      </c>
      <c r="H25">
        <v>28.71773778302839</v>
      </c>
      <c r="I25">
        <v>228.74989314295721</v>
      </c>
      <c r="J25">
        <v>56.329113156175673</v>
      </c>
      <c r="K25">
        <v>2.1322010215052898</v>
      </c>
      <c r="L25">
        <v>0.1097760910536645</v>
      </c>
      <c r="M25">
        <v>27.91702791300786</v>
      </c>
    </row>
    <row r="26" spans="1:13" x14ac:dyDescent="0.25">
      <c r="A26" s="6">
        <v>43914</v>
      </c>
      <c r="B26">
        <v>184.24765181357799</v>
      </c>
      <c r="C26">
        <v>20.355126066120679</v>
      </c>
      <c r="D26">
        <v>613.54159461888173</v>
      </c>
      <c r="E26">
        <v>531.70113423726946</v>
      </c>
      <c r="F26">
        <v>109.6011504533851</v>
      </c>
      <c r="G26">
        <v>109.5806657413419</v>
      </c>
      <c r="H26">
        <v>36.315022910813667</v>
      </c>
      <c r="I26">
        <v>287.86503406754173</v>
      </c>
      <c r="J26">
        <v>147.322295946921</v>
      </c>
      <c r="K26">
        <v>2.8429346953403871</v>
      </c>
      <c r="L26">
        <v>0</v>
      </c>
      <c r="M26">
        <v>39.083839078211007</v>
      </c>
    </row>
    <row r="27" spans="1:13" x14ac:dyDescent="0.25">
      <c r="A27" s="6">
        <v>43915</v>
      </c>
      <c r="B27">
        <v>177.33836487056891</v>
      </c>
      <c r="C27">
        <v>29.335328742350399</v>
      </c>
      <c r="D27">
        <v>563.99584000632069</v>
      </c>
      <c r="E27">
        <v>897.57998314903239</v>
      </c>
      <c r="F27">
        <v>154.43798472976991</v>
      </c>
      <c r="G27">
        <v>141.4182915986236</v>
      </c>
      <c r="H27">
        <v>49.23040762804866</v>
      </c>
      <c r="I27">
        <v>354.69084554750668</v>
      </c>
      <c r="J27">
        <v>242.6484874419875</v>
      </c>
      <c r="K27">
        <v>3.0798459199520858</v>
      </c>
      <c r="L27">
        <v>7.318406070244303E-2</v>
      </c>
      <c r="M27">
        <v>11.166811165203139</v>
      </c>
    </row>
    <row r="28" spans="1:13" x14ac:dyDescent="0.25">
      <c r="A28" s="6">
        <v>43916</v>
      </c>
      <c r="B28">
        <v>280.20997046648318</v>
      </c>
      <c r="C28">
        <v>36.519490883334157</v>
      </c>
      <c r="D28">
        <v>587.94295473572515</v>
      </c>
      <c r="E28">
        <v>768.1316184755724</v>
      </c>
      <c r="F28">
        <v>159.41985520492369</v>
      </c>
      <c r="G28">
        <v>134.0141925620465</v>
      </c>
      <c r="H28">
        <v>61.993846642727952</v>
      </c>
      <c r="I28">
        <v>498.62336258127749</v>
      </c>
      <c r="J28">
        <v>181.98636558149059</v>
      </c>
      <c r="K28">
        <v>4.2644020430105796</v>
      </c>
      <c r="L28">
        <v>0.29273624280977212</v>
      </c>
      <c r="M28">
        <v>106.0847060694299</v>
      </c>
    </row>
    <row r="29" spans="1:13" x14ac:dyDescent="0.25">
      <c r="A29" s="6">
        <v>43917</v>
      </c>
      <c r="B29">
        <v>229.54186621774929</v>
      </c>
      <c r="C29">
        <v>44.901013381148573</v>
      </c>
      <c r="D29">
        <v>758.87580814906096</v>
      </c>
      <c r="E29">
        <v>826.97178423623609</v>
      </c>
      <c r="F29">
        <v>174.36546663038541</v>
      </c>
      <c r="G29">
        <v>213.23805225342201</v>
      </c>
      <c r="H29">
        <v>79.011765328966987</v>
      </c>
      <c r="I29">
        <v>596.29185628276491</v>
      </c>
      <c r="J29">
        <v>298.97760059816318</v>
      </c>
      <c r="K29">
        <v>3.5536683691754831</v>
      </c>
      <c r="L29">
        <v>0</v>
      </c>
      <c r="M29">
        <v>50.25065024341415</v>
      </c>
    </row>
    <row r="30" spans="1:13" x14ac:dyDescent="0.25">
      <c r="A30" s="6">
        <v>43918</v>
      </c>
      <c r="B30">
        <v>244.8958372022141</v>
      </c>
      <c r="C30">
        <v>54.479896235793589</v>
      </c>
      <c r="D30">
        <v>734.10293084278044</v>
      </c>
      <c r="E30">
        <v>902.92908912727455</v>
      </c>
      <c r="F30">
        <v>189.31107805584699</v>
      </c>
      <c r="G30">
        <v>216.19969186805289</v>
      </c>
      <c r="H30">
        <v>96.181629717761737</v>
      </c>
      <c r="I30">
        <v>776.20750257497843</v>
      </c>
      <c r="J30">
        <v>277.31255707655708</v>
      </c>
      <c r="K30">
        <v>4.5013132676222787</v>
      </c>
      <c r="L30">
        <v>0.14636812140488609</v>
      </c>
      <c r="M30">
        <v>55.834055826015721</v>
      </c>
    </row>
    <row r="31" spans="1:13" x14ac:dyDescent="0.25">
      <c r="A31" s="6">
        <v>43919</v>
      </c>
      <c r="B31">
        <v>224.1679763731866</v>
      </c>
      <c r="C31">
        <v>59.868017841531419</v>
      </c>
      <c r="D31">
        <v>624.27650811827004</v>
      </c>
      <c r="E31">
        <v>878.32320162736073</v>
      </c>
      <c r="F31">
        <v>224.18417138192399</v>
      </c>
      <c r="G31">
        <v>156.9668995754356</v>
      </c>
      <c r="H31">
        <v>89.040181697643561</v>
      </c>
      <c r="I31">
        <v>817.33107887034146</v>
      </c>
      <c r="J31">
        <v>337.97467893705402</v>
      </c>
      <c r="K31">
        <v>5.9227806152924716</v>
      </c>
      <c r="L31">
        <v>0.1097760910536645</v>
      </c>
      <c r="M31">
        <v>100.5013004868283</v>
      </c>
    </row>
    <row r="32" spans="1:13" x14ac:dyDescent="0.25">
      <c r="A32" s="6">
        <v>43920</v>
      </c>
      <c r="B32">
        <v>320.89799357531513</v>
      </c>
      <c r="C32">
        <v>67.052179982515185</v>
      </c>
      <c r="D32">
        <v>670.51921242332708</v>
      </c>
      <c r="E32">
        <v>976.74675162701624</v>
      </c>
      <c r="F32">
        <v>239.1297828073856</v>
      </c>
      <c r="G32">
        <v>276.91330396798548</v>
      </c>
      <c r="H32">
        <v>105.1464261685484</v>
      </c>
      <c r="I32">
        <v>840.46309053648326</v>
      </c>
      <c r="J32">
        <v>355.30671375433877</v>
      </c>
      <c r="K32">
        <v>5.4489581660690742</v>
      </c>
      <c r="L32">
        <v>0.18296015175610761</v>
      </c>
      <c r="M32">
        <v>122.8349228172346</v>
      </c>
    </row>
    <row r="33" spans="1:13" x14ac:dyDescent="0.25">
      <c r="A33" s="6">
        <v>43921</v>
      </c>
      <c r="B33">
        <v>383.08157606239757</v>
      </c>
      <c r="C33">
        <v>77.828423193990844</v>
      </c>
      <c r="D33">
        <v>691.16327684522753</v>
      </c>
      <c r="E33">
        <v>800.22625434502538</v>
      </c>
      <c r="F33">
        <v>264.03913518315488</v>
      </c>
      <c r="G33">
        <v>298.38519117405929</v>
      </c>
      <c r="H33">
        <v>164.86108727294069</v>
      </c>
      <c r="I33">
        <v>1038.370301457918</v>
      </c>
      <c r="J33">
        <v>831.93767122967142</v>
      </c>
      <c r="K33">
        <v>9.9502714336913538</v>
      </c>
      <c r="L33">
        <v>0.1097760910536645</v>
      </c>
      <c r="M33">
        <v>111.6681116520314</v>
      </c>
    </row>
    <row r="34" spans="1:13" x14ac:dyDescent="0.25">
      <c r="A34" s="6">
        <v>43922</v>
      </c>
      <c r="B34">
        <v>675.57472331645272</v>
      </c>
      <c r="C34">
        <v>86.808625870220553</v>
      </c>
      <c r="D34">
        <v>600.32939338886547</v>
      </c>
      <c r="E34">
        <v>987.44496358350057</v>
      </c>
      <c r="F34">
        <v>348.73093326077071</v>
      </c>
      <c r="G34">
        <v>497.5554552579847</v>
      </c>
      <c r="H34">
        <v>178.08036339528709</v>
      </c>
      <c r="I34">
        <v>1375.069582376203</v>
      </c>
      <c r="J34">
        <v>532.9600706315083</v>
      </c>
      <c r="K34">
        <v>9.2395377598562565</v>
      </c>
      <c r="L34">
        <v>0.8416166980780948</v>
      </c>
      <c r="M34">
        <v>100.5013004868283</v>
      </c>
    </row>
    <row r="35" spans="1:13" x14ac:dyDescent="0.25">
      <c r="A35" s="6">
        <v>43923</v>
      </c>
      <c r="B35">
        <v>755.41537243566995</v>
      </c>
      <c r="C35">
        <v>111.9531933636638</v>
      </c>
      <c r="D35">
        <v>627.57955842577405</v>
      </c>
      <c r="E35">
        <v>1028.0981690181411</v>
      </c>
      <c r="F35">
        <v>398.5496380123094</v>
      </c>
      <c r="G35">
        <v>486.44930670311902</v>
      </c>
      <c r="H35">
        <v>228.3743909412257</v>
      </c>
      <c r="I35">
        <v>1441.895393856169</v>
      </c>
      <c r="J35">
        <v>792.94059289078052</v>
      </c>
      <c r="K35">
        <v>19.900542867382711</v>
      </c>
      <c r="L35">
        <v>0.51228842491710125</v>
      </c>
      <c r="M35">
        <v>67.000866991218871</v>
      </c>
    </row>
    <row r="36" spans="1:13" x14ac:dyDescent="0.25">
      <c r="A36" s="6">
        <v>43924</v>
      </c>
      <c r="B36">
        <v>859.82237513003076</v>
      </c>
      <c r="C36">
        <v>100.57826997377281</v>
      </c>
      <c r="D36">
        <v>632.53413388703018</v>
      </c>
      <c r="E36">
        <v>909.3480163011651</v>
      </c>
      <c r="F36">
        <v>348.73093326077071</v>
      </c>
      <c r="G36">
        <v>544.94168909207849</v>
      </c>
      <c r="H36">
        <v>211.50841795754241</v>
      </c>
      <c r="I36">
        <v>1524.142546446895</v>
      </c>
      <c r="J36">
        <v>571.95714897039909</v>
      </c>
      <c r="K36">
        <v>8.2918928614094618</v>
      </c>
      <c r="L36">
        <v>0</v>
      </c>
      <c r="M36">
        <v>55.834055826015721</v>
      </c>
    </row>
    <row r="37" spans="1:13" x14ac:dyDescent="0.25">
      <c r="A37" s="6">
        <v>43925</v>
      </c>
      <c r="B37">
        <v>808.38657233207357</v>
      </c>
      <c r="C37">
        <v>101.1769501521881</v>
      </c>
      <c r="D37">
        <v>562.34431485256857</v>
      </c>
      <c r="E37">
        <v>801.29607554067377</v>
      </c>
      <c r="F37">
        <v>423.45899038807869</v>
      </c>
      <c r="G37">
        <v>559.74988716523274</v>
      </c>
      <c r="H37">
        <v>231.41330499233979</v>
      </c>
      <c r="I37">
        <v>1544.704334594576</v>
      </c>
      <c r="J37">
        <v>606.6212186049687</v>
      </c>
      <c r="K37">
        <v>20.374365316606109</v>
      </c>
      <c r="L37">
        <v>0.51228842491710125</v>
      </c>
      <c r="M37">
        <v>100.5013004868283</v>
      </c>
    </row>
    <row r="38" spans="1:13" x14ac:dyDescent="0.25">
      <c r="A38" s="6">
        <v>43926</v>
      </c>
      <c r="B38">
        <v>397.66784849763923</v>
      </c>
      <c r="C38">
        <v>83.815224978143988</v>
      </c>
      <c r="D38">
        <v>433.52535285990967</v>
      </c>
      <c r="E38">
        <v>742.45590978001019</v>
      </c>
      <c r="F38">
        <v>448.36834276384798</v>
      </c>
      <c r="G38">
        <v>443.50553229097147</v>
      </c>
      <c r="H38">
        <v>241.5936670635721</v>
      </c>
      <c r="I38">
        <v>1891.684509586702</v>
      </c>
      <c r="J38">
        <v>710.61342750867766</v>
      </c>
      <c r="K38">
        <v>9.7133602090796547</v>
      </c>
      <c r="L38">
        <v>0.4756963945658797</v>
      </c>
      <c r="M38">
        <v>100.5013004868283</v>
      </c>
    </row>
    <row r="39" spans="1:13" x14ac:dyDescent="0.25">
      <c r="A39" s="6">
        <v>43927</v>
      </c>
      <c r="B39">
        <v>639.49289150296045</v>
      </c>
      <c r="C39">
        <v>135.30172032186101</v>
      </c>
      <c r="D39">
        <v>525.18499889314774</v>
      </c>
      <c r="E39">
        <v>748.87483695390074</v>
      </c>
      <c r="F39">
        <v>418.47711991292482</v>
      </c>
      <c r="G39">
        <v>419.81241537392458</v>
      </c>
      <c r="H39">
        <v>268.94389352359917</v>
      </c>
      <c r="I39">
        <v>2151.2770849511821</v>
      </c>
      <c r="J39">
        <v>801.60661029942298</v>
      </c>
      <c r="K39">
        <v>18.479075519712509</v>
      </c>
      <c r="L39">
        <v>1.3539051229951959</v>
      </c>
      <c r="M39">
        <v>89.334489321625156</v>
      </c>
    </row>
    <row r="40" spans="1:13" x14ac:dyDescent="0.25">
      <c r="A40" s="6">
        <v>43928</v>
      </c>
      <c r="B40">
        <v>1087.828844249334</v>
      </c>
      <c r="C40">
        <v>123.3281167535547</v>
      </c>
      <c r="D40">
        <v>498.76059643311521</v>
      </c>
      <c r="E40">
        <v>753.1541217364944</v>
      </c>
      <c r="F40">
        <v>572.9151046426947</v>
      </c>
      <c r="G40">
        <v>818.15294354177536</v>
      </c>
      <c r="H40">
        <v>390.65240127071951</v>
      </c>
      <c r="I40">
        <v>2719.296482530885</v>
      </c>
      <c r="J40">
        <v>1746.202507841446</v>
      </c>
      <c r="K40">
        <v>28.90316940262726</v>
      </c>
      <c r="L40">
        <v>0.51228842491710125</v>
      </c>
      <c r="M40">
        <v>128.41832839983621</v>
      </c>
    </row>
    <row r="41" spans="1:13" x14ac:dyDescent="0.25">
      <c r="A41" s="6">
        <v>43929</v>
      </c>
      <c r="B41">
        <v>415.32491512977379</v>
      </c>
      <c r="C41">
        <v>199.36049941229959</v>
      </c>
      <c r="D41">
        <v>447.56331666680211</v>
      </c>
      <c r="E41">
        <v>799.15643314937688</v>
      </c>
      <c r="F41">
        <v>428.44086086323261</v>
      </c>
      <c r="G41">
        <v>762.62220076744677</v>
      </c>
      <c r="H41">
        <v>326.07547768454452</v>
      </c>
      <c r="I41">
        <v>1927.6676388451449</v>
      </c>
      <c r="J41">
        <v>888.26678438584713</v>
      </c>
      <c r="K41">
        <v>31.50919287335595</v>
      </c>
      <c r="L41">
        <v>1.0245768498342021</v>
      </c>
      <c r="M41">
        <v>167.5021674780472</v>
      </c>
    </row>
    <row r="42" spans="1:13" x14ac:dyDescent="0.25">
      <c r="A42" s="6">
        <v>43930</v>
      </c>
      <c r="B42">
        <v>1029.4837545083669</v>
      </c>
      <c r="C42">
        <v>154.45948603115099</v>
      </c>
      <c r="D42">
        <v>503.71517189437128</v>
      </c>
      <c r="E42">
        <v>700.73288314972137</v>
      </c>
      <c r="F42">
        <v>448.36834276384798</v>
      </c>
      <c r="G42">
        <v>826.29745248201027</v>
      </c>
      <c r="H42">
        <v>338.53502529411242</v>
      </c>
      <c r="I42">
        <v>2207.8220023573058</v>
      </c>
      <c r="J42">
        <v>1226.2414633229009</v>
      </c>
      <c r="K42">
        <v>31.035370424132559</v>
      </c>
      <c r="L42">
        <v>1.756417456858633</v>
      </c>
      <c r="M42">
        <v>122.8349228172346</v>
      </c>
    </row>
    <row r="43" spans="1:13" x14ac:dyDescent="0.25">
      <c r="A43" s="6">
        <v>43931</v>
      </c>
      <c r="B43">
        <v>757.71846808333964</v>
      </c>
      <c r="C43">
        <v>95.788828546450276</v>
      </c>
      <c r="D43">
        <v>470.68466881933062</v>
      </c>
      <c r="E43">
        <v>678.26663804110433</v>
      </c>
      <c r="F43">
        <v>513.13265894084827</v>
      </c>
      <c r="G43">
        <v>830.73991190395657</v>
      </c>
      <c r="H43">
        <v>337.01556826855528</v>
      </c>
      <c r="I43">
        <v>1907.105850697463</v>
      </c>
      <c r="J43">
        <v>2149.1723173433179</v>
      </c>
      <c r="K43">
        <v>25.34950103345178</v>
      </c>
      <c r="L43">
        <v>0.73184060702443032</v>
      </c>
      <c r="M43">
        <v>134.00173398243771</v>
      </c>
    </row>
    <row r="44" spans="1:13" x14ac:dyDescent="0.25">
      <c r="A44" s="6">
        <v>43932</v>
      </c>
      <c r="B44">
        <v>487.4885787567585</v>
      </c>
      <c r="C44">
        <v>-18.559085530874739</v>
      </c>
      <c r="D44">
        <v>511.14703508625553</v>
      </c>
      <c r="E44">
        <v>561.65612771542555</v>
      </c>
      <c r="F44">
        <v>483.24143608992512</v>
      </c>
      <c r="G44">
        <v>624.16554878345403</v>
      </c>
      <c r="H44">
        <v>321.97294371554051</v>
      </c>
      <c r="I44">
        <v>1932.8080858820649</v>
      </c>
      <c r="J44">
        <v>1416.8938463130339</v>
      </c>
      <c r="K44">
        <v>15.87305204898383</v>
      </c>
      <c r="L44">
        <v>1.5368652747513041</v>
      </c>
      <c r="M44">
        <v>100.5013004868283</v>
      </c>
    </row>
    <row r="45" spans="1:13" x14ac:dyDescent="0.25">
      <c r="A45" s="6">
        <v>43933</v>
      </c>
      <c r="B45">
        <v>430.67888611423871</v>
      </c>
      <c r="C45">
        <v>171.22253102677979</v>
      </c>
      <c r="D45">
        <v>355.90367063356399</v>
      </c>
      <c r="E45">
        <v>645.10218097600307</v>
      </c>
      <c r="F45">
        <v>423.45899038807869</v>
      </c>
      <c r="G45">
        <v>486.44930670311902</v>
      </c>
      <c r="H45">
        <v>275.4775587334945</v>
      </c>
      <c r="I45">
        <v>1961.080544585127</v>
      </c>
      <c r="J45">
        <v>1100.584210897586</v>
      </c>
      <c r="K45">
        <v>23.454211236558191</v>
      </c>
      <c r="L45">
        <v>1.5734573051025249</v>
      </c>
      <c r="M45">
        <v>72.584272573820442</v>
      </c>
    </row>
    <row r="46" spans="1:13" x14ac:dyDescent="0.25">
      <c r="A46" s="6">
        <v>43934</v>
      </c>
      <c r="B46">
        <v>440.65896725414069</v>
      </c>
      <c r="C46">
        <v>102.97299068743401</v>
      </c>
      <c r="D46">
        <v>467.3816185118265</v>
      </c>
      <c r="E46">
        <v>585.19219401969099</v>
      </c>
      <c r="F46">
        <v>453.3502132390019</v>
      </c>
      <c r="G46">
        <v>536.0567702481859</v>
      </c>
      <c r="H46">
        <v>295.68633717340339</v>
      </c>
      <c r="I46">
        <v>2140.9961908773412</v>
      </c>
      <c r="J46">
        <v>1312.9016374093251</v>
      </c>
      <c r="K46">
        <v>24.875678584228378</v>
      </c>
      <c r="L46">
        <v>0.98798481948298089</v>
      </c>
      <c r="M46">
        <v>100.5013004868283</v>
      </c>
    </row>
    <row r="47" spans="1:13" x14ac:dyDescent="0.25">
      <c r="A47" s="6">
        <v>43935</v>
      </c>
      <c r="B47">
        <v>571.93541917131506</v>
      </c>
      <c r="C47">
        <v>59.868017841531419</v>
      </c>
      <c r="D47">
        <v>497.10907127936309</v>
      </c>
      <c r="E47">
        <v>320.9463586945289</v>
      </c>
      <c r="F47">
        <v>572.9151046426947</v>
      </c>
      <c r="G47">
        <v>796.68105633570167</v>
      </c>
      <c r="H47">
        <v>373.02669977425762</v>
      </c>
      <c r="I47">
        <v>1896.8249566236229</v>
      </c>
      <c r="J47">
        <v>1100.584210897586</v>
      </c>
      <c r="K47">
        <v>48.329889820786583</v>
      </c>
      <c r="L47">
        <v>1.280721062292753</v>
      </c>
      <c r="M47">
        <v>89.334489321625156</v>
      </c>
    </row>
    <row r="48" spans="1:13" x14ac:dyDescent="0.25">
      <c r="A48" s="6">
        <v>43936</v>
      </c>
      <c r="B48">
        <v>1102.415116684575</v>
      </c>
      <c r="C48">
        <v>305.32689099181022</v>
      </c>
      <c r="D48">
        <v>477.2907694343387</v>
      </c>
      <c r="E48">
        <v>697.5234195627761</v>
      </c>
      <c r="F48">
        <v>552.98762274207922</v>
      </c>
      <c r="G48">
        <v>651.56071521878948</v>
      </c>
      <c r="H48">
        <v>396.42633796783628</v>
      </c>
      <c r="I48">
        <v>1747.7519925529321</v>
      </c>
      <c r="J48">
        <v>1226.2414633229009</v>
      </c>
      <c r="K48">
        <v>48.329889820786583</v>
      </c>
      <c r="L48">
        <v>0.43910436421465809</v>
      </c>
      <c r="M48">
        <v>50.25065024341415</v>
      </c>
    </row>
    <row r="49" spans="1:13" x14ac:dyDescent="0.25">
      <c r="A49" s="6">
        <v>43937</v>
      </c>
      <c r="B49">
        <v>578.0770075651011</v>
      </c>
      <c r="C49">
        <v>148.47268424699789</v>
      </c>
      <c r="D49">
        <v>433.52535285990967</v>
      </c>
      <c r="E49">
        <v>649.38146575859673</v>
      </c>
      <c r="F49">
        <v>408.51337896261708</v>
      </c>
      <c r="G49">
        <v>767.06466018939307</v>
      </c>
      <c r="H49">
        <v>330.63384876121569</v>
      </c>
      <c r="I49">
        <v>1560.125675705337</v>
      </c>
      <c r="J49">
        <v>1806.8646297019429</v>
      </c>
      <c r="K49">
        <v>44.53931022699939</v>
      </c>
      <c r="L49">
        <v>1.5734573051025249</v>
      </c>
      <c r="M49">
        <v>94.917894904226728</v>
      </c>
    </row>
    <row r="50" spans="1:13" x14ac:dyDescent="0.25">
      <c r="A50" s="6">
        <v>43938</v>
      </c>
      <c r="B50">
        <v>583.45089740966375</v>
      </c>
      <c r="C50">
        <v>179.60405352459429</v>
      </c>
      <c r="D50">
        <v>474.81348170371058</v>
      </c>
      <c r="E50">
        <v>734.96716141047114</v>
      </c>
      <c r="F50">
        <v>428.44086086323261</v>
      </c>
      <c r="G50">
        <v>675.99424203949411</v>
      </c>
      <c r="H50">
        <v>318.02235544909212</v>
      </c>
      <c r="I50">
        <v>986.96583108871425</v>
      </c>
      <c r="J50">
        <v>1325.9006635222891</v>
      </c>
      <c r="K50">
        <v>51.409735740738661</v>
      </c>
      <c r="L50">
        <v>1.3904971533464181</v>
      </c>
      <c r="M50">
        <v>117.251517234633</v>
      </c>
    </row>
    <row r="51" spans="1:13" x14ac:dyDescent="0.25">
      <c r="A51" s="6">
        <v>43939</v>
      </c>
      <c r="B51">
        <v>492.86246860132121</v>
      </c>
      <c r="C51">
        <v>64.05877909043862</v>
      </c>
      <c r="D51">
        <v>398.0175620542409</v>
      </c>
      <c r="E51">
        <v>43.86266902158561</v>
      </c>
      <c r="F51">
        <v>438.4046018135403</v>
      </c>
      <c r="G51">
        <v>818.15294354177536</v>
      </c>
      <c r="H51">
        <v>297.81357700918329</v>
      </c>
      <c r="I51">
        <v>1146.319689233246</v>
      </c>
      <c r="J51">
        <v>1256.57252425315</v>
      </c>
      <c r="K51">
        <v>50.462090842291857</v>
      </c>
      <c r="L51">
        <v>1.280721062292753</v>
      </c>
      <c r="M51">
        <v>67.000866991218871</v>
      </c>
    </row>
    <row r="52" spans="1:13" x14ac:dyDescent="0.25">
      <c r="A52" s="6">
        <v>43940</v>
      </c>
      <c r="B52">
        <v>300.17013274628749</v>
      </c>
      <c r="C52">
        <v>76.032382658744908</v>
      </c>
      <c r="D52">
        <v>357.55519578731599</v>
      </c>
      <c r="E52">
        <v>438.62669021585612</v>
      </c>
      <c r="F52">
        <v>418.47711991292482</v>
      </c>
      <c r="G52">
        <v>319.85707838013298</v>
      </c>
      <c r="H52">
        <v>293.40715163506781</v>
      </c>
      <c r="I52">
        <v>1118.0472305301839</v>
      </c>
      <c r="J52">
        <v>996.59200199387726</v>
      </c>
      <c r="K52">
        <v>25.586412258063479</v>
      </c>
      <c r="L52">
        <v>1.3904971533464181</v>
      </c>
      <c r="M52">
        <v>50.25065024341415</v>
      </c>
    </row>
    <row r="53" spans="1:13" x14ac:dyDescent="0.25">
      <c r="A53" s="6">
        <v>43941</v>
      </c>
      <c r="B53">
        <v>419.16340787589002</v>
      </c>
      <c r="C53">
        <v>165.23572924262669</v>
      </c>
      <c r="D53">
        <v>374.89620990171238</v>
      </c>
      <c r="E53">
        <v>426.8586570637234</v>
      </c>
      <c r="F53">
        <v>308.87596945953982</v>
      </c>
      <c r="G53">
        <v>422.03364508489773</v>
      </c>
      <c r="H53">
        <v>332.15330578677282</v>
      </c>
      <c r="I53">
        <v>2254.086025689589</v>
      </c>
      <c r="J53">
        <v>628.2862621265748</v>
      </c>
      <c r="K53">
        <v>29.613903076462361</v>
      </c>
      <c r="L53">
        <v>1.20753700159031</v>
      </c>
      <c r="M53">
        <v>100.5013004868283</v>
      </c>
    </row>
    <row r="54" spans="1:13" x14ac:dyDescent="0.25">
      <c r="A54" s="6">
        <v>43942</v>
      </c>
      <c r="B54">
        <v>403.04173834220188</v>
      </c>
      <c r="C54">
        <v>102.3743105090187</v>
      </c>
      <c r="D54">
        <v>440.95721605179392</v>
      </c>
      <c r="E54">
        <v>460.02311412882472</v>
      </c>
      <c r="F54">
        <v>383.60402658684779</v>
      </c>
      <c r="G54">
        <v>906.26172207704349</v>
      </c>
      <c r="H54">
        <v>387.15765011193832</v>
      </c>
      <c r="I54">
        <v>1483.0189701515319</v>
      </c>
      <c r="J54">
        <v>736.61147973460493</v>
      </c>
      <c r="K54">
        <v>36.484328590201628</v>
      </c>
      <c r="L54">
        <v>1.9393776086147401</v>
      </c>
      <c r="M54">
        <v>117.251517234633</v>
      </c>
    </row>
    <row r="55" spans="1:13" x14ac:dyDescent="0.25">
      <c r="A55" s="6">
        <v>43943</v>
      </c>
      <c r="B55">
        <v>417.62801077744348</v>
      </c>
      <c r="C55">
        <v>147.2753238901673</v>
      </c>
      <c r="D55">
        <v>360.85824609482012</v>
      </c>
      <c r="E55">
        <v>465.37222010706688</v>
      </c>
      <c r="F55">
        <v>428.44086086323261</v>
      </c>
      <c r="G55">
        <v>627.12718839808485</v>
      </c>
      <c r="H55">
        <v>369.8358400205878</v>
      </c>
      <c r="I55">
        <v>1123.1876775671039</v>
      </c>
      <c r="J55">
        <v>1143.914297940798</v>
      </c>
      <c r="K55">
        <v>39.090352060930307</v>
      </c>
      <c r="L55">
        <v>1.317313092643974</v>
      </c>
      <c r="M55">
        <v>106.0847060694299</v>
      </c>
    </row>
    <row r="56" spans="1:13" x14ac:dyDescent="0.25">
      <c r="A56" s="6">
        <v>43944</v>
      </c>
      <c r="B56">
        <v>396.13245139919269</v>
      </c>
      <c r="C56">
        <v>177.20933281093301</v>
      </c>
      <c r="D56">
        <v>383.15383567047257</v>
      </c>
      <c r="E56">
        <v>470.72132608530899</v>
      </c>
      <c r="F56">
        <v>443.38647228869422</v>
      </c>
      <c r="G56">
        <v>504.95955429456183</v>
      </c>
      <c r="H56">
        <v>375.15393961003753</v>
      </c>
      <c r="I56">
        <v>1485.589193669992</v>
      </c>
      <c r="J56">
        <v>987.9259845852348</v>
      </c>
      <c r="K56">
        <v>100.687270459972</v>
      </c>
      <c r="L56">
        <v>1.4636812140488611</v>
      </c>
      <c r="M56">
        <v>67.000866991218871</v>
      </c>
    </row>
    <row r="57" spans="1:13" x14ac:dyDescent="0.25">
      <c r="A57" s="6">
        <v>43945</v>
      </c>
      <c r="B57">
        <v>298.63473564784113</v>
      </c>
      <c r="C57">
        <v>110.7558330068331</v>
      </c>
      <c r="D57">
        <v>346.8202822879278</v>
      </c>
      <c r="E57">
        <v>392.62437880297358</v>
      </c>
      <c r="F57">
        <v>363.67654468623232</v>
      </c>
      <c r="G57">
        <v>747.81400269429241</v>
      </c>
      <c r="H57">
        <v>327.29104330499018</v>
      </c>
      <c r="I57">
        <v>1272.260641637796</v>
      </c>
      <c r="J57">
        <v>818.93864511670779</v>
      </c>
      <c r="K57">
        <v>88.367886780163687</v>
      </c>
      <c r="L57">
        <v>2.1589297907220688</v>
      </c>
      <c r="M57">
        <v>44.667244660812578</v>
      </c>
    </row>
    <row r="58" spans="1:13" x14ac:dyDescent="0.25">
      <c r="A58" s="6">
        <v>43946</v>
      </c>
      <c r="B58">
        <v>283.2807646633762</v>
      </c>
      <c r="C58">
        <v>70.045580874591764</v>
      </c>
      <c r="D58">
        <v>342.69146940354773</v>
      </c>
      <c r="E58">
        <v>404.39241195510641</v>
      </c>
      <c r="F58">
        <v>373.64028563654011</v>
      </c>
      <c r="G58">
        <v>603.43407148103802</v>
      </c>
      <c r="H58">
        <v>258.00380293958841</v>
      </c>
      <c r="I58">
        <v>984.39560757025401</v>
      </c>
      <c r="J58">
        <v>1031.256071628447</v>
      </c>
      <c r="K58">
        <v>83.629662287929705</v>
      </c>
      <c r="L58">
        <v>1.6466413658049679</v>
      </c>
      <c r="M58">
        <v>33.500433495609443</v>
      </c>
    </row>
    <row r="59" spans="1:13" x14ac:dyDescent="0.25">
      <c r="A59" s="6">
        <v>43947</v>
      </c>
      <c r="B59">
        <v>185.7830489120245</v>
      </c>
      <c r="C59">
        <v>59.269337663116097</v>
      </c>
      <c r="D59">
        <v>214.6982699877648</v>
      </c>
      <c r="E59">
        <v>308.10850434674768</v>
      </c>
      <c r="F59">
        <v>363.67654468623232</v>
      </c>
      <c r="G59">
        <v>269.50920493140842</v>
      </c>
      <c r="H59">
        <v>201.9358386965329</v>
      </c>
      <c r="I59">
        <v>904.71867849798809</v>
      </c>
      <c r="J59">
        <v>766.94254066485337</v>
      </c>
      <c r="K59">
        <v>54.252670436079043</v>
      </c>
      <c r="L59">
        <v>2.049153699668405</v>
      </c>
      <c r="M59">
        <v>33.500433495609443</v>
      </c>
    </row>
    <row r="60" spans="1:13" x14ac:dyDescent="0.25">
      <c r="A60" s="6">
        <v>43948</v>
      </c>
      <c r="B60">
        <v>335.48426601055672</v>
      </c>
      <c r="C60">
        <v>89.802026762297132</v>
      </c>
      <c r="D60">
        <v>274.97893809971418</v>
      </c>
      <c r="E60">
        <v>354.11081575963021</v>
      </c>
      <c r="F60">
        <v>408.51337896261708</v>
      </c>
      <c r="G60">
        <v>236.93116917046891</v>
      </c>
      <c r="H60">
        <v>222.75239994666461</v>
      </c>
      <c r="I60">
        <v>1118.0472305301839</v>
      </c>
      <c r="J60">
        <v>489.62998358829623</v>
      </c>
      <c r="K60">
        <v>75.100858201908551</v>
      </c>
      <c r="L60">
        <v>2.122337760370848</v>
      </c>
      <c r="M60">
        <v>39.083839078211007</v>
      </c>
    </row>
    <row r="61" spans="1:13" x14ac:dyDescent="0.25">
      <c r="A61" s="6">
        <v>43949</v>
      </c>
      <c r="B61">
        <v>281.74536756492972</v>
      </c>
      <c r="C61">
        <v>112.55187354207909</v>
      </c>
      <c r="D61">
        <v>315.44130436663909</v>
      </c>
      <c r="E61">
        <v>322.01617989017728</v>
      </c>
      <c r="F61">
        <v>418.47711991292482</v>
      </c>
      <c r="G61">
        <v>717.45719664432613</v>
      </c>
      <c r="H61">
        <v>340.51031942733658</v>
      </c>
      <c r="I61">
        <v>783.91817313035892</v>
      </c>
      <c r="J61">
        <v>537.29307933582947</v>
      </c>
      <c r="K61">
        <v>113.7173878136155</v>
      </c>
      <c r="L61">
        <v>2.5248500942342851</v>
      </c>
      <c r="M61">
        <v>111.6681116520314</v>
      </c>
    </row>
    <row r="62" spans="1:13" x14ac:dyDescent="0.25">
      <c r="A62" s="6">
        <v>43950</v>
      </c>
      <c r="B62">
        <v>327.80728051832432</v>
      </c>
      <c r="C62">
        <v>91.598067297543068</v>
      </c>
      <c r="D62">
        <v>266.72131233095399</v>
      </c>
      <c r="E62">
        <v>484.62900162873859</v>
      </c>
      <c r="F62">
        <v>388.58589706200172</v>
      </c>
      <c r="G62">
        <v>569.37521591278312</v>
      </c>
      <c r="H62">
        <v>383.0551161429342</v>
      </c>
      <c r="I62">
        <v>1056.36186608714</v>
      </c>
      <c r="J62">
        <v>736.61147973460493</v>
      </c>
      <c r="K62">
        <v>101.8718265830305</v>
      </c>
      <c r="L62">
        <v>2.5980341549367281</v>
      </c>
      <c r="M62">
        <v>61.417461408617292</v>
      </c>
    </row>
    <row r="63" spans="1:13" x14ac:dyDescent="0.25">
      <c r="A63" s="6">
        <v>43951</v>
      </c>
      <c r="B63">
        <v>221.86488072551691</v>
      </c>
      <c r="C63">
        <v>93.394107832789018</v>
      </c>
      <c r="D63">
        <v>235.34233440966531</v>
      </c>
      <c r="E63">
        <v>286.71208043377908</v>
      </c>
      <c r="F63">
        <v>388.58589706200172</v>
      </c>
      <c r="G63">
        <v>469.41987891899151</v>
      </c>
      <c r="H63">
        <v>352.81792133434868</v>
      </c>
      <c r="I63">
        <v>873.8759962764658</v>
      </c>
      <c r="J63">
        <v>402.96980950187208</v>
      </c>
      <c r="K63">
        <v>116.79723373356759</v>
      </c>
      <c r="L63">
        <v>2.744402276341614</v>
      </c>
      <c r="M63">
        <v>22.333622330406289</v>
      </c>
    </row>
    <row r="64" spans="1:13" x14ac:dyDescent="0.25">
      <c r="A64" s="6">
        <v>43952</v>
      </c>
      <c r="B64">
        <v>167.3582837306667</v>
      </c>
      <c r="C64">
        <v>67.650860160930506</v>
      </c>
      <c r="D64">
        <v>222.13013317964899</v>
      </c>
      <c r="E64">
        <v>0</v>
      </c>
      <c r="F64">
        <v>363.67654468623232</v>
      </c>
      <c r="G64">
        <v>516.80611275308524</v>
      </c>
      <c r="H64">
        <v>287.32932353283962</v>
      </c>
      <c r="I64">
        <v>850.74398461032399</v>
      </c>
      <c r="J64">
        <v>472.29794877101142</v>
      </c>
      <c r="K64">
        <v>96.185957192349747</v>
      </c>
      <c r="L64">
        <v>2.5248500942342851</v>
      </c>
      <c r="M64">
        <v>27.91702791300786</v>
      </c>
    </row>
    <row r="65" spans="1:13" x14ac:dyDescent="0.25">
      <c r="A65" s="6">
        <v>43953</v>
      </c>
      <c r="B65">
        <v>127.4379591710581</v>
      </c>
      <c r="C65">
        <v>45.49969355956388</v>
      </c>
      <c r="D65">
        <v>391.41146143923282</v>
      </c>
      <c r="E65">
        <v>595.89040597617532</v>
      </c>
      <c r="F65">
        <v>373.64028563654011</v>
      </c>
      <c r="G65">
        <v>432.39938373610568</v>
      </c>
      <c r="H65">
        <v>257.09212872425411</v>
      </c>
      <c r="I65">
        <v>663.11766776272987</v>
      </c>
      <c r="J65">
        <v>268.64653966791468</v>
      </c>
      <c r="K65">
        <v>82.682017389482908</v>
      </c>
      <c r="L65">
        <v>3.6592030351221521</v>
      </c>
      <c r="M65">
        <v>39.083839078211007</v>
      </c>
    </row>
    <row r="66" spans="1:13" x14ac:dyDescent="0.25">
      <c r="A66" s="6">
        <v>43954</v>
      </c>
      <c r="B66">
        <v>103.6393041451376</v>
      </c>
      <c r="C66">
        <v>32.328729634426963</v>
      </c>
      <c r="D66">
        <v>143.68268837642719</v>
      </c>
      <c r="E66">
        <v>175.45067608634241</v>
      </c>
      <c r="F66">
        <v>418.47711991292482</v>
      </c>
      <c r="G66">
        <v>187.323705625402</v>
      </c>
      <c r="H66">
        <v>170.1791868623904</v>
      </c>
      <c r="I66">
        <v>652.83677368888914</v>
      </c>
      <c r="J66">
        <v>342.3076876413752</v>
      </c>
      <c r="K66">
        <v>68.704255137392678</v>
      </c>
      <c r="L66">
        <v>2.4882580638830629</v>
      </c>
      <c r="M66">
        <v>11.166811165203139</v>
      </c>
    </row>
    <row r="67" spans="1:13" x14ac:dyDescent="0.25">
      <c r="A67" s="6">
        <v>43955</v>
      </c>
      <c r="B67">
        <v>233.38035896386549</v>
      </c>
      <c r="C67">
        <v>76.032382658744908</v>
      </c>
      <c r="D67">
        <v>161.02370249082361</v>
      </c>
      <c r="E67">
        <v>175.45067608634241</v>
      </c>
      <c r="F67">
        <v>358.69467421107839</v>
      </c>
      <c r="G67">
        <v>201.39149379489859</v>
      </c>
      <c r="H67">
        <v>202.54362150675581</v>
      </c>
      <c r="I67">
        <v>817.33107887034146</v>
      </c>
      <c r="J67">
        <v>346.64069634569643</v>
      </c>
      <c r="K67">
        <v>74.863946977296848</v>
      </c>
      <c r="L67">
        <v>6.4036053114637648</v>
      </c>
      <c r="M67">
        <v>11.166811165203139</v>
      </c>
    </row>
    <row r="68" spans="1:13" x14ac:dyDescent="0.25">
      <c r="A68" s="6">
        <v>43956</v>
      </c>
      <c r="B68">
        <v>253.3405212436698</v>
      </c>
      <c r="C68">
        <v>0</v>
      </c>
      <c r="D68">
        <v>194.87996814274041</v>
      </c>
      <c r="E68">
        <v>197.91692119495951</v>
      </c>
      <c r="F68">
        <v>363.67654468623232</v>
      </c>
      <c r="G68">
        <v>537.53759005550137</v>
      </c>
      <c r="H68">
        <v>352.21013852412591</v>
      </c>
      <c r="I68">
        <v>683.67945591041143</v>
      </c>
      <c r="J68">
        <v>398.6368007975509</v>
      </c>
      <c r="K68">
        <v>135.27630925328009</v>
      </c>
      <c r="L68">
        <v>4.6471878546051322</v>
      </c>
      <c r="M68">
        <v>33.500433495609443</v>
      </c>
    </row>
    <row r="69" spans="1:13" x14ac:dyDescent="0.25">
      <c r="A69" s="6">
        <v>43957</v>
      </c>
      <c r="B69">
        <v>210.34940248716819</v>
      </c>
      <c r="C69">
        <v>168.82781031311859</v>
      </c>
      <c r="D69">
        <v>304.70639086725078</v>
      </c>
      <c r="E69">
        <v>261.03637173821681</v>
      </c>
      <c r="F69">
        <v>398.5496380123094</v>
      </c>
      <c r="G69">
        <v>479.04520766654178</v>
      </c>
      <c r="H69">
        <v>359.19964084168839</v>
      </c>
      <c r="I69">
        <v>1393.061147005425</v>
      </c>
      <c r="J69">
        <v>1399.561811495749</v>
      </c>
      <c r="K69">
        <v>153.99229599760429</v>
      </c>
      <c r="L69">
        <v>3.3664667923123792</v>
      </c>
      <c r="M69">
        <v>11.166811165203139</v>
      </c>
    </row>
    <row r="70" spans="1:13" x14ac:dyDescent="0.25">
      <c r="A70" s="6">
        <v>43958</v>
      </c>
      <c r="B70">
        <v>135.88264321251381</v>
      </c>
      <c r="C70">
        <v>70.045580874591764</v>
      </c>
      <c r="D70">
        <v>226.25894606402909</v>
      </c>
      <c r="E70">
        <v>227.8719146731155</v>
      </c>
      <c r="F70">
        <v>298.91222850923202</v>
      </c>
      <c r="G70">
        <v>339.10773587523357</v>
      </c>
      <c r="H70">
        <v>293.8629887427349</v>
      </c>
      <c r="I70">
        <v>539.74693887664057</v>
      </c>
      <c r="J70">
        <v>329.30866152841162</v>
      </c>
      <c r="K70">
        <v>142.6205572162427</v>
      </c>
      <c r="L70">
        <v>3.805571156527038</v>
      </c>
      <c r="M70">
        <v>5.5834055826015723</v>
      </c>
    </row>
    <row r="71" spans="1:13" x14ac:dyDescent="0.25">
      <c r="A71" s="6">
        <v>43959</v>
      </c>
      <c r="B71">
        <v>186.55074746124771</v>
      </c>
      <c r="C71">
        <v>70.644261053007071</v>
      </c>
      <c r="D71">
        <v>200.66030618087251</v>
      </c>
      <c r="E71">
        <v>244.98905380349041</v>
      </c>
      <c r="F71">
        <v>343.74906278561679</v>
      </c>
      <c r="G71">
        <v>428.69733421781717</v>
      </c>
      <c r="H71">
        <v>265.44914236481787</v>
      </c>
      <c r="I71">
        <v>758.21593794575699</v>
      </c>
      <c r="J71">
        <v>459.29892265804779</v>
      </c>
      <c r="K71">
        <v>195.92558275387501</v>
      </c>
      <c r="L71">
        <v>3.5128349137172652</v>
      </c>
      <c r="M71">
        <v>27.91702791300786</v>
      </c>
    </row>
    <row r="72" spans="1:13" x14ac:dyDescent="0.25">
      <c r="A72" s="6">
        <v>43960</v>
      </c>
      <c r="B72">
        <v>60.648185388636101</v>
      </c>
      <c r="C72">
        <v>23.348526958197251</v>
      </c>
      <c r="D72">
        <v>160.19793991394761</v>
      </c>
      <c r="E72">
        <v>191.49799402106891</v>
      </c>
      <c r="F72">
        <v>368.65841516138619</v>
      </c>
      <c r="G72">
        <v>203.61272350587171</v>
      </c>
      <c r="H72">
        <v>226.09520540289009</v>
      </c>
      <c r="I72">
        <v>544.88738591356105</v>
      </c>
      <c r="J72">
        <v>259.98052225927228</v>
      </c>
      <c r="K72">
        <v>151.38627252687559</v>
      </c>
      <c r="L72">
        <v>4.244675520741696</v>
      </c>
      <c r="M72">
        <v>5.5834055826015723</v>
      </c>
    </row>
    <row r="73" spans="1:13" x14ac:dyDescent="0.25">
      <c r="A73" s="6">
        <v>43961</v>
      </c>
      <c r="B73">
        <v>53.738898445626923</v>
      </c>
      <c r="C73">
        <v>11.973603568306279</v>
      </c>
      <c r="D73">
        <v>136.25082518454309</v>
      </c>
      <c r="E73">
        <v>152.9844309777254</v>
      </c>
      <c r="F73">
        <v>318.8397104098475</v>
      </c>
      <c r="G73">
        <v>160.66894909372419</v>
      </c>
      <c r="H73">
        <v>135.68751238224519</v>
      </c>
      <c r="I73">
        <v>413.80598647209109</v>
      </c>
      <c r="J73">
        <v>324.97565282409039</v>
      </c>
      <c r="K73">
        <v>110.6375418936634</v>
      </c>
      <c r="L73">
        <v>4.0617153689855883</v>
      </c>
      <c r="M73">
        <v>16.750216747804721</v>
      </c>
    </row>
    <row r="74" spans="1:13" x14ac:dyDescent="0.25">
      <c r="A74" s="6">
        <v>43962</v>
      </c>
      <c r="B74">
        <v>201.9047184457126</v>
      </c>
      <c r="C74">
        <v>55.078576414208896</v>
      </c>
      <c r="D74">
        <v>147.81150126080729</v>
      </c>
      <c r="E74">
        <v>131.58800706475691</v>
      </c>
      <c r="F74">
        <v>303.89409898438589</v>
      </c>
      <c r="G74">
        <v>138.4566519839928</v>
      </c>
      <c r="H74">
        <v>154.07294239148561</v>
      </c>
      <c r="I74">
        <v>470.35090387821538</v>
      </c>
      <c r="J74">
        <v>220.98344392038149</v>
      </c>
      <c r="K74">
        <v>125.56294904420039</v>
      </c>
      <c r="L74">
        <v>3.0005464888001638</v>
      </c>
      <c r="M74">
        <v>11.166811165203139</v>
      </c>
    </row>
    <row r="75" spans="1:13" x14ac:dyDescent="0.25">
      <c r="A75" s="6">
        <v>43963</v>
      </c>
      <c r="B75">
        <v>266.39139658046491</v>
      </c>
      <c r="C75">
        <v>46.098373737979188</v>
      </c>
      <c r="D75">
        <v>142.03116322267519</v>
      </c>
      <c r="E75">
        <v>188.2885304341236</v>
      </c>
      <c r="F75">
        <v>249.09352375769339</v>
      </c>
      <c r="G75">
        <v>454.61168084583721</v>
      </c>
      <c r="H75">
        <v>247.21565805813319</v>
      </c>
      <c r="I75">
        <v>529.46604480279984</v>
      </c>
      <c r="J75">
        <v>233.98247003334509</v>
      </c>
      <c r="K75">
        <v>191.42426948625271</v>
      </c>
      <c r="L75">
        <v>4.4276356724978037</v>
      </c>
      <c r="M75">
        <v>16.750216747804721</v>
      </c>
    </row>
    <row r="76" spans="1:13" x14ac:dyDescent="0.25">
      <c r="A76" s="6">
        <v>43964</v>
      </c>
      <c r="B76">
        <v>62.183582487082582</v>
      </c>
      <c r="C76">
        <v>73.63766194508365</v>
      </c>
      <c r="D76">
        <v>161.02370249082361</v>
      </c>
      <c r="E76">
        <v>196.84709999931101</v>
      </c>
      <c r="F76">
        <v>229.16604185707789</v>
      </c>
      <c r="G76">
        <v>330.96322693499872</v>
      </c>
      <c r="H76">
        <v>268.03221930826493</v>
      </c>
      <c r="I76">
        <v>506.33403313665809</v>
      </c>
      <c r="J76">
        <v>355.30671375433877</v>
      </c>
      <c r="K76">
        <v>184.55384397251339</v>
      </c>
      <c r="L76">
        <v>4.9765161277661258</v>
      </c>
      <c r="M76">
        <v>5.5834055826015723</v>
      </c>
    </row>
    <row r="77" spans="1:13" x14ac:dyDescent="0.25">
      <c r="A77" s="6">
        <v>43965</v>
      </c>
      <c r="B77">
        <v>267.92679367891139</v>
      </c>
      <c r="C77">
        <v>13.769644103552229</v>
      </c>
      <c r="D77">
        <v>216.34979514151681</v>
      </c>
      <c r="E77">
        <v>232.15119945570919</v>
      </c>
      <c r="F77">
        <v>288.94848755892428</v>
      </c>
      <c r="G77">
        <v>260.62428608751583</v>
      </c>
      <c r="H77">
        <v>270.91918765682328</v>
      </c>
      <c r="I77">
        <v>370.11218665826777</v>
      </c>
      <c r="J77">
        <v>259.98052225927228</v>
      </c>
      <c r="K77">
        <v>179.81561948027951</v>
      </c>
      <c r="L77">
        <v>3.5860189744197091</v>
      </c>
      <c r="M77">
        <v>11.166811165203139</v>
      </c>
    </row>
    <row r="78" spans="1:13" x14ac:dyDescent="0.25">
      <c r="A78" s="6">
        <v>43966</v>
      </c>
      <c r="B78">
        <v>79.840649119217147</v>
      </c>
      <c r="C78">
        <v>7.7828423193990854</v>
      </c>
      <c r="D78">
        <v>199.83454360399651</v>
      </c>
      <c r="E78">
        <v>147.63532499948329</v>
      </c>
      <c r="F78">
        <v>244.11165328253949</v>
      </c>
      <c r="G78">
        <v>259.14346628020041</v>
      </c>
      <c r="H78">
        <v>255.42072599614141</v>
      </c>
      <c r="I78">
        <v>650.2665501704289</v>
      </c>
      <c r="J78">
        <v>242.6484874419875</v>
      </c>
      <c r="K78">
        <v>228.145509301066</v>
      </c>
      <c r="L78">
        <v>3.805571156527038</v>
      </c>
      <c r="M78">
        <v>11.166811165203139</v>
      </c>
    </row>
    <row r="79" spans="1:13" x14ac:dyDescent="0.25">
      <c r="A79" s="6">
        <v>43967</v>
      </c>
      <c r="B79">
        <v>-1.535397098446484</v>
      </c>
      <c r="C79">
        <v>24.54588731502788</v>
      </c>
      <c r="D79">
        <v>126.34167426203081</v>
      </c>
      <c r="E79">
        <v>111.2614043474367</v>
      </c>
      <c r="F79">
        <v>264.03913518315488</v>
      </c>
      <c r="G79">
        <v>304.308470403321</v>
      </c>
      <c r="H79">
        <v>184.76597430773819</v>
      </c>
      <c r="I79">
        <v>395.81442184286982</v>
      </c>
      <c r="J79">
        <v>199.31840039877551</v>
      </c>
      <c r="K79">
        <v>165.83785722818919</v>
      </c>
      <c r="L79">
        <v>4.3178595814441394</v>
      </c>
      <c r="M79">
        <v>5.5834055826015723</v>
      </c>
    </row>
    <row r="80" spans="1:13" x14ac:dyDescent="0.25">
      <c r="A80" s="6">
        <v>43968</v>
      </c>
      <c r="B80">
        <v>444.49746000025698</v>
      </c>
      <c r="C80">
        <v>14.36832428196754</v>
      </c>
      <c r="D80">
        <v>119.7355736470227</v>
      </c>
      <c r="E80">
        <v>0</v>
      </c>
      <c r="F80">
        <v>303.89409898438589</v>
      </c>
      <c r="G80">
        <v>49.607463545066928</v>
      </c>
      <c r="H80">
        <v>115.174842537225</v>
      </c>
      <c r="I80">
        <v>298.14592814138251</v>
      </c>
      <c r="J80">
        <v>203.65140910309671</v>
      </c>
      <c r="K80">
        <v>108.0315184229347</v>
      </c>
      <c r="L80">
        <v>5.6351726740881132</v>
      </c>
      <c r="M80">
        <v>0</v>
      </c>
    </row>
    <row r="81" spans="1:13" x14ac:dyDescent="0.25">
      <c r="A81" s="6">
        <v>43969</v>
      </c>
      <c r="B81">
        <v>100.5685099482447</v>
      </c>
      <c r="C81">
        <v>24.54588731502788</v>
      </c>
      <c r="D81">
        <v>81.750495110725836</v>
      </c>
      <c r="E81">
        <v>156.1938945646707</v>
      </c>
      <c r="F81">
        <v>199.2748190061547</v>
      </c>
      <c r="G81">
        <v>108.0998459340264</v>
      </c>
      <c r="H81">
        <v>178.08036339528709</v>
      </c>
      <c r="I81">
        <v>11424.64353955556</v>
      </c>
      <c r="J81">
        <v>121.32424372099371</v>
      </c>
      <c r="K81">
        <v>174.1297500895987</v>
      </c>
      <c r="L81">
        <v>4.7935559760100181</v>
      </c>
      <c r="M81">
        <v>0</v>
      </c>
    </row>
    <row r="82" spans="1:13" x14ac:dyDescent="0.25">
      <c r="A82" s="6">
        <v>43970</v>
      </c>
      <c r="B82">
        <v>-166.59058518144349</v>
      </c>
      <c r="C82">
        <v>46.697053916394509</v>
      </c>
      <c r="D82">
        <v>133.773537453915</v>
      </c>
      <c r="E82">
        <v>73.817662499741644</v>
      </c>
      <c r="F82">
        <v>269.02100565830881</v>
      </c>
      <c r="G82">
        <v>370.20495182885759</v>
      </c>
      <c r="H82">
        <v>235.8197303664553</v>
      </c>
      <c r="I82">
        <v>508.90425665511827</v>
      </c>
      <c r="J82">
        <v>121.32424372099371</v>
      </c>
      <c r="K82">
        <v>267.70968381121969</v>
      </c>
      <c r="L82">
        <v>5.3424364312783412</v>
      </c>
      <c r="M82">
        <v>16.750216747804721</v>
      </c>
    </row>
    <row r="83" spans="1:13" x14ac:dyDescent="0.25">
      <c r="A83" s="6">
        <v>43971</v>
      </c>
      <c r="B83">
        <v>82.911443316110109</v>
      </c>
      <c r="C83">
        <v>37.716851240164793</v>
      </c>
      <c r="D83">
        <v>132.947774877039</v>
      </c>
      <c r="E83">
        <v>117.6803315213273</v>
      </c>
      <c r="F83">
        <v>269.02100565830881</v>
      </c>
      <c r="G83">
        <v>242.85444839973059</v>
      </c>
      <c r="H83">
        <v>231.869142100007</v>
      </c>
      <c r="I83">
        <v>375.25263369518831</v>
      </c>
      <c r="J83">
        <v>181.98636558149059</v>
      </c>
      <c r="K83">
        <v>207.53423275984821</v>
      </c>
      <c r="L83">
        <v>4.8301480063612399</v>
      </c>
      <c r="M83">
        <v>5.5834055826015723</v>
      </c>
    </row>
    <row r="84" spans="1:13" x14ac:dyDescent="0.25">
      <c r="A84" s="6">
        <v>43972</v>
      </c>
      <c r="B84">
        <v>63.71897958552907</v>
      </c>
      <c r="C84">
        <v>35.322130526503543</v>
      </c>
      <c r="D84">
        <v>128.8189619926589</v>
      </c>
      <c r="E84">
        <v>55.63070217371834</v>
      </c>
      <c r="F84">
        <v>278.98474660861649</v>
      </c>
      <c r="G84">
        <v>202.1319036985563</v>
      </c>
      <c r="H84">
        <v>184.9179200102939</v>
      </c>
      <c r="I84">
        <v>282.72458703062131</v>
      </c>
      <c r="J84">
        <v>155.98831335556341</v>
      </c>
      <c r="K84">
        <v>281.45053483869827</v>
      </c>
      <c r="L84">
        <v>5.4888045526832272</v>
      </c>
      <c r="M84">
        <v>0</v>
      </c>
    </row>
    <row r="85" spans="1:13" x14ac:dyDescent="0.25">
      <c r="A85" s="6">
        <v>43973</v>
      </c>
      <c r="B85">
        <v>56.809692642519892</v>
      </c>
      <c r="C85">
        <v>14.967004460382849</v>
      </c>
      <c r="D85">
        <v>107.3491349938824</v>
      </c>
      <c r="E85">
        <v>736.03698260611952</v>
      </c>
      <c r="F85">
        <v>278.98474660861649</v>
      </c>
      <c r="G85">
        <v>215.45928196439519</v>
      </c>
      <c r="H85">
        <v>189.02045397929791</v>
      </c>
      <c r="I85">
        <v>259.59257536447961</v>
      </c>
      <c r="J85">
        <v>112.6582263123513</v>
      </c>
      <c r="K85">
        <v>237.14813583631059</v>
      </c>
      <c r="L85">
        <v>5.1960683098734552</v>
      </c>
      <c r="M85">
        <v>11.166811165203139</v>
      </c>
    </row>
    <row r="86" spans="1:13" x14ac:dyDescent="0.25">
      <c r="A86" s="6">
        <v>43974</v>
      </c>
      <c r="B86">
        <v>33.011037616599403</v>
      </c>
      <c r="C86">
        <v>19.756445887705372</v>
      </c>
      <c r="D86">
        <v>98.265746648246207</v>
      </c>
      <c r="E86">
        <v>53.49105978242148</v>
      </c>
      <c r="F86">
        <v>219.20230090677009</v>
      </c>
      <c r="G86">
        <v>162.8901788046974</v>
      </c>
      <c r="H86">
        <v>168.5077841342777</v>
      </c>
      <c r="I86">
        <v>519.18515072895912</v>
      </c>
      <c r="J86">
        <v>108.3252176080301</v>
      </c>
      <c r="K86">
        <v>228.6193317502894</v>
      </c>
      <c r="L86">
        <v>5.1960683098734552</v>
      </c>
      <c r="M86">
        <v>22.333622330406289</v>
      </c>
    </row>
    <row r="87" spans="1:13" x14ac:dyDescent="0.25">
      <c r="A87" s="6">
        <v>43975</v>
      </c>
      <c r="B87">
        <v>25.334052124366981</v>
      </c>
      <c r="C87">
        <v>13.17096392513691</v>
      </c>
      <c r="D87">
        <v>41.288128843800934</v>
      </c>
      <c r="E87">
        <v>79.166768477983794</v>
      </c>
      <c r="F87">
        <v>209.23855995646241</v>
      </c>
      <c r="G87">
        <v>280.6153534862741</v>
      </c>
      <c r="H87">
        <v>94.51022698964897</v>
      </c>
      <c r="I87">
        <v>231.32011666141739</v>
      </c>
      <c r="J87">
        <v>186.31937428581179</v>
      </c>
      <c r="K87">
        <v>154.7030296714394</v>
      </c>
      <c r="L87">
        <v>5.7083567347905566</v>
      </c>
      <c r="M87">
        <v>5.5834055826015723</v>
      </c>
    </row>
    <row r="88" spans="1:13" x14ac:dyDescent="0.25">
      <c r="A88" s="6">
        <v>43976</v>
      </c>
      <c r="B88">
        <v>69.092869430091753</v>
      </c>
      <c r="C88">
        <v>15.565684638798171</v>
      </c>
      <c r="D88">
        <v>75.970157072593707</v>
      </c>
      <c r="E88">
        <v>-2051.9170532536882</v>
      </c>
      <c r="F88">
        <v>139.4923733043083</v>
      </c>
      <c r="G88">
        <v>77.002629980402389</v>
      </c>
      <c r="H88">
        <v>83.266245000526752</v>
      </c>
      <c r="I88">
        <v>295.57570462292222</v>
      </c>
      <c r="J88">
        <v>138.6562785382786</v>
      </c>
      <c r="K88">
        <v>191.18735826164101</v>
      </c>
      <c r="L88">
        <v>5.4156204919807838</v>
      </c>
      <c r="M88">
        <v>5.5834055826015723</v>
      </c>
    </row>
    <row r="89" spans="1:13" x14ac:dyDescent="0.25">
      <c r="A89" s="6">
        <v>43977</v>
      </c>
      <c r="B89">
        <v>56.041994093296651</v>
      </c>
      <c r="C89">
        <v>37.716851240164793</v>
      </c>
      <c r="D89">
        <v>64.409480996329449</v>
      </c>
      <c r="E89">
        <v>302.75939836850557</v>
      </c>
      <c r="F89">
        <v>194.2929485310008</v>
      </c>
      <c r="G89">
        <v>96.993697379160707</v>
      </c>
      <c r="H89">
        <v>100.58805509187719</v>
      </c>
      <c r="I89">
        <v>87.38759962764658</v>
      </c>
      <c r="J89">
        <v>95.326191495066524</v>
      </c>
      <c r="K89">
        <v>246.15076237155509</v>
      </c>
      <c r="L89">
        <v>6.2938292204101014</v>
      </c>
      <c r="M89">
        <v>11.166811165203139</v>
      </c>
    </row>
    <row r="90" spans="1:13" x14ac:dyDescent="0.25">
      <c r="A90" s="6">
        <v>43978</v>
      </c>
      <c r="B90">
        <v>50.668104248733947</v>
      </c>
      <c r="C90">
        <v>33.526089991257592</v>
      </c>
      <c r="D90">
        <v>96.61422149449416</v>
      </c>
      <c r="E90">
        <v>0</v>
      </c>
      <c r="F90">
        <v>199.2748190061547</v>
      </c>
      <c r="G90">
        <v>312.45297934355591</v>
      </c>
      <c r="H90">
        <v>230.65357647956131</v>
      </c>
      <c r="I90">
        <v>470.35090387821538</v>
      </c>
      <c r="J90">
        <v>129.9902611296362</v>
      </c>
      <c r="K90">
        <v>257.285589928305</v>
      </c>
      <c r="L90">
        <v>6.9524857667320878</v>
      </c>
      <c r="M90">
        <v>11.166811165203139</v>
      </c>
    </row>
    <row r="91" spans="1:13" x14ac:dyDescent="0.25">
      <c r="A91" s="6">
        <v>43979</v>
      </c>
      <c r="B91">
        <v>49.900405699510713</v>
      </c>
      <c r="C91">
        <v>25.144567493443191</v>
      </c>
      <c r="D91">
        <v>57.803380381321297</v>
      </c>
      <c r="E91">
        <v>2.1396423912968592</v>
      </c>
      <c r="F91">
        <v>199.2748190061547</v>
      </c>
      <c r="G91">
        <v>253.96059695459641</v>
      </c>
      <c r="H91">
        <v>178.9920376106214</v>
      </c>
      <c r="I91">
        <v>125.94095240454951</v>
      </c>
      <c r="J91">
        <v>103.9922089037089</v>
      </c>
      <c r="K91">
        <v>273.8693756511239</v>
      </c>
      <c r="L91">
        <v>6.4767893721662082</v>
      </c>
      <c r="M91">
        <v>128.41832839983621</v>
      </c>
    </row>
    <row r="92" spans="1:13" x14ac:dyDescent="0.25">
      <c r="A92" s="6">
        <v>43980</v>
      </c>
      <c r="B92">
        <v>39.920324559608567</v>
      </c>
      <c r="C92">
        <v>20.355126066120679</v>
      </c>
      <c r="D92">
        <v>71.841344188213611</v>
      </c>
      <c r="E92">
        <v>2.1396423912968592</v>
      </c>
      <c r="F92">
        <v>194.2929485310008</v>
      </c>
      <c r="G92">
        <v>202.87231360221401</v>
      </c>
      <c r="H92">
        <v>176.25701496461869</v>
      </c>
      <c r="I92">
        <v>298.14592814138251</v>
      </c>
      <c r="J92">
        <v>181.98636558149059</v>
      </c>
      <c r="K92">
        <v>266.28821646354947</v>
      </c>
      <c r="L92">
        <v>9.8432561644785874</v>
      </c>
      <c r="M92">
        <v>0</v>
      </c>
    </row>
    <row r="93" spans="1:13" x14ac:dyDescent="0.25">
      <c r="A93" s="6">
        <v>43981</v>
      </c>
      <c r="B93">
        <v>43.758817305724783</v>
      </c>
      <c r="C93">
        <v>15.565684638798171</v>
      </c>
      <c r="D93">
        <v>91.659646033238047</v>
      </c>
      <c r="E93">
        <v>4.2792847825937184</v>
      </c>
      <c r="F93">
        <v>224.18417138192399</v>
      </c>
      <c r="G93">
        <v>114.0231251632882</v>
      </c>
      <c r="H93">
        <v>146.32371156114459</v>
      </c>
      <c r="I93">
        <v>241.6010107352582</v>
      </c>
      <c r="J93">
        <v>99.659200199387726</v>
      </c>
      <c r="K93">
        <v>226.48713072878411</v>
      </c>
      <c r="L93">
        <v>7.5013662220004109</v>
      </c>
      <c r="M93">
        <v>0</v>
      </c>
    </row>
    <row r="94" spans="1:13" x14ac:dyDescent="0.25">
      <c r="A94" s="6">
        <v>43982</v>
      </c>
      <c r="B94">
        <v>23.7986550259205</v>
      </c>
      <c r="C94">
        <v>5.9868017841531422</v>
      </c>
      <c r="D94">
        <v>61.932193265701393</v>
      </c>
      <c r="E94">
        <v>2.1396423912968592</v>
      </c>
      <c r="F94">
        <v>199.2748190061547</v>
      </c>
      <c r="G94">
        <v>44.424594219462918</v>
      </c>
      <c r="H94">
        <v>88.280453184865038</v>
      </c>
      <c r="I94">
        <v>174.77519925529319</v>
      </c>
      <c r="J94">
        <v>60.662121860496867</v>
      </c>
      <c r="K94">
        <v>113.7173878136155</v>
      </c>
      <c r="L94">
        <v>8.1600227683223974</v>
      </c>
      <c r="M94">
        <v>0</v>
      </c>
    </row>
    <row r="95" spans="1:13" x14ac:dyDescent="0.25">
      <c r="A95" s="6">
        <v>43983</v>
      </c>
      <c r="B95">
        <v>21.495559378250771</v>
      </c>
      <c r="C95">
        <v>8.9802026762297125</v>
      </c>
      <c r="D95">
        <v>49.545754612561112</v>
      </c>
      <c r="E95">
        <v>0</v>
      </c>
      <c r="F95">
        <v>184.32920758069309</v>
      </c>
      <c r="G95">
        <v>63.675251714563522</v>
      </c>
      <c r="H95">
        <v>117.90986518322769</v>
      </c>
      <c r="I95">
        <v>367.54196313980759</v>
      </c>
      <c r="J95">
        <v>82.327165382102905</v>
      </c>
      <c r="K95">
        <v>147.5956929330884</v>
      </c>
      <c r="L95">
        <v>7.3184060702443032</v>
      </c>
      <c r="M95">
        <v>0</v>
      </c>
    </row>
    <row r="96" spans="1:13" x14ac:dyDescent="0.25">
      <c r="A96" s="6">
        <v>43984</v>
      </c>
      <c r="B96">
        <v>82.143744766886869</v>
      </c>
      <c r="C96">
        <v>4.7894414273225134</v>
      </c>
      <c r="D96">
        <v>45.416941728181023</v>
      </c>
      <c r="E96">
        <v>0</v>
      </c>
      <c r="F96">
        <v>129.52863235400051</v>
      </c>
      <c r="G96">
        <v>184.36206601077109</v>
      </c>
      <c r="H96">
        <v>162.2780103294937</v>
      </c>
      <c r="I96">
        <v>149.0729640706912</v>
      </c>
      <c r="J96">
        <v>82.327165382102905</v>
      </c>
      <c r="K96">
        <v>298.98196545996399</v>
      </c>
      <c r="L96">
        <v>8.0868387076199539</v>
      </c>
      <c r="M96">
        <v>5.5834055826015723</v>
      </c>
    </row>
    <row r="97" spans="1:13" x14ac:dyDescent="0.25">
      <c r="A97" s="6">
        <v>43985</v>
      </c>
      <c r="B97">
        <v>62.183582487082582</v>
      </c>
      <c r="C97">
        <v>23.348526958197251</v>
      </c>
      <c r="D97">
        <v>58.629142958197313</v>
      </c>
      <c r="E97">
        <v>1.06982119564843</v>
      </c>
      <c r="F97">
        <v>224.18417138192399</v>
      </c>
      <c r="G97">
        <v>188.06411552905971</v>
      </c>
      <c r="H97">
        <v>153.00932247359569</v>
      </c>
      <c r="I97">
        <v>169.6347522183728</v>
      </c>
      <c r="J97">
        <v>73.661147973460487</v>
      </c>
      <c r="K97">
        <v>319.59324200118181</v>
      </c>
      <c r="L97">
        <v>9.477335860966372</v>
      </c>
      <c r="M97">
        <v>5.5834055826015723</v>
      </c>
    </row>
    <row r="98" spans="1:13" x14ac:dyDescent="0.25">
      <c r="A98" s="6">
        <v>43986</v>
      </c>
      <c r="B98">
        <v>33.011037616599403</v>
      </c>
      <c r="C98">
        <v>19.756445887705372</v>
      </c>
      <c r="D98">
        <v>72.667106765089628</v>
      </c>
      <c r="E98">
        <v>5.3491059782421484</v>
      </c>
      <c r="F98">
        <v>189.31107805584699</v>
      </c>
      <c r="G98">
        <v>96.253287475502987</v>
      </c>
      <c r="H98">
        <v>155.44045371448701</v>
      </c>
      <c r="I98">
        <v>372.68241017672801</v>
      </c>
      <c r="J98">
        <v>112.6582263123513</v>
      </c>
      <c r="K98">
        <v>348.97023385303248</v>
      </c>
      <c r="L98">
        <v>10.062808346585919</v>
      </c>
      <c r="M98">
        <v>0</v>
      </c>
    </row>
    <row r="99" spans="1:13" x14ac:dyDescent="0.25">
      <c r="A99" s="6">
        <v>43987</v>
      </c>
      <c r="B99">
        <v>35.314133264269117</v>
      </c>
      <c r="C99">
        <v>13.769644103552229</v>
      </c>
      <c r="D99">
        <v>70.189819034461578</v>
      </c>
      <c r="E99">
        <v>1.06982119564843</v>
      </c>
      <c r="F99">
        <v>154.43798472976991</v>
      </c>
      <c r="G99">
        <v>191.02575514369059</v>
      </c>
      <c r="H99">
        <v>138.87837213591499</v>
      </c>
      <c r="I99">
        <v>136.22184647839029</v>
      </c>
      <c r="J99">
        <v>77.994156677781689</v>
      </c>
      <c r="K99">
        <v>238.0957807347574</v>
      </c>
      <c r="L99">
        <v>10.46532068044935</v>
      </c>
      <c r="M99">
        <v>11.166811165203139</v>
      </c>
    </row>
    <row r="100" spans="1:13" x14ac:dyDescent="0.25">
      <c r="A100" s="6">
        <v>43988</v>
      </c>
      <c r="B100">
        <v>23.7986550259205</v>
      </c>
      <c r="C100">
        <v>8.9802026762297125</v>
      </c>
      <c r="D100">
        <v>59.45490553507333</v>
      </c>
      <c r="E100">
        <v>1.06982119564843</v>
      </c>
      <c r="F100">
        <v>164.40172568007759</v>
      </c>
      <c r="G100">
        <v>105.8786162230533</v>
      </c>
      <c r="H100">
        <v>100.1322179842101</v>
      </c>
      <c r="I100">
        <v>133.65162295993011</v>
      </c>
      <c r="J100">
        <v>60.662121860496867</v>
      </c>
      <c r="K100">
        <v>214.1677470489758</v>
      </c>
      <c r="L100">
        <v>10.86783301431279</v>
      </c>
      <c r="M100">
        <v>0</v>
      </c>
    </row>
    <row r="101" spans="1:13" x14ac:dyDescent="0.25">
      <c r="A101" s="6">
        <v>43989</v>
      </c>
      <c r="B101">
        <v>9.9800811399021434</v>
      </c>
      <c r="C101">
        <v>7.1841621409837702</v>
      </c>
      <c r="D101">
        <v>43.765416574428983</v>
      </c>
      <c r="E101">
        <v>1.06982119564843</v>
      </c>
      <c r="F101">
        <v>189.31107805584699</v>
      </c>
      <c r="G101">
        <v>39.982134797516629</v>
      </c>
      <c r="H101">
        <v>66.552217719399124</v>
      </c>
      <c r="I101">
        <v>233.8903401798776</v>
      </c>
      <c r="J101">
        <v>64.995130564818083</v>
      </c>
      <c r="K101">
        <v>124.3783929211419</v>
      </c>
      <c r="L101">
        <v>9.5505199216688155</v>
      </c>
      <c r="M101">
        <v>0</v>
      </c>
    </row>
    <row r="102" spans="1:13" x14ac:dyDescent="0.25">
      <c r="A102" s="6">
        <v>43990</v>
      </c>
      <c r="B102">
        <v>40.688023108831807</v>
      </c>
      <c r="C102">
        <v>5.9868017841531422</v>
      </c>
      <c r="D102">
        <v>53.674567496941201</v>
      </c>
      <c r="E102">
        <v>0</v>
      </c>
      <c r="F102">
        <v>164.40172568007759</v>
      </c>
      <c r="G102">
        <v>34.799265471912619</v>
      </c>
      <c r="H102">
        <v>78.85981962641128</v>
      </c>
      <c r="I102">
        <v>143.93251703377081</v>
      </c>
      <c r="J102">
        <v>47.663095747533262</v>
      </c>
      <c r="K102">
        <v>160.86272151134361</v>
      </c>
      <c r="L102">
        <v>9.7334800734249232</v>
      </c>
      <c r="M102">
        <v>0</v>
      </c>
    </row>
    <row r="103" spans="1:13" x14ac:dyDescent="0.25">
      <c r="A103" s="6">
        <v>43991</v>
      </c>
      <c r="B103">
        <v>64.48667813475231</v>
      </c>
      <c r="C103">
        <v>24.54588731502788</v>
      </c>
      <c r="D103">
        <v>65.235243573205466</v>
      </c>
      <c r="E103">
        <v>0</v>
      </c>
      <c r="F103">
        <v>199.2748190061547</v>
      </c>
      <c r="G103">
        <v>144.37993121325451</v>
      </c>
      <c r="H103">
        <v>144.34841742792051</v>
      </c>
      <c r="I103">
        <v>87.38759962764658</v>
      </c>
      <c r="J103">
        <v>56.329113156175673</v>
      </c>
      <c r="K103">
        <v>301.35107770608101</v>
      </c>
      <c r="L103">
        <v>10.135992407288359</v>
      </c>
      <c r="M103">
        <v>0</v>
      </c>
    </row>
    <row r="104" spans="1:13" x14ac:dyDescent="0.25">
      <c r="A104" s="6">
        <v>43992</v>
      </c>
      <c r="B104">
        <v>17.657066632134558</v>
      </c>
      <c r="C104">
        <v>9.5788828546450269</v>
      </c>
      <c r="D104">
        <v>58.629142958197313</v>
      </c>
      <c r="E104">
        <v>0</v>
      </c>
      <c r="F104">
        <v>179.3473371055392</v>
      </c>
      <c r="G104">
        <v>121.42722419986529</v>
      </c>
      <c r="H104">
        <v>136.9030780026909</v>
      </c>
      <c r="I104">
        <v>200.47743443989509</v>
      </c>
      <c r="J104">
        <v>43.330087043212053</v>
      </c>
      <c r="K104">
        <v>301.82490015530442</v>
      </c>
      <c r="L104">
        <v>12.880394683629969</v>
      </c>
      <c r="M104">
        <v>5.5834055826015723</v>
      </c>
    </row>
    <row r="105" spans="1:13" x14ac:dyDescent="0.25">
      <c r="A105" s="6">
        <v>43993</v>
      </c>
      <c r="B105">
        <v>20.727860829027531</v>
      </c>
      <c r="C105">
        <v>11.973603568306279</v>
      </c>
      <c r="D105">
        <v>43.765416574428983</v>
      </c>
      <c r="E105">
        <v>0</v>
      </c>
      <c r="F105">
        <v>149.45611425461601</v>
      </c>
      <c r="G105">
        <v>56.271152677986358</v>
      </c>
      <c r="H105">
        <v>132.34470692601971</v>
      </c>
      <c r="I105">
        <v>69.396034998425222</v>
      </c>
      <c r="J105">
        <v>30.331060930248441</v>
      </c>
      <c r="K105">
        <v>293.53300729389491</v>
      </c>
      <c r="L105">
        <v>14.49044401908372</v>
      </c>
      <c r="M105">
        <v>5.5834055826015723</v>
      </c>
    </row>
    <row r="106" spans="1:13" x14ac:dyDescent="0.25">
      <c r="A106" s="6">
        <v>43994</v>
      </c>
      <c r="B106">
        <v>21.495559378250771</v>
      </c>
      <c r="C106">
        <v>6.5854819625684557</v>
      </c>
      <c r="D106">
        <v>46.242704305057039</v>
      </c>
      <c r="E106">
        <v>0</v>
      </c>
      <c r="F106">
        <v>164.40172568007759</v>
      </c>
      <c r="G106">
        <v>96.993697379160707</v>
      </c>
      <c r="H106">
        <v>125.81104171612439</v>
      </c>
      <c r="I106">
        <v>398.38464536132989</v>
      </c>
      <c r="J106">
        <v>43.330087043212053</v>
      </c>
      <c r="K106">
        <v>215.35230317203431</v>
      </c>
      <c r="L106">
        <v>14.124523715571501</v>
      </c>
      <c r="M106">
        <v>5.5834055826015723</v>
      </c>
    </row>
    <row r="107" spans="1:13" x14ac:dyDescent="0.25">
      <c r="A107" s="6">
        <v>43995</v>
      </c>
      <c r="B107">
        <v>18.424765181357799</v>
      </c>
      <c r="C107">
        <v>5.9868017841531422</v>
      </c>
      <c r="D107">
        <v>64.409480996329449</v>
      </c>
      <c r="E107">
        <v>0</v>
      </c>
      <c r="F107">
        <v>134.5105028291544</v>
      </c>
      <c r="G107">
        <v>79.223859691375537</v>
      </c>
      <c r="H107">
        <v>115.3267882397807</v>
      </c>
      <c r="I107">
        <v>59.115140924584438</v>
      </c>
      <c r="J107">
        <v>17.332034817284821</v>
      </c>
      <c r="K107">
        <v>211.32481235363539</v>
      </c>
      <c r="L107">
        <v>11.380121439229891</v>
      </c>
      <c r="M107">
        <v>11.166811165203139</v>
      </c>
    </row>
    <row r="108" spans="1:13" x14ac:dyDescent="0.25">
      <c r="A108" s="6">
        <v>43996</v>
      </c>
      <c r="B108">
        <v>5.3738898445626919</v>
      </c>
      <c r="C108">
        <v>4.7894414273225134</v>
      </c>
      <c r="D108">
        <v>36.333553382544807</v>
      </c>
      <c r="E108">
        <v>0</v>
      </c>
      <c r="F108">
        <v>154.43798472976991</v>
      </c>
      <c r="G108">
        <v>19.991067398758311</v>
      </c>
      <c r="H108">
        <v>46.79927638715737</v>
      </c>
      <c r="I108">
        <v>95.098270183027154</v>
      </c>
      <c r="J108">
        <v>21.66504352160603</v>
      </c>
      <c r="K108">
        <v>144.9896694623597</v>
      </c>
      <c r="L108">
        <v>11.892409864146989</v>
      </c>
      <c r="M108">
        <v>0</v>
      </c>
    </row>
    <row r="109" spans="1:13" x14ac:dyDescent="0.25">
      <c r="A109" s="6">
        <v>43997</v>
      </c>
      <c r="B109">
        <v>22.263257927474012</v>
      </c>
      <c r="C109">
        <v>3.5920810704918851</v>
      </c>
      <c r="D109">
        <v>21.46982699877648</v>
      </c>
      <c r="E109">
        <v>0</v>
      </c>
      <c r="F109">
        <v>139.4923733043083</v>
      </c>
      <c r="G109">
        <v>21.471887206073749</v>
      </c>
      <c r="H109">
        <v>59.866606806948063</v>
      </c>
      <c r="I109">
        <v>82.247152590726188</v>
      </c>
      <c r="J109">
        <v>25.998052225927228</v>
      </c>
      <c r="K109">
        <v>148.54333783153521</v>
      </c>
      <c r="L109">
        <v>13.904971533464179</v>
      </c>
      <c r="M109">
        <v>5.5834055826015723</v>
      </c>
    </row>
    <row r="110" spans="1:13" x14ac:dyDescent="0.25">
      <c r="A110" s="6">
        <v>43998</v>
      </c>
      <c r="B110">
        <v>83.679141865333349</v>
      </c>
      <c r="C110">
        <v>7.7828423193990854</v>
      </c>
      <c r="D110">
        <v>28.075927613784629</v>
      </c>
      <c r="E110">
        <v>0</v>
      </c>
      <c r="F110">
        <v>164.40172568007759</v>
      </c>
      <c r="G110">
        <v>88.849188438925836</v>
      </c>
      <c r="H110">
        <v>127.3304987416814</v>
      </c>
      <c r="I110">
        <v>131.0813994414699</v>
      </c>
      <c r="J110">
        <v>8.6660174086424107</v>
      </c>
      <c r="K110">
        <v>303.72018995219798</v>
      </c>
      <c r="L110">
        <v>73.293836793496695</v>
      </c>
      <c r="M110">
        <v>16.750216747804721</v>
      </c>
    </row>
    <row r="111" spans="1:13" x14ac:dyDescent="0.25">
      <c r="A111" s="6">
        <v>43999</v>
      </c>
      <c r="B111">
        <v>21.495559378250771</v>
      </c>
      <c r="C111">
        <v>18.559085530874739</v>
      </c>
      <c r="D111">
        <v>35.507790805668797</v>
      </c>
      <c r="E111">
        <v>0</v>
      </c>
      <c r="F111">
        <v>144.47424377946211</v>
      </c>
      <c r="G111">
        <v>81.445089402348685</v>
      </c>
      <c r="H111">
        <v>113.0476027014451</v>
      </c>
      <c r="I111">
        <v>71.966258516885418</v>
      </c>
      <c r="J111">
        <v>51.996104451854457</v>
      </c>
      <c r="K111">
        <v>300.64034403224588</v>
      </c>
      <c r="L111">
        <v>12.221738137307989</v>
      </c>
      <c r="M111">
        <v>33.500433495609443</v>
      </c>
    </row>
    <row r="112" spans="1:13" x14ac:dyDescent="0.25">
      <c r="A112" s="6">
        <v>44000</v>
      </c>
      <c r="B112">
        <v>21.495559378250771</v>
      </c>
      <c r="C112">
        <v>14.36832428196754</v>
      </c>
      <c r="D112">
        <v>54.500330073817217</v>
      </c>
      <c r="E112">
        <v>0</v>
      </c>
      <c r="F112">
        <v>144.47424377946211</v>
      </c>
      <c r="G112">
        <v>49.607463545066928</v>
      </c>
      <c r="H112">
        <v>109.09701443499669</v>
      </c>
      <c r="I112">
        <v>79.676929072265992</v>
      </c>
      <c r="J112">
        <v>34.664069634569643</v>
      </c>
      <c r="K112">
        <v>293.29609606928318</v>
      </c>
      <c r="L112">
        <v>12.294922198010431</v>
      </c>
      <c r="M112">
        <v>5.5834055826015723</v>
      </c>
    </row>
    <row r="113" spans="1:13" x14ac:dyDescent="0.25">
      <c r="A113" s="6">
        <v>44001</v>
      </c>
      <c r="B113">
        <v>10.74777968912538</v>
      </c>
      <c r="C113">
        <v>7.1841621409837702</v>
      </c>
      <c r="D113">
        <v>38.81084111317287</v>
      </c>
      <c r="E113">
        <v>1261.319189669498</v>
      </c>
      <c r="F113">
        <v>144.47424377946211</v>
      </c>
      <c r="G113">
        <v>62.194431907248088</v>
      </c>
      <c r="H113">
        <v>101.8036207123229</v>
      </c>
      <c r="I113">
        <v>66.825811479965026</v>
      </c>
      <c r="J113">
        <v>51.996104451854457</v>
      </c>
      <c r="K113">
        <v>285.71493688170892</v>
      </c>
      <c r="L113">
        <v>13.72201138170807</v>
      </c>
      <c r="M113">
        <v>0</v>
      </c>
    </row>
    <row r="114" spans="1:13" x14ac:dyDescent="0.25">
      <c r="A114" s="6">
        <v>44002</v>
      </c>
      <c r="B114">
        <v>10.74777968912538</v>
      </c>
      <c r="C114">
        <v>4.7894414273225134</v>
      </c>
      <c r="D114">
        <v>40.46236626692491</v>
      </c>
      <c r="E114">
        <v>7.4887483695390067</v>
      </c>
      <c r="F114">
        <v>104.61927997823121</v>
      </c>
      <c r="G114">
        <v>52.569103159697789</v>
      </c>
      <c r="H114">
        <v>91.775204343646266</v>
      </c>
      <c r="I114">
        <v>205.61788147681551</v>
      </c>
      <c r="J114">
        <v>4.3330087043212053</v>
      </c>
      <c r="K114">
        <v>242.12327155315629</v>
      </c>
      <c r="L114">
        <v>11.197161287473779</v>
      </c>
      <c r="M114">
        <v>0</v>
      </c>
    </row>
    <row r="115" spans="1:13" x14ac:dyDescent="0.25">
      <c r="A115" s="6">
        <v>44003</v>
      </c>
      <c r="B115">
        <v>4.6061912953394506</v>
      </c>
      <c r="C115">
        <v>0</v>
      </c>
      <c r="D115">
        <v>19.81830184502444</v>
      </c>
      <c r="E115">
        <v>1.06982119564843</v>
      </c>
      <c r="F115">
        <v>104.61927997823121</v>
      </c>
      <c r="G115">
        <v>22.95270701338918</v>
      </c>
      <c r="H115">
        <v>43.304525228376143</v>
      </c>
      <c r="I115">
        <v>105.3791642568679</v>
      </c>
      <c r="J115">
        <v>0</v>
      </c>
      <c r="K115">
        <v>145.70040313619481</v>
      </c>
      <c r="L115">
        <v>16.283453506293579</v>
      </c>
      <c r="M115">
        <v>11.166811165203139</v>
      </c>
    </row>
    <row r="116" spans="1:13" x14ac:dyDescent="0.25">
      <c r="A116" s="6">
        <v>44004</v>
      </c>
      <c r="B116">
        <v>16.121669533688081</v>
      </c>
      <c r="C116">
        <v>2.3947207136612572</v>
      </c>
      <c r="D116">
        <v>18.99253926814843</v>
      </c>
      <c r="E116">
        <v>1.06982119564843</v>
      </c>
      <c r="F116">
        <v>124.5467618788467</v>
      </c>
      <c r="G116">
        <v>10.365738651208011</v>
      </c>
      <c r="H116">
        <v>59.106878294169533</v>
      </c>
      <c r="I116">
        <v>77.106705553805796</v>
      </c>
      <c r="J116">
        <v>0</v>
      </c>
      <c r="K116">
        <v>161.09963273595531</v>
      </c>
      <c r="L116">
        <v>11.41671346958111</v>
      </c>
      <c r="M116">
        <v>0</v>
      </c>
    </row>
    <row r="117" spans="1:13" x14ac:dyDescent="0.25">
      <c r="A117" s="6">
        <v>44005</v>
      </c>
      <c r="B117">
        <v>43.758817305724783</v>
      </c>
      <c r="C117">
        <v>8.9802026762297125</v>
      </c>
      <c r="D117">
        <v>14.863726383768331</v>
      </c>
      <c r="E117">
        <v>1.06982119564843</v>
      </c>
      <c r="F117">
        <v>109.6011504533851</v>
      </c>
      <c r="G117">
        <v>69.598530943825239</v>
      </c>
      <c r="H117">
        <v>128.69801006468279</v>
      </c>
      <c r="I117">
        <v>156.7836346260718</v>
      </c>
      <c r="J117">
        <v>73.661147973460487</v>
      </c>
      <c r="K117">
        <v>325.51602261647429</v>
      </c>
      <c r="L117">
        <v>17.015294113317999</v>
      </c>
      <c r="M117">
        <v>16.750216747804721</v>
      </c>
    </row>
    <row r="118" spans="1:13" x14ac:dyDescent="0.25">
      <c r="A118" s="6">
        <v>44006</v>
      </c>
      <c r="B118">
        <v>6.9092869430091763</v>
      </c>
      <c r="C118">
        <v>8.3815224978143981</v>
      </c>
      <c r="D118">
        <v>-25.598639883156569</v>
      </c>
      <c r="E118">
        <v>2.1396423912968592</v>
      </c>
      <c r="F118">
        <v>119.5648914036928</v>
      </c>
      <c r="G118">
        <v>64.415661618221236</v>
      </c>
      <c r="H118">
        <v>115.3267882397807</v>
      </c>
      <c r="I118">
        <v>64.25558796150483</v>
      </c>
      <c r="J118">
        <v>38.997078338890837</v>
      </c>
      <c r="K118">
        <v>280.7398011648632</v>
      </c>
      <c r="L118">
        <v>15.29546868681059</v>
      </c>
      <c r="M118">
        <v>0</v>
      </c>
    </row>
    <row r="119" spans="1:13" x14ac:dyDescent="0.25">
      <c r="A119" s="6">
        <v>44007</v>
      </c>
      <c r="B119">
        <v>14.58627243524159</v>
      </c>
      <c r="C119">
        <v>7.1841621409837702</v>
      </c>
      <c r="D119">
        <v>28.075927613784629</v>
      </c>
      <c r="E119">
        <v>3.2094635869452892</v>
      </c>
      <c r="F119">
        <v>59.782445701846413</v>
      </c>
      <c r="G119">
        <v>73.300580462113814</v>
      </c>
      <c r="H119">
        <v>83.722082108193874</v>
      </c>
      <c r="I119">
        <v>100.2387172199475</v>
      </c>
      <c r="J119">
        <v>17.332034817284821</v>
      </c>
      <c r="K119">
        <v>270.31570728194839</v>
      </c>
      <c r="L119">
        <v>14.892956352947159</v>
      </c>
      <c r="M119">
        <v>27.91702791300786</v>
      </c>
    </row>
    <row r="120" spans="1:13" x14ac:dyDescent="0.25">
      <c r="A120" s="6">
        <v>44008</v>
      </c>
      <c r="B120">
        <v>19.192463730581039</v>
      </c>
      <c r="C120">
        <v>14.967004460382849</v>
      </c>
      <c r="D120">
        <v>24.772877306280559</v>
      </c>
      <c r="E120">
        <v>8.5585695651874367</v>
      </c>
      <c r="F120">
        <v>69.746186652154137</v>
      </c>
      <c r="G120">
        <v>57.011562581644078</v>
      </c>
      <c r="H120">
        <v>93.750498476870447</v>
      </c>
      <c r="I120">
        <v>64.25558796150483</v>
      </c>
      <c r="J120">
        <v>21.66504352160603</v>
      </c>
      <c r="K120">
        <v>234.54211236558189</v>
      </c>
      <c r="L120">
        <v>14.051339654869061</v>
      </c>
      <c r="M120">
        <v>0</v>
      </c>
    </row>
    <row r="121" spans="1:13" x14ac:dyDescent="0.25">
      <c r="A121" s="6">
        <v>44009</v>
      </c>
      <c r="B121">
        <v>-0.76769854922324177</v>
      </c>
      <c r="C121">
        <v>1.796040535245943</v>
      </c>
      <c r="D121">
        <v>6.606100615008148</v>
      </c>
      <c r="E121">
        <v>3.2094635869452892</v>
      </c>
      <c r="F121">
        <v>109.6011504533851</v>
      </c>
      <c r="G121">
        <v>29.61639614630861</v>
      </c>
      <c r="H121">
        <v>76.580634088075698</v>
      </c>
      <c r="I121">
        <v>71.966258516885418</v>
      </c>
      <c r="J121">
        <v>4.3330087043212053</v>
      </c>
      <c r="K121">
        <v>262.73454809437408</v>
      </c>
      <c r="L121">
        <v>15.00273244400082</v>
      </c>
      <c r="M121">
        <v>11.166811165203139</v>
      </c>
    </row>
    <row r="122" spans="1:13" x14ac:dyDescent="0.25">
      <c r="A122" s="6">
        <v>44010</v>
      </c>
      <c r="B122">
        <v>0</v>
      </c>
      <c r="C122">
        <v>0</v>
      </c>
      <c r="D122">
        <v>18.16677669127241</v>
      </c>
      <c r="E122">
        <v>2.1396423912968592</v>
      </c>
      <c r="F122">
        <v>89.673668552769612</v>
      </c>
      <c r="G122">
        <v>22.95270701338918</v>
      </c>
      <c r="H122">
        <v>41.481176797707668</v>
      </c>
      <c r="I122">
        <v>66.825811479965026</v>
      </c>
      <c r="J122">
        <v>0</v>
      </c>
      <c r="K122">
        <v>130.7749959856578</v>
      </c>
      <c r="L122">
        <v>13.904971533464179</v>
      </c>
      <c r="M122">
        <v>11.166811165203139</v>
      </c>
    </row>
    <row r="123" spans="1:13" x14ac:dyDescent="0.25">
      <c r="A123" s="6">
        <v>44011</v>
      </c>
      <c r="B123">
        <v>24.56635357514374</v>
      </c>
      <c r="C123">
        <v>4.7894414273225134</v>
      </c>
      <c r="D123">
        <v>4.9545754612561108</v>
      </c>
      <c r="E123">
        <v>3.2094635869452892</v>
      </c>
      <c r="F123">
        <v>99.63740950307735</v>
      </c>
      <c r="G123">
        <v>15.54860797681202</v>
      </c>
      <c r="H123">
        <v>57.283529863501073</v>
      </c>
      <c r="I123">
        <v>79.676929072265992</v>
      </c>
      <c r="J123">
        <v>0</v>
      </c>
      <c r="K123">
        <v>163.9425674312956</v>
      </c>
      <c r="L123">
        <v>15.29546868681059</v>
      </c>
      <c r="M123">
        <v>5.5834055826015723</v>
      </c>
    </row>
    <row r="124" spans="1:13" x14ac:dyDescent="0.25">
      <c r="A124" s="6">
        <v>44012</v>
      </c>
      <c r="B124">
        <v>20.727860829027531</v>
      </c>
      <c r="C124">
        <v>8.3815224978143981</v>
      </c>
      <c r="D124">
        <v>18.99253926814843</v>
      </c>
      <c r="E124">
        <v>9.6283907608358668</v>
      </c>
      <c r="F124">
        <v>84.691798077615744</v>
      </c>
      <c r="G124">
        <v>39.241724893858908</v>
      </c>
      <c r="H124">
        <v>94.966064097316092</v>
      </c>
      <c r="I124">
        <v>-89.957823146106762</v>
      </c>
      <c r="J124">
        <v>64.995130564818083</v>
      </c>
      <c r="K124">
        <v>303.24636750297458</v>
      </c>
      <c r="L124">
        <v>18.55215938806931</v>
      </c>
      <c r="M124">
        <v>11.166811165203139</v>
      </c>
    </row>
    <row r="125" spans="1:13" x14ac:dyDescent="0.25">
      <c r="A125" s="6">
        <v>44013</v>
      </c>
      <c r="B125">
        <v>13.05087533679511</v>
      </c>
      <c r="C125">
        <v>2.9934008920765711</v>
      </c>
      <c r="D125">
        <v>17.341014114396391</v>
      </c>
      <c r="E125">
        <v>9.6283907608358668</v>
      </c>
      <c r="F125">
        <v>74.728057127308006</v>
      </c>
      <c r="G125">
        <v>71.819760654798387</v>
      </c>
      <c r="H125">
        <v>105.4503175736598</v>
      </c>
      <c r="I125">
        <v>38.553352776902898</v>
      </c>
      <c r="J125">
        <v>30.331060930248441</v>
      </c>
      <c r="K125">
        <v>245.91385114694339</v>
      </c>
      <c r="L125">
        <v>15.880941172430139</v>
      </c>
      <c r="M125">
        <v>0</v>
      </c>
    </row>
    <row r="126" spans="1:13" x14ac:dyDescent="0.25">
      <c r="A126" s="6">
        <v>44014</v>
      </c>
      <c r="B126">
        <v>10.74777968912538</v>
      </c>
      <c r="C126">
        <v>6.5854819625684557</v>
      </c>
      <c r="D126">
        <v>24.772877306280559</v>
      </c>
      <c r="E126">
        <v>4.2792847825937184</v>
      </c>
      <c r="F126">
        <v>39.854963801230937</v>
      </c>
      <c r="G126">
        <v>30.35680604996633</v>
      </c>
      <c r="H126">
        <v>110.4645257579981</v>
      </c>
      <c r="I126">
        <v>77.106705553805796</v>
      </c>
      <c r="J126">
        <v>30.331060930248441</v>
      </c>
      <c r="K126">
        <v>296.61285321384702</v>
      </c>
      <c r="L126">
        <v>13.86837950311295</v>
      </c>
      <c r="M126">
        <v>0</v>
      </c>
    </row>
    <row r="127" spans="1:13" x14ac:dyDescent="0.25">
      <c r="A127" s="6">
        <v>44015</v>
      </c>
      <c r="B127">
        <v>13.818573886018349</v>
      </c>
      <c r="C127">
        <v>2.3947207136612572</v>
      </c>
      <c r="D127">
        <v>12.38643865314028</v>
      </c>
      <c r="E127">
        <v>18.1869603260233</v>
      </c>
      <c r="F127">
        <v>74.728057127308006</v>
      </c>
      <c r="G127">
        <v>36.280085279228047</v>
      </c>
      <c r="H127">
        <v>100.28416368676579</v>
      </c>
      <c r="I127">
        <v>205.61788147681551</v>
      </c>
      <c r="J127">
        <v>17.332034817284821</v>
      </c>
      <c r="K127">
        <v>305.61547974909149</v>
      </c>
      <c r="L127">
        <v>16.173677415239911</v>
      </c>
      <c r="M127">
        <v>0</v>
      </c>
    </row>
    <row r="128" spans="1:13" x14ac:dyDescent="0.25">
      <c r="A128" s="6">
        <v>44016</v>
      </c>
      <c r="B128">
        <v>0</v>
      </c>
      <c r="C128">
        <v>5.9868017841531422</v>
      </c>
      <c r="D128">
        <v>17.341014114396391</v>
      </c>
      <c r="E128">
        <v>0</v>
      </c>
      <c r="F128">
        <v>44.836834276384813</v>
      </c>
      <c r="G128">
        <v>23.69311691704689</v>
      </c>
      <c r="H128">
        <v>40.265611177262024</v>
      </c>
      <c r="I128">
        <v>41.123576295363087</v>
      </c>
      <c r="J128">
        <v>25.998052225927228</v>
      </c>
      <c r="K128">
        <v>258.47014605136349</v>
      </c>
      <c r="L128">
        <v>22.430914605298788</v>
      </c>
      <c r="M128">
        <v>0</v>
      </c>
    </row>
    <row r="129" spans="1:13" x14ac:dyDescent="0.25">
      <c r="A129" s="6">
        <v>44017</v>
      </c>
      <c r="B129">
        <v>0.76769854922324177</v>
      </c>
      <c r="C129">
        <v>1.796040535245943</v>
      </c>
      <c r="D129">
        <v>5.7803380381321299</v>
      </c>
      <c r="E129">
        <v>0</v>
      </c>
      <c r="F129">
        <v>79.709927602461875</v>
      </c>
      <c r="G129">
        <v>14.067788169496589</v>
      </c>
      <c r="H129">
        <v>43.760362336043258</v>
      </c>
      <c r="I129">
        <v>92.528046664566958</v>
      </c>
      <c r="J129">
        <v>0</v>
      </c>
      <c r="K129">
        <v>142.6205572162427</v>
      </c>
      <c r="L129">
        <v>15.55161289926914</v>
      </c>
      <c r="M129">
        <v>5.5834055826015723</v>
      </c>
    </row>
    <row r="130" spans="1:13" x14ac:dyDescent="0.25">
      <c r="A130" s="6">
        <v>44018</v>
      </c>
      <c r="B130">
        <v>17.657066632134558</v>
      </c>
      <c r="C130">
        <v>-0.59868017841531418</v>
      </c>
      <c r="D130">
        <v>6.606100615008148</v>
      </c>
      <c r="E130">
        <v>3.2094635869452892</v>
      </c>
      <c r="F130">
        <v>59.782445701846413</v>
      </c>
      <c r="G130">
        <v>8.1445089402348678</v>
      </c>
      <c r="H130">
        <v>53.940724407275539</v>
      </c>
      <c r="I130">
        <v>46.264023332283479</v>
      </c>
      <c r="J130">
        <v>12.99902611296362</v>
      </c>
      <c r="K130">
        <v>146.88495925925329</v>
      </c>
      <c r="L130">
        <v>17.051886143669229</v>
      </c>
      <c r="M130">
        <v>0</v>
      </c>
    </row>
    <row r="131" spans="1:13" x14ac:dyDescent="0.25">
      <c r="A131" s="6">
        <v>44019</v>
      </c>
      <c r="B131">
        <v>8.444684041455659</v>
      </c>
      <c r="C131">
        <v>5.9868017841531422</v>
      </c>
      <c r="D131">
        <v>24.772877306280559</v>
      </c>
      <c r="E131">
        <v>4.2792847825937184</v>
      </c>
      <c r="F131">
        <v>54.800575226692537</v>
      </c>
      <c r="G131">
        <v>39.982134797516629</v>
      </c>
      <c r="H131">
        <v>185.67764852307241</v>
      </c>
      <c r="I131">
        <v>53.97469388766406</v>
      </c>
      <c r="J131">
        <v>0</v>
      </c>
      <c r="K131">
        <v>297.08667566307042</v>
      </c>
      <c r="L131">
        <v>17.673950659639988</v>
      </c>
      <c r="M131">
        <v>0</v>
      </c>
    </row>
    <row r="132" spans="1:13" x14ac:dyDescent="0.25">
      <c r="A132" s="6">
        <v>44020</v>
      </c>
      <c r="B132">
        <v>-0.76769854922324177</v>
      </c>
      <c r="C132">
        <v>8.3815224978143981</v>
      </c>
      <c r="D132">
        <v>12.38643865314028</v>
      </c>
      <c r="E132">
        <v>4.2792847825937184</v>
      </c>
      <c r="F132">
        <v>74.728057127308006</v>
      </c>
      <c r="G132">
        <v>42.20336450848977</v>
      </c>
      <c r="H132">
        <v>131.12914130557411</v>
      </c>
      <c r="I132">
        <v>61.685364443044641</v>
      </c>
      <c r="J132">
        <v>8.6660174086424107</v>
      </c>
      <c r="K132">
        <v>289.74242770010773</v>
      </c>
      <c r="L132">
        <v>17.820318781044879</v>
      </c>
      <c r="M132">
        <v>0</v>
      </c>
    </row>
    <row r="133" spans="1:13" x14ac:dyDescent="0.25">
      <c r="A133" s="6">
        <v>44021</v>
      </c>
      <c r="B133">
        <v>33.011037616599403</v>
      </c>
      <c r="C133">
        <v>6.5854819625684557</v>
      </c>
      <c r="D133">
        <v>9.9091509225122216</v>
      </c>
      <c r="E133">
        <v>5.3491059782421484</v>
      </c>
      <c r="F133">
        <v>69.746186652154137</v>
      </c>
      <c r="G133">
        <v>22.95270701338918</v>
      </c>
      <c r="H133">
        <v>152.40153966337289</v>
      </c>
      <c r="I133">
        <v>56.544917406124263</v>
      </c>
      <c r="J133">
        <v>8.6660174086424107</v>
      </c>
      <c r="K133">
        <v>289.03169402627259</v>
      </c>
      <c r="L133">
        <v>17.381214416830218</v>
      </c>
      <c r="M133">
        <v>0</v>
      </c>
    </row>
    <row r="134" spans="1:13" x14ac:dyDescent="0.25">
      <c r="A134" s="6">
        <v>44022</v>
      </c>
      <c r="B134">
        <v>17.657066632134558</v>
      </c>
      <c r="C134">
        <v>3.5920810704918851</v>
      </c>
      <c r="D134">
        <v>9.9091509225122216</v>
      </c>
      <c r="E134">
        <v>2.1396423912968592</v>
      </c>
      <c r="F134">
        <v>54.800575226692537</v>
      </c>
      <c r="G134">
        <v>25.173936724362321</v>
      </c>
      <c r="H134">
        <v>125.20325890590151</v>
      </c>
      <c r="I134">
        <v>105.3791642568679</v>
      </c>
      <c r="J134">
        <v>12.99902611296362</v>
      </c>
      <c r="K134">
        <v>287.61022667860237</v>
      </c>
      <c r="L134">
        <v>18.99126375228397</v>
      </c>
      <c r="M134">
        <v>0</v>
      </c>
    </row>
    <row r="135" spans="1:13" x14ac:dyDescent="0.25">
      <c r="A135" s="6">
        <v>44023</v>
      </c>
      <c r="B135">
        <v>-2.3030956476697249</v>
      </c>
      <c r="C135">
        <v>4.190761248907199</v>
      </c>
      <c r="D135">
        <v>5.7803380381321299</v>
      </c>
      <c r="E135">
        <v>0</v>
      </c>
      <c r="F135">
        <v>44.836834276384813</v>
      </c>
      <c r="G135">
        <v>12.58696836218116</v>
      </c>
      <c r="H135">
        <v>104.842534763437</v>
      </c>
      <c r="I135">
        <v>41.123576295363087</v>
      </c>
      <c r="J135">
        <v>4.3330087043212053</v>
      </c>
      <c r="K135">
        <v>253.73192155912949</v>
      </c>
      <c r="L135">
        <v>20.125616693171828</v>
      </c>
      <c r="M135">
        <v>0</v>
      </c>
    </row>
    <row r="136" spans="1:13" x14ac:dyDescent="0.25">
      <c r="A136" s="6">
        <v>44024</v>
      </c>
      <c r="B136">
        <v>0</v>
      </c>
      <c r="C136">
        <v>0.59868017841531418</v>
      </c>
      <c r="D136">
        <v>7.4318631918841662</v>
      </c>
      <c r="E136">
        <v>0</v>
      </c>
      <c r="F136">
        <v>69.746186652154137</v>
      </c>
      <c r="G136">
        <v>6.6636891329194379</v>
      </c>
      <c r="H136">
        <v>69.743077473068936</v>
      </c>
      <c r="I136">
        <v>33.412905739982513</v>
      </c>
      <c r="J136">
        <v>0</v>
      </c>
      <c r="K136">
        <v>149.49098272998199</v>
      </c>
      <c r="L136">
        <v>18.332607205961981</v>
      </c>
      <c r="M136">
        <v>11.166811165203139</v>
      </c>
    </row>
    <row r="137" spans="1:13" x14ac:dyDescent="0.25">
      <c r="A137" s="6">
        <v>44025</v>
      </c>
      <c r="B137">
        <v>16.889368082911322</v>
      </c>
      <c r="C137">
        <v>1.796040535245943</v>
      </c>
      <c r="D137">
        <v>10.73491349938824</v>
      </c>
      <c r="E137">
        <v>3.2094635869452892</v>
      </c>
      <c r="F137">
        <v>39.854963801230937</v>
      </c>
      <c r="G137">
        <v>7.4040990365771533</v>
      </c>
      <c r="H137">
        <v>55.764072837944013</v>
      </c>
      <c r="I137">
        <v>48.834246850743668</v>
      </c>
      <c r="J137">
        <v>0</v>
      </c>
      <c r="K137">
        <v>173.6559276403753</v>
      </c>
      <c r="L137">
        <v>20.2353927842255</v>
      </c>
      <c r="M137">
        <v>0</v>
      </c>
    </row>
    <row r="138" spans="1:13" x14ac:dyDescent="0.25">
      <c r="A138" s="6">
        <v>44026</v>
      </c>
      <c r="B138">
        <v>-1.535397098446484</v>
      </c>
      <c r="C138">
        <v>2.3947207136612572</v>
      </c>
      <c r="D138">
        <v>14.037963806892311</v>
      </c>
      <c r="E138">
        <v>3.2094635869452892</v>
      </c>
      <c r="F138">
        <v>29.891222850923199</v>
      </c>
      <c r="G138">
        <v>32.578035760939471</v>
      </c>
      <c r="H138">
        <v>140.7017205665835</v>
      </c>
      <c r="I138">
        <v>25.702235184601928</v>
      </c>
      <c r="J138">
        <v>21.66504352160603</v>
      </c>
      <c r="K138">
        <v>307.98459199520858</v>
      </c>
      <c r="L138">
        <v>21.29656166441092</v>
      </c>
      <c r="M138">
        <v>5.5834055826015723</v>
      </c>
    </row>
    <row r="139" spans="1:13" x14ac:dyDescent="0.25">
      <c r="A139" s="6">
        <v>44027</v>
      </c>
      <c r="B139">
        <v>68.325170880868512</v>
      </c>
      <c r="C139">
        <v>1.1973603568306279</v>
      </c>
      <c r="D139">
        <v>10.73491349938824</v>
      </c>
      <c r="E139">
        <v>4.2792847825937184</v>
      </c>
      <c r="F139">
        <v>39.854963801230937</v>
      </c>
      <c r="G139">
        <v>19.250657495100601</v>
      </c>
      <c r="H139">
        <v>147.08344007392321</v>
      </c>
      <c r="I139">
        <v>48.834246850743668</v>
      </c>
      <c r="J139">
        <v>4.3330087043212053</v>
      </c>
      <c r="K139">
        <v>292.11153994622481</v>
      </c>
      <c r="L139">
        <v>22.138178362489011</v>
      </c>
      <c r="M139">
        <v>5.5834055826015723</v>
      </c>
    </row>
    <row r="140" spans="1:13" x14ac:dyDescent="0.25">
      <c r="A140" s="6">
        <v>44028</v>
      </c>
      <c r="B140">
        <v>13.05087533679511</v>
      </c>
      <c r="C140">
        <v>4.190761248907199</v>
      </c>
      <c r="D140">
        <v>16.515251537520371</v>
      </c>
      <c r="E140">
        <v>3.2094635869452892</v>
      </c>
      <c r="F140">
        <v>39.854963801230937</v>
      </c>
      <c r="G140">
        <v>17.76983768778517</v>
      </c>
      <c r="H140">
        <v>143.2847975100305</v>
      </c>
      <c r="I140">
        <v>28.272458703062131</v>
      </c>
      <c r="J140">
        <v>30.331060930248441</v>
      </c>
      <c r="K140">
        <v>313.19663893666592</v>
      </c>
      <c r="L140">
        <v>25.175316881640398</v>
      </c>
      <c r="M140">
        <v>5.5834055826015723</v>
      </c>
    </row>
    <row r="141" spans="1:13" x14ac:dyDescent="0.25">
      <c r="A141" s="6">
        <v>44029</v>
      </c>
      <c r="B141">
        <v>10.74777968912538</v>
      </c>
      <c r="C141">
        <v>0.59868017841531418</v>
      </c>
      <c r="D141">
        <v>9.0833883456362035</v>
      </c>
      <c r="E141">
        <v>4.2792847825937184</v>
      </c>
      <c r="F141">
        <v>54.800575226692537</v>
      </c>
      <c r="G141">
        <v>19.250657495100601</v>
      </c>
      <c r="H141">
        <v>141.3095033768063</v>
      </c>
      <c r="I141">
        <v>66.825811479965026</v>
      </c>
      <c r="J141">
        <v>21.66504352160603</v>
      </c>
      <c r="K141">
        <v>275.52775422340579</v>
      </c>
      <c r="L141">
        <v>24.553252365669639</v>
      </c>
      <c r="M141">
        <v>0</v>
      </c>
    </row>
    <row r="142" spans="1:13" x14ac:dyDescent="0.25">
      <c r="A142" s="6">
        <v>44030</v>
      </c>
      <c r="B142">
        <v>-2.3030956476697249</v>
      </c>
      <c r="C142">
        <v>1.796040535245943</v>
      </c>
      <c r="D142">
        <v>11.56067607626426</v>
      </c>
      <c r="E142">
        <v>0</v>
      </c>
      <c r="F142">
        <v>49.818704751538682</v>
      </c>
      <c r="G142">
        <v>6.6636891329194379</v>
      </c>
      <c r="H142">
        <v>131.88886981835259</v>
      </c>
      <c r="I142">
        <v>43.69379981382329</v>
      </c>
      <c r="J142">
        <v>0</v>
      </c>
      <c r="K142">
        <v>218.19523786737469</v>
      </c>
      <c r="L142">
        <v>19.869472480713281</v>
      </c>
      <c r="M142">
        <v>0</v>
      </c>
    </row>
    <row r="143" spans="1:13" x14ac:dyDescent="0.25">
      <c r="A143" s="6">
        <v>44031</v>
      </c>
      <c r="B143">
        <v>0</v>
      </c>
      <c r="C143">
        <v>0.59868017841531418</v>
      </c>
      <c r="D143">
        <v>2.477287730628055</v>
      </c>
      <c r="E143">
        <v>0</v>
      </c>
      <c r="F143">
        <v>34.873093326077068</v>
      </c>
      <c r="G143">
        <v>8.1445089402348678</v>
      </c>
      <c r="H143">
        <v>67.919729042400462</v>
      </c>
      <c r="I143">
        <v>38.553352776902898</v>
      </c>
      <c r="J143">
        <v>0</v>
      </c>
      <c r="K143">
        <v>169.62843682197641</v>
      </c>
      <c r="L143">
        <v>24.919172669181851</v>
      </c>
      <c r="M143">
        <v>0</v>
      </c>
    </row>
    <row r="144" spans="1:13" x14ac:dyDescent="0.25">
      <c r="A144" s="6">
        <v>44032</v>
      </c>
      <c r="B144">
        <v>17.657066632134558</v>
      </c>
      <c r="C144">
        <v>1.1973603568306279</v>
      </c>
      <c r="D144">
        <v>10.73491349938824</v>
      </c>
      <c r="E144">
        <v>2.1396423912968592</v>
      </c>
      <c r="F144">
        <v>34.873093326077068</v>
      </c>
      <c r="G144">
        <v>7.4040990365771533</v>
      </c>
      <c r="H144">
        <v>78.100091113632757</v>
      </c>
      <c r="I144">
        <v>28.272458703062131</v>
      </c>
      <c r="J144">
        <v>21.66504352160603</v>
      </c>
      <c r="K144">
        <v>149.7278939545937</v>
      </c>
      <c r="L144">
        <v>21.406337755464591</v>
      </c>
      <c r="M144">
        <v>0</v>
      </c>
    </row>
    <row r="145" spans="1:13" x14ac:dyDescent="0.25">
      <c r="A145" s="6">
        <v>44033</v>
      </c>
      <c r="B145">
        <v>-9.9800811399021434</v>
      </c>
      <c r="C145">
        <v>2.9934008920765711</v>
      </c>
      <c r="D145">
        <v>12.38643865314028</v>
      </c>
      <c r="E145">
        <v>2.1396423912968592</v>
      </c>
      <c r="F145">
        <v>34.873093326077068</v>
      </c>
      <c r="G145">
        <v>18.51024759144288</v>
      </c>
      <c r="H145">
        <v>168.20389272916631</v>
      </c>
      <c r="I145">
        <v>33.412905739982513</v>
      </c>
      <c r="J145">
        <v>0</v>
      </c>
      <c r="K145">
        <v>323.8576440441924</v>
      </c>
      <c r="L145">
        <v>23.784819728293989</v>
      </c>
      <c r="M145">
        <v>-5.5834055826015723</v>
      </c>
    </row>
    <row r="146" spans="1:13" x14ac:dyDescent="0.25">
      <c r="A146" s="6">
        <v>44034</v>
      </c>
      <c r="B146">
        <v>5.3738898445626919</v>
      </c>
      <c r="C146">
        <v>1.796040535245943</v>
      </c>
      <c r="D146">
        <v>7.4318631918841662</v>
      </c>
      <c r="E146">
        <v>2.1396423912968592</v>
      </c>
      <c r="F146">
        <v>29.891222850923199</v>
      </c>
      <c r="G146">
        <v>12.58696836218116</v>
      </c>
      <c r="H146">
        <v>184.76597430773819</v>
      </c>
      <c r="I146">
        <v>107.94938777532811</v>
      </c>
      <c r="J146">
        <v>12.99902611296362</v>
      </c>
      <c r="K146">
        <v>304.19401240142139</v>
      </c>
      <c r="L146">
        <v>41.312402266529091</v>
      </c>
      <c r="M146">
        <v>5.5834055826015723</v>
      </c>
    </row>
    <row r="147" spans="1:13" x14ac:dyDescent="0.25">
      <c r="A147" s="6">
        <v>44035</v>
      </c>
      <c r="B147">
        <v>6.9092869430091763</v>
      </c>
      <c r="C147">
        <v>4.7894414273225134</v>
      </c>
      <c r="D147">
        <v>8.2576257687601853</v>
      </c>
      <c r="E147">
        <v>3.2094635869452892</v>
      </c>
      <c r="F147">
        <v>19.927481900615469</v>
      </c>
      <c r="G147">
        <v>6.6636891329194379</v>
      </c>
      <c r="H147">
        <v>166.22859859594209</v>
      </c>
      <c r="I147">
        <v>28.272458703062131</v>
      </c>
      <c r="J147">
        <v>17.332034817284821</v>
      </c>
      <c r="K147">
        <v>310.59061546593722</v>
      </c>
      <c r="L147">
        <v>27.078102459903921</v>
      </c>
      <c r="M147">
        <v>0</v>
      </c>
    </row>
    <row r="148" spans="1:13" x14ac:dyDescent="0.25">
      <c r="A148" s="6">
        <v>44036</v>
      </c>
      <c r="B148">
        <v>6.9092869430091763</v>
      </c>
      <c r="C148">
        <v>5.9868017841531422</v>
      </c>
      <c r="D148">
        <v>4.1288128843800926</v>
      </c>
      <c r="E148">
        <v>3.2094635869452892</v>
      </c>
      <c r="F148">
        <v>4.9818704751538672</v>
      </c>
      <c r="G148">
        <v>23.69311691704689</v>
      </c>
      <c r="H148">
        <v>172.00253529305891</v>
      </c>
      <c r="I148">
        <v>12.85111759230097</v>
      </c>
      <c r="J148">
        <v>21.66504352160603</v>
      </c>
      <c r="K148">
        <v>273.8693756511239</v>
      </c>
      <c r="L148">
        <v>27.700166975874691</v>
      </c>
      <c r="M148">
        <v>0</v>
      </c>
    </row>
    <row r="149" spans="1:13" x14ac:dyDescent="0.25">
      <c r="A149" s="6">
        <v>44037</v>
      </c>
      <c r="B149">
        <v>0</v>
      </c>
      <c r="C149">
        <v>2.3947207136612572</v>
      </c>
      <c r="D149">
        <v>4.1288128843800926</v>
      </c>
      <c r="E149">
        <v>0</v>
      </c>
      <c r="F149">
        <v>9.9637409503077343</v>
      </c>
      <c r="G149">
        <v>11.106148554865729</v>
      </c>
      <c r="H149">
        <v>136.59918659757949</v>
      </c>
      <c r="I149">
        <v>30.84268222152232</v>
      </c>
      <c r="J149">
        <v>17.332034817284821</v>
      </c>
      <c r="K149">
        <v>286.89949300476741</v>
      </c>
      <c r="L149">
        <v>25.687605306557501</v>
      </c>
      <c r="M149">
        <v>5.5834055826015723</v>
      </c>
    </row>
    <row r="150" spans="1:13" x14ac:dyDescent="0.25">
      <c r="A150" s="6">
        <v>44038</v>
      </c>
      <c r="B150">
        <v>0</v>
      </c>
      <c r="C150">
        <v>0</v>
      </c>
      <c r="D150">
        <v>4.1288128843800926</v>
      </c>
      <c r="E150">
        <v>0</v>
      </c>
      <c r="F150">
        <v>29.891222850923199</v>
      </c>
      <c r="G150">
        <v>5.9232792292617216</v>
      </c>
      <c r="H150">
        <v>71.718371606293118</v>
      </c>
      <c r="I150">
        <v>56.544917406124263</v>
      </c>
      <c r="J150">
        <v>0</v>
      </c>
      <c r="K150">
        <v>131.4857296594929</v>
      </c>
      <c r="L150">
        <v>26.016933579718501</v>
      </c>
      <c r="M150">
        <v>0</v>
      </c>
    </row>
    <row r="151" spans="1:13" x14ac:dyDescent="0.25">
      <c r="A151" s="6">
        <v>44039</v>
      </c>
      <c r="B151">
        <v>11.51547823834863</v>
      </c>
      <c r="C151">
        <v>0.59868017841531418</v>
      </c>
      <c r="D151">
        <v>4.1288128843800926</v>
      </c>
      <c r="E151">
        <v>2.1396423912968592</v>
      </c>
      <c r="F151">
        <v>19.927481900615469</v>
      </c>
      <c r="G151">
        <v>2.2212297109731458</v>
      </c>
      <c r="H151">
        <v>170.1791868623904</v>
      </c>
      <c r="I151">
        <v>15.42134111076116</v>
      </c>
      <c r="J151">
        <v>4.3330087043212053</v>
      </c>
      <c r="K151">
        <v>145.46349191158311</v>
      </c>
      <c r="L151">
        <v>23.30912333372811</v>
      </c>
      <c r="M151">
        <v>5.5834055826015723</v>
      </c>
    </row>
    <row r="152" spans="1:13" x14ac:dyDescent="0.25">
      <c r="A152" s="6">
        <v>44040</v>
      </c>
      <c r="B152">
        <v>9.9800811399021434</v>
      </c>
      <c r="C152">
        <v>3.5920810704918851</v>
      </c>
      <c r="D152">
        <v>9.0833883456362035</v>
      </c>
      <c r="E152">
        <v>2.1396423912968592</v>
      </c>
      <c r="F152">
        <v>4.9818704751538672</v>
      </c>
      <c r="G152">
        <v>15.54860797681202</v>
      </c>
      <c r="H152">
        <v>208.7733953115397</v>
      </c>
      <c r="I152">
        <v>30.84268222152232</v>
      </c>
      <c r="J152">
        <v>47.663095747533262</v>
      </c>
      <c r="K152">
        <v>218.19523786737469</v>
      </c>
      <c r="L152">
        <v>28.724743825708892</v>
      </c>
      <c r="M152">
        <v>0</v>
      </c>
    </row>
    <row r="153" spans="1:13" x14ac:dyDescent="0.25">
      <c r="A153" s="6">
        <v>44041</v>
      </c>
      <c r="B153">
        <v>-0.76769854922324177</v>
      </c>
      <c r="C153">
        <v>2.3947207136612572</v>
      </c>
      <c r="D153">
        <v>4.9545754612561108</v>
      </c>
      <c r="E153">
        <v>5.3491059782421484</v>
      </c>
      <c r="F153">
        <v>0</v>
      </c>
      <c r="G153">
        <v>25.173936724362321</v>
      </c>
      <c r="H153">
        <v>217.58624605977059</v>
      </c>
      <c r="I153">
        <v>12.85111759230097</v>
      </c>
      <c r="J153">
        <v>12.99902611296362</v>
      </c>
      <c r="K153">
        <v>377.87340325565981</v>
      </c>
      <c r="L153">
        <v>27.883127127630789</v>
      </c>
      <c r="M153">
        <v>16.750216747804721</v>
      </c>
    </row>
    <row r="154" spans="1:13" x14ac:dyDescent="0.25">
      <c r="A154" s="6">
        <v>44042</v>
      </c>
      <c r="B154">
        <v>11.51547823834863</v>
      </c>
      <c r="C154">
        <v>5.3881216057378278</v>
      </c>
      <c r="D154">
        <v>2.477287730628055</v>
      </c>
      <c r="E154">
        <v>2.1396423912968592</v>
      </c>
      <c r="F154">
        <v>14.9456114254616</v>
      </c>
      <c r="G154">
        <v>0</v>
      </c>
      <c r="H154">
        <v>183.70235438984821</v>
      </c>
      <c r="I154">
        <v>43.69379981382329</v>
      </c>
      <c r="J154">
        <v>17.332034817284821</v>
      </c>
      <c r="K154">
        <v>267.47277258660807</v>
      </c>
      <c r="L154">
        <v>27.919719157982019</v>
      </c>
      <c r="M154">
        <v>11.166811165203139</v>
      </c>
    </row>
    <row r="155" spans="1:13" x14ac:dyDescent="0.25">
      <c r="A155" s="6">
        <v>44043</v>
      </c>
      <c r="B155">
        <v>20.727860829027531</v>
      </c>
      <c r="C155">
        <v>1.796040535245943</v>
      </c>
      <c r="D155">
        <v>7.4318631918841662</v>
      </c>
      <c r="E155">
        <v>2.1396423912968592</v>
      </c>
      <c r="F155">
        <v>14.9456114254616</v>
      </c>
      <c r="G155">
        <v>14.80819807315431</v>
      </c>
      <c r="H155">
        <v>188.8685082767422</v>
      </c>
      <c r="I155">
        <v>15.42134111076116</v>
      </c>
      <c r="J155">
        <v>4.3330087043212053</v>
      </c>
      <c r="K155">
        <v>287.13640422937908</v>
      </c>
      <c r="L155">
        <v>29.017480068518658</v>
      </c>
      <c r="M155">
        <v>0</v>
      </c>
    </row>
    <row r="156" spans="1:13" x14ac:dyDescent="0.25">
      <c r="A156" s="6">
        <v>44044</v>
      </c>
      <c r="B156">
        <v>0</v>
      </c>
      <c r="C156">
        <v>4.190761248907199</v>
      </c>
      <c r="D156">
        <v>4.1288128843800926</v>
      </c>
      <c r="E156">
        <v>0</v>
      </c>
      <c r="F156">
        <v>4.9818704751538672</v>
      </c>
      <c r="G156">
        <v>9.6253287475502987</v>
      </c>
      <c r="H156">
        <v>169.41945834961189</v>
      </c>
      <c r="I156">
        <v>20.56178814768155</v>
      </c>
      <c r="J156">
        <v>17.332034817284821</v>
      </c>
      <c r="K156">
        <v>257.75941237752841</v>
      </c>
      <c r="L156">
        <v>31.213001889591951</v>
      </c>
      <c r="M156">
        <v>0</v>
      </c>
    </row>
    <row r="157" spans="1:13" x14ac:dyDescent="0.25">
      <c r="A157" s="6">
        <v>44045</v>
      </c>
      <c r="B157">
        <v>0</v>
      </c>
      <c r="C157">
        <v>0</v>
      </c>
      <c r="D157">
        <v>6.606100615008148</v>
      </c>
      <c r="E157">
        <v>0</v>
      </c>
      <c r="F157">
        <v>24.909352375769341</v>
      </c>
      <c r="G157">
        <v>3.7020495182885771</v>
      </c>
      <c r="H157">
        <v>61.234118129949422</v>
      </c>
      <c r="I157">
        <v>41.123576295363087</v>
      </c>
      <c r="J157">
        <v>0</v>
      </c>
      <c r="K157">
        <v>128.1689725149291</v>
      </c>
      <c r="L157">
        <v>28.212455400791789</v>
      </c>
      <c r="M157">
        <v>0</v>
      </c>
    </row>
    <row r="158" spans="1:13" x14ac:dyDescent="0.25">
      <c r="A158" s="6">
        <v>44046</v>
      </c>
      <c r="B158">
        <v>-0.76769854922324177</v>
      </c>
      <c r="C158">
        <v>0</v>
      </c>
      <c r="D158">
        <v>9.9091509225122216</v>
      </c>
      <c r="E158">
        <v>28.8851722825076</v>
      </c>
      <c r="F158">
        <v>9.9637409503077343</v>
      </c>
      <c r="G158">
        <v>0.74040990365771531</v>
      </c>
      <c r="H158">
        <v>80.531222354524047</v>
      </c>
      <c r="I158">
        <v>5.1404470369203867</v>
      </c>
      <c r="J158">
        <v>21.66504352160603</v>
      </c>
      <c r="K158">
        <v>132.90719700716309</v>
      </c>
      <c r="L158">
        <v>29.383400372030881</v>
      </c>
      <c r="M158">
        <v>0</v>
      </c>
    </row>
    <row r="159" spans="1:13" x14ac:dyDescent="0.25">
      <c r="A159" s="6">
        <v>44047</v>
      </c>
      <c r="B159">
        <v>21.495559378250771</v>
      </c>
      <c r="C159">
        <v>5.3881216057378278</v>
      </c>
      <c r="D159">
        <v>4.1288128843800926</v>
      </c>
      <c r="E159">
        <v>27.81535108685917</v>
      </c>
      <c r="F159">
        <v>4.9818704751538672</v>
      </c>
      <c r="G159">
        <v>13.327378265838879</v>
      </c>
      <c r="H159">
        <v>209.3811781217625</v>
      </c>
      <c r="I159">
        <v>12.85111759230097</v>
      </c>
      <c r="J159">
        <v>8.6660174086424107</v>
      </c>
      <c r="K159">
        <v>273.3955532019005</v>
      </c>
      <c r="L159">
        <v>31.359370010996841</v>
      </c>
      <c r="M159">
        <v>5.5834055826015723</v>
      </c>
    </row>
    <row r="160" spans="1:13" x14ac:dyDescent="0.25">
      <c r="A160" s="6">
        <v>44048</v>
      </c>
      <c r="B160">
        <v>-2.3030956476697249</v>
      </c>
      <c r="C160">
        <v>9.5788828546450269</v>
      </c>
      <c r="D160">
        <v>8.2576257687601853</v>
      </c>
      <c r="E160">
        <v>1.06982119564843</v>
      </c>
      <c r="F160">
        <v>24.909352375769341</v>
      </c>
      <c r="G160">
        <v>10.365738651208011</v>
      </c>
      <c r="H160">
        <v>209.07728671665109</v>
      </c>
      <c r="I160">
        <v>77.106705553805796</v>
      </c>
      <c r="J160">
        <v>30.331060930248441</v>
      </c>
      <c r="K160">
        <v>340.4414297670113</v>
      </c>
      <c r="L160">
        <v>33.079195437504247</v>
      </c>
      <c r="M160">
        <v>0</v>
      </c>
    </row>
    <row r="161" spans="1:13" x14ac:dyDescent="0.25">
      <c r="A161" s="6">
        <v>44049</v>
      </c>
      <c r="B161">
        <v>8.444684041455659</v>
      </c>
      <c r="C161">
        <v>1.1973603568306279</v>
      </c>
      <c r="D161">
        <v>4.9545754612561108</v>
      </c>
      <c r="E161">
        <v>1.06982119564843</v>
      </c>
      <c r="F161">
        <v>14.9456114254616</v>
      </c>
      <c r="G161">
        <v>13.327378265838879</v>
      </c>
      <c r="H161">
        <v>190.38796530229931</v>
      </c>
      <c r="I161">
        <v>17.991564629221351</v>
      </c>
      <c r="J161">
        <v>8.6660174086424107</v>
      </c>
      <c r="K161">
        <v>293.05918484467151</v>
      </c>
      <c r="L161">
        <v>32.420538891182261</v>
      </c>
      <c r="M161">
        <v>0</v>
      </c>
    </row>
    <row r="162" spans="1:13" x14ac:dyDescent="0.25">
      <c r="A162" s="6">
        <v>44050</v>
      </c>
      <c r="B162">
        <v>13.818573886018349</v>
      </c>
      <c r="C162">
        <v>8.3815224978143981</v>
      </c>
      <c r="D162">
        <v>2.477287730628055</v>
      </c>
      <c r="E162">
        <v>3.2094635869452892</v>
      </c>
      <c r="F162">
        <v>9.9637409503077343</v>
      </c>
      <c r="G162">
        <v>8.8849188438925832</v>
      </c>
      <c r="H162">
        <v>188.7165625741865</v>
      </c>
      <c r="I162">
        <v>7.7106705553805801</v>
      </c>
      <c r="J162">
        <v>21.66504352160603</v>
      </c>
      <c r="K162">
        <v>255.62721135602311</v>
      </c>
      <c r="L162">
        <v>34.140364317689667</v>
      </c>
      <c r="M162">
        <v>5.5834055826015723</v>
      </c>
    </row>
    <row r="163" spans="1:13" x14ac:dyDescent="0.25">
      <c r="A163" s="6">
        <v>44051</v>
      </c>
      <c r="B163">
        <v>-0.76769854922324177</v>
      </c>
      <c r="C163">
        <v>3.5920810704918851</v>
      </c>
      <c r="D163">
        <v>10.73491349938824</v>
      </c>
      <c r="E163">
        <v>0</v>
      </c>
      <c r="F163">
        <v>19.927481900615469</v>
      </c>
      <c r="G163">
        <v>2.2212297109731458</v>
      </c>
      <c r="H163">
        <v>163.64552165249509</v>
      </c>
      <c r="I163">
        <v>23.132011666141739</v>
      </c>
      <c r="J163">
        <v>17.332034817284821</v>
      </c>
      <c r="K163">
        <v>214.4046582735875</v>
      </c>
      <c r="L163">
        <v>31.505738132401721</v>
      </c>
      <c r="M163">
        <v>5.5834055826015723</v>
      </c>
    </row>
    <row r="164" spans="1:13" x14ac:dyDescent="0.25">
      <c r="A164" s="6">
        <v>44052</v>
      </c>
      <c r="B164">
        <v>0</v>
      </c>
      <c r="C164">
        <v>0.59868017841531418</v>
      </c>
      <c r="D164">
        <v>1.651525153752037</v>
      </c>
      <c r="E164">
        <v>0</v>
      </c>
      <c r="F164">
        <v>9.9637409503077343</v>
      </c>
      <c r="G164">
        <v>3.7020495182885771</v>
      </c>
      <c r="H164">
        <v>77.644254005965635</v>
      </c>
      <c r="I164">
        <v>10.28089407384077</v>
      </c>
      <c r="J164">
        <v>8.6660174086424107</v>
      </c>
      <c r="K164">
        <v>135.51322047789179</v>
      </c>
      <c r="L164">
        <v>36.848174563680068</v>
      </c>
      <c r="M164">
        <v>0</v>
      </c>
    </row>
    <row r="165" spans="1:13" x14ac:dyDescent="0.25">
      <c r="A165" s="6">
        <v>44053</v>
      </c>
      <c r="B165">
        <v>-0.76769854922324177</v>
      </c>
      <c r="C165">
        <v>0.59868017841531418</v>
      </c>
      <c r="D165">
        <v>3.303050307504074</v>
      </c>
      <c r="E165">
        <v>78.096947282335364</v>
      </c>
      <c r="F165">
        <v>19.927481900615469</v>
      </c>
      <c r="G165">
        <v>13.327378265838879</v>
      </c>
      <c r="H165">
        <v>80.075385246856925</v>
      </c>
      <c r="I165">
        <v>20.56178814768155</v>
      </c>
      <c r="J165">
        <v>30.331060930248441</v>
      </c>
      <c r="K165">
        <v>166.5485909020243</v>
      </c>
      <c r="L165">
        <v>31.87165843591394</v>
      </c>
      <c r="M165">
        <v>11.166811165203139</v>
      </c>
    </row>
    <row r="166" spans="1:13" x14ac:dyDescent="0.25">
      <c r="A166" s="6">
        <v>44054</v>
      </c>
      <c r="B166">
        <v>0</v>
      </c>
      <c r="C166">
        <v>2.9934008920765711</v>
      </c>
      <c r="D166">
        <v>4.9545754612561108</v>
      </c>
      <c r="E166">
        <v>5.3491059782421484</v>
      </c>
      <c r="F166">
        <v>14.9456114254616</v>
      </c>
      <c r="G166">
        <v>9.6253287475502987</v>
      </c>
      <c r="H166">
        <v>161.6702275192709</v>
      </c>
      <c r="I166">
        <v>15.42134111076116</v>
      </c>
      <c r="J166">
        <v>25.998052225927228</v>
      </c>
      <c r="K166">
        <v>301.82490015530442</v>
      </c>
      <c r="L166">
        <v>30.517753312918739</v>
      </c>
      <c r="M166">
        <v>0</v>
      </c>
    </row>
    <row r="167" spans="1:13" x14ac:dyDescent="0.25">
      <c r="A167" s="6">
        <v>44055</v>
      </c>
      <c r="B167">
        <v>35.314133264269117</v>
      </c>
      <c r="C167">
        <v>2.9934008920765711</v>
      </c>
      <c r="D167">
        <v>8.2576257687601853</v>
      </c>
      <c r="E167">
        <v>-2.1396423912968592</v>
      </c>
      <c r="F167">
        <v>24.909352375769341</v>
      </c>
      <c r="G167">
        <v>14.80819807315431</v>
      </c>
      <c r="H167">
        <v>228.67828234633711</v>
      </c>
      <c r="I167">
        <v>5.1404470369203867</v>
      </c>
      <c r="J167">
        <v>64.995130564818083</v>
      </c>
      <c r="K167">
        <v>278.37068891874623</v>
      </c>
      <c r="L167">
        <v>34.46969259085067</v>
      </c>
      <c r="M167">
        <v>5.5834055826015723</v>
      </c>
    </row>
    <row r="168" spans="1:13" x14ac:dyDescent="0.25">
      <c r="A168" s="6">
        <v>44056</v>
      </c>
      <c r="B168">
        <v>12.28317678757187</v>
      </c>
      <c r="C168">
        <v>2.3947207136612572</v>
      </c>
      <c r="D168">
        <v>4.9545754612561108</v>
      </c>
      <c r="E168">
        <v>27.81535108685917</v>
      </c>
      <c r="F168">
        <v>0</v>
      </c>
      <c r="G168">
        <v>13.327378265838879</v>
      </c>
      <c r="H168">
        <v>162.58190173460511</v>
      </c>
      <c r="I168">
        <v>15.42134111076116</v>
      </c>
      <c r="J168">
        <v>69.328139269139285</v>
      </c>
      <c r="K168">
        <v>298.98196545996399</v>
      </c>
      <c r="L168">
        <v>36.848174563680068</v>
      </c>
      <c r="M168">
        <v>5.5834055826015723</v>
      </c>
    </row>
    <row r="169" spans="1:13" x14ac:dyDescent="0.25">
      <c r="A169" s="6">
        <v>44057</v>
      </c>
      <c r="B169">
        <v>12.28317678757187</v>
      </c>
      <c r="C169">
        <v>7.7828423193990854</v>
      </c>
      <c r="D169">
        <v>2.477287730628055</v>
      </c>
      <c r="E169">
        <v>12.83785434778116</v>
      </c>
      <c r="F169">
        <v>4.9818704751538672</v>
      </c>
      <c r="G169">
        <v>8.1445089402348678</v>
      </c>
      <c r="H169">
        <v>203.30335001953429</v>
      </c>
      <c r="I169">
        <v>53.97469388766406</v>
      </c>
      <c r="J169">
        <v>34.664069634569643</v>
      </c>
      <c r="K169">
        <v>251.12589808840079</v>
      </c>
      <c r="L169">
        <v>36.445662229816627</v>
      </c>
      <c r="M169">
        <v>0</v>
      </c>
    </row>
    <row r="170" spans="1:13" x14ac:dyDescent="0.25">
      <c r="A170" s="6">
        <v>44058</v>
      </c>
      <c r="B170">
        <v>0</v>
      </c>
      <c r="C170">
        <v>2.9934008920765711</v>
      </c>
      <c r="D170">
        <v>130.4704871464109</v>
      </c>
      <c r="E170">
        <v>0</v>
      </c>
      <c r="F170">
        <v>0</v>
      </c>
      <c r="G170">
        <v>2.2212297109731458</v>
      </c>
      <c r="H170">
        <v>157.1118564425997</v>
      </c>
      <c r="I170">
        <v>25.702235184601928</v>
      </c>
      <c r="J170">
        <v>47.663095747533262</v>
      </c>
      <c r="K170">
        <v>167.97005824969449</v>
      </c>
      <c r="L170">
        <v>34.542876651553108</v>
      </c>
      <c r="M170">
        <v>16.750216747804721</v>
      </c>
    </row>
    <row r="171" spans="1:13" x14ac:dyDescent="0.25">
      <c r="A171" s="6">
        <v>44059</v>
      </c>
      <c r="B171">
        <v>0</v>
      </c>
      <c r="C171">
        <v>0</v>
      </c>
      <c r="D171">
        <v>3.303050307504074</v>
      </c>
      <c r="E171">
        <v>0</v>
      </c>
      <c r="F171">
        <v>9.9637409503077343</v>
      </c>
      <c r="G171">
        <v>3.7020495182885771</v>
      </c>
      <c r="H171">
        <v>86.760996159307979</v>
      </c>
      <c r="I171">
        <v>15.42134111076116</v>
      </c>
      <c r="J171">
        <v>17.332034817284821</v>
      </c>
      <c r="K171">
        <v>146.88495925925329</v>
      </c>
      <c r="L171">
        <v>34.433100560499447</v>
      </c>
      <c r="M171">
        <v>0</v>
      </c>
    </row>
    <row r="172" spans="1:13" x14ac:dyDescent="0.25">
      <c r="A172" s="6">
        <v>44060</v>
      </c>
      <c r="B172">
        <v>17.657066632134558</v>
      </c>
      <c r="C172">
        <v>0.59868017841531418</v>
      </c>
      <c r="D172">
        <v>3.303050307504074</v>
      </c>
      <c r="E172">
        <v>31.02481467380446</v>
      </c>
      <c r="F172">
        <v>29.891222850923199</v>
      </c>
      <c r="G172">
        <v>2.2212297109731458</v>
      </c>
      <c r="H172">
        <v>67.767783339844769</v>
      </c>
      <c r="I172">
        <v>12.85111759230097</v>
      </c>
      <c r="J172">
        <v>21.66504352160603</v>
      </c>
      <c r="K172">
        <v>162.04727763440201</v>
      </c>
      <c r="L172">
        <v>32.054618587670049</v>
      </c>
      <c r="M172">
        <v>5.5834055826015723</v>
      </c>
    </row>
    <row r="173" spans="1:13" x14ac:dyDescent="0.25">
      <c r="A173" s="6">
        <v>44061</v>
      </c>
      <c r="B173">
        <v>-0.76769854922324177</v>
      </c>
      <c r="C173">
        <v>2.9934008920765711</v>
      </c>
      <c r="D173">
        <v>4.1288128843800926</v>
      </c>
      <c r="E173">
        <v>25.67570869556231</v>
      </c>
      <c r="F173">
        <v>4.9818704751538672</v>
      </c>
      <c r="G173">
        <v>8.8849188438925832</v>
      </c>
      <c r="H173">
        <v>201.3280558863101</v>
      </c>
      <c r="I173">
        <v>17.991564629221351</v>
      </c>
      <c r="J173">
        <v>64.995130564818083</v>
      </c>
      <c r="K173">
        <v>320.30397567501689</v>
      </c>
      <c r="L173">
        <v>39.921905113182667</v>
      </c>
      <c r="M173">
        <v>0</v>
      </c>
    </row>
    <row r="174" spans="1:13" x14ac:dyDescent="0.25">
      <c r="A174" s="6">
        <v>44062</v>
      </c>
      <c r="B174">
        <v>-0.76769854922324177</v>
      </c>
      <c r="C174">
        <v>4.7894414273225134</v>
      </c>
      <c r="D174">
        <v>5.7803380381321299</v>
      </c>
      <c r="E174">
        <v>135.8672918473506</v>
      </c>
      <c r="F174">
        <v>4.9818704751538672</v>
      </c>
      <c r="G174">
        <v>11.84655845852344</v>
      </c>
      <c r="H174">
        <v>205.5825355578699</v>
      </c>
      <c r="I174">
        <v>25.702235184601928</v>
      </c>
      <c r="J174">
        <v>43.330087043212053</v>
      </c>
      <c r="K174">
        <v>287.13640422937908</v>
      </c>
      <c r="L174">
        <v>35.787005683494641</v>
      </c>
      <c r="M174">
        <v>0</v>
      </c>
    </row>
    <row r="175" spans="1:13" x14ac:dyDescent="0.25">
      <c r="A175" s="6">
        <v>44063</v>
      </c>
      <c r="B175">
        <v>0</v>
      </c>
      <c r="C175">
        <v>8.3815224978143981</v>
      </c>
      <c r="D175">
        <v>4.9545754612561108</v>
      </c>
      <c r="E175">
        <v>17.11713913037487</v>
      </c>
      <c r="F175">
        <v>4.9818704751538672</v>
      </c>
      <c r="G175">
        <v>4.4424594219462916</v>
      </c>
      <c r="H175">
        <v>163.94941305760651</v>
      </c>
      <c r="I175">
        <v>10.28089407384077</v>
      </c>
      <c r="J175">
        <v>30.331060930248441</v>
      </c>
      <c r="K175">
        <v>285.24111443248552</v>
      </c>
      <c r="L175">
        <v>35.969965835250747</v>
      </c>
      <c r="M175">
        <v>0</v>
      </c>
    </row>
    <row r="176" spans="1:13" x14ac:dyDescent="0.25">
      <c r="A176" s="6">
        <v>44064</v>
      </c>
      <c r="B176">
        <v>56.041994093296651</v>
      </c>
      <c r="C176">
        <v>1.796040535245943</v>
      </c>
      <c r="D176">
        <v>7.4318631918841662</v>
      </c>
      <c r="E176">
        <v>26.74552989121074</v>
      </c>
      <c r="F176">
        <v>4.9818704751538672</v>
      </c>
      <c r="G176">
        <v>1.4808198073154311</v>
      </c>
      <c r="H176">
        <v>167.90000132405481</v>
      </c>
      <c r="I176">
        <v>7.7106705553805801</v>
      </c>
      <c r="J176">
        <v>38.997078338890837</v>
      </c>
      <c r="K176">
        <v>249.7044307407306</v>
      </c>
      <c r="L176">
        <v>34.579468681904331</v>
      </c>
      <c r="M176">
        <v>5.5834055826015723</v>
      </c>
    </row>
    <row r="177" spans="1:13" x14ac:dyDescent="0.25">
      <c r="A177" s="6">
        <v>44065</v>
      </c>
      <c r="B177">
        <v>6.1415883937859341</v>
      </c>
      <c r="C177">
        <v>3.5920810704918851</v>
      </c>
      <c r="D177">
        <v>2.477287730628055</v>
      </c>
      <c r="E177">
        <v>0</v>
      </c>
      <c r="F177">
        <v>0</v>
      </c>
      <c r="G177">
        <v>13.327378265838879</v>
      </c>
      <c r="H177">
        <v>149.210679909703</v>
      </c>
      <c r="I177">
        <v>17.991564629221351</v>
      </c>
      <c r="J177">
        <v>12.99902611296362</v>
      </c>
      <c r="K177">
        <v>211.32481235363539</v>
      </c>
      <c r="L177">
        <v>33.37193168031402</v>
      </c>
      <c r="M177">
        <v>11.166811165203139</v>
      </c>
    </row>
    <row r="178" spans="1:13" x14ac:dyDescent="0.25">
      <c r="A178" s="6">
        <v>44066</v>
      </c>
      <c r="B178">
        <v>0.76769854922324177</v>
      </c>
      <c r="C178">
        <v>1.796040535245943</v>
      </c>
      <c r="D178">
        <v>5.7803380381321299</v>
      </c>
      <c r="E178">
        <v>0</v>
      </c>
      <c r="F178">
        <v>0</v>
      </c>
      <c r="G178">
        <v>4.4424594219462916</v>
      </c>
      <c r="H178">
        <v>68.375566150067584</v>
      </c>
      <c r="I178">
        <v>20.56178814768155</v>
      </c>
      <c r="J178">
        <v>17.332034817284821</v>
      </c>
      <c r="K178">
        <v>117.0341449581793</v>
      </c>
      <c r="L178">
        <v>30.590937373621191</v>
      </c>
      <c r="M178">
        <v>0</v>
      </c>
    </row>
    <row r="179" spans="1:13" x14ac:dyDescent="0.25">
      <c r="A179" s="6">
        <v>44067</v>
      </c>
      <c r="B179">
        <v>10.74777968912538</v>
      </c>
      <c r="C179">
        <v>0.59868017841531418</v>
      </c>
      <c r="D179">
        <v>3.303050307504074</v>
      </c>
      <c r="E179">
        <v>36.373920652046607</v>
      </c>
      <c r="F179">
        <v>0</v>
      </c>
      <c r="G179">
        <v>2.9616396146308608</v>
      </c>
      <c r="H179">
        <v>67.160000529621939</v>
      </c>
      <c r="I179">
        <v>7.7106705553805801</v>
      </c>
      <c r="J179">
        <v>17.332034817284821</v>
      </c>
      <c r="K179">
        <v>133.8548419056099</v>
      </c>
      <c r="L179">
        <v>31.030041737835841</v>
      </c>
      <c r="M179">
        <v>5.5834055826015723</v>
      </c>
    </row>
    <row r="180" spans="1:13" x14ac:dyDescent="0.25">
      <c r="A180" s="6">
        <v>44068</v>
      </c>
      <c r="B180">
        <v>12.28317678757187</v>
      </c>
      <c r="C180">
        <v>2.9934008920765711</v>
      </c>
      <c r="D180">
        <v>3.303050307504074</v>
      </c>
      <c r="E180">
        <v>55.63070217371834</v>
      </c>
      <c r="F180">
        <v>0</v>
      </c>
      <c r="G180">
        <v>11.84655845852344</v>
      </c>
      <c r="H180">
        <v>188.2607254665194</v>
      </c>
      <c r="I180">
        <v>74.536482035345614</v>
      </c>
      <c r="J180">
        <v>0</v>
      </c>
      <c r="K180">
        <v>301.11416648146928</v>
      </c>
      <c r="L180">
        <v>35.384493349631207</v>
      </c>
      <c r="M180">
        <v>0</v>
      </c>
    </row>
    <row r="181" spans="1:13" x14ac:dyDescent="0.25">
      <c r="A181" s="6">
        <v>44069</v>
      </c>
      <c r="B181">
        <v>0</v>
      </c>
      <c r="C181">
        <v>2.3947207136612572</v>
      </c>
      <c r="D181">
        <v>10.73491349938824</v>
      </c>
      <c r="E181">
        <v>50.28159619547619</v>
      </c>
      <c r="F181">
        <v>0</v>
      </c>
      <c r="G181">
        <v>11.84655845852344</v>
      </c>
      <c r="H181">
        <v>186.1334856307395</v>
      </c>
      <c r="I181">
        <v>12.85111759230097</v>
      </c>
      <c r="J181">
        <v>-506.96201840558098</v>
      </c>
      <c r="K181">
        <v>257.04867870369333</v>
      </c>
      <c r="L181">
        <v>40.800113841611989</v>
      </c>
      <c r="M181">
        <v>0</v>
      </c>
    </row>
    <row r="182" spans="1:13" x14ac:dyDescent="0.25">
      <c r="A182" s="6">
        <v>44070</v>
      </c>
      <c r="B182">
        <v>22.263257927474012</v>
      </c>
      <c r="C182">
        <v>2.9934008920765711</v>
      </c>
      <c r="D182">
        <v>4.1288128843800926</v>
      </c>
      <c r="E182">
        <v>26.74552989121074</v>
      </c>
      <c r="F182">
        <v>19.927481900615469</v>
      </c>
      <c r="G182">
        <v>8.8849188438925832</v>
      </c>
      <c r="H182">
        <v>168.81167553938911</v>
      </c>
      <c r="I182">
        <v>2.5702235184601929</v>
      </c>
      <c r="J182">
        <v>21.66504352160603</v>
      </c>
      <c r="K182">
        <v>233.1206450179117</v>
      </c>
      <c r="L182">
        <v>38.677776081241142</v>
      </c>
      <c r="M182">
        <v>0</v>
      </c>
    </row>
    <row r="183" spans="1:13" x14ac:dyDescent="0.25">
      <c r="A183" s="6">
        <v>44071</v>
      </c>
      <c r="B183">
        <v>14.58627243524159</v>
      </c>
      <c r="C183">
        <v>0</v>
      </c>
      <c r="D183">
        <v>7.4318631918841662</v>
      </c>
      <c r="E183">
        <v>16.04731793472644</v>
      </c>
      <c r="F183">
        <v>4.9818704751538672</v>
      </c>
      <c r="G183">
        <v>6.6636891329194379</v>
      </c>
      <c r="H183">
        <v>147.53927718159031</v>
      </c>
      <c r="I183">
        <v>7.7106705553805801</v>
      </c>
      <c r="J183">
        <v>8.6660174086424107</v>
      </c>
      <c r="K183">
        <v>202.55909704300251</v>
      </c>
      <c r="L183">
        <v>37.360462988597163</v>
      </c>
      <c r="M183">
        <v>0</v>
      </c>
    </row>
    <row r="184" spans="1:13" x14ac:dyDescent="0.25">
      <c r="A184" s="6">
        <v>44072</v>
      </c>
      <c r="B184">
        <v>0</v>
      </c>
      <c r="C184">
        <v>5.3881216057378278</v>
      </c>
      <c r="D184">
        <v>0.82576257687601851</v>
      </c>
      <c r="E184">
        <v>0</v>
      </c>
      <c r="F184">
        <v>0</v>
      </c>
      <c r="G184">
        <v>8.8849188438925832</v>
      </c>
      <c r="H184">
        <v>145.56398304836611</v>
      </c>
      <c r="I184">
        <v>5.1404470369203867</v>
      </c>
      <c r="J184">
        <v>21.66504352160603</v>
      </c>
      <c r="K184">
        <v>179.57870825566769</v>
      </c>
      <c r="L184">
        <v>34.689244772957998</v>
      </c>
      <c r="M184">
        <v>0</v>
      </c>
    </row>
    <row r="185" spans="1:13" x14ac:dyDescent="0.25">
      <c r="A185" s="6">
        <v>44073</v>
      </c>
      <c r="B185">
        <v>7.6769854922324177</v>
      </c>
      <c r="C185">
        <v>0.59868017841531418</v>
      </c>
      <c r="D185">
        <v>3.303050307504074</v>
      </c>
      <c r="E185">
        <v>0</v>
      </c>
      <c r="F185">
        <v>0</v>
      </c>
      <c r="G185">
        <v>0.74040990365771531</v>
      </c>
      <c r="H185">
        <v>47.103167792268778</v>
      </c>
      <c r="I185">
        <v>43.69379981382329</v>
      </c>
      <c r="J185">
        <v>12.99902611296362</v>
      </c>
      <c r="K185">
        <v>134.0917531302216</v>
      </c>
      <c r="L185">
        <v>35.53086147103609</v>
      </c>
      <c r="M185">
        <v>0</v>
      </c>
    </row>
    <row r="186" spans="1:13" x14ac:dyDescent="0.25">
      <c r="A186" s="6">
        <v>44074</v>
      </c>
      <c r="B186">
        <v>19.192463730581039</v>
      </c>
      <c r="C186">
        <v>1.796040535245943</v>
      </c>
      <c r="D186">
        <v>4.9545754612561108</v>
      </c>
      <c r="E186">
        <v>88.79515923881965</v>
      </c>
      <c r="F186">
        <v>-64.764316177000268</v>
      </c>
      <c r="G186">
        <v>1.4808198073154311</v>
      </c>
      <c r="H186">
        <v>87.064887564419394</v>
      </c>
      <c r="I186">
        <v>123.3707288860893</v>
      </c>
      <c r="J186">
        <v>4.3330087043212053</v>
      </c>
      <c r="K186">
        <v>131.0119072102695</v>
      </c>
      <c r="L186">
        <v>29.968872857650421</v>
      </c>
      <c r="M186">
        <v>0</v>
      </c>
    </row>
    <row r="187" spans="1:13" x14ac:dyDescent="0.25">
      <c r="A187" s="6">
        <v>44075</v>
      </c>
      <c r="B187">
        <v>17.657066632134558</v>
      </c>
      <c r="C187">
        <v>2.3947207136612572</v>
      </c>
      <c r="D187">
        <v>6.606100615008148</v>
      </c>
      <c r="E187">
        <v>62.049629347608906</v>
      </c>
      <c r="F187">
        <v>24.909352375769341</v>
      </c>
      <c r="G187">
        <v>2.2212297109731458</v>
      </c>
      <c r="H187">
        <v>162.12606462693799</v>
      </c>
      <c r="I187">
        <v>15.42134111076116</v>
      </c>
      <c r="J187">
        <v>8.6660174086424107</v>
      </c>
      <c r="K187">
        <v>287.84713790321422</v>
      </c>
      <c r="L187">
        <v>38.238671717026477</v>
      </c>
      <c r="M187">
        <v>5.5834055826015723</v>
      </c>
    </row>
    <row r="188" spans="1:13" x14ac:dyDescent="0.25">
      <c r="A188" s="6">
        <v>44076</v>
      </c>
      <c r="B188">
        <v>16.121669533688081</v>
      </c>
      <c r="C188">
        <v>8.9802026762297125</v>
      </c>
      <c r="D188">
        <v>4.9545754612561108</v>
      </c>
      <c r="E188">
        <v>44.93249021723404</v>
      </c>
      <c r="F188">
        <v>34.873093326077068</v>
      </c>
      <c r="G188">
        <v>7.4040990365771533</v>
      </c>
      <c r="H188">
        <v>160.45466189882529</v>
      </c>
      <c r="I188">
        <v>15.42134111076116</v>
      </c>
      <c r="J188">
        <v>4.3330087043212053</v>
      </c>
      <c r="K188">
        <v>280.50288994025152</v>
      </c>
      <c r="L188">
        <v>38.165487656324039</v>
      </c>
      <c r="M188">
        <v>0</v>
      </c>
    </row>
    <row r="189" spans="1:13" x14ac:dyDescent="0.25">
      <c r="A189" s="6">
        <v>44077</v>
      </c>
      <c r="B189">
        <v>15.353970984464841</v>
      </c>
      <c r="C189">
        <v>0</v>
      </c>
      <c r="D189">
        <v>8.2576257687601853</v>
      </c>
      <c r="E189">
        <v>42.792847825937187</v>
      </c>
      <c r="F189">
        <v>59.782445701846413</v>
      </c>
      <c r="G189">
        <v>9.6253287475502987</v>
      </c>
      <c r="H189">
        <v>162.58190173460511</v>
      </c>
      <c r="I189">
        <v>20.56178814768155</v>
      </c>
      <c r="J189">
        <v>4.3330087043212053</v>
      </c>
      <c r="K189">
        <v>197.5839613261569</v>
      </c>
      <c r="L189">
        <v>40.10486526493878</v>
      </c>
      <c r="M189">
        <v>5.5834055826015723</v>
      </c>
    </row>
    <row r="190" spans="1:13" x14ac:dyDescent="0.25">
      <c r="A190" s="6">
        <v>44078</v>
      </c>
      <c r="B190">
        <v>13.05087533679511</v>
      </c>
      <c r="C190">
        <v>2.9934008920765711</v>
      </c>
      <c r="D190">
        <v>9.0833883456362035</v>
      </c>
      <c r="E190">
        <v>196.84709999931101</v>
      </c>
      <c r="F190">
        <v>14.9456114254616</v>
      </c>
      <c r="G190">
        <v>7.4040990365771533</v>
      </c>
      <c r="H190">
        <v>146.62760296625601</v>
      </c>
      <c r="I190">
        <v>12.85111759230097</v>
      </c>
      <c r="J190">
        <v>8.6660174086424107</v>
      </c>
      <c r="K190">
        <v>210.37716745518861</v>
      </c>
      <c r="L190">
        <v>39.848721052480229</v>
      </c>
      <c r="M190">
        <v>0</v>
      </c>
    </row>
    <row r="191" spans="1:13" x14ac:dyDescent="0.25">
      <c r="A191" s="6">
        <v>44079</v>
      </c>
      <c r="B191">
        <v>-0.76769854922324177</v>
      </c>
      <c r="C191">
        <v>1.1973603568306279</v>
      </c>
      <c r="D191">
        <v>13.2122012300163</v>
      </c>
      <c r="E191">
        <v>0</v>
      </c>
      <c r="F191">
        <v>0</v>
      </c>
      <c r="G191">
        <v>8.8849188438925832</v>
      </c>
      <c r="H191">
        <v>118.9734851011176</v>
      </c>
      <c r="I191">
        <v>17.991564629221351</v>
      </c>
      <c r="J191">
        <v>21.66504352160603</v>
      </c>
      <c r="K191">
        <v>166.0747684528009</v>
      </c>
      <c r="L191">
        <v>38.970512324050922</v>
      </c>
      <c r="M191">
        <v>0</v>
      </c>
    </row>
    <row r="192" spans="1:13" x14ac:dyDescent="0.25">
      <c r="A192" s="6">
        <v>44080</v>
      </c>
      <c r="B192">
        <v>-1.535397098446484</v>
      </c>
      <c r="C192">
        <v>0.59868017841531418</v>
      </c>
      <c r="D192">
        <v>5.7803380381321299</v>
      </c>
      <c r="E192">
        <v>0</v>
      </c>
      <c r="F192">
        <v>0</v>
      </c>
      <c r="G192">
        <v>1.4808198073154311</v>
      </c>
      <c r="H192">
        <v>61.234118129949422</v>
      </c>
      <c r="I192">
        <v>0</v>
      </c>
      <c r="J192">
        <v>4.3330087043212053</v>
      </c>
      <c r="K192">
        <v>105.8993174014294</v>
      </c>
      <c r="L192">
        <v>37.177502836841057</v>
      </c>
      <c r="M192">
        <v>5.5834055826015723</v>
      </c>
    </row>
    <row r="193" spans="1:13" x14ac:dyDescent="0.25">
      <c r="A193" s="6">
        <v>44081</v>
      </c>
      <c r="B193">
        <v>1.535397098446484</v>
      </c>
      <c r="C193">
        <v>0.59868017841531418</v>
      </c>
      <c r="D193">
        <v>9.9091509225122216</v>
      </c>
      <c r="E193">
        <v>104.8424771735461</v>
      </c>
      <c r="F193">
        <v>9.9637409503077343</v>
      </c>
      <c r="G193">
        <v>2.2212297109731458</v>
      </c>
      <c r="H193">
        <v>40.569502582373431</v>
      </c>
      <c r="I193">
        <v>28.272458703062131</v>
      </c>
      <c r="J193">
        <v>8.6660174086424107</v>
      </c>
      <c r="K193">
        <v>73.442479629626661</v>
      </c>
      <c r="L193">
        <v>41.458770387933967</v>
      </c>
      <c r="M193">
        <v>55.834055826015721</v>
      </c>
    </row>
    <row r="194" spans="1:13" x14ac:dyDescent="0.25">
      <c r="A194" s="6">
        <v>44082</v>
      </c>
      <c r="B194">
        <v>29.17254487048319</v>
      </c>
      <c r="C194">
        <v>2.9934008920765711</v>
      </c>
      <c r="D194">
        <v>8.2576257687601853</v>
      </c>
      <c r="E194">
        <v>83.446053260577514</v>
      </c>
      <c r="F194">
        <v>4.9818704751538672</v>
      </c>
      <c r="G194">
        <v>23.69311691704689</v>
      </c>
      <c r="H194">
        <v>67.615837637289061</v>
      </c>
      <c r="I194">
        <v>33.412905739982513</v>
      </c>
      <c r="J194">
        <v>12.99902611296362</v>
      </c>
      <c r="K194">
        <v>119.4032572042962</v>
      </c>
      <c r="L194">
        <v>40.800113841611989</v>
      </c>
      <c r="M194">
        <v>5.5834055826015723</v>
      </c>
    </row>
    <row r="195" spans="1:13" x14ac:dyDescent="0.25">
      <c r="A195" s="6">
        <v>44083</v>
      </c>
      <c r="B195">
        <v>23.030956476697249</v>
      </c>
      <c r="C195">
        <v>3.5920810704918851</v>
      </c>
      <c r="D195">
        <v>11.56067607626426</v>
      </c>
      <c r="E195">
        <v>36.373920652046607</v>
      </c>
      <c r="F195">
        <v>19.927481900615469</v>
      </c>
      <c r="G195">
        <v>5.9232792292617216</v>
      </c>
      <c r="H195">
        <v>181.27122314895689</v>
      </c>
      <c r="I195">
        <v>15.42134111076116</v>
      </c>
      <c r="J195">
        <v>21.66504352160603</v>
      </c>
      <c r="K195">
        <v>254.6795664575763</v>
      </c>
      <c r="L195">
        <v>42.885859571631613</v>
      </c>
      <c r="M195">
        <v>0</v>
      </c>
    </row>
    <row r="196" spans="1:13" x14ac:dyDescent="0.25">
      <c r="A196" s="6">
        <v>44084</v>
      </c>
      <c r="B196">
        <v>9.9800811399021434</v>
      </c>
      <c r="C196">
        <v>1.796040535245943</v>
      </c>
      <c r="D196">
        <v>8.2576257687601853</v>
      </c>
      <c r="E196">
        <v>75.957304891038504</v>
      </c>
      <c r="F196">
        <v>4.9818704751538672</v>
      </c>
      <c r="G196">
        <v>10.365738651208011</v>
      </c>
      <c r="H196">
        <v>139.79004635124929</v>
      </c>
      <c r="I196">
        <v>7.7106705553805801</v>
      </c>
      <c r="J196">
        <v>0</v>
      </c>
      <c r="K196">
        <v>232.8837337933</v>
      </c>
      <c r="L196">
        <v>44.239764694626807</v>
      </c>
      <c r="M196">
        <v>5.5834055826015723</v>
      </c>
    </row>
    <row r="197" spans="1:13" x14ac:dyDescent="0.25">
      <c r="A197" s="6">
        <v>44085</v>
      </c>
      <c r="B197">
        <v>60.648185388636101</v>
      </c>
      <c r="C197">
        <v>1.796040535245943</v>
      </c>
      <c r="D197">
        <v>8.2576257687601853</v>
      </c>
      <c r="E197">
        <v>51.35141739112462</v>
      </c>
      <c r="F197">
        <v>14.9456114254616</v>
      </c>
      <c r="G197">
        <v>4.4424594219462916</v>
      </c>
      <c r="H197">
        <v>184.3101372000711</v>
      </c>
      <c r="I197">
        <v>7.7106705553805801</v>
      </c>
      <c r="J197">
        <v>8.6660174086424107</v>
      </c>
      <c r="K197">
        <v>207.0604103106248</v>
      </c>
      <c r="L197">
        <v>43.94702845181704</v>
      </c>
      <c r="M197">
        <v>11.166811165203139</v>
      </c>
    </row>
    <row r="198" spans="1:13" x14ac:dyDescent="0.25">
      <c r="A198" s="6">
        <v>44086</v>
      </c>
      <c r="B198">
        <v>0</v>
      </c>
      <c r="C198">
        <v>2.3947207136612572</v>
      </c>
      <c r="D198">
        <v>4.9545754612561108</v>
      </c>
      <c r="E198">
        <v>0</v>
      </c>
      <c r="F198">
        <v>0</v>
      </c>
      <c r="G198">
        <v>6.6636891329194379</v>
      </c>
      <c r="H198">
        <v>108.48923162477389</v>
      </c>
      <c r="I198">
        <v>10.28089407384077</v>
      </c>
      <c r="J198">
        <v>17.332034817284821</v>
      </c>
      <c r="K198">
        <v>192.8457368339229</v>
      </c>
      <c r="L198">
        <v>40.763521811260773</v>
      </c>
      <c r="M198">
        <v>22.333622330406289</v>
      </c>
    </row>
    <row r="199" spans="1:13" x14ac:dyDescent="0.25">
      <c r="A199" s="6">
        <v>44087</v>
      </c>
      <c r="B199">
        <v>0</v>
      </c>
      <c r="C199">
        <v>1.1973603568306279</v>
      </c>
      <c r="D199">
        <v>5.7803380381321299</v>
      </c>
      <c r="E199">
        <v>0</v>
      </c>
      <c r="F199">
        <v>0</v>
      </c>
      <c r="G199">
        <v>3.7020495182885771</v>
      </c>
      <c r="H199">
        <v>57.435475566056773</v>
      </c>
      <c r="I199">
        <v>0</v>
      </c>
      <c r="J199">
        <v>8.6660174086424107</v>
      </c>
      <c r="K199">
        <v>98.318158213855043</v>
      </c>
      <c r="L199">
        <v>41.568546478987642</v>
      </c>
      <c r="M199">
        <v>11.166811165203139</v>
      </c>
    </row>
    <row r="200" spans="1:13" x14ac:dyDescent="0.25">
      <c r="A200" s="6">
        <v>44088</v>
      </c>
      <c r="B200">
        <v>42.223420207278288</v>
      </c>
      <c r="C200">
        <v>1.1973603568306279</v>
      </c>
      <c r="D200">
        <v>11.56067607626426</v>
      </c>
      <c r="E200">
        <v>108.05194076049141</v>
      </c>
      <c r="F200">
        <v>0</v>
      </c>
      <c r="G200">
        <v>6.6636891329194379</v>
      </c>
      <c r="H200">
        <v>64.12108647850782</v>
      </c>
      <c r="I200">
        <v>15.42134111076116</v>
      </c>
      <c r="J200">
        <v>8.6660174086424107</v>
      </c>
      <c r="K200">
        <v>90.26317657705728</v>
      </c>
      <c r="L200">
        <v>38.567999990187467</v>
      </c>
      <c r="M200">
        <v>5.5834055826015723</v>
      </c>
    </row>
    <row r="201" spans="1:13" x14ac:dyDescent="0.25">
      <c r="A201" s="6">
        <v>44089</v>
      </c>
      <c r="B201">
        <v>36.849530362715598</v>
      </c>
      <c r="C201">
        <v>6.5854819625684557</v>
      </c>
      <c r="D201">
        <v>7.4318631918841662</v>
      </c>
      <c r="E201">
        <v>166.892106521155</v>
      </c>
      <c r="F201">
        <v>24.909352375769341</v>
      </c>
      <c r="G201">
        <v>19.991067398758311</v>
      </c>
      <c r="H201">
        <v>195.70606489174901</v>
      </c>
      <c r="I201">
        <v>17.991564629221351</v>
      </c>
      <c r="J201">
        <v>12.99902611296362</v>
      </c>
      <c r="K201">
        <v>263.68219299282089</v>
      </c>
      <c r="L201">
        <v>47.203719153075753</v>
      </c>
      <c r="M201">
        <v>0</v>
      </c>
    </row>
    <row r="202" spans="1:13" x14ac:dyDescent="0.25">
      <c r="A202" s="6">
        <v>44090</v>
      </c>
      <c r="B202">
        <v>35.314133264269117</v>
      </c>
      <c r="C202">
        <v>3.5920810704918851</v>
      </c>
      <c r="D202">
        <v>9.9091509225122216</v>
      </c>
      <c r="E202">
        <v>255.68726575997471</v>
      </c>
      <c r="F202">
        <v>44.836834276384813</v>
      </c>
      <c r="G202">
        <v>14.80819807315431</v>
      </c>
      <c r="H202">
        <v>149.36262561225871</v>
      </c>
      <c r="I202">
        <v>10.28089407384077</v>
      </c>
      <c r="J202">
        <v>21.66504352160603</v>
      </c>
      <c r="K202">
        <v>233.83137869174681</v>
      </c>
      <c r="L202">
        <v>41.422178357582752</v>
      </c>
      <c r="M202">
        <v>5.5834055826015723</v>
      </c>
    </row>
    <row r="203" spans="1:13" x14ac:dyDescent="0.25">
      <c r="A203" s="6">
        <v>44091</v>
      </c>
      <c r="B203">
        <v>36.081831813492357</v>
      </c>
      <c r="C203">
        <v>1.796040535245943</v>
      </c>
      <c r="D203">
        <v>10.73491349938824</v>
      </c>
      <c r="E203">
        <v>173.31103369504561</v>
      </c>
      <c r="F203">
        <v>19.927481900615469</v>
      </c>
      <c r="G203">
        <v>15.54860797681202</v>
      </c>
      <c r="H203">
        <v>132.192761223464</v>
      </c>
      <c r="I203">
        <v>71.966258516885418</v>
      </c>
      <c r="J203">
        <v>4.3330087043212053</v>
      </c>
      <c r="K203">
        <v>196.39940520309841</v>
      </c>
      <c r="L203">
        <v>42.959043632334058</v>
      </c>
      <c r="M203">
        <v>0</v>
      </c>
    </row>
    <row r="204" spans="1:13" x14ac:dyDescent="0.25">
      <c r="A204" s="6">
        <v>44092</v>
      </c>
      <c r="B204">
        <v>118.2255765803792</v>
      </c>
      <c r="C204">
        <v>5.9868017841531422</v>
      </c>
      <c r="D204">
        <v>8.2576257687601853</v>
      </c>
      <c r="E204">
        <v>96.28390760835866</v>
      </c>
      <c r="F204">
        <v>4.9818704751538672</v>
      </c>
      <c r="G204">
        <v>19.991067398758311</v>
      </c>
      <c r="H204">
        <v>142.22117759214061</v>
      </c>
      <c r="I204">
        <v>33.412905739982513</v>
      </c>
      <c r="J204">
        <v>4.3330087043212053</v>
      </c>
      <c r="K204">
        <v>203.26983071683759</v>
      </c>
      <c r="L204">
        <v>45.63026184797323</v>
      </c>
      <c r="M204">
        <v>27.91702791300786</v>
      </c>
    </row>
    <row r="205" spans="1:13" x14ac:dyDescent="0.25">
      <c r="A205" s="6">
        <v>44093</v>
      </c>
      <c r="B205">
        <v>0</v>
      </c>
      <c r="C205">
        <v>1.1973603568306279</v>
      </c>
      <c r="D205">
        <v>19.81830184502444</v>
      </c>
      <c r="E205">
        <v>0</v>
      </c>
      <c r="F205">
        <v>0</v>
      </c>
      <c r="G205">
        <v>19.991067398758311</v>
      </c>
      <c r="H205">
        <v>108.18534021966251</v>
      </c>
      <c r="I205">
        <v>-2.5702235184601929</v>
      </c>
      <c r="J205">
        <v>30.331060930248441</v>
      </c>
      <c r="K205">
        <v>175.07739498804551</v>
      </c>
      <c r="L205">
        <v>41.458770387933967</v>
      </c>
      <c r="M205">
        <v>11.166811165203139</v>
      </c>
    </row>
    <row r="206" spans="1:13" x14ac:dyDescent="0.25">
      <c r="A206" s="6">
        <v>44094</v>
      </c>
      <c r="B206">
        <v>0</v>
      </c>
      <c r="C206">
        <v>1.1973603568306279</v>
      </c>
      <c r="D206">
        <v>12.38643865314028</v>
      </c>
      <c r="E206">
        <v>0</v>
      </c>
      <c r="F206">
        <v>0</v>
      </c>
      <c r="G206">
        <v>13.327378265838879</v>
      </c>
      <c r="H206">
        <v>34.491674480145207</v>
      </c>
      <c r="I206">
        <v>15.42134111076116</v>
      </c>
      <c r="J206">
        <v>17.332034817284821</v>
      </c>
      <c r="K206">
        <v>85.998774534046703</v>
      </c>
      <c r="L206">
        <v>41.348994296880313</v>
      </c>
      <c r="M206">
        <v>5.5834055826015723</v>
      </c>
    </row>
    <row r="207" spans="1:13" x14ac:dyDescent="0.25">
      <c r="A207" s="6">
        <v>44095</v>
      </c>
      <c r="B207">
        <v>68.325170880868512</v>
      </c>
      <c r="C207">
        <v>0</v>
      </c>
      <c r="D207">
        <v>14.037963806892311</v>
      </c>
      <c r="E207">
        <v>179.72996086893619</v>
      </c>
      <c r="F207">
        <v>0</v>
      </c>
      <c r="G207">
        <v>8.1445089402348678</v>
      </c>
      <c r="H207">
        <v>54.092670109831253</v>
      </c>
      <c r="I207">
        <v>5.1404470369203867</v>
      </c>
      <c r="J207">
        <v>8.6660174086424107</v>
      </c>
      <c r="K207">
        <v>89.315531678610483</v>
      </c>
      <c r="L207">
        <v>38.531407959836258</v>
      </c>
      <c r="M207">
        <v>5.5834055826015723</v>
      </c>
    </row>
    <row r="208" spans="1:13" x14ac:dyDescent="0.25">
      <c r="A208" s="6">
        <v>44096</v>
      </c>
      <c r="B208">
        <v>59.88048683941286</v>
      </c>
      <c r="C208">
        <v>8.9802026762297125</v>
      </c>
      <c r="D208">
        <v>11.56067607626426</v>
      </c>
      <c r="E208">
        <v>257.82690815127148</v>
      </c>
      <c r="F208">
        <v>24.909352375769341</v>
      </c>
      <c r="G208">
        <v>27.395166435335469</v>
      </c>
      <c r="H208">
        <v>139.941992053805</v>
      </c>
      <c r="I208">
        <v>2.5702235184601929</v>
      </c>
      <c r="J208">
        <v>21.66504352160603</v>
      </c>
      <c r="K208">
        <v>197.34705010154519</v>
      </c>
      <c r="L208">
        <v>39.702352931075353</v>
      </c>
      <c r="M208">
        <v>22.333622330406289</v>
      </c>
    </row>
    <row r="209" spans="1:13" x14ac:dyDescent="0.25">
      <c r="A209" s="6">
        <v>44097</v>
      </c>
      <c r="B209">
        <v>0</v>
      </c>
      <c r="C209">
        <v>10.776243211475659</v>
      </c>
      <c r="D209">
        <v>16.515251537520371</v>
      </c>
      <c r="E209">
        <v>139.07675543429579</v>
      </c>
      <c r="F209">
        <v>29.891222850923199</v>
      </c>
      <c r="G209">
        <v>27.395166435335469</v>
      </c>
      <c r="H209">
        <v>166.83638140616489</v>
      </c>
      <c r="I209">
        <v>0</v>
      </c>
      <c r="J209">
        <v>17.332034817284821</v>
      </c>
      <c r="K209">
        <v>0</v>
      </c>
      <c r="L209">
        <v>41.312402266529091</v>
      </c>
      <c r="M209">
        <v>33.500433495609443</v>
      </c>
    </row>
    <row r="210" spans="1:13" x14ac:dyDescent="0.25">
      <c r="A210" s="6">
        <v>44098</v>
      </c>
      <c r="B210">
        <v>62.183582487082582</v>
      </c>
      <c r="C210">
        <v>7.7828423193990854</v>
      </c>
      <c r="D210">
        <v>18.99253926814843</v>
      </c>
      <c r="E210">
        <v>89.86498043446808</v>
      </c>
      <c r="F210">
        <v>9.9637409503077343</v>
      </c>
      <c r="G210">
        <v>29.61639614630861</v>
      </c>
      <c r="H210">
        <v>138.87837213591499</v>
      </c>
      <c r="I210">
        <v>15.42134111076116</v>
      </c>
      <c r="J210">
        <v>25.998052225927228</v>
      </c>
      <c r="K210">
        <v>403.45981551372319</v>
      </c>
      <c r="L210">
        <v>41.751506630743748</v>
      </c>
      <c r="M210">
        <v>33.500433495609443</v>
      </c>
    </row>
    <row r="211" spans="1:13" x14ac:dyDescent="0.25">
      <c r="A211" s="6">
        <v>44099</v>
      </c>
      <c r="B211">
        <v>115.15478238348631</v>
      </c>
      <c r="C211">
        <v>8.9802026762297125</v>
      </c>
      <c r="D211">
        <v>16.515251537520371</v>
      </c>
      <c r="E211">
        <v>121.959616303921</v>
      </c>
      <c r="F211">
        <v>9.9637409503077343</v>
      </c>
      <c r="G211">
        <v>25.173936724362321</v>
      </c>
      <c r="H211">
        <v>144.6523088330319</v>
      </c>
      <c r="I211">
        <v>66.825811479965026</v>
      </c>
      <c r="J211">
        <v>17.332034817284821</v>
      </c>
      <c r="K211">
        <v>172.70828274192851</v>
      </c>
      <c r="L211">
        <v>39.848721052480229</v>
      </c>
      <c r="M211">
        <v>16.750216747804721</v>
      </c>
    </row>
    <row r="212" spans="1:13" x14ac:dyDescent="0.25">
      <c r="A212" s="6">
        <v>44100</v>
      </c>
      <c r="B212">
        <v>0</v>
      </c>
      <c r="C212">
        <v>4.7894414273225134</v>
      </c>
      <c r="D212">
        <v>14.037963806892311</v>
      </c>
      <c r="E212">
        <v>0</v>
      </c>
      <c r="F212">
        <v>0</v>
      </c>
      <c r="G212">
        <v>25.914346628020031</v>
      </c>
      <c r="H212">
        <v>112.4398198912223</v>
      </c>
      <c r="I212">
        <v>5.1404470369203867</v>
      </c>
      <c r="J212">
        <v>21.66504352160603</v>
      </c>
      <c r="K212">
        <v>205.87585418756629</v>
      </c>
      <c r="L212">
        <v>41.129442114772978</v>
      </c>
      <c r="M212">
        <v>5.5834055826015723</v>
      </c>
    </row>
    <row r="213" spans="1:13" x14ac:dyDescent="0.25">
      <c r="A213" s="6">
        <v>44101</v>
      </c>
      <c r="B213">
        <v>0</v>
      </c>
      <c r="C213">
        <v>2.9934008920765711</v>
      </c>
      <c r="D213">
        <v>14.037963806892311</v>
      </c>
      <c r="E213">
        <v>0</v>
      </c>
      <c r="F213">
        <v>0</v>
      </c>
      <c r="G213">
        <v>12.58696836218116</v>
      </c>
      <c r="H213">
        <v>40.417556879817731</v>
      </c>
      <c r="I213">
        <v>12.85111759230097</v>
      </c>
      <c r="J213">
        <v>25.998052225927228</v>
      </c>
      <c r="K213">
        <v>79.365260244919128</v>
      </c>
      <c r="L213">
        <v>38.019119534919163</v>
      </c>
      <c r="M213">
        <v>0</v>
      </c>
    </row>
    <row r="214" spans="1:13" x14ac:dyDescent="0.25">
      <c r="A214" s="6">
        <v>44102</v>
      </c>
      <c r="B214">
        <v>50.668104248733947</v>
      </c>
      <c r="C214">
        <v>2.3947207136612572</v>
      </c>
      <c r="D214">
        <v>13.2122012300163</v>
      </c>
      <c r="E214">
        <v>191.49799402106891</v>
      </c>
      <c r="F214">
        <v>0</v>
      </c>
      <c r="G214">
        <v>9.6253287475502987</v>
      </c>
      <c r="H214">
        <v>48.014842007603008</v>
      </c>
      <c r="I214">
        <v>20.56178814768155</v>
      </c>
      <c r="J214">
        <v>30.331060930248441</v>
      </c>
      <c r="K214">
        <v>75.100858201908551</v>
      </c>
      <c r="L214">
        <v>28.395415552547899</v>
      </c>
      <c r="M214">
        <v>16.750216747804721</v>
      </c>
    </row>
    <row r="215" spans="1:13" x14ac:dyDescent="0.25">
      <c r="A215" s="6">
        <v>44103</v>
      </c>
      <c r="B215">
        <v>124.36716497416521</v>
      </c>
      <c r="C215">
        <v>8.9802026762297125</v>
      </c>
      <c r="D215">
        <v>19.81830184502444</v>
      </c>
      <c r="E215">
        <v>0</v>
      </c>
      <c r="F215">
        <v>49.818704751538682</v>
      </c>
      <c r="G215">
        <v>52.569103159697789</v>
      </c>
      <c r="H215">
        <v>138.87837213591499</v>
      </c>
      <c r="I215">
        <v>10.28089407384077</v>
      </c>
      <c r="J215">
        <v>60.662121860496867</v>
      </c>
      <c r="K215">
        <v>204.4543868398961</v>
      </c>
      <c r="L215">
        <v>43.142003784090157</v>
      </c>
      <c r="M215">
        <v>33.500433495609443</v>
      </c>
    </row>
    <row r="216" spans="1:13" x14ac:dyDescent="0.25">
      <c r="A216" s="6">
        <v>44104</v>
      </c>
      <c r="B216">
        <v>44.526515854948023</v>
      </c>
      <c r="C216">
        <v>7.1841621409837702</v>
      </c>
      <c r="D216">
        <v>15.689488960644351</v>
      </c>
      <c r="E216">
        <v>406.53205434640319</v>
      </c>
      <c r="F216">
        <v>14.9456114254616</v>
      </c>
      <c r="G216">
        <v>52.569103159697789</v>
      </c>
      <c r="H216">
        <v>143.74063461769759</v>
      </c>
      <c r="I216">
        <v>10.28089407384077</v>
      </c>
      <c r="J216">
        <v>64.995130564818083</v>
      </c>
      <c r="K216">
        <v>244.25547257466161</v>
      </c>
      <c r="L216">
        <v>43.215187844792609</v>
      </c>
      <c r="M216">
        <v>16.750216747804721</v>
      </c>
    </row>
    <row r="217" spans="1:13" x14ac:dyDescent="0.25">
      <c r="A217" s="6">
        <v>44105</v>
      </c>
      <c r="B217">
        <v>36.081831813492357</v>
      </c>
      <c r="C217">
        <v>8.3815224978143981</v>
      </c>
      <c r="D217">
        <v>19.81830184502444</v>
      </c>
      <c r="E217">
        <v>194.70745760801421</v>
      </c>
      <c r="F217">
        <v>0</v>
      </c>
      <c r="G217">
        <v>43.684184315805197</v>
      </c>
      <c r="H217">
        <v>130.36941279279549</v>
      </c>
      <c r="I217">
        <v>20.56178814768155</v>
      </c>
      <c r="J217">
        <v>30.331060930248441</v>
      </c>
      <c r="K217">
        <v>172.47137151731681</v>
      </c>
      <c r="L217">
        <v>40.068273234587558</v>
      </c>
      <c r="M217">
        <v>16.750216747804721</v>
      </c>
    </row>
    <row r="218" spans="1:13" x14ac:dyDescent="0.25">
      <c r="A218" s="6">
        <v>44106</v>
      </c>
      <c r="B218">
        <v>104.4070026943609</v>
      </c>
      <c r="C218">
        <v>5.3881216057378278</v>
      </c>
      <c r="D218">
        <v>18.99253926814843</v>
      </c>
      <c r="E218">
        <v>120.88979510827249</v>
      </c>
      <c r="F218">
        <v>9.9637409503077343</v>
      </c>
      <c r="G218">
        <v>48.867053641409207</v>
      </c>
      <c r="H218">
        <v>137.81475221802509</v>
      </c>
      <c r="I218">
        <v>100.2387172199475</v>
      </c>
      <c r="J218">
        <v>60.662121860496867</v>
      </c>
      <c r="K218">
        <v>0</v>
      </c>
      <c r="L218">
        <v>39.116880445455799</v>
      </c>
      <c r="M218">
        <v>5.5834055826015723</v>
      </c>
    </row>
    <row r="219" spans="1:13" x14ac:dyDescent="0.25">
      <c r="A219" s="6">
        <v>44107</v>
      </c>
      <c r="B219">
        <v>0</v>
      </c>
      <c r="C219">
        <v>7.7828423193990854</v>
      </c>
      <c r="D219">
        <v>22.2955895756525</v>
      </c>
      <c r="E219">
        <v>0</v>
      </c>
      <c r="F219">
        <v>0</v>
      </c>
      <c r="G219">
        <v>36.280085279228047</v>
      </c>
      <c r="H219">
        <v>104.38669765576989</v>
      </c>
      <c r="I219">
        <v>0</v>
      </c>
      <c r="J219">
        <v>30.331060930248441</v>
      </c>
      <c r="K219">
        <v>309.64297056749052</v>
      </c>
      <c r="L219">
        <v>34.396508530148218</v>
      </c>
      <c r="M219">
        <v>33.500433495609443</v>
      </c>
    </row>
    <row r="220" spans="1:13" x14ac:dyDescent="0.25">
      <c r="A220" s="6">
        <v>44108</v>
      </c>
      <c r="B220">
        <v>0</v>
      </c>
      <c r="C220">
        <v>1.1973603568306279</v>
      </c>
      <c r="D220">
        <v>14.863726383768331</v>
      </c>
      <c r="E220">
        <v>0</v>
      </c>
      <c r="F220">
        <v>0</v>
      </c>
      <c r="G220">
        <v>24.4335268207046</v>
      </c>
      <c r="H220">
        <v>51.205701761272827</v>
      </c>
      <c r="I220">
        <v>12.85111759230097</v>
      </c>
      <c r="J220">
        <v>86.660174086424107</v>
      </c>
      <c r="K220">
        <v>86.472596983270094</v>
      </c>
      <c r="L220">
        <v>33.042603407153031</v>
      </c>
      <c r="M220">
        <v>22.333622330406289</v>
      </c>
    </row>
    <row r="221" spans="1:13" x14ac:dyDescent="0.25">
      <c r="A221" s="6">
        <v>44109</v>
      </c>
      <c r="B221">
        <v>110.54859108814679</v>
      </c>
      <c r="C221">
        <v>12.572283746721601</v>
      </c>
      <c r="D221">
        <v>13.2122012300163</v>
      </c>
      <c r="E221">
        <v>148.7051461951317</v>
      </c>
      <c r="F221">
        <v>0</v>
      </c>
      <c r="G221">
        <v>14.067788169496589</v>
      </c>
      <c r="H221">
        <v>69.895023175624644</v>
      </c>
      <c r="I221">
        <v>15.42134111076116</v>
      </c>
      <c r="J221">
        <v>60.662121860496867</v>
      </c>
      <c r="K221">
        <v>76.522325549578738</v>
      </c>
      <c r="L221">
        <v>32.347354830479823</v>
      </c>
      <c r="M221">
        <v>27.91702791300786</v>
      </c>
    </row>
    <row r="222" spans="1:13" x14ac:dyDescent="0.25">
      <c r="A222" s="6">
        <v>44110</v>
      </c>
      <c r="B222">
        <v>33.778736165822643</v>
      </c>
      <c r="C222">
        <v>7.1841621409837702</v>
      </c>
      <c r="D222">
        <v>23.121352152528519</v>
      </c>
      <c r="E222">
        <v>279.22333206424008</v>
      </c>
      <c r="F222">
        <v>-59.782445701846413</v>
      </c>
      <c r="G222">
        <v>56.271152677986358</v>
      </c>
      <c r="H222">
        <v>107.1217203017726</v>
      </c>
      <c r="I222">
        <v>12.85111759230097</v>
      </c>
      <c r="J222">
        <v>60.662121860496867</v>
      </c>
      <c r="K222">
        <v>194.03029295698141</v>
      </c>
      <c r="L222">
        <v>36.079741926304408</v>
      </c>
      <c r="M222">
        <v>22.333622330406289</v>
      </c>
    </row>
    <row r="223" spans="1:13" x14ac:dyDescent="0.25">
      <c r="A223" s="6">
        <v>44111</v>
      </c>
      <c r="B223">
        <v>60.648185388636101</v>
      </c>
      <c r="C223">
        <v>9.5788828546450269</v>
      </c>
      <c r="D223">
        <v>25.598639883156569</v>
      </c>
      <c r="E223">
        <v>81.306410869280654</v>
      </c>
      <c r="F223">
        <v>44.836834276384813</v>
      </c>
      <c r="G223">
        <v>51.828693256040069</v>
      </c>
      <c r="H223">
        <v>139.03031783847081</v>
      </c>
      <c r="I223">
        <v>33.412905739982513</v>
      </c>
      <c r="J223">
        <v>69.328139269139285</v>
      </c>
      <c r="K223">
        <v>173.892838864987</v>
      </c>
      <c r="L223">
        <v>35.53086147103609</v>
      </c>
      <c r="M223">
        <v>44.667244660812578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>
        <f t="shared" ref="B1:H1" si="0">MATCH(B3,country_names, 0)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4">
        <v>1</v>
      </c>
      <c r="K4" s="3"/>
      <c r="M4" t="s">
        <v>0</v>
      </c>
      <c r="N4">
        <v>12</v>
      </c>
    </row>
    <row r="5" spans="1:14" x14ac:dyDescent="0.25">
      <c r="A5" s="4">
        <f>A4+1</f>
        <v>2</v>
      </c>
      <c r="B5">
        <f ca="1">IF($A5+B$2&gt;MAX(day_offset), OFFSET(B5,-1,0),OFFSET('Adj Daily Deaths'!$A$2, B$2+$A5,B$1))</f>
        <v>9.2123825906789012</v>
      </c>
      <c r="C5">
        <f ca="1">IF($A5+C$2&gt;MAX(day_offset), OFFSET(C5,-1,0),OFFSET('Adj Daily Deaths'!$A$2, C$2+$A5,C$1))</f>
        <v>5.9868017841531422</v>
      </c>
      <c r="D5">
        <f ca="1">IF($A5+D$2&gt;MAX(day_offset), OFFSET(D5,-1,0),OFFSET('Adj Daily Deaths'!$A$2, D$2+$A5,D$1))</f>
        <v>14.863726383768331</v>
      </c>
      <c r="E5">
        <f ca="1">IF($A5+E$2&gt;MAX(day_offset), OFFSET(E5,-1,0),OFFSET('Adj Daily Deaths'!$A$2, E$2+$A5,E$1))</f>
        <v>1.06982119564843</v>
      </c>
      <c r="F5">
        <f ca="1">IF($A5+F$2&gt;MAX(day_offset), OFFSET(F5,-1,0),OFFSET('Adj Daily Deaths'!$A$2, F$2+$A5,F$1))</f>
        <v>39.854963801230937</v>
      </c>
      <c r="G5">
        <f ca="1">IF($A5+G$2&gt;MAX(day_offset), OFFSET(G5,-1,0),OFFSET('Adj Daily Deaths'!$A$2, G$2+$A5,G$1))</f>
        <v>25.173936724362321</v>
      </c>
      <c r="H5">
        <f ca="1">IF($A5+H$2&gt;MAX(day_offset), OFFSET(H5,-1,0),OFFSET('Adj Daily Deaths'!$A$2, H$2+$A5,H$1))</f>
        <v>36.315022910813667</v>
      </c>
      <c r="M5" t="s">
        <v>1</v>
      </c>
      <c r="N5">
        <v>20</v>
      </c>
    </row>
    <row r="6" spans="1:14" x14ac:dyDescent="0.25">
      <c r="A6" s="4">
        <f t="shared" ref="A6:A69" si="2">A5+1</f>
        <v>3</v>
      </c>
      <c r="B6">
        <f ca="1">IF($A6+B$2&gt;MAX(day_offset), OFFSET(B6,-1,0),OFFSET('Adj Daily Deaths'!$A$2, B$2+$A6,B$1))</f>
        <v>0</v>
      </c>
      <c r="C6">
        <f ca="1">IF($A6+C$2&gt;MAX(day_offset), OFFSET(C6,-1,0),OFFSET('Adj Daily Deaths'!$A$2, C$2+$A6,C$1))</f>
        <v>17.361725174044111</v>
      </c>
      <c r="D6">
        <f ca="1">IF($A6+D$2&gt;MAX(day_offset), OFFSET(D6,-1,0),OFFSET('Adj Daily Deaths'!$A$2, D$2+$A6,D$1))</f>
        <v>22.2955895756525</v>
      </c>
      <c r="E6">
        <f ca="1">IF($A6+E$2&gt;MAX(day_offset), OFFSET(E6,-1,0),OFFSET('Adj Daily Deaths'!$A$2, E$2+$A6,E$1))</f>
        <v>2.1396423912968592</v>
      </c>
      <c r="F6">
        <f ca="1">IF($A6+F$2&gt;MAX(day_offset), OFFSET(F6,-1,0),OFFSET('Adj Daily Deaths'!$A$2, F$2+$A6,F$1))</f>
        <v>54.800575226692537</v>
      </c>
      <c r="G6">
        <f ca="1">IF($A6+G$2&gt;MAX(day_offset), OFFSET(G6,-1,0),OFFSET('Adj Daily Deaths'!$A$2, G$2+$A6,G$1))</f>
        <v>34.058855568254913</v>
      </c>
      <c r="H6">
        <f ca="1">IF($A6+H$2&gt;MAX(day_offset), OFFSET(H6,-1,0),OFFSET('Adj Daily Deaths'!$A$2, H$2+$A6,H$1))</f>
        <v>49.23040762804866</v>
      </c>
      <c r="M6" t="s">
        <v>2</v>
      </c>
      <c r="N6">
        <v>0</v>
      </c>
    </row>
    <row r="7" spans="1:14" x14ac:dyDescent="0.25">
      <c r="A7" s="4">
        <f t="shared" si="2"/>
        <v>4</v>
      </c>
      <c r="B7">
        <f ca="1">IF($A7+B$2&gt;MAX(day_offset), OFFSET(B7,-1,0),OFFSET('Adj Daily Deaths'!$A$2, B$2+$A7,B$1))</f>
        <v>43.758817305724783</v>
      </c>
      <c r="C7">
        <f ca="1">IF($A7+C$2&gt;MAX(day_offset), OFFSET(C7,-1,0),OFFSET('Adj Daily Deaths'!$A$2, C$2+$A7,C$1))</f>
        <v>20.355126066120679</v>
      </c>
      <c r="D7">
        <f ca="1">IF($A7+D$2&gt;MAX(day_offset), OFFSET(D7,-1,0),OFFSET('Adj Daily Deaths'!$A$2, D$2+$A7,D$1))</f>
        <v>23.121352152528519</v>
      </c>
      <c r="E7">
        <f ca="1">IF($A7+E$2&gt;MAX(day_offset), OFFSET(E7,-1,0),OFFSET('Adj Daily Deaths'!$A$2, E$2+$A7,E$1))</f>
        <v>5.3491059782421484</v>
      </c>
      <c r="F7">
        <f ca="1">IF($A7+F$2&gt;MAX(day_offset), OFFSET(F7,-1,0),OFFSET('Adj Daily Deaths'!$A$2, F$2+$A7,F$1))</f>
        <v>54.800575226692537</v>
      </c>
      <c r="G7">
        <f ca="1">IF($A7+G$2&gt;MAX(day_offset), OFFSET(G7,-1,0),OFFSET('Adj Daily Deaths'!$A$2, G$2+$A7,G$1))</f>
        <v>23.69311691704689</v>
      </c>
      <c r="H7">
        <f ca="1">IF($A7+H$2&gt;MAX(day_offset), OFFSET(H7,-1,0),OFFSET('Adj Daily Deaths'!$A$2, H$2+$A7,H$1))</f>
        <v>61.993846642727952</v>
      </c>
      <c r="M7" t="s">
        <v>3</v>
      </c>
      <c r="N7">
        <v>3</v>
      </c>
    </row>
    <row r="8" spans="1:14" x14ac:dyDescent="0.25">
      <c r="A8" s="4">
        <f t="shared" si="2"/>
        <v>5</v>
      </c>
      <c r="B8">
        <f ca="1">IF($A8+B$2&gt;MAX(day_offset), OFFSET(B8,-1,0),OFFSET('Adj Daily Deaths'!$A$2, B$2+$A8,B$1))</f>
        <v>0</v>
      </c>
      <c r="C8">
        <f ca="1">IF($A8+C$2&gt;MAX(day_offset), OFFSET(C8,-1,0),OFFSET('Adj Daily Deaths'!$A$2, C$2+$A8,C$1))</f>
        <v>29.335328742350399</v>
      </c>
      <c r="D8">
        <f ca="1">IF($A8+D$2&gt;MAX(day_offset), OFFSET(D8,-1,0),OFFSET('Adj Daily Deaths'!$A$2, D$2+$A8,D$1))</f>
        <v>33.856265651916758</v>
      </c>
      <c r="E8">
        <f ca="1">IF($A8+E$2&gt;MAX(day_offset), OFFSET(E8,-1,0),OFFSET('Adj Daily Deaths'!$A$2, E$2+$A8,E$1))</f>
        <v>7.4887483695390067</v>
      </c>
      <c r="F8">
        <f ca="1">IF($A8+F$2&gt;MAX(day_offset), OFFSET(F8,-1,0),OFFSET('Adj Daily Deaths'!$A$2, F$2+$A8,F$1))</f>
        <v>104.61927997823121</v>
      </c>
      <c r="G8">
        <f ca="1">IF($A8+G$2&gt;MAX(day_offset), OFFSET(G8,-1,0),OFFSET('Adj Daily Deaths'!$A$2, G$2+$A8,G$1))</f>
        <v>42.943774412147491</v>
      </c>
      <c r="H8">
        <f ca="1">IF($A8+H$2&gt;MAX(day_offset), OFFSET(H8,-1,0),OFFSET('Adj Daily Deaths'!$A$2, H$2+$A8,H$1))</f>
        <v>79.011765328966987</v>
      </c>
      <c r="M8" t="s">
        <v>4</v>
      </c>
      <c r="N8">
        <v>18</v>
      </c>
    </row>
    <row r="9" spans="1:14" x14ac:dyDescent="0.25">
      <c r="A9" s="4">
        <f t="shared" si="2"/>
        <v>6</v>
      </c>
      <c r="B9">
        <f ca="1">IF($A9+B$2&gt;MAX(day_offset), OFFSET(B9,-1,0),OFFSET('Adj Daily Deaths'!$A$2, B$2+$A9,B$1))</f>
        <v>0</v>
      </c>
      <c r="C9">
        <f ca="1">IF($A9+C$2&gt;MAX(day_offset), OFFSET(C9,-1,0),OFFSET('Adj Daily Deaths'!$A$2, C$2+$A9,C$1))</f>
        <v>36.519490883334157</v>
      </c>
      <c r="D9">
        <f ca="1">IF($A9+D$2&gt;MAX(day_offset), OFFSET(D9,-1,0),OFFSET('Adj Daily Deaths'!$A$2, D$2+$A9,D$1))</f>
        <v>40.46236626692491</v>
      </c>
      <c r="E9">
        <f ca="1">IF($A9+E$2&gt;MAX(day_offset), OFFSET(E9,-1,0),OFFSET('Adj Daily Deaths'!$A$2, E$2+$A9,E$1))</f>
        <v>11.76803315213273</v>
      </c>
      <c r="F9">
        <f ca="1">IF($A9+F$2&gt;MAX(day_offset), OFFSET(F9,-1,0),OFFSET('Adj Daily Deaths'!$A$2, F$2+$A9,F$1))</f>
        <v>109.6011504533851</v>
      </c>
      <c r="G9">
        <f ca="1">IF($A9+G$2&gt;MAX(day_offset), OFFSET(G9,-1,0),OFFSET('Adj Daily Deaths'!$A$2, G$2+$A9,G$1))</f>
        <v>26.654756531677751</v>
      </c>
      <c r="H9">
        <f ca="1">IF($A9+H$2&gt;MAX(day_offset), OFFSET(H9,-1,0),OFFSET('Adj Daily Deaths'!$A$2, H$2+$A9,H$1))</f>
        <v>96.181629717761737</v>
      </c>
      <c r="M9" t="s">
        <v>14</v>
      </c>
      <c r="N9">
        <v>16</v>
      </c>
    </row>
    <row r="10" spans="1:14" x14ac:dyDescent="0.25">
      <c r="A10" s="4">
        <f t="shared" si="2"/>
        <v>7</v>
      </c>
      <c r="B10">
        <f ca="1">IF($A10+B$2&gt;MAX(day_offset), OFFSET(B10,-1,0),OFFSET('Adj Daily Deaths'!$A$2, B$2+$A10,B$1))</f>
        <v>72.931362176207969</v>
      </c>
      <c r="C10">
        <f ca="1">IF($A10+C$2&gt;MAX(day_offset), OFFSET(C10,-1,0),OFFSET('Adj Daily Deaths'!$A$2, C$2+$A10,C$1))</f>
        <v>44.901013381148573</v>
      </c>
      <c r="D10">
        <f ca="1">IF($A10+D$2&gt;MAX(day_offset), OFFSET(D10,-1,0),OFFSET('Adj Daily Deaths'!$A$2, D$2+$A10,D$1))</f>
        <v>29.727452767536661</v>
      </c>
      <c r="E10">
        <f ca="1">IF($A10+E$2&gt;MAX(day_offset), OFFSET(E10,-1,0),OFFSET('Adj Daily Deaths'!$A$2, E$2+$A10,E$1))</f>
        <v>7.4887483695390067</v>
      </c>
      <c r="F10">
        <f ca="1">IF($A10+F$2&gt;MAX(day_offset), OFFSET(F10,-1,0),OFFSET('Adj Daily Deaths'!$A$2, F$2+$A10,F$1))</f>
        <v>154.43798472976991</v>
      </c>
      <c r="G10">
        <f ca="1">IF($A10+G$2&gt;MAX(day_offset), OFFSET(G10,-1,0),OFFSET('Adj Daily Deaths'!$A$2, G$2+$A10,G$1))</f>
        <v>56.271152677986358</v>
      </c>
      <c r="H10">
        <f ca="1">IF($A10+H$2&gt;MAX(day_offset), OFFSET(H10,-1,0),OFFSET('Adj Daily Deaths'!$A$2, H$2+$A10,H$1))</f>
        <v>89.040181697643561</v>
      </c>
      <c r="M10" t="s">
        <v>5</v>
      </c>
      <c r="N10">
        <v>22</v>
      </c>
    </row>
    <row r="11" spans="1:14" x14ac:dyDescent="0.25">
      <c r="A11" s="4">
        <f t="shared" si="2"/>
        <v>8</v>
      </c>
      <c r="B11">
        <f ca="1">IF($A11+B$2&gt;MAX(day_offset), OFFSET(B11,-1,0),OFFSET('Adj Daily Deaths'!$A$2, B$2+$A11,B$1))</f>
        <v>158.91359968921111</v>
      </c>
      <c r="C11">
        <f ca="1">IF($A11+C$2&gt;MAX(day_offset), OFFSET(C11,-1,0),OFFSET('Adj Daily Deaths'!$A$2, C$2+$A11,C$1))</f>
        <v>54.479896235793589</v>
      </c>
      <c r="D11">
        <f ca="1">IF($A11+D$2&gt;MAX(day_offset), OFFSET(D11,-1,0),OFFSET('Adj Daily Deaths'!$A$2, D$2+$A11,D$1))</f>
        <v>109.82642272451049</v>
      </c>
      <c r="E11">
        <f ca="1">IF($A11+E$2&gt;MAX(day_offset), OFFSET(E11,-1,0),OFFSET('Adj Daily Deaths'!$A$2, E$2+$A11,E$1))</f>
        <v>20.32660271732016</v>
      </c>
      <c r="F11">
        <f ca="1">IF($A11+F$2&gt;MAX(day_offset), OFFSET(F11,-1,0),OFFSET('Adj Daily Deaths'!$A$2, F$2+$A11,F$1))</f>
        <v>159.41985520492369</v>
      </c>
      <c r="G11">
        <f ca="1">IF($A11+G$2&gt;MAX(day_offset), OFFSET(G11,-1,0),OFFSET('Adj Daily Deaths'!$A$2, G$2+$A11,G$1))</f>
        <v>109.5806657413419</v>
      </c>
      <c r="H11">
        <f ca="1">IF($A11+H$2&gt;MAX(day_offset), OFFSET(H11,-1,0),OFFSET('Adj Daily Deaths'!$A$2, H$2+$A11,H$1))</f>
        <v>105.1464261685484</v>
      </c>
    </row>
    <row r="12" spans="1:14" x14ac:dyDescent="0.25">
      <c r="A12" s="4">
        <f t="shared" si="2"/>
        <v>9</v>
      </c>
      <c r="B12">
        <f ca="1">IF($A12+B$2&gt;MAX(day_offset), OFFSET(B12,-1,0),OFFSET('Adj Daily Deaths'!$A$2, B$2+$A12,B$1))</f>
        <v>85.982237513003071</v>
      </c>
      <c r="C12">
        <f ca="1">IF($A12+C$2&gt;MAX(day_offset), OFFSET(C12,-1,0),OFFSET('Adj Daily Deaths'!$A$2, C$2+$A12,C$1))</f>
        <v>59.868017841531419</v>
      </c>
      <c r="D12">
        <f ca="1">IF($A12+D$2&gt;MAX(day_offset), OFFSET(D12,-1,0),OFFSET('Adj Daily Deaths'!$A$2, D$2+$A12,D$1))</f>
        <v>80.098969956973789</v>
      </c>
      <c r="E12">
        <f ca="1">IF($A12+E$2&gt;MAX(day_offset), OFFSET(E12,-1,0),OFFSET('Adj Daily Deaths'!$A$2, E$2+$A12,E$1))</f>
        <v>1.06982119564843</v>
      </c>
      <c r="F12">
        <f ca="1">IF($A12+F$2&gt;MAX(day_offset), OFFSET(F12,-1,0),OFFSET('Adj Daily Deaths'!$A$2, F$2+$A12,F$1))</f>
        <v>174.36546663038541</v>
      </c>
      <c r="G12">
        <f ca="1">IF($A12+G$2&gt;MAX(day_offset), OFFSET(G12,-1,0),OFFSET('Adj Daily Deaths'!$A$2, G$2+$A12,G$1))</f>
        <v>141.4182915986236</v>
      </c>
      <c r="H12">
        <f ca="1">IF($A12+H$2&gt;MAX(day_offset), OFFSET(H12,-1,0),OFFSET('Adj Daily Deaths'!$A$2, H$2+$A12,H$1))</f>
        <v>164.86108727294069</v>
      </c>
    </row>
    <row r="13" spans="1:14" x14ac:dyDescent="0.25">
      <c r="A13" s="4">
        <f t="shared" si="2"/>
        <v>10</v>
      </c>
      <c r="B13">
        <f ca="1">IF($A13+B$2&gt;MAX(day_offset), OFFSET(B13,-1,0),OFFSET('Adj Daily Deaths'!$A$2, B$2+$A13,B$1))</f>
        <v>85.982237513003071</v>
      </c>
      <c r="C13">
        <f ca="1">IF($A13+C$2&gt;MAX(day_offset), OFFSET(C13,-1,0),OFFSET('Adj Daily Deaths'!$A$2, C$2+$A13,C$1))</f>
        <v>67.052179982515185</v>
      </c>
      <c r="D13">
        <f ca="1">IF($A13+D$2&gt;MAX(day_offset), OFFSET(D13,-1,0),OFFSET('Adj Daily Deaths'!$A$2, D$2+$A13,D$1))</f>
        <v>138.7281129151711</v>
      </c>
      <c r="E13">
        <f ca="1">IF($A13+E$2&gt;MAX(day_offset), OFFSET(E13,-1,0),OFFSET('Adj Daily Deaths'!$A$2, E$2+$A13,E$1))</f>
        <v>83.446053260577514</v>
      </c>
      <c r="F13">
        <f ca="1">IF($A13+F$2&gt;MAX(day_offset), OFFSET(F13,-1,0),OFFSET('Adj Daily Deaths'!$A$2, F$2+$A13,F$1))</f>
        <v>189.31107805584699</v>
      </c>
      <c r="G13">
        <f ca="1">IF($A13+G$2&gt;MAX(day_offset), OFFSET(G13,-1,0),OFFSET('Adj Daily Deaths'!$A$2, G$2+$A13,G$1))</f>
        <v>134.0141925620465</v>
      </c>
      <c r="H13">
        <f ca="1">IF($A13+H$2&gt;MAX(day_offset), OFFSET(H13,-1,0),OFFSET('Adj Daily Deaths'!$A$2, H$2+$A13,H$1))</f>
        <v>178.08036339528709</v>
      </c>
    </row>
    <row r="14" spans="1:14" x14ac:dyDescent="0.25">
      <c r="A14" s="4">
        <f t="shared" si="2"/>
        <v>11</v>
      </c>
      <c r="B14">
        <f ca="1">IF($A14+B$2&gt;MAX(day_offset), OFFSET(B14,-1,0),OFFSET('Adj Daily Deaths'!$A$2, B$2+$A14,B$1))</f>
        <v>142.791930155523</v>
      </c>
      <c r="C14">
        <f ca="1">IF($A14+C$2&gt;MAX(day_offset), OFFSET(C14,-1,0),OFFSET('Adj Daily Deaths'!$A$2, C$2+$A14,C$1))</f>
        <v>77.828423193990844</v>
      </c>
      <c r="D14">
        <f ca="1">IF($A14+D$2&gt;MAX(day_offset), OFFSET(D14,-1,0),OFFSET('Adj Daily Deaths'!$A$2, D$2+$A14,D$1))</f>
        <v>161.84946506769961</v>
      </c>
      <c r="E14">
        <f ca="1">IF($A14+E$2&gt;MAX(day_offset), OFFSET(E14,-1,0),OFFSET('Adj Daily Deaths'!$A$2, E$2+$A14,E$1))</f>
        <v>66.328914130202634</v>
      </c>
      <c r="F14">
        <f ca="1">IF($A14+F$2&gt;MAX(day_offset), OFFSET(F14,-1,0),OFFSET('Adj Daily Deaths'!$A$2, F$2+$A14,F$1))</f>
        <v>224.18417138192399</v>
      </c>
      <c r="G14">
        <f ca="1">IF($A14+G$2&gt;MAX(day_offset), OFFSET(G14,-1,0),OFFSET('Adj Daily Deaths'!$A$2, G$2+$A14,G$1))</f>
        <v>213.23805225342201</v>
      </c>
      <c r="H14">
        <f ca="1">IF($A14+H$2&gt;MAX(day_offset), OFFSET(H14,-1,0),OFFSET('Adj Daily Deaths'!$A$2, H$2+$A14,H$1))</f>
        <v>228.3743909412257</v>
      </c>
    </row>
    <row r="15" spans="1:14" x14ac:dyDescent="0.25">
      <c r="A15" s="4">
        <f t="shared" si="2"/>
        <v>12</v>
      </c>
      <c r="B15">
        <f ca="1">IF($A15+B$2&gt;MAX(day_offset), OFFSET(B15,-1,0),OFFSET('Adj Daily Deaths'!$A$2, B$2+$A15,B$1))</f>
        <v>184.24765181357799</v>
      </c>
      <c r="C15">
        <f ca="1">IF($A15+C$2&gt;MAX(day_offset), OFFSET(C15,-1,0),OFFSET('Adj Daily Deaths'!$A$2, C$2+$A15,C$1))</f>
        <v>86.808625870220553</v>
      </c>
      <c r="D15">
        <f ca="1">IF($A15+D$2&gt;MAX(day_offset), OFFSET(D15,-1,0),OFFSET('Adj Daily Deaths'!$A$2, D$2+$A15,D$1))</f>
        <v>156.06912702956751</v>
      </c>
      <c r="E15">
        <f ca="1">IF($A15+E$2&gt;MAX(day_offset), OFFSET(E15,-1,0),OFFSET('Adj Daily Deaths'!$A$2, E$2+$A15,E$1))</f>
        <v>100.56319239095239</v>
      </c>
      <c r="F15">
        <f ca="1">IF($A15+F$2&gt;MAX(day_offset), OFFSET(F15,-1,0),OFFSET('Adj Daily Deaths'!$A$2, F$2+$A15,F$1))</f>
        <v>239.1297828073856</v>
      </c>
      <c r="G15">
        <f ca="1">IF($A15+G$2&gt;MAX(day_offset), OFFSET(G15,-1,0),OFFSET('Adj Daily Deaths'!$A$2, G$2+$A15,G$1))</f>
        <v>216.19969186805289</v>
      </c>
      <c r="H15">
        <f ca="1">IF($A15+H$2&gt;MAX(day_offset), OFFSET(H15,-1,0),OFFSET('Adj Daily Deaths'!$A$2, H$2+$A15,H$1))</f>
        <v>211.50841795754241</v>
      </c>
    </row>
    <row r="16" spans="1:14" x14ac:dyDescent="0.25">
      <c r="A16" s="4">
        <f t="shared" si="2"/>
        <v>13</v>
      </c>
      <c r="B16">
        <f ca="1">IF($A16+B$2&gt;MAX(day_offset), OFFSET(B16,-1,0),OFFSET('Adj Daily Deaths'!$A$2, B$2+$A16,B$1))</f>
        <v>177.33836487056891</v>
      </c>
      <c r="C16">
        <f ca="1">IF($A16+C$2&gt;MAX(day_offset), OFFSET(C16,-1,0),OFFSET('Adj Daily Deaths'!$A$2, C$2+$A16,C$1))</f>
        <v>111.9531933636638</v>
      </c>
      <c r="D16">
        <f ca="1">IF($A16+D$2&gt;MAX(day_offset), OFFSET(D16,-1,0),OFFSET('Adj Daily Deaths'!$A$2, D$2+$A16,D$1))</f>
        <v>206.44064421900461</v>
      </c>
      <c r="E16">
        <f ca="1">IF($A16+E$2&gt;MAX(day_offset), OFFSET(E16,-1,0),OFFSET('Adj Daily Deaths'!$A$2, E$2+$A16,E$1))</f>
        <v>56.700523369366771</v>
      </c>
      <c r="F16">
        <f ca="1">IF($A16+F$2&gt;MAX(day_offset), OFFSET(F16,-1,0),OFFSET('Adj Daily Deaths'!$A$2, F$2+$A16,F$1))</f>
        <v>264.03913518315488</v>
      </c>
      <c r="G16">
        <f ca="1">IF($A16+G$2&gt;MAX(day_offset), OFFSET(G16,-1,0),OFFSET('Adj Daily Deaths'!$A$2, G$2+$A16,G$1))</f>
        <v>156.9668995754356</v>
      </c>
      <c r="H16">
        <f ca="1">IF($A16+H$2&gt;MAX(day_offset), OFFSET(H16,-1,0),OFFSET('Adj Daily Deaths'!$A$2, H$2+$A16,H$1))</f>
        <v>231.41330499233979</v>
      </c>
    </row>
    <row r="17" spans="1:8" x14ac:dyDescent="0.25">
      <c r="A17" s="4">
        <f t="shared" si="2"/>
        <v>14</v>
      </c>
      <c r="B17">
        <f ca="1">IF($A17+B$2&gt;MAX(day_offset), OFFSET(B17,-1,0),OFFSET('Adj Daily Deaths'!$A$2, B$2+$A17,B$1))</f>
        <v>280.20997046648318</v>
      </c>
      <c r="C17">
        <f ca="1">IF($A17+C$2&gt;MAX(day_offset), OFFSET(C17,-1,0),OFFSET('Adj Daily Deaths'!$A$2, C$2+$A17,C$1))</f>
        <v>100.57826997377281</v>
      </c>
      <c r="D17">
        <f ca="1">IF($A17+D$2&gt;MAX(day_offset), OFFSET(D17,-1,0),OFFSET('Adj Daily Deaths'!$A$2, D$2+$A17,D$1))</f>
        <v>144.5084509533032</v>
      </c>
      <c r="E17">
        <f ca="1">IF($A17+E$2&gt;MAX(day_offset), OFFSET(E17,-1,0),OFFSET('Adj Daily Deaths'!$A$2, E$2+$A17,E$1))</f>
        <v>204.33584836885009</v>
      </c>
      <c r="F17">
        <f ca="1">IF($A17+F$2&gt;MAX(day_offset), OFFSET(F17,-1,0),OFFSET('Adj Daily Deaths'!$A$2, F$2+$A17,F$1))</f>
        <v>348.73093326077071</v>
      </c>
      <c r="G17">
        <f ca="1">IF($A17+G$2&gt;MAX(day_offset), OFFSET(G17,-1,0),OFFSET('Adj Daily Deaths'!$A$2, G$2+$A17,G$1))</f>
        <v>276.91330396798548</v>
      </c>
      <c r="H17">
        <f ca="1">IF($A17+H$2&gt;MAX(day_offset), OFFSET(H17,-1,0),OFFSET('Adj Daily Deaths'!$A$2, H$2+$A17,H$1))</f>
        <v>241.5936670635721</v>
      </c>
    </row>
    <row r="18" spans="1:8" x14ac:dyDescent="0.25">
      <c r="A18" s="4">
        <f t="shared" si="2"/>
        <v>15</v>
      </c>
      <c r="B18">
        <f ca="1">IF($A18+B$2&gt;MAX(day_offset), OFFSET(B18,-1,0),OFFSET('Adj Daily Deaths'!$A$2, B$2+$A18,B$1))</f>
        <v>229.54186621774929</v>
      </c>
      <c r="C18">
        <f ca="1">IF($A18+C$2&gt;MAX(day_offset), OFFSET(C18,-1,0),OFFSET('Adj Daily Deaths'!$A$2, C$2+$A18,C$1))</f>
        <v>101.1769501521881</v>
      </c>
      <c r="D18">
        <f ca="1">IF($A18+D$2&gt;MAX(day_offset), OFFSET(D18,-1,0),OFFSET('Adj Daily Deaths'!$A$2, D$2+$A18,D$1))</f>
        <v>303.88062829037477</v>
      </c>
      <c r="E18">
        <f ca="1">IF($A18+E$2&gt;MAX(day_offset), OFFSET(E18,-1,0),OFFSET('Adj Daily Deaths'!$A$2, E$2+$A18,E$1))</f>
        <v>96.28390760835866</v>
      </c>
      <c r="F18">
        <f ca="1">IF($A18+F$2&gt;MAX(day_offset), OFFSET(F18,-1,0),OFFSET('Adj Daily Deaths'!$A$2, F$2+$A18,F$1))</f>
        <v>398.5496380123094</v>
      </c>
      <c r="G18">
        <f ca="1">IF($A18+G$2&gt;MAX(day_offset), OFFSET(G18,-1,0),OFFSET('Adj Daily Deaths'!$A$2, G$2+$A18,G$1))</f>
        <v>298.38519117405929</v>
      </c>
      <c r="H18">
        <f ca="1">IF($A18+H$2&gt;MAX(day_offset), OFFSET(H18,-1,0),OFFSET('Adj Daily Deaths'!$A$2, H$2+$A18,H$1))</f>
        <v>268.94389352359917</v>
      </c>
    </row>
    <row r="19" spans="1:8" x14ac:dyDescent="0.25">
      <c r="A19" s="4">
        <f t="shared" si="2"/>
        <v>16</v>
      </c>
      <c r="B19">
        <f ca="1">IF($A19+B$2&gt;MAX(day_offset), OFFSET(B19,-1,0),OFFSET('Adj Daily Deaths'!$A$2, B$2+$A19,B$1))</f>
        <v>244.8958372022141</v>
      </c>
      <c r="C19">
        <f ca="1">IF($A19+C$2&gt;MAX(day_offset), OFFSET(C19,-1,0),OFFSET('Adj Daily Deaths'!$A$2, C$2+$A19,C$1))</f>
        <v>83.815224978143988</v>
      </c>
      <c r="D19">
        <f ca="1">IF($A19+D$2&gt;MAX(day_offset), OFFSET(D19,-1,0),OFFSET('Adj Daily Deaths'!$A$2, D$2+$A19,D$1))</f>
        <v>288.19113932973039</v>
      </c>
      <c r="E19">
        <f ca="1">IF($A19+E$2&gt;MAX(day_offset), OFFSET(E19,-1,0),OFFSET('Adj Daily Deaths'!$A$2, E$2+$A19,E$1))</f>
        <v>221.45298749922489</v>
      </c>
      <c r="F19">
        <f ca="1">IF($A19+F$2&gt;MAX(day_offset), OFFSET(F19,-1,0),OFFSET('Adj Daily Deaths'!$A$2, F$2+$A19,F$1))</f>
        <v>348.73093326077071</v>
      </c>
      <c r="G19">
        <f ca="1">IF($A19+G$2&gt;MAX(day_offset), OFFSET(G19,-1,0),OFFSET('Adj Daily Deaths'!$A$2, G$2+$A19,G$1))</f>
        <v>497.5554552579847</v>
      </c>
      <c r="H19">
        <f ca="1">IF($A19+H$2&gt;MAX(day_offset), OFFSET(H19,-1,0),OFFSET('Adj Daily Deaths'!$A$2, H$2+$A19,H$1))</f>
        <v>390.65240127071951</v>
      </c>
    </row>
    <row r="20" spans="1:8" x14ac:dyDescent="0.25">
      <c r="A20" s="4">
        <f t="shared" si="2"/>
        <v>17</v>
      </c>
      <c r="B20">
        <f ca="1">IF($A20+B$2&gt;MAX(day_offset), OFFSET(B20,-1,0),OFFSET('Adj Daily Deaths'!$A$2, B$2+$A20,B$1))</f>
        <v>224.1679763731866</v>
      </c>
      <c r="C20">
        <f ca="1">IF($A20+C$2&gt;MAX(day_offset), OFFSET(C20,-1,0),OFFSET('Adj Daily Deaths'!$A$2, C$2+$A20,C$1))</f>
        <v>135.30172032186101</v>
      </c>
      <c r="D20">
        <f ca="1">IF($A20+D$2&gt;MAX(day_offset), OFFSET(D20,-1,0),OFFSET('Adj Daily Deaths'!$A$2, D$2+$A20,D$1))</f>
        <v>284.88808902222638</v>
      </c>
      <c r="E20">
        <f ca="1">IF($A20+E$2&gt;MAX(day_offset), OFFSET(E20,-1,0),OFFSET('Adj Daily Deaths'!$A$2, E$2+$A20,E$1))</f>
        <v>227.8719146731155</v>
      </c>
      <c r="F20">
        <f ca="1">IF($A20+F$2&gt;MAX(day_offset), OFFSET(F20,-1,0),OFFSET('Adj Daily Deaths'!$A$2, F$2+$A20,F$1))</f>
        <v>423.45899038807869</v>
      </c>
      <c r="G20">
        <f ca="1">IF($A20+G$2&gt;MAX(day_offset), OFFSET(G20,-1,0),OFFSET('Adj Daily Deaths'!$A$2, G$2+$A20,G$1))</f>
        <v>486.44930670311902</v>
      </c>
      <c r="H20">
        <f ca="1">IF($A20+H$2&gt;MAX(day_offset), OFFSET(H20,-1,0),OFFSET('Adj Daily Deaths'!$A$2, H$2+$A20,H$1))</f>
        <v>326.07547768454452</v>
      </c>
    </row>
    <row r="21" spans="1:8" x14ac:dyDescent="0.25">
      <c r="A21" s="4">
        <f t="shared" si="2"/>
        <v>18</v>
      </c>
      <c r="B21">
        <f ca="1">IF($A21+B$2&gt;MAX(day_offset), OFFSET(B21,-1,0),OFFSET('Adj Daily Deaths'!$A$2, B$2+$A21,B$1))</f>
        <v>320.89799357531513</v>
      </c>
      <c r="C21">
        <f ca="1">IF($A21+C$2&gt;MAX(day_offset), OFFSET(C21,-1,0),OFFSET('Adj Daily Deaths'!$A$2, C$2+$A21,C$1))</f>
        <v>123.3281167535547</v>
      </c>
      <c r="D21">
        <f ca="1">IF($A21+D$2&gt;MAX(day_offset), OFFSET(D21,-1,0),OFFSET('Adj Daily Deaths'!$A$2, D$2+$A21,D$1))</f>
        <v>392.23722401610883</v>
      </c>
      <c r="E21">
        <f ca="1">IF($A21+E$2&gt;MAX(day_offset), OFFSET(E21,-1,0),OFFSET('Adj Daily Deaths'!$A$2, E$2+$A21,E$1))</f>
        <v>355.1806369552786</v>
      </c>
      <c r="F21">
        <f ca="1">IF($A21+F$2&gt;MAX(day_offset), OFFSET(F21,-1,0),OFFSET('Adj Daily Deaths'!$A$2, F$2+$A21,F$1))</f>
        <v>448.36834276384798</v>
      </c>
      <c r="G21">
        <f ca="1">IF($A21+G$2&gt;MAX(day_offset), OFFSET(G21,-1,0),OFFSET('Adj Daily Deaths'!$A$2, G$2+$A21,G$1))</f>
        <v>544.94168909207849</v>
      </c>
      <c r="H21">
        <f ca="1">IF($A21+H$2&gt;MAX(day_offset), OFFSET(H21,-1,0),OFFSET('Adj Daily Deaths'!$A$2, H$2+$A21,H$1))</f>
        <v>338.53502529411242</v>
      </c>
    </row>
    <row r="22" spans="1:8" x14ac:dyDescent="0.25">
      <c r="A22" s="4">
        <f t="shared" si="2"/>
        <v>19</v>
      </c>
      <c r="B22">
        <f ca="1">IF($A22+B$2&gt;MAX(day_offset), OFFSET(B22,-1,0),OFFSET('Adj Daily Deaths'!$A$2, B$2+$A22,B$1))</f>
        <v>383.08157606239757</v>
      </c>
      <c r="C22">
        <f ca="1">IF($A22+C$2&gt;MAX(day_offset), OFFSET(C22,-1,0),OFFSET('Adj Daily Deaths'!$A$2, C$2+$A22,C$1))</f>
        <v>199.36049941229959</v>
      </c>
      <c r="D22">
        <f ca="1">IF($A22+D$2&gt;MAX(day_offset), OFFSET(D22,-1,0),OFFSET('Adj Daily Deaths'!$A$2, D$2+$A22,D$1))</f>
        <v>352.60062032605992</v>
      </c>
      <c r="E22">
        <f ca="1">IF($A22+E$2&gt;MAX(day_offset), OFFSET(E22,-1,0),OFFSET('Adj Daily Deaths'!$A$2, E$2+$A22,E$1))</f>
        <v>424.71901467242662</v>
      </c>
      <c r="F22">
        <f ca="1">IF($A22+F$2&gt;MAX(day_offset), OFFSET(F22,-1,0),OFFSET('Adj Daily Deaths'!$A$2, F$2+$A22,F$1))</f>
        <v>418.47711991292482</v>
      </c>
      <c r="G22">
        <f ca="1">IF($A22+G$2&gt;MAX(day_offset), OFFSET(G22,-1,0),OFFSET('Adj Daily Deaths'!$A$2, G$2+$A22,G$1))</f>
        <v>559.74988716523274</v>
      </c>
      <c r="H22">
        <f ca="1">IF($A22+H$2&gt;MAX(day_offset), OFFSET(H22,-1,0),OFFSET('Adj Daily Deaths'!$A$2, H$2+$A22,H$1))</f>
        <v>337.01556826855528</v>
      </c>
    </row>
    <row r="23" spans="1:8" x14ac:dyDescent="0.25">
      <c r="A23" s="4">
        <f t="shared" si="2"/>
        <v>20</v>
      </c>
      <c r="B23">
        <f ca="1">IF($A23+B$2&gt;MAX(day_offset), OFFSET(B23,-1,0),OFFSET('Adj Daily Deaths'!$A$2, B$2+$A23,B$1))</f>
        <v>675.57472331645272</v>
      </c>
      <c r="C23">
        <f ca="1">IF($A23+C$2&gt;MAX(day_offset), OFFSET(C23,-1,0),OFFSET('Adj Daily Deaths'!$A$2, C$2+$A23,C$1))</f>
        <v>154.45948603115099</v>
      </c>
      <c r="D23">
        <f ca="1">IF($A23+D$2&gt;MAX(day_offset), OFFSET(D23,-1,0),OFFSET('Adj Daily Deaths'!$A$2, D$2+$A23,D$1))</f>
        <v>517.75313570126366</v>
      </c>
      <c r="E23">
        <f ca="1">IF($A23+E$2&gt;MAX(day_offset), OFFSET(E23,-1,0),OFFSET('Adj Daily Deaths'!$A$2, E$2+$A23,E$1))</f>
        <v>576.63362445450355</v>
      </c>
      <c r="F23">
        <f ca="1">IF($A23+F$2&gt;MAX(day_offset), OFFSET(F23,-1,0),OFFSET('Adj Daily Deaths'!$A$2, F$2+$A23,F$1))</f>
        <v>572.9151046426947</v>
      </c>
      <c r="G23">
        <f ca="1">IF($A23+G$2&gt;MAX(day_offset), OFFSET(G23,-1,0),OFFSET('Adj Daily Deaths'!$A$2, G$2+$A23,G$1))</f>
        <v>443.50553229097147</v>
      </c>
      <c r="H23">
        <f ca="1">IF($A23+H$2&gt;MAX(day_offset), OFFSET(H23,-1,0),OFFSET('Adj Daily Deaths'!$A$2, H$2+$A23,H$1))</f>
        <v>321.97294371554051</v>
      </c>
    </row>
    <row r="24" spans="1:8" x14ac:dyDescent="0.25">
      <c r="A24" s="4">
        <f t="shared" si="2"/>
        <v>21</v>
      </c>
      <c r="B24">
        <f ca="1">IF($A24+B$2&gt;MAX(day_offset), OFFSET(B24,-1,0),OFFSET('Adj Daily Deaths'!$A$2, B$2+$A24,B$1))</f>
        <v>755.41537243566995</v>
      </c>
      <c r="C24">
        <f ca="1">IF($A24+C$2&gt;MAX(day_offset), OFFSET(C24,-1,0),OFFSET('Adj Daily Deaths'!$A$2, C$2+$A24,C$1))</f>
        <v>95.788828546450276</v>
      </c>
      <c r="D24">
        <f ca="1">IF($A24+D$2&gt;MAX(day_offset), OFFSET(D24,-1,0),OFFSET('Adj Daily Deaths'!$A$2, D$2+$A24,D$1))</f>
        <v>654.82972346268264</v>
      </c>
      <c r="E24">
        <f ca="1">IF($A24+E$2&gt;MAX(day_offset), OFFSET(E24,-1,0),OFFSET('Adj Daily Deaths'!$A$2, E$2+$A24,E$1))</f>
        <v>531.70113423726946</v>
      </c>
      <c r="F24">
        <f ca="1">IF($A24+F$2&gt;MAX(day_offset), OFFSET(F24,-1,0),OFFSET('Adj Daily Deaths'!$A$2, F$2+$A24,F$1))</f>
        <v>428.44086086323261</v>
      </c>
      <c r="G24">
        <f ca="1">IF($A24+G$2&gt;MAX(day_offset), OFFSET(G24,-1,0),OFFSET('Adj Daily Deaths'!$A$2, G$2+$A24,G$1))</f>
        <v>419.81241537392458</v>
      </c>
      <c r="H24">
        <f ca="1">IF($A24+H$2&gt;MAX(day_offset), OFFSET(H24,-1,0),OFFSET('Adj Daily Deaths'!$A$2, H$2+$A24,H$1))</f>
        <v>321.97294371554051</v>
      </c>
    </row>
    <row r="25" spans="1:8" x14ac:dyDescent="0.25">
      <c r="A25" s="4">
        <f t="shared" si="2"/>
        <v>22</v>
      </c>
      <c r="B25">
        <f ca="1">IF($A25+B$2&gt;MAX(day_offset), OFFSET(B25,-1,0),OFFSET('Adj Daily Deaths'!$A$2, B$2+$A25,B$1))</f>
        <v>859.82237513003076</v>
      </c>
      <c r="C25">
        <f ca="1">IF($A25+C$2&gt;MAX(day_offset), OFFSET(C25,-1,0),OFFSET('Adj Daily Deaths'!$A$2, C$2+$A25,C$1))</f>
        <v>-18.559085530874739</v>
      </c>
      <c r="D25">
        <f ca="1">IF($A25+D$2&gt;MAX(day_offset), OFFSET(D25,-1,0),OFFSET('Adj Daily Deaths'!$A$2, D$2+$A25,D$1))</f>
        <v>537.57143754628805</v>
      </c>
      <c r="E25">
        <f ca="1">IF($A25+E$2&gt;MAX(day_offset), OFFSET(E25,-1,0),OFFSET('Adj Daily Deaths'!$A$2, E$2+$A25,E$1))</f>
        <v>897.57998314903239</v>
      </c>
      <c r="F25">
        <f ca="1">IF($A25+F$2&gt;MAX(day_offset), OFFSET(F25,-1,0),OFFSET('Adj Daily Deaths'!$A$2, F$2+$A25,F$1))</f>
        <v>448.36834276384798</v>
      </c>
      <c r="G25">
        <f ca="1">IF($A25+G$2&gt;MAX(day_offset), OFFSET(G25,-1,0),OFFSET('Adj Daily Deaths'!$A$2, G$2+$A25,G$1))</f>
        <v>818.15294354177536</v>
      </c>
      <c r="H25">
        <f ca="1">IF($A25+H$2&gt;MAX(day_offset), OFFSET(H25,-1,0),OFFSET('Adj Daily Deaths'!$A$2, H$2+$A25,H$1))</f>
        <v>321.97294371554051</v>
      </c>
    </row>
    <row r="26" spans="1:8" x14ac:dyDescent="0.25">
      <c r="A26" s="4">
        <f t="shared" si="2"/>
        <v>23</v>
      </c>
      <c r="B26">
        <f ca="1">IF($A26+B$2&gt;MAX(day_offset), OFFSET(B26,-1,0),OFFSET('Adj Daily Deaths'!$A$2, B$2+$A26,B$1))</f>
        <v>808.38657233207357</v>
      </c>
      <c r="C26">
        <f ca="1">IF($A26+C$2&gt;MAX(day_offset), OFFSET(C26,-1,0),OFFSET('Adj Daily Deaths'!$A$2, C$2+$A26,C$1))</f>
        <v>-18.559085530874739</v>
      </c>
      <c r="D26">
        <f ca="1">IF($A26+D$2&gt;MAX(day_offset), OFFSET(D26,-1,0),OFFSET('Adj Daily Deaths'!$A$2, D$2+$A26,D$1))</f>
        <v>496.28330870248709</v>
      </c>
      <c r="E26">
        <f ca="1">IF($A26+E$2&gt;MAX(day_offset), OFFSET(E26,-1,0),OFFSET('Adj Daily Deaths'!$A$2, E$2+$A26,E$1))</f>
        <v>768.1316184755724</v>
      </c>
      <c r="F26">
        <f ca="1">IF($A26+F$2&gt;MAX(day_offset), OFFSET(F26,-1,0),OFFSET('Adj Daily Deaths'!$A$2, F$2+$A26,F$1))</f>
        <v>513.13265894084827</v>
      </c>
      <c r="G26">
        <f ca="1">IF($A26+G$2&gt;MAX(day_offset), OFFSET(G26,-1,0),OFFSET('Adj Daily Deaths'!$A$2, G$2+$A26,G$1))</f>
        <v>762.62220076744677</v>
      </c>
      <c r="H26">
        <f ca="1">IF($A26+H$2&gt;MAX(day_offset), OFFSET(H26,-1,0),OFFSET('Adj Daily Deaths'!$A$2, H$2+$A26,H$1))</f>
        <v>321.97294371554051</v>
      </c>
    </row>
    <row r="27" spans="1:8" x14ac:dyDescent="0.25">
      <c r="A27" s="4">
        <f t="shared" si="2"/>
        <v>24</v>
      </c>
      <c r="B27">
        <f ca="1">IF($A27+B$2&gt;MAX(day_offset), OFFSET(B27,-1,0),OFFSET('Adj Daily Deaths'!$A$2, B$2+$A27,B$1))</f>
        <v>397.66784849763923</v>
      </c>
      <c r="C27">
        <f ca="1">IF($A27+C$2&gt;MAX(day_offset), OFFSET(C27,-1,0),OFFSET('Adj Daily Deaths'!$A$2, C$2+$A27,C$1))</f>
        <v>-18.559085530874739</v>
      </c>
      <c r="D27">
        <f ca="1">IF($A27+D$2&gt;MAX(day_offset), OFFSET(D27,-1,0),OFFSET('Adj Daily Deaths'!$A$2, D$2+$A27,D$1))</f>
        <v>613.54159461888173</v>
      </c>
      <c r="E27">
        <f ca="1">IF($A27+E$2&gt;MAX(day_offset), OFFSET(E27,-1,0),OFFSET('Adj Daily Deaths'!$A$2, E$2+$A27,E$1))</f>
        <v>826.97178423623609</v>
      </c>
      <c r="F27">
        <f ca="1">IF($A27+F$2&gt;MAX(day_offset), OFFSET(F27,-1,0),OFFSET('Adj Daily Deaths'!$A$2, F$2+$A27,F$1))</f>
        <v>483.24143608992512</v>
      </c>
      <c r="G27">
        <f ca="1">IF($A27+G$2&gt;MAX(day_offset), OFFSET(G27,-1,0),OFFSET('Adj Daily Deaths'!$A$2, G$2+$A27,G$1))</f>
        <v>826.29745248201027</v>
      </c>
      <c r="H27">
        <f ca="1">IF($A27+H$2&gt;MAX(day_offset), OFFSET(H27,-1,0),OFFSET('Adj Daily Deaths'!$A$2, H$2+$A27,H$1))</f>
        <v>321.97294371554051</v>
      </c>
    </row>
    <row r="28" spans="1:8" x14ac:dyDescent="0.25">
      <c r="A28" s="4">
        <f t="shared" si="2"/>
        <v>25</v>
      </c>
      <c r="B28">
        <f ca="1">IF($A28+B$2&gt;MAX(day_offset), OFFSET(B28,-1,0),OFFSET('Adj Daily Deaths'!$A$2, B$2+$A28,B$1))</f>
        <v>639.49289150296045</v>
      </c>
      <c r="C28">
        <f ca="1">IF($A28+C$2&gt;MAX(day_offset), OFFSET(C28,-1,0),OFFSET('Adj Daily Deaths'!$A$2, C$2+$A28,C$1))</f>
        <v>-18.559085530874739</v>
      </c>
      <c r="D28">
        <f ca="1">IF($A28+D$2&gt;MAX(day_offset), OFFSET(D28,-1,0),OFFSET('Adj Daily Deaths'!$A$2, D$2+$A28,D$1))</f>
        <v>563.99584000632069</v>
      </c>
      <c r="E28">
        <f ca="1">IF($A28+E$2&gt;MAX(day_offset), OFFSET(E28,-1,0),OFFSET('Adj Daily Deaths'!$A$2, E$2+$A28,E$1))</f>
        <v>902.92908912727455</v>
      </c>
      <c r="F28">
        <f ca="1">IF($A28+F$2&gt;MAX(day_offset), OFFSET(F28,-1,0),OFFSET('Adj Daily Deaths'!$A$2, F$2+$A28,F$1))</f>
        <v>483.24143608992512</v>
      </c>
      <c r="G28">
        <f ca="1">IF($A28+G$2&gt;MAX(day_offset), OFFSET(G28,-1,0),OFFSET('Adj Daily Deaths'!$A$2, G$2+$A28,G$1))</f>
        <v>830.73991190395657</v>
      </c>
      <c r="H28">
        <f ca="1">IF($A28+H$2&gt;MAX(day_offset), OFFSET(H28,-1,0),OFFSET('Adj Daily Deaths'!$A$2, H$2+$A28,H$1))</f>
        <v>321.97294371554051</v>
      </c>
    </row>
    <row r="29" spans="1:8" x14ac:dyDescent="0.25">
      <c r="A29" s="4">
        <f t="shared" si="2"/>
        <v>26</v>
      </c>
      <c r="B29">
        <f ca="1">IF($A29+B$2&gt;MAX(day_offset), OFFSET(B29,-1,0),OFFSET('Adj Daily Deaths'!$A$2, B$2+$A29,B$1))</f>
        <v>1087.828844249334</v>
      </c>
      <c r="C29">
        <f ca="1">IF($A29+C$2&gt;MAX(day_offset), OFFSET(C29,-1,0),OFFSET('Adj Daily Deaths'!$A$2, C$2+$A29,C$1))</f>
        <v>-18.559085530874739</v>
      </c>
      <c r="D29">
        <f ca="1">IF($A29+D$2&gt;MAX(day_offset), OFFSET(D29,-1,0),OFFSET('Adj Daily Deaths'!$A$2, D$2+$A29,D$1))</f>
        <v>587.94295473572515</v>
      </c>
      <c r="E29">
        <f ca="1">IF($A29+E$2&gt;MAX(day_offset), OFFSET(E29,-1,0),OFFSET('Adj Daily Deaths'!$A$2, E$2+$A29,E$1))</f>
        <v>878.32320162736073</v>
      </c>
      <c r="F29">
        <f ca="1">IF($A29+F$2&gt;MAX(day_offset), OFFSET(F29,-1,0),OFFSET('Adj Daily Deaths'!$A$2, F$2+$A29,F$1))</f>
        <v>483.24143608992512</v>
      </c>
      <c r="G29">
        <f ca="1">IF($A29+G$2&gt;MAX(day_offset), OFFSET(G29,-1,0),OFFSET('Adj Daily Deaths'!$A$2, G$2+$A29,G$1))</f>
        <v>624.16554878345403</v>
      </c>
      <c r="H29">
        <f ca="1">IF($A29+H$2&gt;MAX(day_offset), OFFSET(H29,-1,0),OFFSET('Adj Daily Deaths'!$A$2, H$2+$A29,H$1))</f>
        <v>321.97294371554051</v>
      </c>
    </row>
    <row r="30" spans="1:8" x14ac:dyDescent="0.25">
      <c r="A30" s="4">
        <f t="shared" si="2"/>
        <v>27</v>
      </c>
      <c r="B30">
        <f ca="1">IF($A30+B$2&gt;MAX(day_offset), OFFSET(B30,-1,0),OFFSET('Adj Daily Deaths'!$A$2, B$2+$A30,B$1))</f>
        <v>415.32491512977379</v>
      </c>
      <c r="C30">
        <f ca="1">IF($A30+C$2&gt;MAX(day_offset), OFFSET(C30,-1,0),OFFSET('Adj Daily Deaths'!$A$2, C$2+$A30,C$1))</f>
        <v>-18.559085530874739</v>
      </c>
      <c r="D30">
        <f ca="1">IF($A30+D$2&gt;MAX(day_offset), OFFSET(D30,-1,0),OFFSET('Adj Daily Deaths'!$A$2, D$2+$A30,D$1))</f>
        <v>758.87580814906096</v>
      </c>
      <c r="E30">
        <f ca="1">IF($A30+E$2&gt;MAX(day_offset), OFFSET(E30,-1,0),OFFSET('Adj Daily Deaths'!$A$2, E$2+$A30,E$1))</f>
        <v>976.74675162701624</v>
      </c>
      <c r="F30">
        <f ca="1">IF($A30+F$2&gt;MAX(day_offset), OFFSET(F30,-1,0),OFFSET('Adj Daily Deaths'!$A$2, F$2+$A30,F$1))</f>
        <v>483.24143608992512</v>
      </c>
      <c r="G30">
        <f ca="1">IF($A30+G$2&gt;MAX(day_offset), OFFSET(G30,-1,0),OFFSET('Adj Daily Deaths'!$A$2, G$2+$A30,G$1))</f>
        <v>624.16554878345403</v>
      </c>
      <c r="H30">
        <f ca="1">IF($A30+H$2&gt;MAX(day_offset), OFFSET(H30,-1,0),OFFSET('Adj Daily Deaths'!$A$2, H$2+$A30,H$1))</f>
        <v>321.97294371554051</v>
      </c>
    </row>
    <row r="31" spans="1:8" x14ac:dyDescent="0.25">
      <c r="A31" s="4">
        <f t="shared" si="2"/>
        <v>28</v>
      </c>
      <c r="B31">
        <f ca="1">IF($A31+B$2&gt;MAX(day_offset), OFFSET(B31,-1,0),OFFSET('Adj Daily Deaths'!$A$2, B$2+$A31,B$1))</f>
        <v>1029.4837545083669</v>
      </c>
      <c r="C31">
        <f ca="1">IF($A31+C$2&gt;MAX(day_offset), OFFSET(C31,-1,0),OFFSET('Adj Daily Deaths'!$A$2, C$2+$A31,C$1))</f>
        <v>-18.559085530874739</v>
      </c>
      <c r="D31">
        <f ca="1">IF($A31+D$2&gt;MAX(day_offset), OFFSET(D31,-1,0),OFFSET('Adj Daily Deaths'!$A$2, D$2+$A31,D$1))</f>
        <v>734.10293084278044</v>
      </c>
      <c r="E31">
        <f ca="1">IF($A31+E$2&gt;MAX(day_offset), OFFSET(E31,-1,0),OFFSET('Adj Daily Deaths'!$A$2, E$2+$A31,E$1))</f>
        <v>800.22625434502538</v>
      </c>
      <c r="F31">
        <f ca="1">IF($A31+F$2&gt;MAX(day_offset), OFFSET(F31,-1,0),OFFSET('Adj Daily Deaths'!$A$2, F$2+$A31,F$1))</f>
        <v>483.24143608992512</v>
      </c>
      <c r="G31">
        <f ca="1">IF($A31+G$2&gt;MAX(day_offset), OFFSET(G31,-1,0),OFFSET('Adj Daily Deaths'!$A$2, G$2+$A31,G$1))</f>
        <v>624.16554878345403</v>
      </c>
      <c r="H31">
        <f ca="1">IF($A31+H$2&gt;MAX(day_offset), OFFSET(H31,-1,0),OFFSET('Adj Daily Deaths'!$A$2, H$2+$A31,H$1))</f>
        <v>321.97294371554051</v>
      </c>
    </row>
    <row r="32" spans="1:8" x14ac:dyDescent="0.25">
      <c r="A32" s="4">
        <f t="shared" si="2"/>
        <v>29</v>
      </c>
      <c r="B32">
        <f ca="1">IF($A32+B$2&gt;MAX(day_offset), OFFSET(B32,-1,0),OFFSET('Adj Daily Deaths'!$A$2, B$2+$A32,B$1))</f>
        <v>757.71846808333964</v>
      </c>
      <c r="C32">
        <f ca="1">IF($A32+C$2&gt;MAX(day_offset), OFFSET(C32,-1,0),OFFSET('Adj Daily Deaths'!$A$2, C$2+$A32,C$1))</f>
        <v>-18.559085530874739</v>
      </c>
      <c r="D32">
        <f ca="1">IF($A32+D$2&gt;MAX(day_offset), OFFSET(D32,-1,0),OFFSET('Adj Daily Deaths'!$A$2, D$2+$A32,D$1))</f>
        <v>624.27650811827004</v>
      </c>
      <c r="E32">
        <f ca="1">IF($A32+E$2&gt;MAX(day_offset), OFFSET(E32,-1,0),OFFSET('Adj Daily Deaths'!$A$2, E$2+$A32,E$1))</f>
        <v>987.44496358350057</v>
      </c>
      <c r="F32">
        <f ca="1">IF($A32+F$2&gt;MAX(day_offset), OFFSET(F32,-1,0),OFFSET('Adj Daily Deaths'!$A$2, F$2+$A32,F$1))</f>
        <v>483.24143608992512</v>
      </c>
      <c r="G32">
        <f ca="1">IF($A32+G$2&gt;MAX(day_offset), OFFSET(G32,-1,0),OFFSET('Adj Daily Deaths'!$A$2, G$2+$A32,G$1))</f>
        <v>624.16554878345403</v>
      </c>
      <c r="H32">
        <f ca="1">IF($A32+H$2&gt;MAX(day_offset), OFFSET(H32,-1,0),OFFSET('Adj Daily Deaths'!$A$2, H$2+$A32,H$1))</f>
        <v>321.97294371554051</v>
      </c>
    </row>
    <row r="33" spans="1:8" x14ac:dyDescent="0.25">
      <c r="A33" s="4">
        <f t="shared" si="2"/>
        <v>30</v>
      </c>
      <c r="B33">
        <f ca="1">IF($A33+B$2&gt;MAX(day_offset), OFFSET(B33,-1,0),OFFSET('Adj Daily Deaths'!$A$2, B$2+$A33,B$1))</f>
        <v>487.4885787567585</v>
      </c>
      <c r="C33">
        <f ca="1">IF($A33+C$2&gt;MAX(day_offset), OFFSET(C33,-1,0),OFFSET('Adj Daily Deaths'!$A$2, C$2+$A33,C$1))</f>
        <v>-18.559085530874739</v>
      </c>
      <c r="D33">
        <f ca="1">IF($A33+D$2&gt;MAX(day_offset), OFFSET(D33,-1,0),OFFSET('Adj Daily Deaths'!$A$2, D$2+$A33,D$1))</f>
        <v>670.51921242332708</v>
      </c>
      <c r="E33">
        <f ca="1">IF($A33+E$2&gt;MAX(day_offset), OFFSET(E33,-1,0),OFFSET('Adj Daily Deaths'!$A$2, E$2+$A33,E$1))</f>
        <v>1028.0981690181411</v>
      </c>
      <c r="F33">
        <f ca="1">IF($A33+F$2&gt;MAX(day_offset), OFFSET(F33,-1,0),OFFSET('Adj Daily Deaths'!$A$2, F$2+$A33,F$1))</f>
        <v>483.24143608992512</v>
      </c>
      <c r="G33">
        <f ca="1">IF($A33+G$2&gt;MAX(day_offset), OFFSET(G33,-1,0),OFFSET('Adj Daily Deaths'!$A$2, G$2+$A33,G$1))</f>
        <v>624.16554878345403</v>
      </c>
      <c r="H33">
        <f ca="1">IF($A33+H$2&gt;MAX(day_offset), OFFSET(H33,-1,0),OFFSET('Adj Daily Deaths'!$A$2, H$2+$A33,H$1))</f>
        <v>321.97294371554051</v>
      </c>
    </row>
    <row r="34" spans="1:8" x14ac:dyDescent="0.25">
      <c r="A34" s="4">
        <f t="shared" si="2"/>
        <v>31</v>
      </c>
      <c r="B34">
        <f ca="1">IF($A34+B$2&gt;MAX(day_offset), OFFSET(B34,-1,0),OFFSET('Adj Daily Deaths'!$A$2, B$2+$A34,B$1))</f>
        <v>487.4885787567585</v>
      </c>
      <c r="C34">
        <f ca="1">IF($A34+C$2&gt;MAX(day_offset), OFFSET(C34,-1,0),OFFSET('Adj Daily Deaths'!$A$2, C$2+$A34,C$1))</f>
        <v>-18.559085530874739</v>
      </c>
      <c r="D34">
        <f ca="1">IF($A34+D$2&gt;MAX(day_offset), OFFSET(D34,-1,0),OFFSET('Adj Daily Deaths'!$A$2, D$2+$A34,D$1))</f>
        <v>691.16327684522753</v>
      </c>
      <c r="E34">
        <f ca="1">IF($A34+E$2&gt;MAX(day_offset), OFFSET(E34,-1,0),OFFSET('Adj Daily Deaths'!$A$2, E$2+$A34,E$1))</f>
        <v>909.3480163011651</v>
      </c>
      <c r="F34">
        <f ca="1">IF($A34+F$2&gt;MAX(day_offset), OFFSET(F34,-1,0),OFFSET('Adj Daily Deaths'!$A$2, F$2+$A34,F$1))</f>
        <v>483.24143608992512</v>
      </c>
      <c r="G34">
        <f ca="1">IF($A34+G$2&gt;MAX(day_offset), OFFSET(G34,-1,0),OFFSET('Adj Daily Deaths'!$A$2, G$2+$A34,G$1))</f>
        <v>624.16554878345403</v>
      </c>
      <c r="H34">
        <f ca="1">IF($A34+H$2&gt;MAX(day_offset), OFFSET(H34,-1,0),OFFSET('Adj Daily Deaths'!$A$2, H$2+$A34,H$1))</f>
        <v>321.97294371554051</v>
      </c>
    </row>
    <row r="35" spans="1:8" x14ac:dyDescent="0.25">
      <c r="A35" s="4">
        <f t="shared" si="2"/>
        <v>32</v>
      </c>
      <c r="B35">
        <f ca="1">IF($A35+B$2&gt;MAX(day_offset), OFFSET(B35,-1,0),OFFSET('Adj Daily Deaths'!$A$2, B$2+$A35,B$1))</f>
        <v>487.4885787567585</v>
      </c>
      <c r="C35">
        <f ca="1">IF($A35+C$2&gt;MAX(day_offset), OFFSET(C35,-1,0),OFFSET('Adj Daily Deaths'!$A$2, C$2+$A35,C$1))</f>
        <v>-18.559085530874739</v>
      </c>
      <c r="D35">
        <f ca="1">IF($A35+D$2&gt;MAX(day_offset), OFFSET(D35,-1,0),OFFSET('Adj Daily Deaths'!$A$2, D$2+$A35,D$1))</f>
        <v>600.32939338886547</v>
      </c>
      <c r="E35">
        <f ca="1">IF($A35+E$2&gt;MAX(day_offset), OFFSET(E35,-1,0),OFFSET('Adj Daily Deaths'!$A$2, E$2+$A35,E$1))</f>
        <v>801.29607554067377</v>
      </c>
      <c r="F35">
        <f ca="1">IF($A35+F$2&gt;MAX(day_offset), OFFSET(F35,-1,0),OFFSET('Adj Daily Deaths'!$A$2, F$2+$A35,F$1))</f>
        <v>483.24143608992512</v>
      </c>
      <c r="G35">
        <f ca="1">IF($A35+G$2&gt;MAX(day_offset), OFFSET(G35,-1,0),OFFSET('Adj Daily Deaths'!$A$2, G$2+$A35,G$1))</f>
        <v>624.16554878345403</v>
      </c>
      <c r="H35">
        <f ca="1">IF($A35+H$2&gt;MAX(day_offset), OFFSET(H35,-1,0),OFFSET('Adj Daily Deaths'!$A$2, H$2+$A35,H$1))</f>
        <v>321.97294371554051</v>
      </c>
    </row>
    <row r="36" spans="1:8" x14ac:dyDescent="0.25">
      <c r="A36" s="4">
        <f t="shared" si="2"/>
        <v>33</v>
      </c>
      <c r="B36">
        <f ca="1">IF($A36+B$2&gt;MAX(day_offset), OFFSET(B36,-1,0),OFFSET('Adj Daily Deaths'!$A$2, B$2+$A36,B$1))</f>
        <v>487.4885787567585</v>
      </c>
      <c r="C36">
        <f ca="1">IF($A36+C$2&gt;MAX(day_offset), OFFSET(C36,-1,0),OFFSET('Adj Daily Deaths'!$A$2, C$2+$A36,C$1))</f>
        <v>-18.559085530874739</v>
      </c>
      <c r="D36">
        <f ca="1">IF($A36+D$2&gt;MAX(day_offset), OFFSET(D36,-1,0),OFFSET('Adj Daily Deaths'!$A$2, D$2+$A36,D$1))</f>
        <v>627.57955842577405</v>
      </c>
      <c r="E36">
        <f ca="1">IF($A36+E$2&gt;MAX(day_offset), OFFSET(E36,-1,0),OFFSET('Adj Daily Deaths'!$A$2, E$2+$A36,E$1))</f>
        <v>742.45590978001019</v>
      </c>
      <c r="F36">
        <f ca="1">IF($A36+F$2&gt;MAX(day_offset), OFFSET(F36,-1,0),OFFSET('Adj Daily Deaths'!$A$2, F$2+$A36,F$1))</f>
        <v>483.24143608992512</v>
      </c>
      <c r="G36">
        <f ca="1">IF($A36+G$2&gt;MAX(day_offset), OFFSET(G36,-1,0),OFFSET('Adj Daily Deaths'!$A$2, G$2+$A36,G$1))</f>
        <v>624.16554878345403</v>
      </c>
      <c r="H36">
        <f ca="1">IF($A36+H$2&gt;MAX(day_offset), OFFSET(H36,-1,0),OFFSET('Adj Daily Deaths'!$A$2, H$2+$A36,H$1))</f>
        <v>321.97294371554051</v>
      </c>
    </row>
    <row r="37" spans="1:8" x14ac:dyDescent="0.25">
      <c r="A37" s="4">
        <f t="shared" si="2"/>
        <v>34</v>
      </c>
      <c r="B37">
        <f ca="1">IF($A37+B$2&gt;MAX(day_offset), OFFSET(B37,-1,0),OFFSET('Adj Daily Deaths'!$A$2, B$2+$A37,B$1))</f>
        <v>487.4885787567585</v>
      </c>
      <c r="C37">
        <f ca="1">IF($A37+C$2&gt;MAX(day_offset), OFFSET(C37,-1,0),OFFSET('Adj Daily Deaths'!$A$2, C$2+$A37,C$1))</f>
        <v>-18.559085530874739</v>
      </c>
      <c r="D37">
        <f ca="1">IF($A37+D$2&gt;MAX(day_offset), OFFSET(D37,-1,0),OFFSET('Adj Daily Deaths'!$A$2, D$2+$A37,D$1))</f>
        <v>632.53413388703018</v>
      </c>
      <c r="E37">
        <f ca="1">IF($A37+E$2&gt;MAX(day_offset), OFFSET(E37,-1,0),OFFSET('Adj Daily Deaths'!$A$2, E$2+$A37,E$1))</f>
        <v>748.87483695390074</v>
      </c>
      <c r="F37">
        <f ca="1">IF($A37+F$2&gt;MAX(day_offset), OFFSET(F37,-1,0),OFFSET('Adj Daily Deaths'!$A$2, F$2+$A37,F$1))</f>
        <v>483.24143608992512</v>
      </c>
      <c r="G37">
        <f ca="1">IF($A37+G$2&gt;MAX(day_offset), OFFSET(G37,-1,0),OFFSET('Adj Daily Deaths'!$A$2, G$2+$A37,G$1))</f>
        <v>624.16554878345403</v>
      </c>
      <c r="H37">
        <f ca="1">IF($A37+H$2&gt;MAX(day_offset), OFFSET(H37,-1,0),OFFSET('Adj Daily Deaths'!$A$2, H$2+$A37,H$1))</f>
        <v>321.97294371554051</v>
      </c>
    </row>
    <row r="38" spans="1:8" x14ac:dyDescent="0.25">
      <c r="A38" s="4">
        <f t="shared" si="2"/>
        <v>35</v>
      </c>
      <c r="B38">
        <f ca="1">IF($A38+B$2&gt;MAX(day_offset), OFFSET(B38,-1,0),OFFSET('Adj Daily Deaths'!$A$2, B$2+$A38,B$1))</f>
        <v>487.4885787567585</v>
      </c>
      <c r="C38">
        <f ca="1">IF($A38+C$2&gt;MAX(day_offset), OFFSET(C38,-1,0),OFFSET('Adj Daily Deaths'!$A$2, C$2+$A38,C$1))</f>
        <v>-18.559085530874739</v>
      </c>
      <c r="D38">
        <f ca="1">IF($A38+D$2&gt;MAX(day_offset), OFFSET(D38,-1,0),OFFSET('Adj Daily Deaths'!$A$2, D$2+$A38,D$1))</f>
        <v>562.34431485256857</v>
      </c>
      <c r="E38">
        <f ca="1">IF($A38+E$2&gt;MAX(day_offset), OFFSET(E38,-1,0),OFFSET('Adj Daily Deaths'!$A$2, E$2+$A38,E$1))</f>
        <v>753.1541217364944</v>
      </c>
      <c r="F38">
        <f ca="1">IF($A38+F$2&gt;MAX(day_offset), OFFSET(F38,-1,0),OFFSET('Adj Daily Deaths'!$A$2, F$2+$A38,F$1))</f>
        <v>483.24143608992512</v>
      </c>
      <c r="G38">
        <f ca="1">IF($A38+G$2&gt;MAX(day_offset), OFFSET(G38,-1,0),OFFSET('Adj Daily Deaths'!$A$2, G$2+$A38,G$1))</f>
        <v>624.16554878345403</v>
      </c>
      <c r="H38">
        <f ca="1">IF($A38+H$2&gt;MAX(day_offset), OFFSET(H38,-1,0),OFFSET('Adj Daily Deaths'!$A$2, H$2+$A38,H$1))</f>
        <v>321.97294371554051</v>
      </c>
    </row>
    <row r="39" spans="1:8" x14ac:dyDescent="0.25">
      <c r="A39" s="4">
        <f t="shared" si="2"/>
        <v>36</v>
      </c>
      <c r="B39">
        <f ca="1">IF($A39+B$2&gt;MAX(day_offset), OFFSET(B39,-1,0),OFFSET('Adj Daily Deaths'!$A$2, B$2+$A39,B$1))</f>
        <v>487.4885787567585</v>
      </c>
      <c r="C39">
        <f ca="1">IF($A39+C$2&gt;MAX(day_offset), OFFSET(C39,-1,0),OFFSET('Adj Daily Deaths'!$A$2, C$2+$A39,C$1))</f>
        <v>-18.559085530874739</v>
      </c>
      <c r="D39">
        <f ca="1">IF($A39+D$2&gt;MAX(day_offset), OFFSET(D39,-1,0),OFFSET('Adj Daily Deaths'!$A$2, D$2+$A39,D$1))</f>
        <v>433.52535285990967</v>
      </c>
      <c r="E39">
        <f ca="1">IF($A39+E$2&gt;MAX(day_offset), OFFSET(E39,-1,0),OFFSET('Adj Daily Deaths'!$A$2, E$2+$A39,E$1))</f>
        <v>799.15643314937688</v>
      </c>
      <c r="F39">
        <f ca="1">IF($A39+F$2&gt;MAX(day_offset), OFFSET(F39,-1,0),OFFSET('Adj Daily Deaths'!$A$2, F$2+$A39,F$1))</f>
        <v>483.24143608992512</v>
      </c>
      <c r="G39">
        <f ca="1">IF($A39+G$2&gt;MAX(day_offset), OFFSET(G39,-1,0),OFFSET('Adj Daily Deaths'!$A$2, G$2+$A39,G$1))</f>
        <v>624.16554878345403</v>
      </c>
      <c r="H39">
        <f ca="1">IF($A39+H$2&gt;MAX(day_offset), OFFSET(H39,-1,0),OFFSET('Adj Daily Deaths'!$A$2, H$2+$A39,H$1))</f>
        <v>321.97294371554051</v>
      </c>
    </row>
    <row r="40" spans="1:8" x14ac:dyDescent="0.25">
      <c r="A40" s="4">
        <f t="shared" si="2"/>
        <v>37</v>
      </c>
      <c r="B40">
        <f ca="1">IF($A40+B$2&gt;MAX(day_offset), OFFSET(B40,-1,0),OFFSET('Adj Daily Deaths'!$A$2, B$2+$A40,B$1))</f>
        <v>487.4885787567585</v>
      </c>
      <c r="C40">
        <f ca="1">IF($A40+C$2&gt;MAX(day_offset), OFFSET(C40,-1,0),OFFSET('Adj Daily Deaths'!$A$2, C$2+$A40,C$1))</f>
        <v>-18.559085530874739</v>
      </c>
      <c r="D40">
        <f ca="1">IF($A40+D$2&gt;MAX(day_offset), OFFSET(D40,-1,0),OFFSET('Adj Daily Deaths'!$A$2, D$2+$A40,D$1))</f>
        <v>525.18499889314774</v>
      </c>
      <c r="E40">
        <f ca="1">IF($A40+E$2&gt;MAX(day_offset), OFFSET(E40,-1,0),OFFSET('Adj Daily Deaths'!$A$2, E$2+$A40,E$1))</f>
        <v>700.73288314972137</v>
      </c>
      <c r="F40">
        <f ca="1">IF($A40+F$2&gt;MAX(day_offset), OFFSET(F40,-1,0),OFFSET('Adj Daily Deaths'!$A$2, F$2+$A40,F$1))</f>
        <v>483.24143608992512</v>
      </c>
      <c r="G40">
        <f ca="1">IF($A40+G$2&gt;MAX(day_offset), OFFSET(G40,-1,0),OFFSET('Adj Daily Deaths'!$A$2, G$2+$A40,G$1))</f>
        <v>624.16554878345403</v>
      </c>
      <c r="H40">
        <f ca="1">IF($A40+H$2&gt;MAX(day_offset), OFFSET(H40,-1,0),OFFSET('Adj Daily Deaths'!$A$2, H$2+$A40,H$1))</f>
        <v>321.97294371554051</v>
      </c>
    </row>
    <row r="41" spans="1:8" x14ac:dyDescent="0.25">
      <c r="A41" s="4">
        <f t="shared" si="2"/>
        <v>38</v>
      </c>
      <c r="B41">
        <f ca="1">IF($A41+B$2&gt;MAX(day_offset), OFFSET(B41,-1,0),OFFSET('Adj Daily Deaths'!$A$2, B$2+$A41,B$1))</f>
        <v>487.4885787567585</v>
      </c>
      <c r="C41">
        <f ca="1">IF($A41+C$2&gt;MAX(day_offset), OFFSET(C41,-1,0),OFFSET('Adj Daily Deaths'!$A$2, C$2+$A41,C$1))</f>
        <v>-18.559085530874739</v>
      </c>
      <c r="D41">
        <f ca="1">IF($A41+D$2&gt;MAX(day_offset), OFFSET(D41,-1,0),OFFSET('Adj Daily Deaths'!$A$2, D$2+$A41,D$1))</f>
        <v>498.76059643311521</v>
      </c>
      <c r="E41">
        <f ca="1">IF($A41+E$2&gt;MAX(day_offset), OFFSET(E41,-1,0),OFFSET('Adj Daily Deaths'!$A$2, E$2+$A41,E$1))</f>
        <v>678.26663804110433</v>
      </c>
      <c r="F41">
        <f ca="1">IF($A41+F$2&gt;MAX(day_offset), OFFSET(F41,-1,0),OFFSET('Adj Daily Deaths'!$A$2, F$2+$A41,F$1))</f>
        <v>483.24143608992512</v>
      </c>
      <c r="G41">
        <f ca="1">IF($A41+G$2&gt;MAX(day_offset), OFFSET(G41,-1,0),OFFSET('Adj Daily Deaths'!$A$2, G$2+$A41,G$1))</f>
        <v>624.16554878345403</v>
      </c>
      <c r="H41">
        <f ca="1">IF($A41+H$2&gt;MAX(day_offset), OFFSET(H41,-1,0),OFFSET('Adj Daily Deaths'!$A$2, H$2+$A41,H$1))</f>
        <v>321.97294371554051</v>
      </c>
    </row>
    <row r="42" spans="1:8" x14ac:dyDescent="0.25">
      <c r="A42" s="4">
        <f t="shared" si="2"/>
        <v>39</v>
      </c>
      <c r="B42">
        <f ca="1">IF($A42+B$2&gt;MAX(day_offset), OFFSET(B42,-1,0),OFFSET('Adj Daily Deaths'!$A$2, B$2+$A42,B$1))</f>
        <v>487.4885787567585</v>
      </c>
      <c r="C42">
        <f ca="1">IF($A42+C$2&gt;MAX(day_offset), OFFSET(C42,-1,0),OFFSET('Adj Daily Deaths'!$A$2, C$2+$A42,C$1))</f>
        <v>-18.559085530874739</v>
      </c>
      <c r="D42">
        <f ca="1">IF($A42+D$2&gt;MAX(day_offset), OFFSET(D42,-1,0),OFFSET('Adj Daily Deaths'!$A$2, D$2+$A42,D$1))</f>
        <v>447.56331666680211</v>
      </c>
      <c r="E42">
        <f ca="1">IF($A42+E$2&gt;MAX(day_offset), OFFSET(E42,-1,0),OFFSET('Adj Daily Deaths'!$A$2, E$2+$A42,E$1))</f>
        <v>561.65612771542555</v>
      </c>
      <c r="F42">
        <f ca="1">IF($A42+F$2&gt;MAX(day_offset), OFFSET(F42,-1,0),OFFSET('Adj Daily Deaths'!$A$2, F$2+$A42,F$1))</f>
        <v>483.24143608992512</v>
      </c>
      <c r="G42">
        <f ca="1">IF($A42+G$2&gt;MAX(day_offset), OFFSET(G42,-1,0),OFFSET('Adj Daily Deaths'!$A$2, G$2+$A42,G$1))</f>
        <v>624.16554878345403</v>
      </c>
      <c r="H42">
        <f ca="1">IF($A42+H$2&gt;MAX(day_offset), OFFSET(H42,-1,0),OFFSET('Adj Daily Deaths'!$A$2, H$2+$A42,H$1))</f>
        <v>321.97294371554051</v>
      </c>
    </row>
    <row r="43" spans="1:8" x14ac:dyDescent="0.25">
      <c r="A43" s="4">
        <f t="shared" si="2"/>
        <v>40</v>
      </c>
      <c r="B43">
        <f ca="1">IF($A43+B$2&gt;MAX(day_offset), OFFSET(B43,-1,0),OFFSET('Adj Daily Deaths'!$A$2, B$2+$A43,B$1))</f>
        <v>487.4885787567585</v>
      </c>
      <c r="C43">
        <f ca="1">IF($A43+C$2&gt;MAX(day_offset), OFFSET(C43,-1,0),OFFSET('Adj Daily Deaths'!$A$2, C$2+$A43,C$1))</f>
        <v>-18.559085530874739</v>
      </c>
      <c r="D43">
        <f ca="1">IF($A43+D$2&gt;MAX(day_offset), OFFSET(D43,-1,0),OFFSET('Adj Daily Deaths'!$A$2, D$2+$A43,D$1))</f>
        <v>503.71517189437128</v>
      </c>
      <c r="E43">
        <f ca="1">IF($A43+E$2&gt;MAX(day_offset), OFFSET(E43,-1,0),OFFSET('Adj Daily Deaths'!$A$2, E$2+$A43,E$1))</f>
        <v>561.65612771542555</v>
      </c>
      <c r="F43">
        <f ca="1">IF($A43+F$2&gt;MAX(day_offset), OFFSET(F43,-1,0),OFFSET('Adj Daily Deaths'!$A$2, F$2+$A43,F$1))</f>
        <v>483.24143608992512</v>
      </c>
      <c r="G43">
        <f ca="1">IF($A43+G$2&gt;MAX(day_offset), OFFSET(G43,-1,0),OFFSET('Adj Daily Deaths'!$A$2, G$2+$A43,G$1))</f>
        <v>624.16554878345403</v>
      </c>
      <c r="H43">
        <f ca="1">IF($A43+H$2&gt;MAX(day_offset), OFFSET(H43,-1,0),OFFSET('Adj Daily Deaths'!$A$2, H$2+$A43,H$1))</f>
        <v>321.97294371554051</v>
      </c>
    </row>
    <row r="44" spans="1:8" x14ac:dyDescent="0.25">
      <c r="A44" s="4">
        <f t="shared" si="2"/>
        <v>41</v>
      </c>
      <c r="B44">
        <f ca="1">IF($A44+B$2&gt;MAX(day_offset), OFFSET(B44,-1,0),OFFSET('Adj Daily Deaths'!$A$2, B$2+$A44,B$1))</f>
        <v>487.4885787567585</v>
      </c>
      <c r="C44">
        <f ca="1">IF($A44+C$2&gt;MAX(day_offset), OFFSET(C44,-1,0),OFFSET('Adj Daily Deaths'!$A$2, C$2+$A44,C$1))</f>
        <v>-18.559085530874739</v>
      </c>
      <c r="D44">
        <f ca="1">IF($A44+D$2&gt;MAX(day_offset), OFFSET(D44,-1,0),OFFSET('Adj Daily Deaths'!$A$2, D$2+$A44,D$1))</f>
        <v>470.68466881933062</v>
      </c>
      <c r="E44">
        <f ca="1">IF($A44+E$2&gt;MAX(day_offset), OFFSET(E44,-1,0),OFFSET('Adj Daily Deaths'!$A$2, E$2+$A44,E$1))</f>
        <v>561.65612771542555</v>
      </c>
      <c r="F44">
        <f ca="1">IF($A44+F$2&gt;MAX(day_offset), OFFSET(F44,-1,0),OFFSET('Adj Daily Deaths'!$A$2, F$2+$A44,F$1))</f>
        <v>483.24143608992512</v>
      </c>
      <c r="G44">
        <f ca="1">IF($A44+G$2&gt;MAX(day_offset), OFFSET(G44,-1,0),OFFSET('Adj Daily Deaths'!$A$2, G$2+$A44,G$1))</f>
        <v>624.16554878345403</v>
      </c>
      <c r="H44">
        <f ca="1">IF($A44+H$2&gt;MAX(day_offset), OFFSET(H44,-1,0),OFFSET('Adj Daily Deaths'!$A$2, H$2+$A44,H$1))</f>
        <v>321.97294371554051</v>
      </c>
    </row>
    <row r="45" spans="1:8" x14ac:dyDescent="0.25">
      <c r="A45" s="4">
        <f t="shared" si="2"/>
        <v>42</v>
      </c>
      <c r="B45">
        <f ca="1">IF($A45+B$2&gt;MAX(day_offset), OFFSET(B45,-1,0),OFFSET('Adj Daily Deaths'!$A$2, B$2+$A45,B$1))</f>
        <v>487.4885787567585</v>
      </c>
      <c r="C45">
        <f ca="1">IF($A45+C$2&gt;MAX(day_offset), OFFSET(C45,-1,0),OFFSET('Adj Daily Deaths'!$A$2, C$2+$A45,C$1))</f>
        <v>-18.559085530874739</v>
      </c>
      <c r="D45">
        <f ca="1">IF($A45+D$2&gt;MAX(day_offset), OFFSET(D45,-1,0),OFFSET('Adj Daily Deaths'!$A$2, D$2+$A45,D$1))</f>
        <v>511.14703508625553</v>
      </c>
      <c r="E45">
        <f ca="1">IF($A45+E$2&gt;MAX(day_offset), OFFSET(E45,-1,0),OFFSET('Adj Daily Deaths'!$A$2, E$2+$A45,E$1))</f>
        <v>561.65612771542555</v>
      </c>
      <c r="F45">
        <f ca="1">IF($A45+F$2&gt;MAX(day_offset), OFFSET(F45,-1,0),OFFSET('Adj Daily Deaths'!$A$2, F$2+$A45,F$1))</f>
        <v>483.24143608992512</v>
      </c>
      <c r="G45">
        <f ca="1">IF($A45+G$2&gt;MAX(day_offset), OFFSET(G45,-1,0),OFFSET('Adj Daily Deaths'!$A$2, G$2+$A45,G$1))</f>
        <v>624.16554878345403</v>
      </c>
      <c r="H45">
        <f ca="1">IF($A45+H$2&gt;MAX(day_offset), OFFSET(H45,-1,0),OFFSET('Adj Daily Deaths'!$A$2, H$2+$A45,H$1))</f>
        <v>321.97294371554051</v>
      </c>
    </row>
    <row r="46" spans="1:8" x14ac:dyDescent="0.25">
      <c r="A46" s="4">
        <f t="shared" si="2"/>
        <v>43</v>
      </c>
      <c r="B46">
        <f ca="1">IF($A46+B$2&gt;MAX(day_offset), OFFSET(B46,-1,0),OFFSET('Adj Daily Deaths'!$A$2, B$2+$A46,B$1))</f>
        <v>487.4885787567585</v>
      </c>
      <c r="C46">
        <f ca="1">IF($A46+C$2&gt;MAX(day_offset), OFFSET(C46,-1,0),OFFSET('Adj Daily Deaths'!$A$2, C$2+$A46,C$1))</f>
        <v>-18.559085530874739</v>
      </c>
      <c r="D46">
        <f ca="1">IF($A46+D$2&gt;MAX(day_offset), OFFSET(D46,-1,0),OFFSET('Adj Daily Deaths'!$A$2, D$2+$A46,D$1))</f>
        <v>511.14703508625553</v>
      </c>
      <c r="E46">
        <f ca="1">IF($A46+E$2&gt;MAX(day_offset), OFFSET(E46,-1,0),OFFSET('Adj Daily Deaths'!$A$2, E$2+$A46,E$1))</f>
        <v>561.65612771542555</v>
      </c>
      <c r="F46">
        <f ca="1">IF($A46+F$2&gt;MAX(day_offset), OFFSET(F46,-1,0),OFFSET('Adj Daily Deaths'!$A$2, F$2+$A46,F$1))</f>
        <v>483.24143608992512</v>
      </c>
      <c r="G46">
        <f ca="1">IF($A46+G$2&gt;MAX(day_offset), OFFSET(G46,-1,0),OFFSET('Adj Daily Deaths'!$A$2, G$2+$A46,G$1))</f>
        <v>624.16554878345403</v>
      </c>
      <c r="H46">
        <f ca="1">IF($A46+H$2&gt;MAX(day_offset), OFFSET(H46,-1,0),OFFSET('Adj Daily Deaths'!$A$2, H$2+$A46,H$1))</f>
        <v>321.97294371554051</v>
      </c>
    </row>
    <row r="47" spans="1:8" x14ac:dyDescent="0.25">
      <c r="A47" s="4">
        <f t="shared" si="2"/>
        <v>44</v>
      </c>
      <c r="B47">
        <f ca="1">IF($A47+B$2&gt;MAX(day_offset), OFFSET(B47,-1,0),OFFSET('Adj Daily Deaths'!$A$2, B$2+$A47,B$1))</f>
        <v>487.4885787567585</v>
      </c>
      <c r="C47">
        <f ca="1">IF($A47+C$2&gt;MAX(day_offset), OFFSET(C47,-1,0),OFFSET('Adj Daily Deaths'!$A$2, C$2+$A47,C$1))</f>
        <v>-18.559085530874739</v>
      </c>
      <c r="D47">
        <f ca="1">IF($A47+D$2&gt;MAX(day_offset), OFFSET(D47,-1,0),OFFSET('Adj Daily Deaths'!$A$2, D$2+$A47,D$1))</f>
        <v>511.14703508625553</v>
      </c>
      <c r="E47">
        <f ca="1">IF($A47+E$2&gt;MAX(day_offset), OFFSET(E47,-1,0),OFFSET('Adj Daily Deaths'!$A$2, E$2+$A47,E$1))</f>
        <v>561.65612771542555</v>
      </c>
      <c r="F47">
        <f ca="1">IF($A47+F$2&gt;MAX(day_offset), OFFSET(F47,-1,0),OFFSET('Adj Daily Deaths'!$A$2, F$2+$A47,F$1))</f>
        <v>483.24143608992512</v>
      </c>
      <c r="G47">
        <f ca="1">IF($A47+G$2&gt;MAX(day_offset), OFFSET(G47,-1,0),OFFSET('Adj Daily Deaths'!$A$2, G$2+$A47,G$1))</f>
        <v>624.16554878345403</v>
      </c>
      <c r="H47">
        <f ca="1">IF($A47+H$2&gt;MAX(day_offset), OFFSET(H47,-1,0),OFFSET('Adj Daily Deaths'!$A$2, H$2+$A47,H$1))</f>
        <v>321.97294371554051</v>
      </c>
    </row>
    <row r="48" spans="1:8" x14ac:dyDescent="0.25">
      <c r="A48" s="4">
        <f t="shared" si="2"/>
        <v>45</v>
      </c>
      <c r="B48">
        <f ca="1">IF($A48+B$2&gt;MAX(day_offset), OFFSET(B48,-1,0),OFFSET('Adj Daily Deaths'!$A$2, B$2+$A48,B$1))</f>
        <v>487.4885787567585</v>
      </c>
      <c r="C48">
        <f ca="1">IF($A48+C$2&gt;MAX(day_offset), OFFSET(C48,-1,0),OFFSET('Adj Daily Deaths'!$A$2, C$2+$A48,C$1))</f>
        <v>-18.559085530874739</v>
      </c>
      <c r="D48">
        <f ca="1">IF($A48+D$2&gt;MAX(day_offset), OFFSET(D48,-1,0),OFFSET('Adj Daily Deaths'!$A$2, D$2+$A48,D$1))</f>
        <v>511.14703508625553</v>
      </c>
      <c r="E48">
        <f ca="1">IF($A48+E$2&gt;MAX(day_offset), OFFSET(E48,-1,0),OFFSET('Adj Daily Deaths'!$A$2, E$2+$A48,E$1))</f>
        <v>561.65612771542555</v>
      </c>
      <c r="F48">
        <f ca="1">IF($A48+F$2&gt;MAX(day_offset), OFFSET(F48,-1,0),OFFSET('Adj Daily Deaths'!$A$2, F$2+$A48,F$1))</f>
        <v>483.24143608992512</v>
      </c>
      <c r="G48">
        <f ca="1">IF($A48+G$2&gt;MAX(day_offset), OFFSET(G48,-1,0),OFFSET('Adj Daily Deaths'!$A$2, G$2+$A48,G$1))</f>
        <v>624.16554878345403</v>
      </c>
      <c r="H48">
        <f ca="1">IF($A48+H$2&gt;MAX(day_offset), OFFSET(H48,-1,0),OFFSET('Adj Daily Deaths'!$A$2, H$2+$A48,H$1))</f>
        <v>321.97294371554051</v>
      </c>
    </row>
    <row r="49" spans="1:8" x14ac:dyDescent="0.25">
      <c r="A49" s="4">
        <f t="shared" si="2"/>
        <v>46</v>
      </c>
      <c r="B49">
        <f ca="1">IF($A49+B$2&gt;MAX(day_offset), OFFSET(B49,-1,0),OFFSET('Adj Daily Deaths'!$A$2, B$2+$A49,B$1))</f>
        <v>487.4885787567585</v>
      </c>
      <c r="C49">
        <f ca="1">IF($A49+C$2&gt;MAX(day_offset), OFFSET(C49,-1,0),OFFSET('Adj Daily Deaths'!$A$2, C$2+$A49,C$1))</f>
        <v>-18.559085530874739</v>
      </c>
      <c r="D49">
        <f ca="1">IF($A49+D$2&gt;MAX(day_offset), OFFSET(D49,-1,0),OFFSET('Adj Daily Deaths'!$A$2, D$2+$A49,D$1))</f>
        <v>511.14703508625553</v>
      </c>
      <c r="E49">
        <f ca="1">IF($A49+E$2&gt;MAX(day_offset), OFFSET(E49,-1,0),OFFSET('Adj Daily Deaths'!$A$2, E$2+$A49,E$1))</f>
        <v>561.65612771542555</v>
      </c>
      <c r="F49">
        <f ca="1">IF($A49+F$2&gt;MAX(day_offset), OFFSET(F49,-1,0),OFFSET('Adj Daily Deaths'!$A$2, F$2+$A49,F$1))</f>
        <v>483.24143608992512</v>
      </c>
      <c r="G49">
        <f ca="1">IF($A49+G$2&gt;MAX(day_offset), OFFSET(G49,-1,0),OFFSET('Adj Daily Deaths'!$A$2, G$2+$A49,G$1))</f>
        <v>624.16554878345403</v>
      </c>
      <c r="H49">
        <f ca="1">IF($A49+H$2&gt;MAX(day_offset), OFFSET(H49,-1,0),OFFSET('Adj Daily Deaths'!$A$2, H$2+$A49,H$1))</f>
        <v>321.97294371554051</v>
      </c>
    </row>
    <row r="50" spans="1:8" x14ac:dyDescent="0.25">
      <c r="A50" s="4">
        <f t="shared" si="2"/>
        <v>47</v>
      </c>
      <c r="B50">
        <f ca="1">IF($A50+B$2&gt;MAX(day_offset), OFFSET(B50,-1,0),OFFSET('Adj Daily Deaths'!$A$2, B$2+$A50,B$1))</f>
        <v>487.4885787567585</v>
      </c>
      <c r="C50">
        <f ca="1">IF($A50+C$2&gt;MAX(day_offset), OFFSET(C50,-1,0),OFFSET('Adj Daily Deaths'!$A$2, C$2+$A50,C$1))</f>
        <v>-18.559085530874739</v>
      </c>
      <c r="D50">
        <f ca="1">IF($A50+D$2&gt;MAX(day_offset), OFFSET(D50,-1,0),OFFSET('Adj Daily Deaths'!$A$2, D$2+$A50,D$1))</f>
        <v>511.14703508625553</v>
      </c>
      <c r="E50">
        <f ca="1">IF($A50+E$2&gt;MAX(day_offset), OFFSET(E50,-1,0),OFFSET('Adj Daily Deaths'!$A$2, E$2+$A50,E$1))</f>
        <v>561.65612771542555</v>
      </c>
      <c r="F50">
        <f ca="1">IF($A50+F$2&gt;MAX(day_offset), OFFSET(F50,-1,0),OFFSET('Adj Daily Deaths'!$A$2, F$2+$A50,F$1))</f>
        <v>483.24143608992512</v>
      </c>
      <c r="G50">
        <f ca="1">IF($A50+G$2&gt;MAX(day_offset), OFFSET(G50,-1,0),OFFSET('Adj Daily Deaths'!$A$2, G$2+$A50,G$1))</f>
        <v>624.16554878345403</v>
      </c>
      <c r="H50">
        <f ca="1">IF($A50+H$2&gt;MAX(day_offset), OFFSET(H50,-1,0),OFFSET('Adj Daily Deaths'!$A$2, H$2+$A50,H$1))</f>
        <v>321.97294371554051</v>
      </c>
    </row>
    <row r="51" spans="1:8" x14ac:dyDescent="0.25">
      <c r="A51" s="4">
        <f t="shared" si="2"/>
        <v>48</v>
      </c>
      <c r="B51">
        <f ca="1">IF($A51+B$2&gt;MAX(day_offset), OFFSET(B51,-1,0),OFFSET('Adj Daily Deaths'!$A$2, B$2+$A51,B$1))</f>
        <v>487.4885787567585</v>
      </c>
      <c r="C51">
        <f ca="1">IF($A51+C$2&gt;MAX(day_offset), OFFSET(C51,-1,0),OFFSET('Adj Daily Deaths'!$A$2, C$2+$A51,C$1))</f>
        <v>-18.559085530874739</v>
      </c>
      <c r="D51">
        <f ca="1">IF($A51+D$2&gt;MAX(day_offset), OFFSET(D51,-1,0),OFFSET('Adj Daily Deaths'!$A$2, D$2+$A51,D$1))</f>
        <v>511.14703508625553</v>
      </c>
      <c r="E51">
        <f ca="1">IF($A51+E$2&gt;MAX(day_offset), OFFSET(E51,-1,0),OFFSET('Adj Daily Deaths'!$A$2, E$2+$A51,E$1))</f>
        <v>561.65612771542555</v>
      </c>
      <c r="F51">
        <f ca="1">IF($A51+F$2&gt;MAX(day_offset), OFFSET(F51,-1,0),OFFSET('Adj Daily Deaths'!$A$2, F$2+$A51,F$1))</f>
        <v>483.24143608992512</v>
      </c>
      <c r="G51">
        <f ca="1">IF($A51+G$2&gt;MAX(day_offset), OFFSET(G51,-1,0),OFFSET('Adj Daily Deaths'!$A$2, G$2+$A51,G$1))</f>
        <v>624.16554878345403</v>
      </c>
      <c r="H51">
        <f ca="1">IF($A51+H$2&gt;MAX(day_offset), OFFSET(H51,-1,0),OFFSET('Adj Daily Deaths'!$A$2, H$2+$A51,H$1))</f>
        <v>321.97294371554051</v>
      </c>
    </row>
    <row r="52" spans="1:8" x14ac:dyDescent="0.25">
      <c r="A52" s="4">
        <f t="shared" si="2"/>
        <v>49</v>
      </c>
      <c r="B52">
        <f ca="1">IF($A52+B$2&gt;MAX(day_offset), OFFSET(B52,-1,0),OFFSET('Adj Daily Deaths'!$A$2, B$2+$A52,B$1))</f>
        <v>487.4885787567585</v>
      </c>
      <c r="C52">
        <f ca="1">IF($A52+C$2&gt;MAX(day_offset), OFFSET(C52,-1,0),OFFSET('Adj Daily Deaths'!$A$2, C$2+$A52,C$1))</f>
        <v>-18.559085530874739</v>
      </c>
      <c r="D52">
        <f ca="1">IF($A52+D$2&gt;MAX(day_offset), OFFSET(D52,-1,0),OFFSET('Adj Daily Deaths'!$A$2, D$2+$A52,D$1))</f>
        <v>511.14703508625553</v>
      </c>
      <c r="E52">
        <f ca="1">IF($A52+E$2&gt;MAX(day_offset), OFFSET(E52,-1,0),OFFSET('Adj Daily Deaths'!$A$2, E$2+$A52,E$1))</f>
        <v>561.65612771542555</v>
      </c>
      <c r="F52">
        <f ca="1">IF($A52+F$2&gt;MAX(day_offset), OFFSET(F52,-1,0),OFFSET('Adj Daily Deaths'!$A$2, F$2+$A52,F$1))</f>
        <v>483.24143608992512</v>
      </c>
      <c r="G52">
        <f ca="1">IF($A52+G$2&gt;MAX(day_offset), OFFSET(G52,-1,0),OFFSET('Adj Daily Deaths'!$A$2, G$2+$A52,G$1))</f>
        <v>624.16554878345403</v>
      </c>
      <c r="H52">
        <f ca="1">IF($A52+H$2&gt;MAX(day_offset), OFFSET(H52,-1,0),OFFSET('Adj Daily Deaths'!$A$2, H$2+$A52,H$1))</f>
        <v>321.97294371554051</v>
      </c>
    </row>
    <row r="53" spans="1:8" x14ac:dyDescent="0.25">
      <c r="A53" s="4">
        <f t="shared" si="2"/>
        <v>50</v>
      </c>
      <c r="B53">
        <f ca="1">IF($A53+B$2&gt;MAX(day_offset), OFFSET(B53,-1,0),OFFSET('Adj Daily Deaths'!$A$2, B$2+$A53,B$1))</f>
        <v>487.4885787567585</v>
      </c>
      <c r="C53">
        <f ca="1">IF($A53+C$2&gt;MAX(day_offset), OFFSET(C53,-1,0),OFFSET('Adj Daily Deaths'!$A$2, C$2+$A53,C$1))</f>
        <v>-18.559085530874739</v>
      </c>
      <c r="D53">
        <f ca="1">IF($A53+D$2&gt;MAX(day_offset), OFFSET(D53,-1,0),OFFSET('Adj Daily Deaths'!$A$2, D$2+$A53,D$1))</f>
        <v>511.14703508625553</v>
      </c>
      <c r="E53">
        <f ca="1">IF($A53+E$2&gt;MAX(day_offset), OFFSET(E53,-1,0),OFFSET('Adj Daily Deaths'!$A$2, E$2+$A53,E$1))</f>
        <v>561.65612771542555</v>
      </c>
      <c r="F53">
        <f ca="1">IF($A53+F$2&gt;MAX(day_offset), OFFSET(F53,-1,0),OFFSET('Adj Daily Deaths'!$A$2, F$2+$A53,F$1))</f>
        <v>483.24143608992512</v>
      </c>
      <c r="G53">
        <f ca="1">IF($A53+G$2&gt;MAX(day_offset), OFFSET(G53,-1,0),OFFSET('Adj Daily Deaths'!$A$2, G$2+$A53,G$1))</f>
        <v>624.16554878345403</v>
      </c>
      <c r="H53">
        <f ca="1">IF($A53+H$2&gt;MAX(day_offset), OFFSET(H53,-1,0),OFFSET('Adj Daily Deaths'!$A$2, H$2+$A53,H$1))</f>
        <v>321.97294371554051</v>
      </c>
    </row>
    <row r="54" spans="1:8" x14ac:dyDescent="0.25">
      <c r="A54" s="4">
        <f t="shared" si="2"/>
        <v>51</v>
      </c>
      <c r="B54">
        <f ca="1">IF($A54+B$2&gt;MAX(day_offset), OFFSET(B54,-1,0),OFFSET('Adj Daily Deaths'!$A$2, B$2+$A54,B$1))</f>
        <v>487.4885787567585</v>
      </c>
      <c r="C54">
        <f ca="1">IF($A54+C$2&gt;MAX(day_offset), OFFSET(C54,-1,0),OFFSET('Adj Daily Deaths'!$A$2, C$2+$A54,C$1))</f>
        <v>-18.559085530874739</v>
      </c>
      <c r="D54">
        <f ca="1">IF($A54+D$2&gt;MAX(day_offset), OFFSET(D54,-1,0),OFFSET('Adj Daily Deaths'!$A$2, D$2+$A54,D$1))</f>
        <v>511.14703508625553</v>
      </c>
      <c r="E54">
        <f ca="1">IF($A54+E$2&gt;MAX(day_offset), OFFSET(E54,-1,0),OFFSET('Adj Daily Deaths'!$A$2, E$2+$A54,E$1))</f>
        <v>561.65612771542555</v>
      </c>
      <c r="F54">
        <f ca="1">IF($A54+F$2&gt;MAX(day_offset), OFFSET(F54,-1,0),OFFSET('Adj Daily Deaths'!$A$2, F$2+$A54,F$1))</f>
        <v>483.24143608992512</v>
      </c>
      <c r="G54">
        <f ca="1">IF($A54+G$2&gt;MAX(day_offset), OFFSET(G54,-1,0),OFFSET('Adj Daily Deaths'!$A$2, G$2+$A54,G$1))</f>
        <v>624.16554878345403</v>
      </c>
      <c r="H54">
        <f ca="1">IF($A54+H$2&gt;MAX(day_offset), OFFSET(H54,-1,0),OFFSET('Adj Daily Deaths'!$A$2, H$2+$A54,H$1))</f>
        <v>321.97294371554051</v>
      </c>
    </row>
    <row r="55" spans="1:8" x14ac:dyDescent="0.25">
      <c r="A55" s="4">
        <f t="shared" si="2"/>
        <v>52</v>
      </c>
      <c r="B55">
        <f ca="1">IF($A55+B$2&gt;MAX(day_offset), OFFSET(B55,-1,0),OFFSET('Adj Daily Deaths'!$A$2, B$2+$A55,B$1))</f>
        <v>487.4885787567585</v>
      </c>
      <c r="C55">
        <f ca="1">IF($A55+C$2&gt;MAX(day_offset), OFFSET(C55,-1,0),OFFSET('Adj Daily Deaths'!$A$2, C$2+$A55,C$1))</f>
        <v>-18.559085530874739</v>
      </c>
      <c r="D55">
        <f ca="1">IF($A55+D$2&gt;MAX(day_offset), OFFSET(D55,-1,0),OFFSET('Adj Daily Deaths'!$A$2, D$2+$A55,D$1))</f>
        <v>511.14703508625553</v>
      </c>
      <c r="E55">
        <f ca="1">IF($A55+E$2&gt;MAX(day_offset), OFFSET(E55,-1,0),OFFSET('Adj Daily Deaths'!$A$2, E$2+$A55,E$1))</f>
        <v>561.65612771542555</v>
      </c>
      <c r="F55">
        <f ca="1">IF($A55+F$2&gt;MAX(day_offset), OFFSET(F55,-1,0),OFFSET('Adj Daily Deaths'!$A$2, F$2+$A55,F$1))</f>
        <v>483.24143608992512</v>
      </c>
      <c r="G55">
        <f ca="1">IF($A55+G$2&gt;MAX(day_offset), OFFSET(G55,-1,0),OFFSET('Adj Daily Deaths'!$A$2, G$2+$A55,G$1))</f>
        <v>624.16554878345403</v>
      </c>
      <c r="H55">
        <f ca="1">IF($A55+H$2&gt;MAX(day_offset), OFFSET(H55,-1,0),OFFSET('Adj Daily Deaths'!$A$2, H$2+$A55,H$1))</f>
        <v>321.97294371554051</v>
      </c>
    </row>
    <row r="56" spans="1:8" x14ac:dyDescent="0.25">
      <c r="A56" s="4">
        <f t="shared" si="2"/>
        <v>53</v>
      </c>
      <c r="B56">
        <f ca="1">IF($A56+B$2&gt;MAX(day_offset), OFFSET(B56,-1,0),OFFSET('Adj Daily Deaths'!$A$2, B$2+$A56,B$1))</f>
        <v>487.4885787567585</v>
      </c>
      <c r="C56">
        <f ca="1">IF($A56+C$2&gt;MAX(day_offset), OFFSET(C56,-1,0),OFFSET('Adj Daily Deaths'!$A$2, C$2+$A56,C$1))</f>
        <v>-18.559085530874739</v>
      </c>
      <c r="D56">
        <f ca="1">IF($A56+D$2&gt;MAX(day_offset), OFFSET(D56,-1,0),OFFSET('Adj Daily Deaths'!$A$2, D$2+$A56,D$1))</f>
        <v>511.14703508625553</v>
      </c>
      <c r="E56">
        <f ca="1">IF($A56+E$2&gt;MAX(day_offset), OFFSET(E56,-1,0),OFFSET('Adj Daily Deaths'!$A$2, E$2+$A56,E$1))</f>
        <v>561.65612771542555</v>
      </c>
      <c r="F56">
        <f ca="1">IF($A56+F$2&gt;MAX(day_offset), OFFSET(F56,-1,0),OFFSET('Adj Daily Deaths'!$A$2, F$2+$A56,F$1))</f>
        <v>483.24143608992512</v>
      </c>
      <c r="G56">
        <f ca="1">IF($A56+G$2&gt;MAX(day_offset), OFFSET(G56,-1,0),OFFSET('Adj Daily Deaths'!$A$2, G$2+$A56,G$1))</f>
        <v>624.16554878345403</v>
      </c>
      <c r="H56">
        <f ca="1">IF($A56+H$2&gt;MAX(day_offset), OFFSET(H56,-1,0),OFFSET('Adj Daily Deaths'!$A$2, H$2+$A56,H$1))</f>
        <v>321.97294371554051</v>
      </c>
    </row>
    <row r="57" spans="1:8" x14ac:dyDescent="0.25">
      <c r="A57" s="4">
        <f t="shared" si="2"/>
        <v>54</v>
      </c>
      <c r="B57">
        <f ca="1">IF($A57+B$2&gt;MAX(day_offset), OFFSET(B57,-1,0),OFFSET('Adj Daily Deaths'!$A$2, B$2+$A57,B$1))</f>
        <v>487.4885787567585</v>
      </c>
      <c r="C57">
        <f ca="1">IF($A57+C$2&gt;MAX(day_offset), OFFSET(C57,-1,0),OFFSET('Adj Daily Deaths'!$A$2, C$2+$A57,C$1))</f>
        <v>-18.559085530874739</v>
      </c>
      <c r="D57">
        <f ca="1">IF($A57+D$2&gt;MAX(day_offset), OFFSET(D57,-1,0),OFFSET('Adj Daily Deaths'!$A$2, D$2+$A57,D$1))</f>
        <v>511.14703508625553</v>
      </c>
      <c r="E57">
        <f ca="1">IF($A57+E$2&gt;MAX(day_offset), OFFSET(E57,-1,0),OFFSET('Adj Daily Deaths'!$A$2, E$2+$A57,E$1))</f>
        <v>561.65612771542555</v>
      </c>
      <c r="F57">
        <f ca="1">IF($A57+F$2&gt;MAX(day_offset), OFFSET(F57,-1,0),OFFSET('Adj Daily Deaths'!$A$2, F$2+$A57,F$1))</f>
        <v>483.24143608992512</v>
      </c>
      <c r="G57">
        <f ca="1">IF($A57+G$2&gt;MAX(day_offset), OFFSET(G57,-1,0),OFFSET('Adj Daily Deaths'!$A$2, G$2+$A57,G$1))</f>
        <v>624.16554878345403</v>
      </c>
      <c r="H57">
        <f ca="1">IF($A57+H$2&gt;MAX(day_offset), OFFSET(H57,-1,0),OFFSET('Adj Daily Deaths'!$A$2, H$2+$A57,H$1))</f>
        <v>321.97294371554051</v>
      </c>
    </row>
    <row r="58" spans="1:8" x14ac:dyDescent="0.25">
      <c r="A58" s="4">
        <f t="shared" si="2"/>
        <v>55</v>
      </c>
      <c r="B58">
        <f ca="1">IF($A58+B$2&gt;MAX(day_offset), OFFSET(B58,-1,0),OFFSET('Adj Daily Deaths'!$A$2, B$2+$A58,B$1))</f>
        <v>487.4885787567585</v>
      </c>
      <c r="C58">
        <f ca="1">IF($A58+C$2&gt;MAX(day_offset), OFFSET(C58,-1,0),OFFSET('Adj Daily Deaths'!$A$2, C$2+$A58,C$1))</f>
        <v>-18.559085530874739</v>
      </c>
      <c r="D58">
        <f ca="1">IF($A58+D$2&gt;MAX(day_offset), OFFSET(D58,-1,0),OFFSET('Adj Daily Deaths'!$A$2, D$2+$A58,D$1))</f>
        <v>511.14703508625553</v>
      </c>
      <c r="E58">
        <f ca="1">IF($A58+E$2&gt;MAX(day_offset), OFFSET(E58,-1,0),OFFSET('Adj Daily Deaths'!$A$2, E$2+$A58,E$1))</f>
        <v>561.65612771542555</v>
      </c>
      <c r="F58">
        <f ca="1">IF($A58+F$2&gt;MAX(day_offset), OFFSET(F58,-1,0),OFFSET('Adj Daily Deaths'!$A$2, F$2+$A58,F$1))</f>
        <v>483.24143608992512</v>
      </c>
      <c r="G58">
        <f ca="1">IF($A58+G$2&gt;MAX(day_offset), OFFSET(G58,-1,0),OFFSET('Adj Daily Deaths'!$A$2, G$2+$A58,G$1))</f>
        <v>624.16554878345403</v>
      </c>
      <c r="H58">
        <f ca="1">IF($A58+H$2&gt;MAX(day_offset), OFFSET(H58,-1,0),OFFSET('Adj Daily Deaths'!$A$2, H$2+$A58,H$1))</f>
        <v>321.97294371554051</v>
      </c>
    </row>
    <row r="59" spans="1:8" x14ac:dyDescent="0.25">
      <c r="A59" s="4">
        <f t="shared" si="2"/>
        <v>56</v>
      </c>
      <c r="B59">
        <f ca="1">IF($A59+B$2&gt;MAX(day_offset), OFFSET(B59,-1,0),OFFSET('Adj Daily Deaths'!$A$2, B$2+$A59,B$1))</f>
        <v>487.4885787567585</v>
      </c>
      <c r="C59">
        <f ca="1">IF($A59+C$2&gt;MAX(day_offset), OFFSET(C59,-1,0),OFFSET('Adj Daily Deaths'!$A$2, C$2+$A59,C$1))</f>
        <v>-18.559085530874739</v>
      </c>
      <c r="D59">
        <f ca="1">IF($A59+D$2&gt;MAX(day_offset), OFFSET(D59,-1,0),OFFSET('Adj Daily Deaths'!$A$2, D$2+$A59,D$1))</f>
        <v>511.14703508625553</v>
      </c>
      <c r="E59">
        <f ca="1">IF($A59+E$2&gt;MAX(day_offset), OFFSET(E59,-1,0),OFFSET('Adj Daily Deaths'!$A$2, E$2+$A59,E$1))</f>
        <v>561.65612771542555</v>
      </c>
      <c r="F59">
        <f ca="1">IF($A59+F$2&gt;MAX(day_offset), OFFSET(F59,-1,0),OFFSET('Adj Daily Deaths'!$A$2, F$2+$A59,F$1))</f>
        <v>483.24143608992512</v>
      </c>
      <c r="G59">
        <f ca="1">IF($A59+G$2&gt;MAX(day_offset), OFFSET(G59,-1,0),OFFSET('Adj Daily Deaths'!$A$2, G$2+$A59,G$1))</f>
        <v>624.16554878345403</v>
      </c>
      <c r="H59">
        <f ca="1">IF($A59+H$2&gt;MAX(day_offset), OFFSET(H59,-1,0),OFFSET('Adj Daily Deaths'!$A$2, H$2+$A59,H$1))</f>
        <v>321.97294371554051</v>
      </c>
    </row>
    <row r="60" spans="1:8" x14ac:dyDescent="0.25">
      <c r="A60" s="4">
        <f t="shared" si="2"/>
        <v>57</v>
      </c>
      <c r="B60">
        <f ca="1">IF($A60+B$2&gt;MAX(day_offset), OFFSET(B60,-1,0),OFFSET('Adj Daily Deaths'!$A$2, B$2+$A60,B$1))</f>
        <v>487.4885787567585</v>
      </c>
      <c r="C60">
        <f ca="1">IF($A60+C$2&gt;MAX(day_offset), OFFSET(C60,-1,0),OFFSET('Adj Daily Deaths'!$A$2, C$2+$A60,C$1))</f>
        <v>-18.559085530874739</v>
      </c>
      <c r="D60">
        <f ca="1">IF($A60+D$2&gt;MAX(day_offset), OFFSET(D60,-1,0),OFFSET('Adj Daily Deaths'!$A$2, D$2+$A60,D$1))</f>
        <v>511.14703508625553</v>
      </c>
      <c r="E60">
        <f ca="1">IF($A60+E$2&gt;MAX(day_offset), OFFSET(E60,-1,0),OFFSET('Adj Daily Deaths'!$A$2, E$2+$A60,E$1))</f>
        <v>561.65612771542555</v>
      </c>
      <c r="F60">
        <f ca="1">IF($A60+F$2&gt;MAX(day_offset), OFFSET(F60,-1,0),OFFSET('Adj Daily Deaths'!$A$2, F$2+$A60,F$1))</f>
        <v>483.24143608992512</v>
      </c>
      <c r="G60">
        <f ca="1">IF($A60+G$2&gt;MAX(day_offset), OFFSET(G60,-1,0),OFFSET('Adj Daily Deaths'!$A$2, G$2+$A60,G$1))</f>
        <v>624.16554878345403</v>
      </c>
      <c r="H60">
        <f ca="1">IF($A60+H$2&gt;MAX(day_offset), OFFSET(H60,-1,0),OFFSET('Adj Daily Deaths'!$A$2, H$2+$A60,H$1))</f>
        <v>321.97294371554051</v>
      </c>
    </row>
    <row r="61" spans="1:8" x14ac:dyDescent="0.25">
      <c r="A61" s="4">
        <f t="shared" si="2"/>
        <v>58</v>
      </c>
      <c r="B61">
        <f ca="1">IF($A61+B$2&gt;MAX(day_offset), OFFSET(B61,-1,0),OFFSET('Adj Daily Deaths'!$A$2, B$2+$A61,B$1))</f>
        <v>487.4885787567585</v>
      </c>
      <c r="C61">
        <f ca="1">IF($A61+C$2&gt;MAX(day_offset), OFFSET(C61,-1,0),OFFSET('Adj Daily Deaths'!$A$2, C$2+$A61,C$1))</f>
        <v>-18.559085530874739</v>
      </c>
      <c r="D61">
        <f ca="1">IF($A61+D$2&gt;MAX(day_offset), OFFSET(D61,-1,0),OFFSET('Adj Daily Deaths'!$A$2, D$2+$A61,D$1))</f>
        <v>511.14703508625553</v>
      </c>
      <c r="E61">
        <f ca="1">IF($A61+E$2&gt;MAX(day_offset), OFFSET(E61,-1,0),OFFSET('Adj Daily Deaths'!$A$2, E$2+$A61,E$1))</f>
        <v>561.65612771542555</v>
      </c>
      <c r="F61">
        <f ca="1">IF($A61+F$2&gt;MAX(day_offset), OFFSET(F61,-1,0),OFFSET('Adj Daily Deaths'!$A$2, F$2+$A61,F$1))</f>
        <v>483.24143608992512</v>
      </c>
      <c r="G61">
        <f ca="1">IF($A61+G$2&gt;MAX(day_offset), OFFSET(G61,-1,0),OFFSET('Adj Daily Deaths'!$A$2, G$2+$A61,G$1))</f>
        <v>624.16554878345403</v>
      </c>
      <c r="H61">
        <f ca="1">IF($A61+H$2&gt;MAX(day_offset), OFFSET(H61,-1,0),OFFSET('Adj Daily Deaths'!$A$2, H$2+$A61,H$1))</f>
        <v>321.97294371554051</v>
      </c>
    </row>
    <row r="62" spans="1:8" x14ac:dyDescent="0.25">
      <c r="A62" s="4">
        <f t="shared" si="2"/>
        <v>59</v>
      </c>
      <c r="B62">
        <f ca="1">IF($A62+B$2&gt;MAX(day_offset), OFFSET(B62,-1,0),OFFSET('Adj Daily Deaths'!$A$2, B$2+$A62,B$1))</f>
        <v>487.4885787567585</v>
      </c>
      <c r="C62">
        <f ca="1">IF($A62+C$2&gt;MAX(day_offset), OFFSET(C62,-1,0),OFFSET('Adj Daily Deaths'!$A$2, C$2+$A62,C$1))</f>
        <v>-18.559085530874739</v>
      </c>
      <c r="D62">
        <f ca="1">IF($A62+D$2&gt;MAX(day_offset), OFFSET(D62,-1,0),OFFSET('Adj Daily Deaths'!$A$2, D$2+$A62,D$1))</f>
        <v>511.14703508625553</v>
      </c>
      <c r="E62">
        <f ca="1">IF($A62+E$2&gt;MAX(day_offset), OFFSET(E62,-1,0),OFFSET('Adj Daily Deaths'!$A$2, E$2+$A62,E$1))</f>
        <v>561.65612771542555</v>
      </c>
      <c r="F62">
        <f ca="1">IF($A62+F$2&gt;MAX(day_offset), OFFSET(F62,-1,0),OFFSET('Adj Daily Deaths'!$A$2, F$2+$A62,F$1))</f>
        <v>483.24143608992512</v>
      </c>
      <c r="G62">
        <f ca="1">IF($A62+G$2&gt;MAX(day_offset), OFFSET(G62,-1,0),OFFSET('Adj Daily Deaths'!$A$2, G$2+$A62,G$1))</f>
        <v>624.16554878345403</v>
      </c>
      <c r="H62">
        <f ca="1">IF($A62+H$2&gt;MAX(day_offset), OFFSET(H62,-1,0),OFFSET('Adj Daily Deaths'!$A$2, H$2+$A62,H$1))</f>
        <v>321.97294371554051</v>
      </c>
    </row>
    <row r="63" spans="1:8" x14ac:dyDescent="0.25">
      <c r="A63" s="4">
        <f t="shared" si="2"/>
        <v>60</v>
      </c>
      <c r="B63">
        <f ca="1">IF($A63+B$2&gt;MAX(day_offset), OFFSET(B63,-1,0),OFFSET('Adj Daily Deaths'!$A$2, B$2+$A63,B$1))</f>
        <v>487.4885787567585</v>
      </c>
      <c r="C63">
        <f ca="1">IF($A63+C$2&gt;MAX(day_offset), OFFSET(C63,-1,0),OFFSET('Adj Daily Deaths'!$A$2, C$2+$A63,C$1))</f>
        <v>-18.559085530874739</v>
      </c>
      <c r="D63">
        <f ca="1">IF($A63+D$2&gt;MAX(day_offset), OFFSET(D63,-1,0),OFFSET('Adj Daily Deaths'!$A$2, D$2+$A63,D$1))</f>
        <v>511.14703508625553</v>
      </c>
      <c r="E63">
        <f ca="1">IF($A63+E$2&gt;MAX(day_offset), OFFSET(E63,-1,0),OFFSET('Adj Daily Deaths'!$A$2, E$2+$A63,E$1))</f>
        <v>561.65612771542555</v>
      </c>
      <c r="F63">
        <f ca="1">IF($A63+F$2&gt;MAX(day_offset), OFFSET(F63,-1,0),OFFSET('Adj Daily Deaths'!$A$2, F$2+$A63,F$1))</f>
        <v>483.24143608992512</v>
      </c>
      <c r="G63">
        <f ca="1">IF($A63+G$2&gt;MAX(day_offset), OFFSET(G63,-1,0),OFFSET('Adj Daily Deaths'!$A$2, G$2+$A63,G$1))</f>
        <v>624.16554878345403</v>
      </c>
      <c r="H63">
        <f ca="1">IF($A63+H$2&gt;MAX(day_offset), OFFSET(H63,-1,0),OFFSET('Adj Daily Deaths'!$A$2, H$2+$A63,H$1))</f>
        <v>321.97294371554051</v>
      </c>
    </row>
    <row r="64" spans="1:8" x14ac:dyDescent="0.25">
      <c r="A64" s="4">
        <f t="shared" si="2"/>
        <v>61</v>
      </c>
      <c r="B64">
        <f ca="1">IF($A64+B$2&gt;MAX(day_offset), OFFSET(B64,-1,0),OFFSET('Adj Daily Deaths'!$A$2, B$2+$A64,B$1))</f>
        <v>487.4885787567585</v>
      </c>
      <c r="C64">
        <f ca="1">IF($A64+C$2&gt;MAX(day_offset), OFFSET(C64,-1,0),OFFSET('Adj Daily Deaths'!$A$2, C$2+$A64,C$1))</f>
        <v>-18.559085530874739</v>
      </c>
      <c r="D64">
        <f ca="1">IF($A64+D$2&gt;MAX(day_offset), OFFSET(D64,-1,0),OFFSET('Adj Daily Deaths'!$A$2, D$2+$A64,D$1))</f>
        <v>511.14703508625553</v>
      </c>
      <c r="E64">
        <f ca="1">IF($A64+E$2&gt;MAX(day_offset), OFFSET(E64,-1,0),OFFSET('Adj Daily Deaths'!$A$2, E$2+$A64,E$1))</f>
        <v>561.65612771542555</v>
      </c>
      <c r="F64">
        <f ca="1">IF($A64+F$2&gt;MAX(day_offset), OFFSET(F64,-1,0),OFFSET('Adj Daily Deaths'!$A$2, F$2+$A64,F$1))</f>
        <v>483.24143608992512</v>
      </c>
      <c r="G64">
        <f ca="1">IF($A64+G$2&gt;MAX(day_offset), OFFSET(G64,-1,0),OFFSET('Adj Daily Deaths'!$A$2, G$2+$A64,G$1))</f>
        <v>624.16554878345403</v>
      </c>
      <c r="H64">
        <f ca="1">IF($A64+H$2&gt;MAX(day_offset), OFFSET(H64,-1,0),OFFSET('Adj Daily Deaths'!$A$2, H$2+$A64,H$1))</f>
        <v>321.97294371554051</v>
      </c>
    </row>
    <row r="65" spans="1:8" x14ac:dyDescent="0.25">
      <c r="A65" s="4">
        <f t="shared" si="2"/>
        <v>62</v>
      </c>
      <c r="B65">
        <f ca="1">IF($A65+B$2&gt;MAX(day_offset), OFFSET(B65,-1,0),OFFSET('Adj Daily Deaths'!$A$2, B$2+$A65,B$1))</f>
        <v>487.4885787567585</v>
      </c>
      <c r="C65">
        <f ca="1">IF($A65+C$2&gt;MAX(day_offset), OFFSET(C65,-1,0),OFFSET('Adj Daily Deaths'!$A$2, C$2+$A65,C$1))</f>
        <v>-18.559085530874739</v>
      </c>
      <c r="D65">
        <f ca="1">IF($A65+D$2&gt;MAX(day_offset), OFFSET(D65,-1,0),OFFSET('Adj Daily Deaths'!$A$2, D$2+$A65,D$1))</f>
        <v>511.14703508625553</v>
      </c>
      <c r="E65">
        <f ca="1">IF($A65+E$2&gt;MAX(day_offset), OFFSET(E65,-1,0),OFFSET('Adj Daily Deaths'!$A$2, E$2+$A65,E$1))</f>
        <v>561.65612771542555</v>
      </c>
      <c r="F65">
        <f ca="1">IF($A65+F$2&gt;MAX(day_offset), OFFSET(F65,-1,0),OFFSET('Adj Daily Deaths'!$A$2, F$2+$A65,F$1))</f>
        <v>483.24143608992512</v>
      </c>
      <c r="G65">
        <f ca="1">IF($A65+G$2&gt;MAX(day_offset), OFFSET(G65,-1,0),OFFSET('Adj Daily Deaths'!$A$2, G$2+$A65,G$1))</f>
        <v>624.16554878345403</v>
      </c>
      <c r="H65">
        <f ca="1">IF($A65+H$2&gt;MAX(day_offset), OFFSET(H65,-1,0),OFFSET('Adj Daily Deaths'!$A$2, H$2+$A65,H$1))</f>
        <v>321.97294371554051</v>
      </c>
    </row>
    <row r="66" spans="1:8" x14ac:dyDescent="0.25">
      <c r="A66" s="4">
        <f t="shared" si="2"/>
        <v>63</v>
      </c>
      <c r="B66">
        <f ca="1">IF($A66+B$2&gt;MAX(day_offset), OFFSET(B66,-1,0),OFFSET('Adj Daily Deaths'!$A$2, B$2+$A66,B$1))</f>
        <v>487.4885787567585</v>
      </c>
      <c r="C66">
        <f ca="1">IF($A66+C$2&gt;MAX(day_offset), OFFSET(C66,-1,0),OFFSET('Adj Daily Deaths'!$A$2, C$2+$A66,C$1))</f>
        <v>-18.559085530874739</v>
      </c>
      <c r="D66">
        <f ca="1">IF($A66+D$2&gt;MAX(day_offset), OFFSET(D66,-1,0),OFFSET('Adj Daily Deaths'!$A$2, D$2+$A66,D$1))</f>
        <v>511.14703508625553</v>
      </c>
      <c r="E66">
        <f ca="1">IF($A66+E$2&gt;MAX(day_offset), OFFSET(E66,-1,0),OFFSET('Adj Daily Deaths'!$A$2, E$2+$A66,E$1))</f>
        <v>561.65612771542555</v>
      </c>
      <c r="F66">
        <f ca="1">IF($A66+F$2&gt;MAX(day_offset), OFFSET(F66,-1,0),OFFSET('Adj Daily Deaths'!$A$2, F$2+$A66,F$1))</f>
        <v>483.24143608992512</v>
      </c>
      <c r="G66">
        <f ca="1">IF($A66+G$2&gt;MAX(day_offset), OFFSET(G66,-1,0),OFFSET('Adj Daily Deaths'!$A$2, G$2+$A66,G$1))</f>
        <v>624.16554878345403</v>
      </c>
      <c r="H66">
        <f ca="1">IF($A66+H$2&gt;MAX(day_offset), OFFSET(H66,-1,0),OFFSET('Adj Daily Deaths'!$A$2, H$2+$A66,H$1))</f>
        <v>321.97294371554051</v>
      </c>
    </row>
    <row r="67" spans="1:8" x14ac:dyDescent="0.25">
      <c r="A67" s="4">
        <f t="shared" si="2"/>
        <v>64</v>
      </c>
      <c r="B67">
        <f ca="1">IF($A67+B$2&gt;MAX(day_offset), OFFSET(B67,-1,0),OFFSET('Adj Daily Deaths'!$A$2, B$2+$A67,B$1))</f>
        <v>487.4885787567585</v>
      </c>
      <c r="C67">
        <f ca="1">IF($A67+C$2&gt;MAX(day_offset), OFFSET(C67,-1,0),OFFSET('Adj Daily Deaths'!$A$2, C$2+$A67,C$1))</f>
        <v>-18.559085530874739</v>
      </c>
      <c r="D67">
        <f ca="1">IF($A67+D$2&gt;MAX(day_offset), OFFSET(D67,-1,0),OFFSET('Adj Daily Deaths'!$A$2, D$2+$A67,D$1))</f>
        <v>511.14703508625553</v>
      </c>
      <c r="E67">
        <f ca="1">IF($A67+E$2&gt;MAX(day_offset), OFFSET(E67,-1,0),OFFSET('Adj Daily Deaths'!$A$2, E$2+$A67,E$1))</f>
        <v>561.65612771542555</v>
      </c>
      <c r="F67">
        <f ca="1">IF($A67+F$2&gt;MAX(day_offset), OFFSET(F67,-1,0),OFFSET('Adj Daily Deaths'!$A$2, F$2+$A67,F$1))</f>
        <v>483.24143608992512</v>
      </c>
      <c r="G67">
        <f ca="1">IF($A67+G$2&gt;MAX(day_offset), OFFSET(G67,-1,0),OFFSET('Adj Daily Deaths'!$A$2, G$2+$A67,G$1))</f>
        <v>624.16554878345403</v>
      </c>
      <c r="H67">
        <f ca="1">IF($A67+H$2&gt;MAX(day_offset), OFFSET(H67,-1,0),OFFSET('Adj Daily Deaths'!$A$2, H$2+$A67,H$1))</f>
        <v>321.97294371554051</v>
      </c>
    </row>
    <row r="68" spans="1:8" x14ac:dyDescent="0.25">
      <c r="A68" s="4">
        <f t="shared" si="2"/>
        <v>65</v>
      </c>
      <c r="B68">
        <f ca="1">IF($A68+B$2&gt;MAX(day_offset), OFFSET(B68,-1,0),OFFSET('Adj Daily Deaths'!$A$2, B$2+$A68,B$1))</f>
        <v>487.4885787567585</v>
      </c>
      <c r="C68">
        <f ca="1">IF($A68+C$2&gt;MAX(day_offset), OFFSET(C68,-1,0),OFFSET('Adj Daily Deaths'!$A$2, C$2+$A68,C$1))</f>
        <v>-18.559085530874739</v>
      </c>
      <c r="D68">
        <f ca="1">IF($A68+D$2&gt;MAX(day_offset), OFFSET(D68,-1,0),OFFSET('Adj Daily Deaths'!$A$2, D$2+$A68,D$1))</f>
        <v>511.14703508625553</v>
      </c>
      <c r="E68">
        <f ca="1">IF($A68+E$2&gt;MAX(day_offset), OFFSET(E68,-1,0),OFFSET('Adj Daily Deaths'!$A$2, E$2+$A68,E$1))</f>
        <v>561.65612771542555</v>
      </c>
      <c r="F68">
        <f ca="1">IF($A68+F$2&gt;MAX(day_offset), OFFSET(F68,-1,0),OFFSET('Adj Daily Deaths'!$A$2, F$2+$A68,F$1))</f>
        <v>483.24143608992512</v>
      </c>
      <c r="G68">
        <f ca="1">IF($A68+G$2&gt;MAX(day_offset), OFFSET(G68,-1,0),OFFSET('Adj Daily Deaths'!$A$2, G$2+$A68,G$1))</f>
        <v>624.16554878345403</v>
      </c>
      <c r="H68">
        <f ca="1">IF($A68+H$2&gt;MAX(day_offset), OFFSET(H68,-1,0),OFFSET('Adj Daily Deaths'!$A$2, H$2+$A68,H$1))</f>
        <v>321.97294371554051</v>
      </c>
    </row>
    <row r="69" spans="1:8" x14ac:dyDescent="0.25">
      <c r="A69" s="4">
        <f t="shared" si="2"/>
        <v>66</v>
      </c>
      <c r="B69">
        <f ca="1">IF($A69+B$2&gt;MAX(day_offset), OFFSET(B69,-1,0),OFFSET('Adj Daily Deaths'!$A$2, B$2+$A69,B$1))</f>
        <v>487.4885787567585</v>
      </c>
      <c r="C69">
        <f ca="1">IF($A69+C$2&gt;MAX(day_offset), OFFSET(C69,-1,0),OFFSET('Adj Daily Deaths'!$A$2, C$2+$A69,C$1))</f>
        <v>-18.559085530874739</v>
      </c>
      <c r="D69">
        <f ca="1">IF($A69+D$2&gt;MAX(day_offset), OFFSET(D69,-1,0),OFFSET('Adj Daily Deaths'!$A$2, D$2+$A69,D$1))</f>
        <v>511.14703508625553</v>
      </c>
      <c r="E69">
        <f ca="1">IF($A69+E$2&gt;MAX(day_offset), OFFSET(E69,-1,0),OFFSET('Adj Daily Deaths'!$A$2, E$2+$A69,E$1))</f>
        <v>561.65612771542555</v>
      </c>
      <c r="F69">
        <f ca="1">IF($A69+F$2&gt;MAX(day_offset), OFFSET(F69,-1,0),OFFSET('Adj Daily Deaths'!$A$2, F$2+$A69,F$1))</f>
        <v>483.24143608992512</v>
      </c>
      <c r="G69">
        <f ca="1">IF($A69+G$2&gt;MAX(day_offset), OFFSET(G69,-1,0),OFFSET('Adj Daily Deaths'!$A$2, G$2+$A69,G$1))</f>
        <v>624.16554878345403</v>
      </c>
      <c r="H69">
        <f ca="1">IF($A69+H$2&gt;MAX(day_offset), OFFSET(H69,-1,0),OFFSET('Adj Daily Deaths'!$A$2, H$2+$A69,H$1))</f>
        <v>321.97294371554051</v>
      </c>
    </row>
    <row r="70" spans="1:8" x14ac:dyDescent="0.25">
      <c r="A70" s="4">
        <f t="shared" ref="A70:A81" si="3">A69+1</f>
        <v>67</v>
      </c>
      <c r="B70">
        <f ca="1">IF($A70+B$2&gt;MAX(day_offset), OFFSET(B70,-1,0),OFFSET('Adj Daily Deaths'!$A$2, B$2+$A70,B$1))</f>
        <v>487.4885787567585</v>
      </c>
      <c r="C70">
        <f ca="1">IF($A70+C$2&gt;MAX(day_offset), OFFSET(C70,-1,0),OFFSET('Adj Daily Deaths'!$A$2, C$2+$A70,C$1))</f>
        <v>-18.559085530874739</v>
      </c>
      <c r="D70">
        <f ca="1">IF($A70+D$2&gt;MAX(day_offset), OFFSET(D70,-1,0),OFFSET('Adj Daily Deaths'!$A$2, D$2+$A70,D$1))</f>
        <v>511.14703508625553</v>
      </c>
      <c r="E70">
        <f ca="1">IF($A70+E$2&gt;MAX(day_offset), OFFSET(E70,-1,0),OFFSET('Adj Daily Deaths'!$A$2, E$2+$A70,E$1))</f>
        <v>561.65612771542555</v>
      </c>
      <c r="F70">
        <f ca="1">IF($A70+F$2&gt;MAX(day_offset), OFFSET(F70,-1,0),OFFSET('Adj Daily Deaths'!$A$2, F$2+$A70,F$1))</f>
        <v>483.24143608992512</v>
      </c>
      <c r="G70">
        <f ca="1">IF($A70+G$2&gt;MAX(day_offset), OFFSET(G70,-1,0),OFFSET('Adj Daily Deaths'!$A$2, G$2+$A70,G$1))</f>
        <v>624.16554878345403</v>
      </c>
      <c r="H70">
        <f ca="1">IF($A70+H$2&gt;MAX(day_offset), OFFSET(H70,-1,0),OFFSET('Adj Daily Deaths'!$A$2, H$2+$A70,H$1))</f>
        <v>321.97294371554051</v>
      </c>
    </row>
    <row r="71" spans="1:8" x14ac:dyDescent="0.25">
      <c r="A71" s="4">
        <f t="shared" si="3"/>
        <v>68</v>
      </c>
      <c r="B71">
        <f ca="1">IF($A71+B$2&gt;MAX(day_offset), OFFSET(B71,-1,0),OFFSET('Adj Daily Deaths'!$A$2, B$2+$A71,B$1))</f>
        <v>487.4885787567585</v>
      </c>
      <c r="C71">
        <f ca="1">IF($A71+C$2&gt;MAX(day_offset), OFFSET(C71,-1,0),OFFSET('Adj Daily Deaths'!$A$2, C$2+$A71,C$1))</f>
        <v>-18.559085530874739</v>
      </c>
      <c r="D71">
        <f ca="1">IF($A71+D$2&gt;MAX(day_offset), OFFSET(D71,-1,0),OFFSET('Adj Daily Deaths'!$A$2, D$2+$A71,D$1))</f>
        <v>511.14703508625553</v>
      </c>
      <c r="E71">
        <f ca="1">IF($A71+E$2&gt;MAX(day_offset), OFFSET(E71,-1,0),OFFSET('Adj Daily Deaths'!$A$2, E$2+$A71,E$1))</f>
        <v>561.65612771542555</v>
      </c>
      <c r="F71">
        <f ca="1">IF($A71+F$2&gt;MAX(day_offset), OFFSET(F71,-1,0),OFFSET('Adj Daily Deaths'!$A$2, F$2+$A71,F$1))</f>
        <v>483.24143608992512</v>
      </c>
      <c r="G71">
        <f ca="1">IF($A71+G$2&gt;MAX(day_offset), OFFSET(G71,-1,0),OFFSET('Adj Daily Deaths'!$A$2, G$2+$A71,G$1))</f>
        <v>624.16554878345403</v>
      </c>
      <c r="H71">
        <f ca="1">IF($A71+H$2&gt;MAX(day_offset), OFFSET(H71,-1,0),OFFSET('Adj Daily Deaths'!$A$2, H$2+$A71,H$1))</f>
        <v>321.97294371554051</v>
      </c>
    </row>
    <row r="72" spans="1:8" x14ac:dyDescent="0.25">
      <c r="A72" s="4">
        <f t="shared" si="3"/>
        <v>69</v>
      </c>
      <c r="B72">
        <f ca="1">IF($A72+B$2&gt;MAX(day_offset), OFFSET(B72,-1,0),OFFSET('Adj Daily Deaths'!$A$2, B$2+$A72,B$1))</f>
        <v>487.4885787567585</v>
      </c>
      <c r="C72">
        <f ca="1">IF($A72+C$2&gt;MAX(day_offset), OFFSET(C72,-1,0),OFFSET('Adj Daily Deaths'!$A$2, C$2+$A72,C$1))</f>
        <v>-18.559085530874739</v>
      </c>
      <c r="D72">
        <f ca="1">IF($A72+D$2&gt;MAX(day_offset), OFFSET(D72,-1,0),OFFSET('Adj Daily Deaths'!$A$2, D$2+$A72,D$1))</f>
        <v>511.14703508625553</v>
      </c>
      <c r="E72">
        <f ca="1">IF($A72+E$2&gt;MAX(day_offset), OFFSET(E72,-1,0),OFFSET('Adj Daily Deaths'!$A$2, E$2+$A72,E$1))</f>
        <v>561.65612771542555</v>
      </c>
      <c r="F72">
        <f ca="1">IF($A72+F$2&gt;MAX(day_offset), OFFSET(F72,-1,0),OFFSET('Adj Daily Deaths'!$A$2, F$2+$A72,F$1))</f>
        <v>483.24143608992512</v>
      </c>
      <c r="G72">
        <f ca="1">IF($A72+G$2&gt;MAX(day_offset), OFFSET(G72,-1,0),OFFSET('Adj Daily Deaths'!$A$2, G$2+$A72,G$1))</f>
        <v>624.16554878345403</v>
      </c>
      <c r="H72">
        <f ca="1">IF($A72+H$2&gt;MAX(day_offset), OFFSET(H72,-1,0),OFFSET('Adj Daily Deaths'!$A$2, H$2+$A72,H$1))</f>
        <v>321.97294371554051</v>
      </c>
    </row>
    <row r="73" spans="1:8" x14ac:dyDescent="0.25">
      <c r="A73" s="4">
        <f t="shared" si="3"/>
        <v>70</v>
      </c>
      <c r="B73">
        <f ca="1">IF($A73+B$2&gt;MAX(day_offset), OFFSET(B73,-1,0),OFFSET('Adj Daily Deaths'!$A$2, B$2+$A73,B$1))</f>
        <v>487.4885787567585</v>
      </c>
      <c r="C73">
        <f ca="1">IF($A73+C$2&gt;MAX(day_offset), OFFSET(C73,-1,0),OFFSET('Adj Daily Deaths'!$A$2, C$2+$A73,C$1))</f>
        <v>-18.559085530874739</v>
      </c>
      <c r="D73">
        <f ca="1">IF($A73+D$2&gt;MAX(day_offset), OFFSET(D73,-1,0),OFFSET('Adj Daily Deaths'!$A$2, D$2+$A73,D$1))</f>
        <v>511.14703508625553</v>
      </c>
      <c r="E73">
        <f ca="1">IF($A73+E$2&gt;MAX(day_offset), OFFSET(E73,-1,0),OFFSET('Adj Daily Deaths'!$A$2, E$2+$A73,E$1))</f>
        <v>561.65612771542555</v>
      </c>
      <c r="F73">
        <f ca="1">IF($A73+F$2&gt;MAX(day_offset), OFFSET(F73,-1,0),OFFSET('Adj Daily Deaths'!$A$2, F$2+$A73,F$1))</f>
        <v>483.24143608992512</v>
      </c>
      <c r="G73">
        <f ca="1">IF($A73+G$2&gt;MAX(day_offset), OFFSET(G73,-1,0),OFFSET('Adj Daily Deaths'!$A$2, G$2+$A73,G$1))</f>
        <v>624.16554878345403</v>
      </c>
      <c r="H73">
        <f ca="1">IF($A73+H$2&gt;MAX(day_offset), OFFSET(H73,-1,0),OFFSET('Adj Daily Deaths'!$A$2, H$2+$A73,H$1))</f>
        <v>321.97294371554051</v>
      </c>
    </row>
    <row r="74" spans="1:8" x14ac:dyDescent="0.25">
      <c r="A74" s="4">
        <f t="shared" si="3"/>
        <v>71</v>
      </c>
      <c r="B74">
        <f ca="1">IF($A74+B$2&gt;MAX(day_offset), OFFSET(B74,-1,0),OFFSET('Adj Daily Deaths'!$A$2, B$2+$A74,B$1))</f>
        <v>487.4885787567585</v>
      </c>
      <c r="C74">
        <f ca="1">IF($A74+C$2&gt;MAX(day_offset), OFFSET(C74,-1,0),OFFSET('Adj Daily Deaths'!$A$2, C$2+$A74,C$1))</f>
        <v>-18.559085530874739</v>
      </c>
      <c r="D74">
        <f ca="1">IF($A74+D$2&gt;MAX(day_offset), OFFSET(D74,-1,0),OFFSET('Adj Daily Deaths'!$A$2, D$2+$A74,D$1))</f>
        <v>511.14703508625553</v>
      </c>
      <c r="E74">
        <f ca="1">IF($A74+E$2&gt;MAX(day_offset), OFFSET(E74,-1,0),OFFSET('Adj Daily Deaths'!$A$2, E$2+$A74,E$1))</f>
        <v>561.65612771542555</v>
      </c>
      <c r="F74">
        <f ca="1">IF($A74+F$2&gt;MAX(day_offset), OFFSET(F74,-1,0),OFFSET('Adj Daily Deaths'!$A$2, F$2+$A74,F$1))</f>
        <v>483.24143608992512</v>
      </c>
      <c r="G74">
        <f ca="1">IF($A74+G$2&gt;MAX(day_offset), OFFSET(G74,-1,0),OFFSET('Adj Daily Deaths'!$A$2, G$2+$A74,G$1))</f>
        <v>624.16554878345403</v>
      </c>
      <c r="H74">
        <f ca="1">IF($A74+H$2&gt;MAX(day_offset), OFFSET(H74,-1,0),OFFSET('Adj Daily Deaths'!$A$2, H$2+$A74,H$1))</f>
        <v>321.97294371554051</v>
      </c>
    </row>
    <row r="75" spans="1:8" x14ac:dyDescent="0.25">
      <c r="A75" s="4">
        <f t="shared" si="3"/>
        <v>72</v>
      </c>
      <c r="B75">
        <f ca="1">IF($A75+B$2&gt;MAX(day_offset), OFFSET(B75,-1,0),OFFSET('Adj Daily Deaths'!$A$2, B$2+$A75,B$1))</f>
        <v>487.4885787567585</v>
      </c>
      <c r="C75">
        <f ca="1">IF($A75+C$2&gt;MAX(day_offset), OFFSET(C75,-1,0),OFFSET('Adj Daily Deaths'!$A$2, C$2+$A75,C$1))</f>
        <v>-18.559085530874739</v>
      </c>
      <c r="D75">
        <f ca="1">IF($A75+D$2&gt;MAX(day_offset), OFFSET(D75,-1,0),OFFSET('Adj Daily Deaths'!$A$2, D$2+$A75,D$1))</f>
        <v>511.14703508625553</v>
      </c>
      <c r="E75">
        <f ca="1">IF($A75+E$2&gt;MAX(day_offset), OFFSET(E75,-1,0),OFFSET('Adj Daily Deaths'!$A$2, E$2+$A75,E$1))</f>
        <v>561.65612771542555</v>
      </c>
      <c r="F75">
        <f ca="1">IF($A75+F$2&gt;MAX(day_offset), OFFSET(F75,-1,0),OFFSET('Adj Daily Deaths'!$A$2, F$2+$A75,F$1))</f>
        <v>483.24143608992512</v>
      </c>
      <c r="G75">
        <f ca="1">IF($A75+G$2&gt;MAX(day_offset), OFFSET(G75,-1,0),OFFSET('Adj Daily Deaths'!$A$2, G$2+$A75,G$1))</f>
        <v>624.16554878345403</v>
      </c>
      <c r="H75">
        <f ca="1">IF($A75+H$2&gt;MAX(day_offset), OFFSET(H75,-1,0),OFFSET('Adj Daily Deaths'!$A$2, H$2+$A75,H$1))</f>
        <v>321.97294371554051</v>
      </c>
    </row>
    <row r="76" spans="1:8" x14ac:dyDescent="0.25">
      <c r="A76" s="4">
        <f t="shared" si="3"/>
        <v>73</v>
      </c>
      <c r="B76">
        <f ca="1">IF($A76+B$2&gt;MAX(day_offset), OFFSET(B76,-1,0),OFFSET('Adj Daily Deaths'!$A$2, B$2+$A76,B$1))</f>
        <v>487.4885787567585</v>
      </c>
      <c r="C76">
        <f ca="1">IF($A76+C$2&gt;MAX(day_offset), OFFSET(C76,-1,0),OFFSET('Adj Daily Deaths'!$A$2, C$2+$A76,C$1))</f>
        <v>-18.559085530874739</v>
      </c>
      <c r="D76">
        <f ca="1">IF($A76+D$2&gt;MAX(day_offset), OFFSET(D76,-1,0),OFFSET('Adj Daily Deaths'!$A$2, D$2+$A76,D$1))</f>
        <v>511.14703508625553</v>
      </c>
      <c r="E76">
        <f ca="1">IF($A76+E$2&gt;MAX(day_offset), OFFSET(E76,-1,0),OFFSET('Adj Daily Deaths'!$A$2, E$2+$A76,E$1))</f>
        <v>561.65612771542555</v>
      </c>
      <c r="F76">
        <f ca="1">IF($A76+F$2&gt;MAX(day_offset), OFFSET(F76,-1,0),OFFSET('Adj Daily Deaths'!$A$2, F$2+$A76,F$1))</f>
        <v>483.24143608992512</v>
      </c>
      <c r="G76">
        <f ca="1">IF($A76+G$2&gt;MAX(day_offset), OFFSET(G76,-1,0),OFFSET('Adj Daily Deaths'!$A$2, G$2+$A76,G$1))</f>
        <v>624.16554878345403</v>
      </c>
      <c r="H76">
        <f ca="1">IF($A76+H$2&gt;MAX(day_offset), OFFSET(H76,-1,0),OFFSET('Adj Daily Deaths'!$A$2, H$2+$A76,H$1))</f>
        <v>321.97294371554051</v>
      </c>
    </row>
    <row r="77" spans="1:8" x14ac:dyDescent="0.25">
      <c r="A77" s="4">
        <f t="shared" si="3"/>
        <v>74</v>
      </c>
      <c r="B77">
        <f ca="1">IF($A77+B$2&gt;MAX(day_offset), OFFSET(B77,-1,0),OFFSET('Adj Daily Deaths'!$A$2, B$2+$A77,B$1))</f>
        <v>487.4885787567585</v>
      </c>
      <c r="C77">
        <f ca="1">IF($A77+C$2&gt;MAX(day_offset), OFFSET(C77,-1,0),OFFSET('Adj Daily Deaths'!$A$2, C$2+$A77,C$1))</f>
        <v>-18.559085530874739</v>
      </c>
      <c r="D77">
        <f ca="1">IF($A77+D$2&gt;MAX(day_offset), OFFSET(D77,-1,0),OFFSET('Adj Daily Deaths'!$A$2, D$2+$A77,D$1))</f>
        <v>511.14703508625553</v>
      </c>
      <c r="E77">
        <f ca="1">IF($A77+E$2&gt;MAX(day_offset), OFFSET(E77,-1,0),OFFSET('Adj Daily Deaths'!$A$2, E$2+$A77,E$1))</f>
        <v>561.65612771542555</v>
      </c>
      <c r="F77">
        <f ca="1">IF($A77+F$2&gt;MAX(day_offset), OFFSET(F77,-1,0),OFFSET('Adj Daily Deaths'!$A$2, F$2+$A77,F$1))</f>
        <v>483.24143608992512</v>
      </c>
      <c r="G77">
        <f ca="1">IF($A77+G$2&gt;MAX(day_offset), OFFSET(G77,-1,0),OFFSET('Adj Daily Deaths'!$A$2, G$2+$A77,G$1))</f>
        <v>624.16554878345403</v>
      </c>
      <c r="H77">
        <f ca="1">IF($A77+H$2&gt;MAX(day_offset), OFFSET(H77,-1,0),OFFSET('Adj Daily Deaths'!$A$2, H$2+$A77,H$1))</f>
        <v>321.97294371554051</v>
      </c>
    </row>
    <row r="78" spans="1:8" x14ac:dyDescent="0.25">
      <c r="A78" s="4">
        <f t="shared" si="3"/>
        <v>75</v>
      </c>
      <c r="B78">
        <f ca="1">IF($A78+B$2&gt;MAX(day_offset), OFFSET(B78,-1,0),OFFSET('Adj Daily Deaths'!$A$2, B$2+$A78,B$1))</f>
        <v>487.4885787567585</v>
      </c>
      <c r="C78">
        <f ca="1">IF($A78+C$2&gt;MAX(day_offset), OFFSET(C78,-1,0),OFFSET('Adj Daily Deaths'!$A$2, C$2+$A78,C$1))</f>
        <v>-18.559085530874739</v>
      </c>
      <c r="D78">
        <f ca="1">IF($A78+D$2&gt;MAX(day_offset), OFFSET(D78,-1,0),OFFSET('Adj Daily Deaths'!$A$2, D$2+$A78,D$1))</f>
        <v>511.14703508625553</v>
      </c>
      <c r="E78">
        <f ca="1">IF($A78+E$2&gt;MAX(day_offset), OFFSET(E78,-1,0),OFFSET('Adj Daily Deaths'!$A$2, E$2+$A78,E$1))</f>
        <v>561.65612771542555</v>
      </c>
      <c r="F78">
        <f ca="1">IF($A78+F$2&gt;MAX(day_offset), OFFSET(F78,-1,0),OFFSET('Adj Daily Deaths'!$A$2, F$2+$A78,F$1))</f>
        <v>483.24143608992512</v>
      </c>
      <c r="G78">
        <f ca="1">IF($A78+G$2&gt;MAX(day_offset), OFFSET(G78,-1,0),OFFSET('Adj Daily Deaths'!$A$2, G$2+$A78,G$1))</f>
        <v>624.16554878345403</v>
      </c>
      <c r="H78">
        <f ca="1">IF($A78+H$2&gt;MAX(day_offset), OFFSET(H78,-1,0),OFFSET('Adj Daily Deaths'!$A$2, H$2+$A78,H$1))</f>
        <v>321.97294371554051</v>
      </c>
    </row>
    <row r="79" spans="1:8" x14ac:dyDescent="0.25">
      <c r="A79" s="4">
        <f t="shared" si="3"/>
        <v>76</v>
      </c>
      <c r="B79">
        <f ca="1">IF($A79+B$2&gt;MAX(day_offset), OFFSET(B79,-1,0),OFFSET('Adj Daily Deaths'!$A$2, B$2+$A79,B$1))</f>
        <v>487.4885787567585</v>
      </c>
      <c r="C79">
        <f ca="1">IF($A79+C$2&gt;MAX(day_offset), OFFSET(C79,-1,0),OFFSET('Adj Daily Deaths'!$A$2, C$2+$A79,C$1))</f>
        <v>-18.559085530874739</v>
      </c>
      <c r="D79">
        <f ca="1">IF($A79+D$2&gt;MAX(day_offset), OFFSET(D79,-1,0),OFFSET('Adj Daily Deaths'!$A$2, D$2+$A79,D$1))</f>
        <v>511.14703508625553</v>
      </c>
      <c r="E79">
        <f ca="1">IF($A79+E$2&gt;MAX(day_offset), OFFSET(E79,-1,0),OFFSET('Adj Daily Deaths'!$A$2, E$2+$A79,E$1))</f>
        <v>561.65612771542555</v>
      </c>
      <c r="F79">
        <f ca="1">IF($A79+F$2&gt;MAX(day_offset), OFFSET(F79,-1,0),OFFSET('Adj Daily Deaths'!$A$2, F$2+$A79,F$1))</f>
        <v>483.24143608992512</v>
      </c>
      <c r="G79">
        <f ca="1">IF($A79+G$2&gt;MAX(day_offset), OFFSET(G79,-1,0),OFFSET('Adj Daily Deaths'!$A$2, G$2+$A79,G$1))</f>
        <v>624.16554878345403</v>
      </c>
      <c r="H79">
        <f ca="1">IF($A79+H$2&gt;MAX(day_offset), OFFSET(H79,-1,0),OFFSET('Adj Daily Deaths'!$A$2, H$2+$A79,H$1))</f>
        <v>321.97294371554051</v>
      </c>
    </row>
    <row r="80" spans="1:8" x14ac:dyDescent="0.25">
      <c r="A80" s="4">
        <f t="shared" si="3"/>
        <v>77</v>
      </c>
      <c r="B80">
        <f ca="1">IF($A80+B$2&gt;MAX(day_offset), OFFSET(B80,-1,0),OFFSET('Adj Daily Deaths'!$A$2, B$2+$A80,B$1))</f>
        <v>487.4885787567585</v>
      </c>
      <c r="C80">
        <f ca="1">IF($A80+C$2&gt;MAX(day_offset), OFFSET(C80,-1,0),OFFSET('Adj Daily Deaths'!$A$2, C$2+$A80,C$1))</f>
        <v>-18.559085530874739</v>
      </c>
      <c r="D80">
        <f ca="1">IF($A80+D$2&gt;MAX(day_offset), OFFSET(D80,-1,0),OFFSET('Adj Daily Deaths'!$A$2, D$2+$A80,D$1))</f>
        <v>511.14703508625553</v>
      </c>
      <c r="E80">
        <f ca="1">IF($A80+E$2&gt;MAX(day_offset), OFFSET(E80,-1,0),OFFSET('Adj Daily Deaths'!$A$2, E$2+$A80,E$1))</f>
        <v>561.65612771542555</v>
      </c>
      <c r="F80">
        <f ca="1">IF($A80+F$2&gt;MAX(day_offset), OFFSET(F80,-1,0),OFFSET('Adj Daily Deaths'!$A$2, F$2+$A80,F$1))</f>
        <v>483.24143608992512</v>
      </c>
      <c r="G80">
        <f ca="1">IF($A80+G$2&gt;MAX(day_offset), OFFSET(G80,-1,0),OFFSET('Adj Daily Deaths'!$A$2, G$2+$A80,G$1))</f>
        <v>624.16554878345403</v>
      </c>
      <c r="H80">
        <f ca="1">IF($A80+H$2&gt;MAX(day_offset), OFFSET(H80,-1,0),OFFSET('Adj Daily Deaths'!$A$2, H$2+$A80,H$1))</f>
        <v>321.97294371554051</v>
      </c>
    </row>
    <row r="81" spans="1:8" x14ac:dyDescent="0.25">
      <c r="A81" s="4">
        <f t="shared" si="3"/>
        <v>78</v>
      </c>
      <c r="B81">
        <f ca="1">IF($A81+B$2&gt;MAX(day_offset), OFFSET(B81,-1,0),OFFSET('Adj Daily Deaths'!$A$2, B$2+$A81,B$1))</f>
        <v>487.4885787567585</v>
      </c>
      <c r="C81">
        <f ca="1">IF($A81+C$2&gt;MAX(day_offset), OFFSET(C81,-1,0),OFFSET('Adj Daily Deaths'!$A$2, C$2+$A81,C$1))</f>
        <v>-18.559085530874739</v>
      </c>
      <c r="D81">
        <f ca="1">IF($A81+D$2&gt;MAX(day_offset), OFFSET(D81,-1,0),OFFSET('Adj Daily Deaths'!$A$2, D$2+$A81,D$1))</f>
        <v>511.14703508625553</v>
      </c>
      <c r="E81">
        <f ca="1">IF($A81+E$2&gt;MAX(day_offset), OFFSET(E81,-1,0),OFFSET('Adj Daily Deaths'!$A$2, E$2+$A81,E$1))</f>
        <v>561.65612771542555</v>
      </c>
      <c r="F81">
        <f ca="1">IF($A81+F$2&gt;MAX(day_offset), OFFSET(F81,-1,0),OFFSET('Adj Daily Deaths'!$A$2, F$2+$A81,F$1))</f>
        <v>483.24143608992512</v>
      </c>
      <c r="G81">
        <f ca="1">IF($A81+G$2&gt;MAX(day_offset), OFFSET(G81,-1,0),OFFSET('Adj Daily Deaths'!$A$2, G$2+$A81,G$1))</f>
        <v>624.16554878345403</v>
      </c>
      <c r="H81">
        <f ca="1">IF($A81+H$2&gt;MAX(day_offset), OFFSET(H81,-1,0),OFFSET('Adj Daily Deaths'!$A$2, H$2+$A81,H$1))</f>
        <v>321.97294371554051</v>
      </c>
    </row>
    <row r="82" spans="1:8" x14ac:dyDescent="0.25">
      <c r="A82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405-4618-4A82-8EAD-F70231EC9263}">
  <sheetPr codeName="Sheet7"/>
  <dimension ref="A2:BB144"/>
  <sheetViews>
    <sheetView showGridLines="0" topLeftCell="N4" workbookViewId="0">
      <selection activeCell="AB77" sqref="AB77"/>
    </sheetView>
  </sheetViews>
  <sheetFormatPr defaultRowHeight="15" x14ac:dyDescent="0.25"/>
  <cols>
    <col min="2" max="2" width="13.28515625" hidden="1" customWidth="1"/>
    <col min="3" max="4" width="0" hidden="1" customWidth="1"/>
    <col min="23" max="23" width="10.140625" bestFit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8" spans="1:53" ht="19.5" thickBot="1" x14ac:dyDescent="0.35">
      <c r="A38" s="18" t="s">
        <v>68</v>
      </c>
    </row>
    <row r="39" spans="1:53" x14ac:dyDescent="0.25">
      <c r="A39" s="115" t="s">
        <v>50</v>
      </c>
      <c r="B39" s="113">
        <v>1</v>
      </c>
      <c r="C39" s="113">
        <v>2</v>
      </c>
      <c r="D39" s="113">
        <v>3</v>
      </c>
      <c r="E39" s="113">
        <v>4</v>
      </c>
      <c r="F39" s="113">
        <v>5</v>
      </c>
      <c r="G39" s="113">
        <v>6</v>
      </c>
      <c r="H39" s="113">
        <v>7</v>
      </c>
      <c r="I39" s="113">
        <v>8</v>
      </c>
      <c r="J39" s="113">
        <v>9</v>
      </c>
      <c r="K39" s="113">
        <v>10</v>
      </c>
      <c r="L39" s="113">
        <v>11</v>
      </c>
      <c r="M39" s="113">
        <v>12</v>
      </c>
      <c r="N39" s="113">
        <v>13</v>
      </c>
      <c r="O39" s="113">
        <v>14</v>
      </c>
      <c r="P39" s="113">
        <v>15</v>
      </c>
      <c r="Q39" s="92">
        <v>16</v>
      </c>
      <c r="R39" s="92">
        <v>17</v>
      </c>
      <c r="S39" s="92">
        <v>18</v>
      </c>
      <c r="T39" s="92">
        <v>19</v>
      </c>
      <c r="U39" s="92">
        <v>20</v>
      </c>
      <c r="V39" s="174">
        <v>21</v>
      </c>
      <c r="W39" s="174">
        <v>22</v>
      </c>
      <c r="X39" s="174">
        <v>24</v>
      </c>
      <c r="Y39" s="174">
        <v>25</v>
      </c>
      <c r="Z39" s="174">
        <f t="shared" ref="Z39" si="1">Y39+1</f>
        <v>26</v>
      </c>
      <c r="AA39" s="174">
        <v>27</v>
      </c>
      <c r="AB39" s="174">
        <v>28</v>
      </c>
      <c r="AC39" s="113">
        <v>28</v>
      </c>
      <c r="AD39" s="113">
        <v>29</v>
      </c>
      <c r="AE39" s="113">
        <v>30</v>
      </c>
      <c r="AF39" s="113">
        <v>31</v>
      </c>
      <c r="AG39" s="113">
        <v>32</v>
      </c>
      <c r="AH39" s="113">
        <v>33</v>
      </c>
      <c r="AI39" s="113">
        <v>34</v>
      </c>
      <c r="AJ39" s="113">
        <v>35</v>
      </c>
      <c r="AK39" s="113">
        <v>36</v>
      </c>
      <c r="AL39" s="113">
        <v>37</v>
      </c>
      <c r="AM39" s="113">
        <v>38</v>
      </c>
      <c r="AN39" s="113">
        <v>39</v>
      </c>
      <c r="AO39" s="113">
        <v>40</v>
      </c>
      <c r="AP39" s="113">
        <v>41</v>
      </c>
      <c r="AQ39" s="113">
        <v>42</v>
      </c>
      <c r="AR39" s="113">
        <v>43</v>
      </c>
      <c r="AS39" s="113">
        <v>44</v>
      </c>
      <c r="AT39" s="113">
        <v>45</v>
      </c>
      <c r="AU39" s="113">
        <v>46</v>
      </c>
      <c r="AV39" s="113">
        <v>47</v>
      </c>
      <c r="AW39" s="113">
        <v>48</v>
      </c>
      <c r="AX39" s="113">
        <v>49</v>
      </c>
      <c r="AY39" s="113">
        <v>50</v>
      </c>
      <c r="AZ39" s="113">
        <v>51</v>
      </c>
      <c r="BA39" s="116">
        <v>52</v>
      </c>
    </row>
    <row r="40" spans="1:53" x14ac:dyDescent="0.25">
      <c r="A40" s="31" t="s">
        <v>52</v>
      </c>
      <c r="B40" s="36">
        <v>43833</v>
      </c>
      <c r="C40" s="36">
        <v>43840</v>
      </c>
      <c r="D40" s="36">
        <v>43847</v>
      </c>
      <c r="E40" s="36">
        <v>43854</v>
      </c>
      <c r="F40" s="36">
        <v>43861</v>
      </c>
      <c r="G40" s="36">
        <v>43868</v>
      </c>
      <c r="H40" s="36">
        <v>43875</v>
      </c>
      <c r="I40" s="36">
        <v>43882</v>
      </c>
      <c r="J40" s="36">
        <v>43889</v>
      </c>
      <c r="K40" s="36">
        <v>43896</v>
      </c>
      <c r="L40" s="36">
        <v>43903</v>
      </c>
      <c r="M40" s="36">
        <v>43910</v>
      </c>
      <c r="N40" s="36">
        <v>43917</v>
      </c>
      <c r="O40" s="36">
        <v>43924</v>
      </c>
      <c r="P40" s="36">
        <v>43931</v>
      </c>
      <c r="Q40" s="93">
        <v>43938</v>
      </c>
      <c r="R40" s="93">
        <v>43945</v>
      </c>
      <c r="S40" s="93">
        <v>43952</v>
      </c>
      <c r="T40" s="93">
        <v>43959</v>
      </c>
      <c r="U40" s="93">
        <v>43966</v>
      </c>
      <c r="V40" s="93">
        <v>43973</v>
      </c>
      <c r="W40" s="93">
        <v>43980</v>
      </c>
      <c r="X40" s="93">
        <v>43994</v>
      </c>
      <c r="Y40" s="93">
        <v>44001</v>
      </c>
      <c r="Z40" s="93">
        <f t="shared" ref="Z40" si="2">Y40+7</f>
        <v>44008</v>
      </c>
      <c r="AA40" s="93">
        <v>44015</v>
      </c>
      <c r="AB40" s="93">
        <v>44022</v>
      </c>
      <c r="AC40" s="35">
        <v>44022</v>
      </c>
      <c r="AD40" s="35">
        <v>44029</v>
      </c>
      <c r="AE40" s="35">
        <v>44036</v>
      </c>
      <c r="AF40" s="35">
        <v>44043</v>
      </c>
      <c r="AG40" s="35">
        <v>44050</v>
      </c>
      <c r="AH40" s="35">
        <v>44057</v>
      </c>
      <c r="AI40" s="35">
        <v>44064</v>
      </c>
      <c r="AJ40" s="35">
        <v>44071</v>
      </c>
      <c r="AK40" s="35">
        <v>44078</v>
      </c>
      <c r="AL40" s="35">
        <v>44085</v>
      </c>
      <c r="AM40" s="35">
        <v>44092</v>
      </c>
      <c r="AN40" s="35">
        <v>44099</v>
      </c>
      <c r="AO40" s="35">
        <v>44106</v>
      </c>
      <c r="AP40" s="35">
        <v>44113</v>
      </c>
      <c r="AQ40" s="35">
        <v>44120</v>
      </c>
      <c r="AR40" s="35">
        <v>44127</v>
      </c>
      <c r="AS40" s="35">
        <v>44134</v>
      </c>
      <c r="AT40" s="35">
        <v>44141</v>
      </c>
      <c r="AU40" s="35">
        <v>44148</v>
      </c>
      <c r="AV40" s="35">
        <v>44155</v>
      </c>
      <c r="AW40" s="35">
        <v>44162</v>
      </c>
      <c r="AX40" s="35">
        <v>44169</v>
      </c>
      <c r="AY40" s="35">
        <v>44176</v>
      </c>
      <c r="AZ40" s="35">
        <v>44183</v>
      </c>
      <c r="BA40" s="14">
        <v>44190</v>
      </c>
    </row>
    <row r="41" spans="1:53" x14ac:dyDescent="0.25">
      <c r="A41" s="117" t="s">
        <v>51</v>
      </c>
      <c r="B41" s="118">
        <v>1</v>
      </c>
      <c r="C41" s="118">
        <v>2</v>
      </c>
      <c r="D41" s="118">
        <v>3</v>
      </c>
      <c r="E41" s="119">
        <v>4</v>
      </c>
      <c r="F41" s="119">
        <v>5</v>
      </c>
      <c r="G41" s="119">
        <v>6</v>
      </c>
      <c r="H41" s="119">
        <v>7</v>
      </c>
      <c r="I41" s="119">
        <v>8</v>
      </c>
      <c r="J41" s="119">
        <v>9</v>
      </c>
      <c r="K41" s="119">
        <v>10</v>
      </c>
      <c r="L41" s="119">
        <v>11</v>
      </c>
      <c r="M41" s="119">
        <v>12</v>
      </c>
      <c r="N41" s="119">
        <v>13</v>
      </c>
      <c r="O41" s="119">
        <v>14</v>
      </c>
      <c r="P41" s="119">
        <v>15</v>
      </c>
      <c r="Q41" s="94">
        <v>13.846153846153847</v>
      </c>
      <c r="R41" s="94">
        <v>53.166666666666664</v>
      </c>
      <c r="S41" s="94">
        <v>39.69</v>
      </c>
      <c r="T41" s="94">
        <v>43.2</v>
      </c>
      <c r="U41" s="94"/>
      <c r="V41" s="94">
        <v>51.187499999999993</v>
      </c>
      <c r="W41" s="94">
        <v>46.617187499999993</v>
      </c>
      <c r="X41" s="94">
        <v>23.316027088036119</v>
      </c>
      <c r="Y41" s="94">
        <v>35.752928647497342</v>
      </c>
      <c r="Z41" s="94"/>
      <c r="AA41" s="94">
        <v>35.344000000000001</v>
      </c>
      <c r="AB41" s="94">
        <v>33.839999999999996</v>
      </c>
      <c r="AC41" s="119">
        <v>28</v>
      </c>
      <c r="AD41" s="119">
        <v>29</v>
      </c>
      <c r="AE41" s="119">
        <v>30</v>
      </c>
      <c r="AF41" s="119">
        <v>31</v>
      </c>
      <c r="AG41" s="119">
        <v>32</v>
      </c>
      <c r="AH41" s="119">
        <v>33</v>
      </c>
      <c r="AI41" s="119">
        <v>34</v>
      </c>
      <c r="AJ41" s="119">
        <v>35</v>
      </c>
      <c r="AK41" s="119">
        <v>36</v>
      </c>
      <c r="AL41" s="119">
        <v>37</v>
      </c>
      <c r="AM41" s="119">
        <v>38</v>
      </c>
      <c r="AN41" s="119">
        <v>39</v>
      </c>
      <c r="AO41" s="119">
        <v>40</v>
      </c>
      <c r="AP41" s="119">
        <v>41</v>
      </c>
      <c r="AQ41" s="119">
        <v>42</v>
      </c>
      <c r="AR41" s="119">
        <v>43</v>
      </c>
      <c r="AS41" s="119">
        <v>44</v>
      </c>
      <c r="AT41" s="119">
        <v>45</v>
      </c>
      <c r="AU41" s="119">
        <v>46</v>
      </c>
      <c r="AV41" s="119">
        <v>47</v>
      </c>
      <c r="AW41" s="119">
        <v>48</v>
      </c>
      <c r="AX41" s="119">
        <v>49</v>
      </c>
      <c r="AY41" s="119">
        <v>50</v>
      </c>
      <c r="AZ41" s="119">
        <v>51</v>
      </c>
      <c r="BA41" s="120">
        <v>52</v>
      </c>
    </row>
    <row r="42" spans="1:53" x14ac:dyDescent="0.25">
      <c r="A42" s="117" t="s">
        <v>44</v>
      </c>
      <c r="B42" s="118">
        <v>60</v>
      </c>
      <c r="C42" s="118">
        <v>67</v>
      </c>
      <c r="D42" s="118">
        <v>81</v>
      </c>
      <c r="E42" s="119">
        <v>66</v>
      </c>
      <c r="F42" s="119">
        <v>61</v>
      </c>
      <c r="G42" s="119">
        <v>42</v>
      </c>
      <c r="H42" s="119">
        <v>51</v>
      </c>
      <c r="I42" s="119">
        <v>62</v>
      </c>
      <c r="J42" s="119">
        <v>62</v>
      </c>
      <c r="K42" s="119">
        <v>69</v>
      </c>
      <c r="L42" s="119">
        <v>69</v>
      </c>
      <c r="M42" s="119">
        <v>52</v>
      </c>
      <c r="N42" s="119">
        <v>58</v>
      </c>
      <c r="O42" s="119">
        <v>64</v>
      </c>
      <c r="P42" s="119">
        <v>70</v>
      </c>
      <c r="Q42" s="94">
        <v>64.615384615384613</v>
      </c>
      <c r="R42" s="94">
        <v>35.766666666666666</v>
      </c>
      <c r="S42" s="94">
        <v>8.82</v>
      </c>
      <c r="T42" s="94">
        <v>9.9</v>
      </c>
      <c r="U42" s="94"/>
      <c r="V42" s="94">
        <v>17.367187499999996</v>
      </c>
      <c r="W42" s="94">
        <v>14.624999999999998</v>
      </c>
      <c r="X42" s="94">
        <v>8.4785553047404072</v>
      </c>
      <c r="Y42" s="94">
        <v>8.9382321618743354</v>
      </c>
      <c r="Z42" s="94"/>
      <c r="AA42" s="94">
        <v>8.2720000000000002</v>
      </c>
      <c r="AB42" s="94">
        <v>9.36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19">
        <v>0</v>
      </c>
      <c r="AL42" s="119">
        <v>0</v>
      </c>
      <c r="AM42" s="119">
        <v>0</v>
      </c>
      <c r="AN42" s="119">
        <v>0</v>
      </c>
      <c r="AO42" s="119">
        <v>0</v>
      </c>
      <c r="AP42" s="119">
        <v>0</v>
      </c>
      <c r="AQ42" s="119">
        <v>0</v>
      </c>
      <c r="AR42" s="119">
        <v>0</v>
      </c>
      <c r="AS42" s="119">
        <v>0</v>
      </c>
      <c r="AT42" s="119">
        <v>0</v>
      </c>
      <c r="AU42" s="119">
        <v>0</v>
      </c>
      <c r="AV42" s="119">
        <v>0</v>
      </c>
      <c r="AW42" s="119">
        <v>0</v>
      </c>
      <c r="AX42" s="119">
        <v>0</v>
      </c>
      <c r="AY42" s="119">
        <v>0</v>
      </c>
      <c r="AZ42" s="119">
        <v>0</v>
      </c>
      <c r="BA42" s="120">
        <v>0</v>
      </c>
    </row>
    <row r="43" spans="1:53" x14ac:dyDescent="0.25">
      <c r="A43" s="117" t="s">
        <v>45</v>
      </c>
      <c r="B43" s="119">
        <v>124</v>
      </c>
      <c r="C43" s="119">
        <v>199</v>
      </c>
      <c r="D43" s="119">
        <v>200</v>
      </c>
      <c r="E43" s="119">
        <v>206</v>
      </c>
      <c r="F43" s="119">
        <v>212</v>
      </c>
      <c r="G43" s="119">
        <v>180</v>
      </c>
      <c r="H43" s="119">
        <v>198</v>
      </c>
      <c r="I43" s="119">
        <v>211</v>
      </c>
      <c r="J43" s="119">
        <v>219</v>
      </c>
      <c r="K43" s="119">
        <v>215</v>
      </c>
      <c r="L43" s="119">
        <v>227</v>
      </c>
      <c r="M43" s="119">
        <v>179</v>
      </c>
      <c r="N43" s="119">
        <v>192</v>
      </c>
      <c r="O43" s="119">
        <v>190</v>
      </c>
      <c r="P43" s="119">
        <v>188</v>
      </c>
      <c r="Q43" s="94">
        <v>173.53846153846155</v>
      </c>
      <c r="R43" s="94">
        <v>288.06666666666666</v>
      </c>
      <c r="S43" s="94">
        <v>296.94</v>
      </c>
      <c r="T43" s="94">
        <v>310.5</v>
      </c>
      <c r="U43" s="94"/>
      <c r="V43" s="94">
        <v>262.33593749999994</v>
      </c>
      <c r="W43" s="94">
        <v>309.86718749999994</v>
      </c>
      <c r="X43" s="94">
        <v>141.48589164785554</v>
      </c>
      <c r="Y43" s="94">
        <v>233.20660276890311</v>
      </c>
      <c r="Z43" s="94"/>
      <c r="AA43" s="94">
        <v>164.68799999999999</v>
      </c>
      <c r="AB43" s="94">
        <v>195.84</v>
      </c>
      <c r="AC43" s="119">
        <v>0</v>
      </c>
      <c r="AD43" s="119">
        <v>0</v>
      </c>
      <c r="AE43" s="119">
        <v>0</v>
      </c>
      <c r="AF43" s="119">
        <v>0</v>
      </c>
      <c r="AG43" s="119">
        <v>0</v>
      </c>
      <c r="AH43" s="119">
        <v>0</v>
      </c>
      <c r="AI43" s="119">
        <v>0</v>
      </c>
      <c r="AJ43" s="119">
        <v>0</v>
      </c>
      <c r="AK43" s="119">
        <v>0</v>
      </c>
      <c r="AL43" s="119">
        <v>0</v>
      </c>
      <c r="AM43" s="119">
        <v>0</v>
      </c>
      <c r="AN43" s="119">
        <v>0</v>
      </c>
      <c r="AO43" s="119">
        <v>0</v>
      </c>
      <c r="AP43" s="119">
        <v>0</v>
      </c>
      <c r="AQ43" s="119">
        <v>0</v>
      </c>
      <c r="AR43" s="119">
        <v>0</v>
      </c>
      <c r="AS43" s="119">
        <v>0</v>
      </c>
      <c r="AT43" s="119">
        <v>0</v>
      </c>
      <c r="AU43" s="119">
        <v>0</v>
      </c>
      <c r="AV43" s="119">
        <v>0</v>
      </c>
      <c r="AW43" s="119">
        <v>0</v>
      </c>
      <c r="AX43" s="119">
        <v>0</v>
      </c>
      <c r="AY43" s="119">
        <v>0</v>
      </c>
      <c r="AZ43" s="119">
        <v>0</v>
      </c>
      <c r="BA43" s="120">
        <v>0</v>
      </c>
    </row>
    <row r="44" spans="1:53" x14ac:dyDescent="0.25">
      <c r="A44" s="117" t="s">
        <v>46</v>
      </c>
      <c r="B44" s="119">
        <v>784</v>
      </c>
      <c r="C44" s="119">
        <v>981</v>
      </c>
      <c r="D44" s="119">
        <v>1074</v>
      </c>
      <c r="E44" s="119">
        <v>937</v>
      </c>
      <c r="F44" s="119">
        <v>923</v>
      </c>
      <c r="G44" s="119">
        <v>912</v>
      </c>
      <c r="H44" s="119">
        <v>890</v>
      </c>
      <c r="I44" s="119">
        <v>877</v>
      </c>
      <c r="J44" s="119">
        <v>866</v>
      </c>
      <c r="K44" s="119">
        <v>875</v>
      </c>
      <c r="L44" s="119">
        <v>930</v>
      </c>
      <c r="M44" s="119">
        <v>895</v>
      </c>
      <c r="N44" s="119">
        <v>874</v>
      </c>
      <c r="O44" s="119">
        <v>1233</v>
      </c>
      <c r="P44" s="119">
        <v>1592</v>
      </c>
      <c r="Q44" s="94">
        <v>1469.5384615384617</v>
      </c>
      <c r="R44" s="94">
        <v>2878.7333333333336</v>
      </c>
      <c r="S44" s="94">
        <v>1678.0049999999999</v>
      </c>
      <c r="T44" s="94">
        <v>1707.3</v>
      </c>
      <c r="U44" s="94"/>
      <c r="V44" s="94">
        <v>1501.8046874999998</v>
      </c>
      <c r="W44" s="94">
        <v>1353.7265624999998</v>
      </c>
      <c r="X44" s="94">
        <v>693.12189616252829</v>
      </c>
      <c r="Y44" s="94">
        <v>1031.9595314164005</v>
      </c>
      <c r="Z44" s="94"/>
      <c r="AA44" s="94">
        <v>864.8</v>
      </c>
      <c r="AB44" s="94">
        <v>850.31999999999994</v>
      </c>
      <c r="AC44" s="119">
        <v>0</v>
      </c>
      <c r="AD44" s="119">
        <v>0</v>
      </c>
      <c r="AE44" s="119">
        <v>0</v>
      </c>
      <c r="AF44" s="119">
        <v>0</v>
      </c>
      <c r="AG44" s="119">
        <v>0</v>
      </c>
      <c r="AH44" s="119">
        <v>0</v>
      </c>
      <c r="AI44" s="119">
        <v>0</v>
      </c>
      <c r="AJ44" s="119">
        <v>0</v>
      </c>
      <c r="AK44" s="119">
        <v>0</v>
      </c>
      <c r="AL44" s="119">
        <v>0</v>
      </c>
      <c r="AM44" s="119">
        <v>0</v>
      </c>
      <c r="AN44" s="119">
        <v>0</v>
      </c>
      <c r="AO44" s="119">
        <v>0</v>
      </c>
      <c r="AP44" s="119">
        <v>0</v>
      </c>
      <c r="AQ44" s="119">
        <v>0</v>
      </c>
      <c r="AR44" s="119">
        <v>0</v>
      </c>
      <c r="AS44" s="119">
        <v>0</v>
      </c>
      <c r="AT44" s="119">
        <v>0</v>
      </c>
      <c r="AU44" s="119">
        <v>0</v>
      </c>
      <c r="AV44" s="119">
        <v>0</v>
      </c>
      <c r="AW44" s="119">
        <v>0</v>
      </c>
      <c r="AX44" s="119">
        <v>0</v>
      </c>
      <c r="AY44" s="119">
        <v>0</v>
      </c>
      <c r="AZ44" s="119">
        <v>0</v>
      </c>
      <c r="BA44" s="120">
        <v>0</v>
      </c>
    </row>
    <row r="45" spans="1:53" x14ac:dyDescent="0.25">
      <c r="A45" s="117" t="s">
        <v>47</v>
      </c>
      <c r="B45" s="119">
        <v>1182</v>
      </c>
      <c r="C45" s="119">
        <v>1461</v>
      </c>
      <c r="D45" s="119">
        <v>1365</v>
      </c>
      <c r="E45" s="119">
        <v>1326</v>
      </c>
      <c r="F45" s="119">
        <v>1257</v>
      </c>
      <c r="G45" s="119">
        <v>1201</v>
      </c>
      <c r="H45" s="119">
        <v>1131</v>
      </c>
      <c r="I45" s="119">
        <v>1206</v>
      </c>
      <c r="J45" s="119">
        <v>1176</v>
      </c>
      <c r="K45" s="119">
        <v>1160</v>
      </c>
      <c r="L45" s="119">
        <v>1185</v>
      </c>
      <c r="M45" s="119">
        <v>1155</v>
      </c>
      <c r="N45" s="119">
        <v>1221</v>
      </c>
      <c r="O45" s="119">
        <v>1777</v>
      </c>
      <c r="P45" s="119">
        <v>2333</v>
      </c>
      <c r="Q45" s="94">
        <v>2153.5384615384614</v>
      </c>
      <c r="R45" s="94">
        <v>4438.9333333333334</v>
      </c>
      <c r="S45" s="94">
        <v>2379.9299999999998</v>
      </c>
      <c r="T45" s="94">
        <v>2340.9</v>
      </c>
      <c r="U45" s="94"/>
      <c r="V45" s="94">
        <v>1999.9687499999998</v>
      </c>
      <c r="W45" s="94">
        <v>1721.1796874999998</v>
      </c>
      <c r="X45" s="94">
        <v>949.06828442437939</v>
      </c>
      <c r="Y45" s="94">
        <v>1396.8019169329075</v>
      </c>
      <c r="Z45" s="94"/>
      <c r="AA45" s="94">
        <v>1179.136</v>
      </c>
      <c r="AB45" s="94">
        <v>1152.72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  <c r="AL45" s="119">
        <v>0</v>
      </c>
      <c r="AM45" s="119">
        <v>0</v>
      </c>
      <c r="AN45" s="119">
        <v>0</v>
      </c>
      <c r="AO45" s="119">
        <v>0</v>
      </c>
      <c r="AP45" s="119">
        <v>0</v>
      </c>
      <c r="AQ45" s="119">
        <v>0</v>
      </c>
      <c r="AR45" s="119">
        <v>0</v>
      </c>
      <c r="AS45" s="119">
        <v>0</v>
      </c>
      <c r="AT45" s="119">
        <v>0</v>
      </c>
      <c r="AU45" s="119">
        <v>0</v>
      </c>
      <c r="AV45" s="119">
        <v>0</v>
      </c>
      <c r="AW45" s="119">
        <v>0</v>
      </c>
      <c r="AX45" s="119">
        <v>0</v>
      </c>
      <c r="AY45" s="119">
        <v>0</v>
      </c>
      <c r="AZ45" s="119">
        <v>0</v>
      </c>
      <c r="BA45" s="120">
        <v>0</v>
      </c>
    </row>
    <row r="46" spans="1:53" x14ac:dyDescent="0.25">
      <c r="A46" s="117" t="s">
        <v>48</v>
      </c>
      <c r="B46" s="119">
        <v>2699</v>
      </c>
      <c r="C46" s="119">
        <v>3065</v>
      </c>
      <c r="D46" s="119">
        <v>2822</v>
      </c>
      <c r="E46" s="119">
        <v>2641</v>
      </c>
      <c r="F46" s="119">
        <v>2641</v>
      </c>
      <c r="G46" s="119">
        <v>2478</v>
      </c>
      <c r="H46" s="119">
        <v>2418</v>
      </c>
      <c r="I46" s="119">
        <v>2386</v>
      </c>
      <c r="J46" s="119">
        <v>2366</v>
      </c>
      <c r="K46" s="119">
        <v>2415</v>
      </c>
      <c r="L46" s="119">
        <v>2434</v>
      </c>
      <c r="M46" s="119">
        <v>2467</v>
      </c>
      <c r="N46" s="119">
        <v>2503</v>
      </c>
      <c r="O46" s="119">
        <v>3869</v>
      </c>
      <c r="P46" s="119">
        <v>5235</v>
      </c>
      <c r="Q46" s="94">
        <v>4832.3076923076924</v>
      </c>
      <c r="R46" s="94">
        <v>8236.9666666666672</v>
      </c>
      <c r="S46" s="94">
        <v>4787.0550000000003</v>
      </c>
      <c r="T46" s="94">
        <v>4627.8</v>
      </c>
      <c r="U46" s="94"/>
      <c r="V46" s="94">
        <v>3808.8984374999995</v>
      </c>
      <c r="W46" s="94">
        <v>3158.0859374999995</v>
      </c>
      <c r="X46" s="94">
        <v>1664.9762979683974</v>
      </c>
      <c r="Y46" s="94">
        <v>2328.8157614483493</v>
      </c>
      <c r="Z46" s="94"/>
      <c r="AA46" s="94">
        <v>1960.4639999999999</v>
      </c>
      <c r="AB46" s="94">
        <v>1893.6</v>
      </c>
      <c r="AC46" s="119">
        <v>0</v>
      </c>
      <c r="AD46" s="119">
        <v>0</v>
      </c>
      <c r="AE46" s="119">
        <v>0</v>
      </c>
      <c r="AF46" s="119">
        <v>0</v>
      </c>
      <c r="AG46" s="119">
        <v>0</v>
      </c>
      <c r="AH46" s="119">
        <v>0</v>
      </c>
      <c r="AI46" s="119">
        <v>0</v>
      </c>
      <c r="AJ46" s="119">
        <v>0</v>
      </c>
      <c r="AK46" s="119">
        <v>0</v>
      </c>
      <c r="AL46" s="119">
        <v>0</v>
      </c>
      <c r="AM46" s="119">
        <v>0</v>
      </c>
      <c r="AN46" s="119">
        <v>0</v>
      </c>
      <c r="AO46" s="119">
        <v>0</v>
      </c>
      <c r="AP46" s="119">
        <v>0</v>
      </c>
      <c r="AQ46" s="119">
        <v>0</v>
      </c>
      <c r="AR46" s="119">
        <v>0</v>
      </c>
      <c r="AS46" s="119">
        <v>0</v>
      </c>
      <c r="AT46" s="119">
        <v>0</v>
      </c>
      <c r="AU46" s="119">
        <v>0</v>
      </c>
      <c r="AV46" s="119">
        <v>0</v>
      </c>
      <c r="AW46" s="119">
        <v>0</v>
      </c>
      <c r="AX46" s="119">
        <v>0</v>
      </c>
      <c r="AY46" s="119">
        <v>0</v>
      </c>
      <c r="AZ46" s="119">
        <v>0</v>
      </c>
      <c r="BA46" s="120">
        <v>0</v>
      </c>
    </row>
    <row r="47" spans="1:53" x14ac:dyDescent="0.25">
      <c r="A47" s="121" t="s">
        <v>49</v>
      </c>
      <c r="B47" s="119">
        <v>4506</v>
      </c>
      <c r="C47" s="119">
        <v>4987</v>
      </c>
      <c r="D47" s="119">
        <v>4524</v>
      </c>
      <c r="E47" s="119">
        <v>4051</v>
      </c>
      <c r="F47" s="119">
        <v>3935</v>
      </c>
      <c r="G47" s="119">
        <v>3738</v>
      </c>
      <c r="H47" s="119">
        <v>3743</v>
      </c>
      <c r="I47" s="119">
        <v>3623</v>
      </c>
      <c r="J47" s="119">
        <v>3728</v>
      </c>
      <c r="K47" s="119">
        <v>3767</v>
      </c>
      <c r="L47" s="119">
        <v>3689</v>
      </c>
      <c r="M47" s="119">
        <v>3596</v>
      </c>
      <c r="N47" s="119">
        <v>3866</v>
      </c>
      <c r="O47" s="119">
        <v>5841</v>
      </c>
      <c r="P47" s="119">
        <v>7816</v>
      </c>
      <c r="Q47" s="101">
        <v>7214.7692307692314</v>
      </c>
      <c r="R47" s="101">
        <v>10049.466666666667</v>
      </c>
      <c r="S47" s="94">
        <v>6977.3549999999996</v>
      </c>
      <c r="T47" s="94">
        <v>7118.1</v>
      </c>
      <c r="U47" s="94"/>
      <c r="V47" s="94">
        <v>5679.0703124999991</v>
      </c>
      <c r="W47" s="94">
        <v>4627.8984374999991</v>
      </c>
      <c r="X47" s="94">
        <v>2194.3560948081267</v>
      </c>
      <c r="Y47" s="94">
        <v>3070.6890308839193</v>
      </c>
      <c r="Z47" s="94"/>
      <c r="AA47" s="94">
        <v>2539.5039999999999</v>
      </c>
      <c r="AB47" s="94">
        <v>2445.12</v>
      </c>
      <c r="AC47" s="119">
        <v>0</v>
      </c>
      <c r="AD47" s="119">
        <v>0</v>
      </c>
      <c r="AE47" s="119">
        <v>0</v>
      </c>
      <c r="AF47" s="119">
        <v>0</v>
      </c>
      <c r="AG47" s="119">
        <v>0</v>
      </c>
      <c r="AH47" s="119">
        <v>0</v>
      </c>
      <c r="AI47" s="119">
        <v>0</v>
      </c>
      <c r="AJ47" s="119">
        <v>0</v>
      </c>
      <c r="AK47" s="119">
        <v>0</v>
      </c>
      <c r="AL47" s="119">
        <v>0</v>
      </c>
      <c r="AM47" s="119">
        <v>0</v>
      </c>
      <c r="AN47" s="119">
        <v>0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>
        <v>0</v>
      </c>
      <c r="AW47" s="119">
        <v>0</v>
      </c>
      <c r="AX47" s="119">
        <v>0</v>
      </c>
      <c r="AY47" s="119">
        <v>0</v>
      </c>
      <c r="AZ47" s="119">
        <v>0</v>
      </c>
      <c r="BA47" s="120">
        <v>0</v>
      </c>
    </row>
    <row r="48" spans="1:53" ht="15.75" thickBot="1" x14ac:dyDescent="0.3">
      <c r="A48" s="122" t="s">
        <v>65</v>
      </c>
      <c r="B48" s="123"/>
      <c r="C48" s="123"/>
      <c r="D48" s="123"/>
      <c r="E48" s="124">
        <v>9231</v>
      </c>
      <c r="F48" s="124">
        <v>9034</v>
      </c>
      <c r="G48" s="124">
        <v>8557</v>
      </c>
      <c r="H48" s="124">
        <v>8438</v>
      </c>
      <c r="I48" s="124">
        <v>8373</v>
      </c>
      <c r="J48" s="124">
        <v>8426</v>
      </c>
      <c r="K48" s="124">
        <v>8511</v>
      </c>
      <c r="L48" s="124">
        <v>8545</v>
      </c>
      <c r="M48" s="124">
        <v>8356</v>
      </c>
      <c r="N48" s="124">
        <v>8727</v>
      </c>
      <c r="O48" s="124">
        <v>12988</v>
      </c>
      <c r="P48" s="124">
        <v>17249</v>
      </c>
      <c r="Q48" s="100">
        <v>15922.153846153848</v>
      </c>
      <c r="R48" s="100">
        <v>25981.1</v>
      </c>
      <c r="S48" s="100">
        <v>16167.795</v>
      </c>
      <c r="T48" s="100">
        <v>16157.7</v>
      </c>
      <c r="U48" s="100"/>
      <c r="V48" s="100">
        <v>13320.632812499998</v>
      </c>
      <c r="W48" s="100">
        <v>11231.999999999998</v>
      </c>
      <c r="X48" s="100">
        <v>5674.8030474040634</v>
      </c>
      <c r="Y48" s="100">
        <v>8106.164004259851</v>
      </c>
      <c r="Z48" s="100"/>
      <c r="AA48" s="100">
        <v>6752.2079999999996</v>
      </c>
      <c r="AB48" s="100">
        <v>6580.8</v>
      </c>
      <c r="AC48" s="124">
        <v>28</v>
      </c>
      <c r="AD48" s="124">
        <v>29</v>
      </c>
      <c r="AE48" s="124">
        <v>30</v>
      </c>
      <c r="AF48" s="124">
        <v>31</v>
      </c>
      <c r="AG48" s="124">
        <v>32</v>
      </c>
      <c r="AH48" s="124">
        <v>33</v>
      </c>
      <c r="AI48" s="124">
        <v>34</v>
      </c>
      <c r="AJ48" s="124">
        <v>35</v>
      </c>
      <c r="AK48" s="124">
        <v>36</v>
      </c>
      <c r="AL48" s="124">
        <v>37</v>
      </c>
      <c r="AM48" s="124">
        <v>38</v>
      </c>
      <c r="AN48" s="124">
        <v>39</v>
      </c>
      <c r="AO48" s="124">
        <v>40</v>
      </c>
      <c r="AP48" s="124">
        <v>41</v>
      </c>
      <c r="AQ48" s="124">
        <v>42</v>
      </c>
      <c r="AR48" s="124">
        <v>43</v>
      </c>
      <c r="AS48" s="124">
        <v>44</v>
      </c>
      <c r="AT48" s="124">
        <v>45</v>
      </c>
      <c r="AU48" s="124">
        <v>46</v>
      </c>
      <c r="AV48" s="124">
        <v>47</v>
      </c>
      <c r="AW48" s="124">
        <v>48</v>
      </c>
      <c r="AX48" s="124">
        <v>49</v>
      </c>
      <c r="AY48" s="124">
        <v>50</v>
      </c>
      <c r="AZ48" s="124">
        <v>51</v>
      </c>
      <c r="BA48" s="125">
        <v>52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v>15</v>
      </c>
      <c r="Q51" s="92">
        <v>16</v>
      </c>
      <c r="R51" s="92">
        <v>17</v>
      </c>
      <c r="S51" s="92">
        <v>18</v>
      </c>
      <c r="T51" s="92">
        <v>19</v>
      </c>
      <c r="U51" s="92">
        <v>20</v>
      </c>
      <c r="V51" s="174">
        <v>21</v>
      </c>
      <c r="W51" s="174">
        <v>22</v>
      </c>
      <c r="X51" s="174">
        <v>24</v>
      </c>
      <c r="Y51" s="174">
        <v>25</v>
      </c>
      <c r="Z51" s="174">
        <f t="shared" ref="Z51" si="3">Y51+1</f>
        <v>26</v>
      </c>
      <c r="AA51" s="174">
        <v>27</v>
      </c>
      <c r="AB51" s="174">
        <v>28</v>
      </c>
      <c r="AC51" s="16">
        <v>28</v>
      </c>
      <c r="AD51" s="16">
        <v>29</v>
      </c>
      <c r="AE51" s="16">
        <v>30</v>
      </c>
      <c r="AF51" s="16">
        <v>31</v>
      </c>
      <c r="AG51" s="16">
        <v>32</v>
      </c>
      <c r="AH51" s="16">
        <v>33</v>
      </c>
      <c r="AI51" s="16">
        <v>34</v>
      </c>
      <c r="AJ51" s="16">
        <v>35</v>
      </c>
      <c r="AK51" s="16">
        <v>36</v>
      </c>
      <c r="AL51" s="16">
        <v>37</v>
      </c>
      <c r="AM51" s="16">
        <v>38</v>
      </c>
      <c r="AN51" s="16">
        <v>39</v>
      </c>
      <c r="AO51" s="16">
        <v>40</v>
      </c>
      <c r="AP51" s="16">
        <v>41</v>
      </c>
      <c r="AQ51" s="16">
        <v>42</v>
      </c>
      <c r="AR51" s="16">
        <v>43</v>
      </c>
      <c r="AS51" s="16">
        <v>44</v>
      </c>
      <c r="AT51" s="16">
        <v>45</v>
      </c>
      <c r="AU51" s="16">
        <v>46</v>
      </c>
      <c r="AV51" s="16">
        <v>47</v>
      </c>
      <c r="AW51" s="16">
        <v>48</v>
      </c>
      <c r="AX51" s="16">
        <v>49</v>
      </c>
      <c r="AY51" s="16">
        <v>50</v>
      </c>
      <c r="AZ51" s="16">
        <v>51</v>
      </c>
      <c r="BA51" s="15"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v>43966</v>
      </c>
      <c r="V52" s="93">
        <v>43973</v>
      </c>
      <c r="W52" s="93">
        <v>43980</v>
      </c>
      <c r="X52" s="93">
        <v>43994</v>
      </c>
      <c r="Y52" s="93">
        <v>44001</v>
      </c>
      <c r="Z52" s="93">
        <f t="shared" ref="Z52" si="4">Y52+7</f>
        <v>44008</v>
      </c>
      <c r="AA52" s="93">
        <v>44015</v>
      </c>
      <c r="AB52" s="93">
        <v>44022</v>
      </c>
      <c r="AC52" s="35">
        <v>44022</v>
      </c>
      <c r="AD52" s="35">
        <v>44029</v>
      </c>
      <c r="AE52" s="35">
        <v>44036</v>
      </c>
      <c r="AF52" s="35">
        <v>44043</v>
      </c>
      <c r="AG52" s="35">
        <v>44050</v>
      </c>
      <c r="AH52" s="35">
        <v>44057</v>
      </c>
      <c r="AI52" s="35">
        <v>44064</v>
      </c>
      <c r="AJ52" s="35">
        <v>44071</v>
      </c>
      <c r="AK52" s="35">
        <v>44078</v>
      </c>
      <c r="AL52" s="35">
        <v>44085</v>
      </c>
      <c r="AM52" s="35">
        <v>44092</v>
      </c>
      <c r="AN52" s="35">
        <v>44099</v>
      </c>
      <c r="AO52" s="35">
        <v>44106</v>
      </c>
      <c r="AP52" s="35">
        <v>44113</v>
      </c>
      <c r="AQ52" s="35">
        <v>44120</v>
      </c>
      <c r="AR52" s="35">
        <v>44127</v>
      </c>
      <c r="AS52" s="35">
        <v>44134</v>
      </c>
      <c r="AT52" s="35">
        <v>44141</v>
      </c>
      <c r="AU52" s="35">
        <v>44148</v>
      </c>
      <c r="AV52" s="35">
        <v>44155</v>
      </c>
      <c r="AW52" s="35">
        <v>44162</v>
      </c>
      <c r="AX52" s="35">
        <v>44169</v>
      </c>
      <c r="AY52" s="35">
        <v>44176</v>
      </c>
      <c r="AZ52" s="35">
        <v>44183</v>
      </c>
      <c r="BA52" s="14">
        <v>44190</v>
      </c>
      <c r="BB52" s="38"/>
    </row>
    <row r="53" spans="1:54" x14ac:dyDescent="0.25">
      <c r="A53" s="27" t="s">
        <v>51</v>
      </c>
      <c r="B53" s="43">
        <f>B41-B29</f>
        <v>-42</v>
      </c>
      <c r="C53" s="43">
        <f t="shared" ref="C53:D53" si="5">C41-C29</f>
        <v>-48</v>
      </c>
      <c r="D53" s="43">
        <f t="shared" si="5"/>
        <v>-56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v>15.824175824175825</v>
      </c>
      <c r="Q53" s="94">
        <v>5.5384615384615383</v>
      </c>
      <c r="R53" s="94">
        <v>6.7666666666666666</v>
      </c>
      <c r="S53" s="94">
        <v>19.333333333333332</v>
      </c>
      <c r="T53" s="94">
        <v>1.9333333333333333</v>
      </c>
      <c r="U53" s="94"/>
      <c r="V53" s="94">
        <v>0.18749999999999289</v>
      </c>
      <c r="W53" s="94">
        <v>1.6171874999999929</v>
      </c>
      <c r="X53" s="94">
        <v>-22.683972911963881</v>
      </c>
      <c r="Y53" s="94">
        <v>-10.247071352502658</v>
      </c>
      <c r="Z53" s="94"/>
      <c r="AA53" s="94">
        <v>2.3440000000000012</v>
      </c>
      <c r="AB53" s="94">
        <v>-10.160000000000004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6">B42-B30</f>
        <v>45</v>
      </c>
      <c r="C54" s="43">
        <f t="shared" si="6"/>
        <v>47</v>
      </c>
      <c r="D54" s="43">
        <f t="shared" si="6"/>
        <v>52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v>12.659340659340659</v>
      </c>
      <c r="Q54" s="94">
        <v>5.5384615384615383</v>
      </c>
      <c r="R54" s="94">
        <v>15.466666666666667</v>
      </c>
      <c r="S54" s="94">
        <v>-5.8</v>
      </c>
      <c r="T54" s="94">
        <v>-6.7666666666666666</v>
      </c>
      <c r="U54" s="94"/>
      <c r="V54" s="94">
        <v>-3.6328125000000036</v>
      </c>
      <c r="W54" s="94">
        <v>-1.3750000000000018</v>
      </c>
      <c r="X54" s="94">
        <v>-9.5214446952595928</v>
      </c>
      <c r="Y54" s="94">
        <v>-11.061767838125665</v>
      </c>
      <c r="Z54" s="94"/>
      <c r="AA54" s="94">
        <v>-17.728000000000002</v>
      </c>
      <c r="AB54" s="94">
        <v>-6.6400000000000006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6"/>
        <v>-91</v>
      </c>
      <c r="C55" s="43">
        <f t="shared" si="6"/>
        <v>-81</v>
      </c>
      <c r="D55" s="43">
        <f t="shared" si="6"/>
        <v>-119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v>-12.659340659340659</v>
      </c>
      <c r="Q55" s="94">
        <v>4.6153846153846159</v>
      </c>
      <c r="R55" s="94">
        <v>45.433333333333337</v>
      </c>
      <c r="S55" s="94">
        <v>126.63333333333334</v>
      </c>
      <c r="T55" s="94">
        <v>46.4</v>
      </c>
      <c r="U55" s="94"/>
      <c r="V55" s="94">
        <v>-46.664062500000057</v>
      </c>
      <c r="W55" s="94">
        <v>70.867187499999943</v>
      </c>
      <c r="X55" s="94">
        <v>-156.51410835214446</v>
      </c>
      <c r="Y55" s="94">
        <v>-45.79339723109689</v>
      </c>
      <c r="Z55" s="94"/>
      <c r="AA55" s="94">
        <v>-90.312000000000012</v>
      </c>
      <c r="AB55" s="94">
        <v>-63.16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6"/>
        <v>-415</v>
      </c>
      <c r="C56" s="43">
        <f t="shared" si="6"/>
        <v>-438</v>
      </c>
      <c r="D56" s="43">
        <f t="shared" si="6"/>
        <v>-299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v>993.75824175824164</v>
      </c>
      <c r="Q56" s="94">
        <v>1065.2307692307693</v>
      </c>
      <c r="R56" s="94">
        <v>1815.4</v>
      </c>
      <c r="S56" s="94">
        <v>1040.1333333333334</v>
      </c>
      <c r="T56" s="94">
        <v>544.23333333333335</v>
      </c>
      <c r="U56" s="94"/>
      <c r="V56" s="94">
        <v>239.80468749999977</v>
      </c>
      <c r="W56" s="94">
        <v>362.72656249999977</v>
      </c>
      <c r="X56" s="94">
        <v>-455.87810383747171</v>
      </c>
      <c r="Y56" s="94">
        <v>-118.04046858359948</v>
      </c>
      <c r="Z56" s="94"/>
      <c r="AA56" s="94">
        <v>-247.20000000000005</v>
      </c>
      <c r="AB56" s="94">
        <v>-289.68000000000006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6"/>
        <v>-584</v>
      </c>
      <c r="C57" s="43">
        <f t="shared" si="6"/>
        <v>-718</v>
      </c>
      <c r="D57" s="43">
        <f t="shared" si="6"/>
        <v>-639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v>1772.3076923076924</v>
      </c>
      <c r="Q57" s="94">
        <v>1800.9230769230771</v>
      </c>
      <c r="R57" s="94">
        <v>3041.1333333333332</v>
      </c>
      <c r="S57" s="94">
        <v>1457.7333333333333</v>
      </c>
      <c r="T57" s="94">
        <v>707.6</v>
      </c>
      <c r="U57" s="94"/>
      <c r="V57" s="94">
        <v>234.96874999999977</v>
      </c>
      <c r="W57" s="94">
        <v>339.17968749999977</v>
      </c>
      <c r="X57" s="94">
        <v>-708.93171557562061</v>
      </c>
      <c r="Y57" s="94">
        <v>-228.19808306709251</v>
      </c>
      <c r="Z57" s="94"/>
      <c r="AA57" s="94">
        <v>-381.86400000000003</v>
      </c>
      <c r="AB57" s="94">
        <v>-411.28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6"/>
        <v>-379</v>
      </c>
      <c r="C58" s="43">
        <f t="shared" si="6"/>
        <v>-525</v>
      </c>
      <c r="D58" s="43">
        <f t="shared" si="6"/>
        <v>-592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v>3272.4395604395604</v>
      </c>
      <c r="Q58" s="94">
        <v>3559.3846153846157</v>
      </c>
      <c r="R58" s="94">
        <v>5774.8666666666668</v>
      </c>
      <c r="S58" s="94">
        <v>3578.6</v>
      </c>
      <c r="T58" s="94">
        <v>1870.5</v>
      </c>
      <c r="U58" s="94"/>
      <c r="V58" s="94">
        <v>862.89843749999955</v>
      </c>
      <c r="W58" s="94">
        <v>755.08593749999955</v>
      </c>
      <c r="X58" s="94">
        <v>-1007.0237020316026</v>
      </c>
      <c r="Y58" s="94">
        <v>-382.18423855165065</v>
      </c>
      <c r="Z58" s="94"/>
      <c r="AA58" s="94">
        <v>-689.53600000000006</v>
      </c>
      <c r="AB58" s="94">
        <v>-722.40000000000009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6"/>
        <v>-133</v>
      </c>
      <c r="C59" s="46">
        <f t="shared" si="6"/>
        <v>-84</v>
      </c>
      <c r="D59" s="46">
        <f t="shared" si="6"/>
        <v>-138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v>3853.1868131868127</v>
      </c>
      <c r="Q59" s="101">
        <v>4027.3846153846157</v>
      </c>
      <c r="R59" s="101">
        <v>6557.8666666666668</v>
      </c>
      <c r="S59" s="101">
        <v>5323.4333333333334</v>
      </c>
      <c r="T59" s="101">
        <v>3357.2333333333336</v>
      </c>
      <c r="U59" s="101"/>
      <c r="V59" s="101">
        <v>1749.0703124999991</v>
      </c>
      <c r="W59" s="101">
        <v>1443.8984374999991</v>
      </c>
      <c r="X59" s="101">
        <v>-1409.6439051918733</v>
      </c>
      <c r="Y59" s="101">
        <v>-556.31096911608074</v>
      </c>
      <c r="Z59" s="101"/>
      <c r="AA59" s="101">
        <v>-885.49600000000009</v>
      </c>
      <c r="AB59" s="101">
        <v>-1094.8800000000001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v>9907.5164835164833</v>
      </c>
      <c r="Q60" s="100">
        <v>10468.615384615385</v>
      </c>
      <c r="R60" s="100">
        <v>17256.933333333334</v>
      </c>
      <c r="S60" s="100">
        <v>11540.066666666668</v>
      </c>
      <c r="T60" s="100">
        <v>6521.1333333333332</v>
      </c>
      <c r="U60" s="100"/>
      <c r="V60" s="100">
        <v>3036.6328124999982</v>
      </c>
      <c r="W60" s="100">
        <v>2971.9999999999982</v>
      </c>
      <c r="X60" s="100">
        <v>-3770.1969525959366</v>
      </c>
      <c r="Y60" s="100">
        <v>-1351.835995740149</v>
      </c>
      <c r="Z60" s="100"/>
      <c r="AA60" s="100">
        <v>-2309.7920000000004</v>
      </c>
      <c r="AB60" s="100">
        <v>-2598.1999999999998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v>15</v>
      </c>
      <c r="Q63" s="92">
        <v>16</v>
      </c>
      <c r="R63" s="92">
        <v>17</v>
      </c>
      <c r="S63" s="92">
        <v>18</v>
      </c>
      <c r="T63" s="92">
        <v>19</v>
      </c>
      <c r="U63" s="92">
        <v>20</v>
      </c>
      <c r="V63" s="174">
        <v>21</v>
      </c>
      <c r="W63" s="174">
        <v>22</v>
      </c>
      <c r="X63" s="174">
        <v>24</v>
      </c>
      <c r="Y63" s="174">
        <v>25</v>
      </c>
      <c r="Z63" s="174">
        <f t="shared" ref="Z63" si="7">Y63+1</f>
        <v>26</v>
      </c>
      <c r="AA63" s="174">
        <v>27</v>
      </c>
      <c r="AB63" s="174">
        <v>28</v>
      </c>
      <c r="AC63" s="16">
        <v>28</v>
      </c>
      <c r="AD63" s="16">
        <v>29</v>
      </c>
      <c r="AE63" s="16">
        <v>30</v>
      </c>
      <c r="AF63" s="16">
        <v>31</v>
      </c>
      <c r="AG63" s="16">
        <v>32</v>
      </c>
      <c r="AH63" s="16">
        <v>33</v>
      </c>
      <c r="AI63" s="16">
        <v>34</v>
      </c>
      <c r="AJ63" s="16">
        <v>35</v>
      </c>
      <c r="AK63" s="16">
        <v>36</v>
      </c>
      <c r="AL63" s="16">
        <v>37</v>
      </c>
      <c r="AM63" s="16">
        <v>38</v>
      </c>
      <c r="AN63" s="16">
        <v>39</v>
      </c>
      <c r="AO63" s="16">
        <v>40</v>
      </c>
      <c r="AP63" s="16">
        <v>41</v>
      </c>
      <c r="AQ63" s="16">
        <v>42</v>
      </c>
      <c r="AR63" s="16">
        <v>43</v>
      </c>
      <c r="AS63" s="16">
        <v>44</v>
      </c>
      <c r="AT63" s="16">
        <v>45</v>
      </c>
      <c r="AU63" s="16">
        <v>46</v>
      </c>
      <c r="AV63" s="16">
        <v>47</v>
      </c>
      <c r="AW63" s="16">
        <v>48</v>
      </c>
      <c r="AX63" s="16">
        <v>49</v>
      </c>
      <c r="AY63" s="16">
        <v>50</v>
      </c>
      <c r="AZ63" s="16">
        <v>51</v>
      </c>
      <c r="BA63" s="15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43973</v>
      </c>
      <c r="W64" s="93">
        <v>43980</v>
      </c>
      <c r="X64" s="93">
        <v>43994</v>
      </c>
      <c r="Y64" s="93">
        <v>44001</v>
      </c>
      <c r="Z64" s="93">
        <f t="shared" ref="Z64" si="8">Y64+7</f>
        <v>44008</v>
      </c>
      <c r="AA64" s="93">
        <v>44015</v>
      </c>
      <c r="AB64" s="93">
        <v>44022</v>
      </c>
      <c r="AC64" s="35">
        <v>44022</v>
      </c>
      <c r="AD64" s="35">
        <v>44029</v>
      </c>
      <c r="AE64" s="35">
        <v>44036</v>
      </c>
      <c r="AF64" s="35">
        <v>44043</v>
      </c>
      <c r="AG64" s="35">
        <v>44050</v>
      </c>
      <c r="AH64" s="35">
        <v>44057</v>
      </c>
      <c r="AI64" s="35">
        <v>44064</v>
      </c>
      <c r="AJ64" s="35">
        <v>44071</v>
      </c>
      <c r="AK64" s="35">
        <v>44078</v>
      </c>
      <c r="AL64" s="35">
        <v>44085</v>
      </c>
      <c r="AM64" s="35">
        <v>44092</v>
      </c>
      <c r="AN64" s="35">
        <v>44099</v>
      </c>
      <c r="AO64" s="35">
        <v>44106</v>
      </c>
      <c r="AP64" s="35">
        <v>44113</v>
      </c>
      <c r="AQ64" s="35">
        <v>44120</v>
      </c>
      <c r="AR64" s="35">
        <v>44127</v>
      </c>
      <c r="AS64" s="35">
        <v>44134</v>
      </c>
      <c r="AT64" s="35">
        <v>44141</v>
      </c>
      <c r="AU64" s="35">
        <v>44148</v>
      </c>
      <c r="AV64" s="35">
        <v>44155</v>
      </c>
      <c r="AW64" s="35">
        <v>44162</v>
      </c>
      <c r="AX64" s="35">
        <v>44169</v>
      </c>
      <c r="AY64" s="35">
        <v>44176</v>
      </c>
      <c r="AZ64" s="35">
        <v>44183</v>
      </c>
      <c r="BA64" s="14">
        <v>44190</v>
      </c>
    </row>
    <row r="65" spans="1:53" x14ac:dyDescent="0.25">
      <c r="A65" s="27" t="s">
        <v>51</v>
      </c>
      <c r="B65" s="49">
        <f>B53/B41</f>
        <v>-42</v>
      </c>
      <c r="C65" s="49">
        <f t="shared" ref="C65:D68" si="9">C53/C41</f>
        <v>-24</v>
      </c>
      <c r="D65" s="49">
        <f t="shared" si="9"/>
        <v>-18.666666666666668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v>0.1178396072013093</v>
      </c>
      <c r="Q65" s="96">
        <v>0.27560248169827273</v>
      </c>
      <c r="R65" s="96">
        <v>0.14097222222222217</v>
      </c>
      <c r="S65" s="96">
        <v>0.4323529411764705</v>
      </c>
      <c r="T65" s="96">
        <v>3.9130434782608671E-2</v>
      </c>
      <c r="U65" s="96"/>
      <c r="V65" s="96">
        <v>3.676470588235059E-3</v>
      </c>
      <c r="W65" s="96">
        <v>3.5937499999999734E-2</v>
      </c>
      <c r="X65" s="96">
        <v>-0.49312984591225828</v>
      </c>
      <c r="Y65" s="96">
        <v>-0.22276242070657948</v>
      </c>
      <c r="Z65" s="96"/>
      <c r="AA65" s="96">
        <v>7.1030303030302999E-2</v>
      </c>
      <c r="AB65" s="96">
        <v>-0.23090909090909095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0.75</v>
      </c>
      <c r="C66" s="49">
        <f t="shared" si="9"/>
        <v>0.70149253731343286</v>
      </c>
      <c r="D66" s="49">
        <f t="shared" si="9"/>
        <v>0.64197530864197527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v>0.24080267558528434</v>
      </c>
      <c r="Q66" s="96">
        <v>0.40294983531057804</v>
      </c>
      <c r="R66" s="96">
        <v>0.73650793650793644</v>
      </c>
      <c r="S66" s="96">
        <v>-0.24500000000000002</v>
      </c>
      <c r="T66" s="96">
        <v>-0.35</v>
      </c>
      <c r="U66" s="96"/>
      <c r="V66" s="96">
        <v>-0.17299107142857162</v>
      </c>
      <c r="W66" s="96">
        <v>-8.5937500000000111E-2</v>
      </c>
      <c r="X66" s="96">
        <v>-0.528969149736644</v>
      </c>
      <c r="Y66" s="96">
        <v>-0.55308839190628323</v>
      </c>
      <c r="Z66" s="96"/>
      <c r="AA66" s="96">
        <v>-0.68184615384615377</v>
      </c>
      <c r="AB66" s="96">
        <v>-0.41500000000000004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-0.7338709677419355</v>
      </c>
      <c r="C67" s="49">
        <f t="shared" si="9"/>
        <v>-0.40703517587939697</v>
      </c>
      <c r="D67" s="49">
        <f t="shared" si="9"/>
        <v>-0.59499999999999997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v>1.6025641025641073E-2</v>
      </c>
      <c r="Q67" s="96">
        <v>-3.9882406907872911E-2</v>
      </c>
      <c r="R67" s="96">
        <v>0.18100929614873842</v>
      </c>
      <c r="S67" s="96">
        <v>0.35269230769230775</v>
      </c>
      <c r="T67" s="96">
        <v>0.14545454545454539</v>
      </c>
      <c r="U67" s="96"/>
      <c r="V67" s="96">
        <v>-0.15101638349514579</v>
      </c>
      <c r="W67" s="96">
        <v>0.2965154288702927</v>
      </c>
      <c r="X67" s="96">
        <v>-0.52521512869847142</v>
      </c>
      <c r="Y67" s="96">
        <v>-0.16413404025482758</v>
      </c>
      <c r="Z67" s="96"/>
      <c r="AA67" s="96">
        <v>-0.35416470588235294</v>
      </c>
      <c r="AB67" s="96">
        <v>-0.24386100386100384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-0.52933673469387754</v>
      </c>
      <c r="C68" s="49">
        <f t="shared" si="9"/>
        <v>-0.44648318042813456</v>
      </c>
      <c r="D68" s="49">
        <f t="shared" si="9"/>
        <v>-0.27839851024208567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v>0.84207965947096397</v>
      </c>
      <c r="Q68" s="96">
        <v>0.3792126085508602</v>
      </c>
      <c r="R68" s="96">
        <v>1.6503636363636363</v>
      </c>
      <c r="S68" s="96">
        <v>0.65522783761391878</v>
      </c>
      <c r="T68" s="96">
        <v>0.37983508245877057</v>
      </c>
      <c r="U68" s="96"/>
      <c r="V68" s="96">
        <v>0.19001956220285243</v>
      </c>
      <c r="W68" s="96">
        <v>0.36602074924318839</v>
      </c>
      <c r="X68" s="96">
        <v>-0.39676075181677262</v>
      </c>
      <c r="Y68" s="96">
        <v>-0.10264388572486915</v>
      </c>
      <c r="Z68" s="96"/>
      <c r="AA68" s="96">
        <v>-0.22230215827338129</v>
      </c>
      <c r="AB68" s="96">
        <v>-0.25410526315789483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0">B57/B45</f>
        <v>-0.49407783417935702</v>
      </c>
      <c r="C69" s="49">
        <f t="shared" si="10"/>
        <v>-0.49144421629021218</v>
      </c>
      <c r="D69" s="49">
        <f t="shared" si="10"/>
        <v>-0.46813186813186813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v>1.0519410496046009</v>
      </c>
      <c r="Q69" s="96">
        <v>0.44662198508352363</v>
      </c>
      <c r="R69" s="96">
        <v>2.1031350852927613</v>
      </c>
      <c r="S69" s="96">
        <v>0.64068208092485546</v>
      </c>
      <c r="T69" s="96">
        <v>0.35248796147672551</v>
      </c>
      <c r="U69" s="96"/>
      <c r="V69" s="96">
        <v>0.13312677053824351</v>
      </c>
      <c r="W69" s="96">
        <v>0.24542669138929063</v>
      </c>
      <c r="X69" s="96">
        <v>-0.42758245812763607</v>
      </c>
      <c r="Y69" s="96">
        <v>-0.14042958957974927</v>
      </c>
      <c r="Z69" s="96"/>
      <c r="AA69" s="96">
        <v>-0.24462780269058293</v>
      </c>
      <c r="AB69" s="96">
        <v>-0.26296675191815855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0"/>
        <v>-0.1404223786587625</v>
      </c>
      <c r="C70" s="49">
        <f t="shared" si="10"/>
        <v>-0.17128874388254486</v>
      </c>
      <c r="D70" s="49">
        <f t="shared" si="10"/>
        <v>-0.20978029766123316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v>1.2244185123442088</v>
      </c>
      <c r="Q70" s="96">
        <v>0.44665288191715924</v>
      </c>
      <c r="R70" s="96">
        <v>2.2673210312786285</v>
      </c>
      <c r="S70" s="96">
        <v>0.96797225186766267</v>
      </c>
      <c r="T70" s="96">
        <v>0.5430308699719365</v>
      </c>
      <c r="U70" s="96"/>
      <c r="V70" s="96">
        <v>0.29290510437881867</v>
      </c>
      <c r="W70" s="96">
        <v>0.31422635767790252</v>
      </c>
      <c r="X70" s="96">
        <v>-0.37688012800583925</v>
      </c>
      <c r="Y70" s="96">
        <v>-0.14097537386634107</v>
      </c>
      <c r="Z70" s="96"/>
      <c r="AA70" s="96">
        <v>-0.26020226415094339</v>
      </c>
      <c r="AB70" s="96">
        <v>-0.27614678899082568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0"/>
        <v>-2.9516200621393696E-2</v>
      </c>
      <c r="C71" s="49">
        <f t="shared" si="10"/>
        <v>-1.6843793864046521E-2</v>
      </c>
      <c r="D71" s="49">
        <f t="shared" si="10"/>
        <v>-3.0503978779840849E-2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v>0.99466154986036459</v>
      </c>
      <c r="Q71" s="96">
        <v>0.87843611448680126</v>
      </c>
      <c r="R71" s="96">
        <v>1.8155777039497971</v>
      </c>
      <c r="S71" s="96">
        <v>1.0154653788258905</v>
      </c>
      <c r="T71" s="96">
        <v>0.70462128043282235</v>
      </c>
      <c r="U71" s="96"/>
      <c r="V71" s="96">
        <v>0.44505605916030522</v>
      </c>
      <c r="W71" s="96">
        <v>0.45348569016959761</v>
      </c>
      <c r="X71" s="96">
        <v>-0.39113315904325008</v>
      </c>
      <c r="Y71" s="96">
        <v>-0.15338047122031451</v>
      </c>
      <c r="Z71" s="96"/>
      <c r="AA71" s="96">
        <v>-0.25853897810218984</v>
      </c>
      <c r="AB71" s="96">
        <v>-0.30928813559322033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v>1.0172592930342421</v>
      </c>
      <c r="Q72" s="99">
        <v>0.42277181171127459</v>
      </c>
      <c r="R72" s="132">
        <v>1.9121255771006462</v>
      </c>
      <c r="S72" s="132">
        <v>0.87229645093945729</v>
      </c>
      <c r="T72" s="132">
        <v>0.54175069153207822</v>
      </c>
      <c r="U72" s="132"/>
      <c r="V72" s="132">
        <v>0.2952774030046672</v>
      </c>
      <c r="W72" s="132">
        <v>0.35980629539951559</v>
      </c>
      <c r="X72" s="132">
        <v>-0.39917384357818286</v>
      </c>
      <c r="Y72" s="132">
        <v>-0.14293042881583307</v>
      </c>
      <c r="Z72" s="132"/>
      <c r="AA72" s="132">
        <v>-0.254887662767601</v>
      </c>
      <c r="AB72" s="132">
        <v>-0.28305915677089011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v>15</v>
      </c>
      <c r="Q75" s="92">
        <v>16</v>
      </c>
      <c r="R75" s="92">
        <v>17</v>
      </c>
      <c r="S75" s="92">
        <v>18</v>
      </c>
      <c r="T75" s="92">
        <v>16</v>
      </c>
      <c r="U75" s="92">
        <v>20</v>
      </c>
      <c r="V75" s="174">
        <v>21</v>
      </c>
      <c r="W75" s="174">
        <v>22</v>
      </c>
      <c r="X75" s="174">
        <v>24</v>
      </c>
      <c r="Y75" s="174">
        <v>25</v>
      </c>
      <c r="Z75" s="174">
        <f t="shared" ref="Z75" si="11">Y75+1</f>
        <v>26</v>
      </c>
      <c r="AA75" s="174">
        <v>27</v>
      </c>
      <c r="AB75" s="174">
        <v>28</v>
      </c>
      <c r="AC75" s="16">
        <v>28</v>
      </c>
      <c r="AD75" s="16">
        <v>29</v>
      </c>
      <c r="AE75" s="16">
        <v>30</v>
      </c>
      <c r="AF75" s="16">
        <v>31</v>
      </c>
      <c r="AG75" s="16">
        <v>32</v>
      </c>
      <c r="AH75" s="16">
        <v>33</v>
      </c>
      <c r="AI75" s="16">
        <v>34</v>
      </c>
      <c r="AJ75" s="16">
        <v>35</v>
      </c>
      <c r="AK75" s="16">
        <v>36</v>
      </c>
      <c r="AL75" s="16">
        <v>37</v>
      </c>
      <c r="AM75" s="16">
        <v>38</v>
      </c>
      <c r="AN75" s="16">
        <v>39</v>
      </c>
      <c r="AO75" s="16">
        <v>40</v>
      </c>
      <c r="AP75" s="16">
        <v>41</v>
      </c>
      <c r="AQ75" s="16">
        <v>42</v>
      </c>
      <c r="AR75" s="16">
        <v>43</v>
      </c>
      <c r="AS75" s="16">
        <v>44</v>
      </c>
      <c r="AT75" s="16">
        <v>45</v>
      </c>
      <c r="AU75" s="16">
        <v>46</v>
      </c>
      <c r="AV75" s="16">
        <v>47</v>
      </c>
      <c r="AW75" s="16">
        <v>48</v>
      </c>
      <c r="AX75" s="16">
        <v>49</v>
      </c>
      <c r="AY75" s="16">
        <v>50</v>
      </c>
      <c r="AZ75" s="16">
        <v>51</v>
      </c>
      <c r="BA75" s="15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v>43938</v>
      </c>
      <c r="R76" s="93">
        <v>43945</v>
      </c>
      <c r="S76" s="93">
        <v>43952</v>
      </c>
      <c r="T76" s="93">
        <v>19</v>
      </c>
      <c r="U76" s="93">
        <v>43966</v>
      </c>
      <c r="V76" s="93">
        <v>43973</v>
      </c>
      <c r="W76" s="93">
        <v>43980</v>
      </c>
      <c r="X76" s="93">
        <v>43994</v>
      </c>
      <c r="Y76" s="93">
        <v>44001</v>
      </c>
      <c r="Z76" s="93">
        <f t="shared" ref="Z76" si="12">Y76+7</f>
        <v>44008</v>
      </c>
      <c r="AA76" s="93">
        <v>44015</v>
      </c>
      <c r="AB76" s="93">
        <v>44022</v>
      </c>
      <c r="AC76" s="35">
        <v>44022</v>
      </c>
      <c r="AD76" s="35">
        <v>44029</v>
      </c>
      <c r="AE76" s="35">
        <v>44036</v>
      </c>
      <c r="AF76" s="35">
        <v>44043</v>
      </c>
      <c r="AG76" s="35">
        <v>44050</v>
      </c>
      <c r="AH76" s="35">
        <v>44057</v>
      </c>
      <c r="AI76" s="35">
        <v>44064</v>
      </c>
      <c r="AJ76" s="35">
        <v>44071</v>
      </c>
      <c r="AK76" s="35">
        <v>44078</v>
      </c>
      <c r="AL76" s="35">
        <v>44085</v>
      </c>
      <c r="AM76" s="35">
        <v>44092</v>
      </c>
      <c r="AN76" s="35">
        <v>44099</v>
      </c>
      <c r="AO76" s="35">
        <v>44106</v>
      </c>
      <c r="AP76" s="35">
        <v>44113</v>
      </c>
      <c r="AQ76" s="35">
        <v>44120</v>
      </c>
      <c r="AR76" s="35">
        <v>44127</v>
      </c>
      <c r="AS76" s="35">
        <v>44134</v>
      </c>
      <c r="AT76" s="35">
        <v>44141</v>
      </c>
      <c r="AU76" s="35">
        <v>44148</v>
      </c>
      <c r="AV76" s="35">
        <v>44155</v>
      </c>
      <c r="AW76" s="35">
        <v>44162</v>
      </c>
      <c r="AX76" s="35">
        <v>44169</v>
      </c>
      <c r="AY76" s="35">
        <v>44176</v>
      </c>
      <c r="AZ76" s="35">
        <v>44183</v>
      </c>
      <c r="BA76" s="14">
        <v>44190</v>
      </c>
    </row>
    <row r="77" spans="1:53" x14ac:dyDescent="0.25">
      <c r="A77" s="27" t="s">
        <v>51</v>
      </c>
      <c r="B77" s="64">
        <f>(B53/'UK Pop by Age'!$G5)*52</f>
        <v>-2.9305090954468422E-3</v>
      </c>
      <c r="C77" s="64">
        <f>(C53/'UK Pop by Age'!$G5)*52</f>
        <v>-3.3491532519392482E-3</v>
      </c>
      <c r="D77" s="64">
        <f>(D53/'UK Pop by Age'!$G5)*52</f>
        <v>-3.9073454605957894E-3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v>1.1041164566832685E-3</v>
      </c>
      <c r="Q77" s="98">
        <v>3.8644075983914407E-4</v>
      </c>
      <c r="R77" s="98">
        <v>4.7213757648865789E-4</v>
      </c>
      <c r="S77" s="98">
        <v>1.0256781834063948E-3</v>
      </c>
      <c r="T77" s="98">
        <v>1.2559324694772181E-4</v>
      </c>
      <c r="U77" s="98"/>
      <c r="V77" s="98">
        <v>1.3082629890387194E-5</v>
      </c>
      <c r="W77" s="98">
        <v>1.1283768280459332E-4</v>
      </c>
      <c r="X77" s="98">
        <v>-1.5827521176042844E-3</v>
      </c>
      <c r="Y77" s="98">
        <v>-7.1497942381432893E-4</v>
      </c>
      <c r="Z77" s="98"/>
      <c r="AA77" s="98">
        <v>1.6355031713636669E-4</v>
      </c>
      <c r="AB77" s="98">
        <v>-7.0890410499380781E-4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2.0956131562593951E-4</v>
      </c>
      <c r="C78" s="64">
        <f>(C54/'UK Pop by Age'!$G6)*52</f>
        <v>2.1887515187598124E-4</v>
      </c>
      <c r="D78" s="64">
        <f>(D54/'UK Pop by Age'!$G6)*52</f>
        <v>2.4215974250108564E-4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v>5.895351296729727E-5</v>
      </c>
      <c r="Q78" s="98">
        <v>2.5792161923192556E-5</v>
      </c>
      <c r="R78" s="98">
        <v>7.2027000333656246E-5</v>
      </c>
      <c r="S78" s="98">
        <v>-2.0537008931342072E-5</v>
      </c>
      <c r="T78" s="98">
        <v>-2.9338584187631527E-5</v>
      </c>
      <c r="U78" s="98"/>
      <c r="V78" s="98">
        <v>-1.6917710376052426E-5</v>
      </c>
      <c r="W78" s="98">
        <v>-6.4032624219037157E-6</v>
      </c>
      <c r="X78" s="98">
        <v>-4.4340588377738287E-5</v>
      </c>
      <c r="Y78" s="98">
        <v>-5.1513747140140418E-5</v>
      </c>
      <c r="Z78" s="98"/>
      <c r="AA78" s="98">
        <v>-8.2557844520370129E-5</v>
      </c>
      <c r="AB78" s="98">
        <v>-3.0921936350138631E-5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-1.8770341891940188E-4</v>
      </c>
      <c r="C79" s="64">
        <f>(C55/'UK Pop by Age'!$G7)*52</f>
        <v>-1.670766695875995E-4</v>
      </c>
      <c r="D79" s="64">
        <f>(D55/'UK Pop by Age'!$G7)*52</f>
        <v>-2.4545831704844863E-4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v>-2.6112104648611398E-5</v>
      </c>
      <c r="Q79" s="98">
        <v>9.5200381531395717E-6</v>
      </c>
      <c r="R79" s="98">
        <v>9.3714197797488936E-5</v>
      </c>
      <c r="S79" s="98">
        <v>1.9860465594125946E-4</v>
      </c>
      <c r="T79" s="98">
        <v>8.9107557113386388E-5</v>
      </c>
      <c r="U79" s="98"/>
      <c r="V79" s="98">
        <v>-9.6252791999106176E-5</v>
      </c>
      <c r="W79" s="98">
        <v>1.4617597124123397E-4</v>
      </c>
      <c r="X79" s="98">
        <v>-3.2283772798702453E-4</v>
      </c>
      <c r="Y79" s="98">
        <v>-9.4456892573748993E-5</v>
      </c>
      <c r="Z79" s="98"/>
      <c r="AA79" s="98">
        <v>-1.8628429856537392E-4</v>
      </c>
      <c r="AB79" s="98">
        <v>-1.3027854877966399E-4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-1.2584144071771841E-3</v>
      </c>
      <c r="C80" s="64">
        <f>(C56/'UK Pop by Age'!$G8)*52</f>
        <v>-1.3281578562496545E-3</v>
      </c>
      <c r="D80" s="64">
        <f>(D56/'UK Pop by Age'!$G8)*52</f>
        <v>-9.0666483794211571E-4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v>3.0133968401918998E-3</v>
      </c>
      <c r="Q80" s="98">
        <v>3.2301246914902032E-3</v>
      </c>
      <c r="R80" s="98">
        <v>5.5048807585288198E-3</v>
      </c>
      <c r="S80" s="98">
        <v>2.3981436579762596E-3</v>
      </c>
      <c r="T80" s="98">
        <v>1.536478506305251E-3</v>
      </c>
      <c r="U80" s="98"/>
      <c r="V80" s="98">
        <v>7.2716547869547486E-4</v>
      </c>
      <c r="W80" s="98">
        <v>1.099904414737E-3</v>
      </c>
      <c r="X80" s="98">
        <v>-1.3823700573149173E-3</v>
      </c>
      <c r="Y80" s="98">
        <v>-3.5793693083264425E-4</v>
      </c>
      <c r="Z80" s="98"/>
      <c r="AA80" s="98">
        <v>-7.4959046133542164E-4</v>
      </c>
      <c r="AB80" s="98">
        <v>-8.7840357944840184E-4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-4.5679690723463839E-3</v>
      </c>
      <c r="C81" s="64">
        <f>(C57/'UK Pop by Age'!$G9)*52</f>
        <v>-5.6160989622340814E-3</v>
      </c>
      <c r="D81" s="64">
        <f>(D57/'UK Pop by Age'!$G9)*52</f>
        <v>-4.9981716390913346E-3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v>1.386275124168344E-2</v>
      </c>
      <c r="Q81" s="98">
        <v>1.4086576912773121E-2</v>
      </c>
      <c r="R81" s="98">
        <v>2.378733392388413E-2</v>
      </c>
      <c r="S81" s="98">
        <v>8.6695985623412401E-3</v>
      </c>
      <c r="T81" s="98">
        <v>5.153044563119517E-3</v>
      </c>
      <c r="U81" s="98"/>
      <c r="V81" s="98">
        <v>1.8378938064518636E-3</v>
      </c>
      <c r="W81" s="98">
        <v>2.6530176754590929E-3</v>
      </c>
      <c r="X81" s="98">
        <v>-5.5451680670460576E-3</v>
      </c>
      <c r="Y81" s="98">
        <v>-1.7849345647589204E-3</v>
      </c>
      <c r="Z81" s="98"/>
      <c r="AA81" s="98">
        <v>-2.9868885990453416E-3</v>
      </c>
      <c r="AB81" s="98">
        <v>-3.2169765754702403E-3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-5.0416547924627929E-3</v>
      </c>
      <c r="C82" s="64">
        <f>(C58/'UK Pop by Age'!$G10)*52</f>
        <v>-6.9838226016964806E-3</v>
      </c>
      <c r="D82" s="64">
        <f>(D58/'UK Pop by Age'!$G10)*52</f>
        <v>-7.8750913908653651E-3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v>4.3531690218825712E-2</v>
      </c>
      <c r="Q82" s="98">
        <v>4.7348782333435833E-2</v>
      </c>
      <c r="R82" s="98">
        <v>7.6820274949429113E-2</v>
      </c>
      <c r="S82" s="98">
        <v>3.6195755780072517E-2</v>
      </c>
      <c r="T82" s="98">
        <v>2.3166337258770327E-2</v>
      </c>
      <c r="U82" s="98"/>
      <c r="V82" s="98">
        <v>1.1478723068154428E-2</v>
      </c>
      <c r="W82" s="98">
        <v>1.0044545212448901E-2</v>
      </c>
      <c r="X82" s="98">
        <v>-1.3395952172747368E-2</v>
      </c>
      <c r="Y82" s="98">
        <v>-5.0840131870650996E-3</v>
      </c>
      <c r="Z82" s="98"/>
      <c r="AA82" s="98">
        <v>-9.1725659075873999E-3</v>
      </c>
      <c r="AB82" s="98">
        <v>-9.6097398999343588E-3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-6.7508209138792035E-3</v>
      </c>
      <c r="C83" s="72">
        <f>(C59/'UK Pop by Age'!$G11)*52</f>
        <v>-4.2636763666605492E-3</v>
      </c>
      <c r="D83" s="72">
        <f>(D59/'UK Pop by Age'!$G11)*52</f>
        <v>-7.0046111737994739E-3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v>0.19558025656800823</v>
      </c>
      <c r="Q83" s="98">
        <v>0.20442219766747227</v>
      </c>
      <c r="R83" s="98">
        <v>0.3328645371711626</v>
      </c>
      <c r="S83" s="98">
        <v>0.20545057532299693</v>
      </c>
      <c r="T83" s="98">
        <v>0.1586544430865581</v>
      </c>
      <c r="U83" s="98"/>
      <c r="V83" s="98">
        <v>8.8779401845640815E-2</v>
      </c>
      <c r="W83" s="98">
        <v>7.328947195031954E-2</v>
      </c>
      <c r="X83" s="98">
        <v>-7.1550778618734226E-2</v>
      </c>
      <c r="Y83" s="98">
        <v>-2.8237261089693575E-2</v>
      </c>
      <c r="Z83" s="98"/>
      <c r="AA83" s="98">
        <v>-4.4946051999672026E-2</v>
      </c>
      <c r="AB83" s="98">
        <v>-5.5573975956301223E-2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v>7.8235219202491546E-3</v>
      </c>
      <c r="Q84" s="89">
        <v>8.2665965857799568E-3</v>
      </c>
      <c r="R84" s="89">
        <v>1.3627027160059032E-2</v>
      </c>
      <c r="S84" s="89">
        <v>9.1126736632749662E-3</v>
      </c>
      <c r="T84" s="89">
        <v>5.1494468531121558E-3</v>
      </c>
      <c r="U84" s="89"/>
      <c r="V84" s="89">
        <v>2.3978928939323275E-3</v>
      </c>
      <c r="W84" s="89">
        <v>2.3468552573861373E-3</v>
      </c>
      <c r="X84" s="89">
        <v>-2.9771556324296677E-3</v>
      </c>
      <c r="Y84" s="89">
        <v>-1.0674843249416535E-3</v>
      </c>
      <c r="Z84" s="89"/>
      <c r="AA84" s="89">
        <v>-1.8239392660391806E-3</v>
      </c>
      <c r="AB84" s="89">
        <v>-2.0516821432505598E-3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v>15</v>
      </c>
      <c r="Q87" s="87">
        <v>16</v>
      </c>
      <c r="R87" s="87">
        <v>17</v>
      </c>
      <c r="S87" s="87">
        <v>18</v>
      </c>
      <c r="T87" s="87">
        <v>16</v>
      </c>
      <c r="U87" s="92">
        <v>20</v>
      </c>
      <c r="V87" s="174">
        <v>21</v>
      </c>
      <c r="W87" s="174">
        <v>22</v>
      </c>
      <c r="X87" s="174">
        <v>24</v>
      </c>
      <c r="Y87" s="174">
        <v>25</v>
      </c>
      <c r="Z87" s="174">
        <f t="shared" ref="Z87" si="13">Y87+1</f>
        <v>26</v>
      </c>
      <c r="AA87" s="174">
        <v>27</v>
      </c>
      <c r="AB87" s="174">
        <v>28</v>
      </c>
      <c r="AC87" s="16">
        <v>28</v>
      </c>
      <c r="AD87" s="16">
        <v>29</v>
      </c>
      <c r="AE87" s="16">
        <v>30</v>
      </c>
      <c r="AF87" s="16">
        <v>31</v>
      </c>
      <c r="AG87" s="16">
        <v>32</v>
      </c>
      <c r="AH87" s="16">
        <v>33</v>
      </c>
      <c r="AI87" s="16">
        <v>34</v>
      </c>
      <c r="AJ87" s="16">
        <v>35</v>
      </c>
      <c r="AK87" s="16">
        <v>36</v>
      </c>
      <c r="AL87" s="16">
        <v>37</v>
      </c>
      <c r="AM87" s="16">
        <v>38</v>
      </c>
      <c r="AN87" s="16">
        <v>39</v>
      </c>
      <c r="AO87" s="16">
        <v>40</v>
      </c>
      <c r="AP87" s="16">
        <v>41</v>
      </c>
      <c r="AQ87" s="16">
        <v>42</v>
      </c>
      <c r="AR87" s="16">
        <v>43</v>
      </c>
      <c r="AS87" s="16">
        <v>44</v>
      </c>
      <c r="AT87" s="16">
        <v>45</v>
      </c>
      <c r="AU87" s="16">
        <v>46</v>
      </c>
      <c r="AV87" s="16">
        <v>47</v>
      </c>
      <c r="AW87" s="16">
        <v>48</v>
      </c>
      <c r="AX87" s="16">
        <v>49</v>
      </c>
      <c r="AY87" s="16">
        <v>50</v>
      </c>
      <c r="AZ87" s="16">
        <v>51</v>
      </c>
      <c r="BA87" s="15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v>43938</v>
      </c>
      <c r="R88" s="88">
        <v>43945</v>
      </c>
      <c r="S88" s="88">
        <v>43945</v>
      </c>
      <c r="T88" s="88">
        <v>19</v>
      </c>
      <c r="U88" s="93">
        <v>43966</v>
      </c>
      <c r="V88" s="93">
        <v>43973</v>
      </c>
      <c r="W88" s="93">
        <v>43980</v>
      </c>
      <c r="X88" s="93">
        <v>43994</v>
      </c>
      <c r="Y88" s="93">
        <v>44001</v>
      </c>
      <c r="Z88" s="93">
        <f t="shared" ref="Z88" si="14">Y88+7</f>
        <v>44008</v>
      </c>
      <c r="AA88" s="93">
        <v>44015</v>
      </c>
      <c r="AB88" s="93">
        <v>44022</v>
      </c>
      <c r="AC88" s="35">
        <v>44022</v>
      </c>
      <c r="AD88" s="35">
        <v>44029</v>
      </c>
      <c r="AE88" s="35">
        <v>44036</v>
      </c>
      <c r="AF88" s="35">
        <v>44043</v>
      </c>
      <c r="AG88" s="35">
        <v>44050</v>
      </c>
      <c r="AH88" s="35">
        <v>44057</v>
      </c>
      <c r="AI88" s="35">
        <v>44064</v>
      </c>
      <c r="AJ88" s="35">
        <v>44071</v>
      </c>
      <c r="AK88" s="35">
        <v>44078</v>
      </c>
      <c r="AL88" s="35">
        <v>44085</v>
      </c>
      <c r="AM88" s="35">
        <v>44092</v>
      </c>
      <c r="AN88" s="35">
        <v>44099</v>
      </c>
      <c r="AO88" s="35">
        <v>44106</v>
      </c>
      <c r="AP88" s="35">
        <v>44113</v>
      </c>
      <c r="AQ88" s="35">
        <v>44120</v>
      </c>
      <c r="AR88" s="35">
        <v>44127</v>
      </c>
      <c r="AS88" s="35">
        <v>44134</v>
      </c>
      <c r="AT88" s="35">
        <v>44141</v>
      </c>
      <c r="AU88" s="35">
        <v>44148</v>
      </c>
      <c r="AV88" s="35">
        <v>44155</v>
      </c>
      <c r="AW88" s="35">
        <v>44162</v>
      </c>
      <c r="AX88" s="35">
        <v>44169</v>
      </c>
      <c r="AY88" s="35">
        <v>44176</v>
      </c>
      <c r="AZ88" s="35">
        <v>44183</v>
      </c>
      <c r="BA88" s="14"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v>2.7909610432827069E-4</v>
      </c>
      <c r="F89" s="85">
        <v>3.4887013041033838E-4</v>
      </c>
      <c r="G89" s="85">
        <v>4.1864415649240603E-4</v>
      </c>
      <c r="H89" s="85">
        <v>4.8841818257447367E-4</v>
      </c>
      <c r="I89" s="85">
        <v>5.5819220865654137E-4</v>
      </c>
      <c r="J89" s="85">
        <v>6.2796623473860907E-4</v>
      </c>
      <c r="K89" s="85">
        <v>6.9774026082067677E-4</v>
      </c>
      <c r="L89" s="85">
        <v>7.6751428690274436E-4</v>
      </c>
      <c r="M89" s="85">
        <v>8.3728831298481206E-4</v>
      </c>
      <c r="N89" s="85">
        <v>9.0706233906687975E-4</v>
      </c>
      <c r="O89" s="85">
        <v>9.7683636514894734E-4</v>
      </c>
      <c r="P89" s="90">
        <v>1.0466103912310152E-3</v>
      </c>
      <c r="Q89" s="90">
        <v>9.6610189959786021E-4</v>
      </c>
      <c r="R89" s="90">
        <v>3.7096523866965983E-3</v>
      </c>
      <c r="S89" s="90">
        <v>2.7693310951972662E-3</v>
      </c>
      <c r="T89" s="90">
        <v>3.0142379267453236E-3</v>
      </c>
      <c r="U89" s="90">
        <f>U$39*T89</f>
        <v>6.0284758534906474E-2</v>
      </c>
      <c r="V89" s="90">
        <v>3.5715579600758387E-3</v>
      </c>
      <c r="W89" s="90">
        <v>3.2526688564976387E-3</v>
      </c>
      <c r="X89" s="90">
        <v>1.6268530821708287E-3</v>
      </c>
      <c r="Y89" s="90">
        <v>2.4946257759607838E-3</v>
      </c>
      <c r="Z89" s="90" t="e">
        <f>Z41/'UK Pop by Age'!$G3*52</f>
        <v>#DIV/0!</v>
      </c>
      <c r="AA89" s="90">
        <v>2.4660931778446001E-3</v>
      </c>
      <c r="AB89" s="90">
        <v>2.3611530426171697E-3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v>3.0735659625137792E-4</v>
      </c>
      <c r="F90" s="85">
        <v>2.8407200562627355E-4</v>
      </c>
      <c r="G90" s="85">
        <v>1.9559056125087687E-4</v>
      </c>
      <c r="H90" s="85">
        <v>2.3750282437606476E-4</v>
      </c>
      <c r="I90" s="85">
        <v>2.887289237512944E-4</v>
      </c>
      <c r="J90" s="85">
        <v>2.887289237512944E-4</v>
      </c>
      <c r="K90" s="85">
        <v>3.2132735062644058E-4</v>
      </c>
      <c r="L90" s="85">
        <v>3.2132735062644058E-4</v>
      </c>
      <c r="M90" s="85">
        <v>2.4215974250108564E-4</v>
      </c>
      <c r="N90" s="85">
        <v>2.7010125125121094E-4</v>
      </c>
      <c r="O90" s="85">
        <v>2.9804276000133621E-4</v>
      </c>
      <c r="P90" s="90">
        <v>3.2598426875146143E-4</v>
      </c>
      <c r="Q90" s="90">
        <v>3.009085557705798E-4</v>
      </c>
      <c r="R90" s="90">
        <v>1.6656243827158006E-4</v>
      </c>
      <c r="S90" s="90">
        <v>4.1074017862684144E-5</v>
      </c>
      <c r="T90" s="90">
        <v>4.6103489437706695E-5</v>
      </c>
      <c r="U90" s="90">
        <f t="shared" ref="U90:U95" si="15">U$39*T90</f>
        <v>9.2206978875413392E-4</v>
      </c>
      <c r="V90" s="90">
        <v>8.087757024938602E-5</v>
      </c>
      <c r="W90" s="90">
        <v>6.8107427578430321E-5</v>
      </c>
      <c r="X90" s="90">
        <v>3.9483937872637511E-5</v>
      </c>
      <c r="Y90" s="90">
        <v>4.1624615360277138E-5</v>
      </c>
      <c r="Z90" s="90" t="e">
        <f>Z42/'UK Pop by Age'!$G4*52</f>
        <v>#DIV/0!</v>
      </c>
      <c r="AA90" s="90">
        <v>3.8522026730172703E-5</v>
      </c>
      <c r="AB90" s="90">
        <v>4.3588753650195416E-5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v>4.2491103623512957E-4</v>
      </c>
      <c r="F91" s="85">
        <v>4.3728708583421101E-4</v>
      </c>
      <c r="G91" s="85">
        <v>3.7128148797244332E-4</v>
      </c>
      <c r="H91" s="85">
        <v>4.0840963676968764E-4</v>
      </c>
      <c r="I91" s="85">
        <v>4.3522441090103076E-4</v>
      </c>
      <c r="J91" s="85">
        <v>4.517258103664727E-4</v>
      </c>
      <c r="K91" s="85">
        <v>4.434751106337517E-4</v>
      </c>
      <c r="L91" s="85">
        <v>4.6822720983191458E-4</v>
      </c>
      <c r="M91" s="85">
        <v>3.6921881303926307E-4</v>
      </c>
      <c r="N91" s="85">
        <v>3.9603358717060614E-4</v>
      </c>
      <c r="O91" s="85">
        <v>3.919082373042457E-4</v>
      </c>
      <c r="P91" s="90">
        <v>3.8778288743788526E-4</v>
      </c>
      <c r="Q91" s="90">
        <v>3.5795343455804796E-4</v>
      </c>
      <c r="R91" s="90">
        <v>5.9418789241812132E-4</v>
      </c>
      <c r="S91" s="90">
        <v>6.1249069465854069E-4</v>
      </c>
      <c r="T91" s="90">
        <v>6.4046056675246476E-4</v>
      </c>
      <c r="U91" s="90">
        <f t="shared" si="15"/>
        <v>1.2809211335049295E-2</v>
      </c>
      <c r="V91" s="90">
        <v>5.411137623535881E-4</v>
      </c>
      <c r="W91" s="90">
        <v>6.3915528027131145E-4</v>
      </c>
      <c r="X91" s="90">
        <v>2.9183940210068717E-4</v>
      </c>
      <c r="Y91" s="90">
        <v>4.8102941378353815E-4</v>
      </c>
      <c r="Z91" s="90">
        <f>Z43/'UK Pop by Age'!$G5*52</f>
        <v>0</v>
      </c>
      <c r="AA91" s="90">
        <v>3.3969780939558742E-4</v>
      </c>
      <c r="AB91" s="90">
        <v>4.0395425891401825E-4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v>2.8412874687349914E-3</v>
      </c>
      <c r="F92" s="85">
        <v>2.798834934516966E-3</v>
      </c>
      <c r="G92" s="85">
        <v>2.7654793719170886E-3</v>
      </c>
      <c r="H92" s="85">
        <v>2.6987682467173348E-3</v>
      </c>
      <c r="I92" s="85">
        <v>2.6593480363720249E-3</v>
      </c>
      <c r="J92" s="85">
        <v>2.625992473772148E-3</v>
      </c>
      <c r="K92" s="85">
        <v>2.6532833886265929E-3</v>
      </c>
      <c r="L92" s="85">
        <v>2.8200612016259785E-3</v>
      </c>
      <c r="M92" s="85">
        <v>2.7139298660809152E-3</v>
      </c>
      <c r="N92" s="85">
        <v>2.6502510647538769E-3</v>
      </c>
      <c r="O92" s="85">
        <v>3.7388553350589586E-3</v>
      </c>
      <c r="P92" s="90">
        <v>4.8274596053640411E-3</v>
      </c>
      <c r="Q92" s="90">
        <v>4.4561165587975763E-3</v>
      </c>
      <c r="R92" s="90">
        <v>8.7292518098502792E-3</v>
      </c>
      <c r="S92" s="90">
        <v>5.0882546200369892E-3</v>
      </c>
      <c r="T92" s="90">
        <v>5.1770865478882088E-3</v>
      </c>
      <c r="U92" s="90">
        <f t="shared" si="15"/>
        <v>0.10354173095776417</v>
      </c>
      <c r="V92" s="90">
        <v>4.5539582060632007E-3</v>
      </c>
      <c r="W92" s="90">
        <v>4.1049373725986615E-3</v>
      </c>
      <c r="X92" s="90">
        <v>2.1017700724358887E-3</v>
      </c>
      <c r="Y92" s="90">
        <v>3.1292355227908776E-3</v>
      </c>
      <c r="Z92" s="90">
        <f>Z44/'UK Pop by Age'!$G6*52</f>
        <v>0</v>
      </c>
      <c r="AA92" s="90">
        <v>2.6223536851248883E-3</v>
      </c>
      <c r="AB92" s="90">
        <v>2.5784456354479594E-3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v>1.0371792790978262E-2</v>
      </c>
      <c r="F93" s="85">
        <v>9.8320841163345961E-3</v>
      </c>
      <c r="G93" s="85">
        <v>9.3940596847397369E-3</v>
      </c>
      <c r="H93" s="85">
        <v>8.8465291452461629E-3</v>
      </c>
      <c r="I93" s="85">
        <v>9.433169008989278E-3</v>
      </c>
      <c r="J93" s="85">
        <v>9.198513063492033E-3</v>
      </c>
      <c r="K93" s="85">
        <v>9.073363225893501E-3</v>
      </c>
      <c r="L93" s="85">
        <v>9.2689098471412067E-3</v>
      </c>
      <c r="M93" s="85">
        <v>9.0342539016439599E-3</v>
      </c>
      <c r="N93" s="85">
        <v>9.5504969817379014E-3</v>
      </c>
      <c r="O93" s="85">
        <v>1.3899453838286854E-2</v>
      </c>
      <c r="P93" s="90">
        <v>1.824841069483581E-2</v>
      </c>
      <c r="Q93" s="90">
        <v>1.6844686795233058E-2</v>
      </c>
      <c r="R93" s="90">
        <v>3.4720736611085802E-2</v>
      </c>
      <c r="S93" s="90">
        <v>1.8615490812241998E-2</v>
      </c>
      <c r="T93" s="90">
        <v>1.8310203427150087E-2</v>
      </c>
      <c r="U93" s="90">
        <f t="shared" si="15"/>
        <v>0.36620406854300175</v>
      </c>
      <c r="V93" s="90">
        <v>1.564348526653982E-2</v>
      </c>
      <c r="W93" s="90">
        <v>1.3462834898032213E-2</v>
      </c>
      <c r="X93" s="90">
        <v>7.4234838541017223E-3</v>
      </c>
      <c r="Y93" s="90">
        <v>1.092559581634189E-2</v>
      </c>
      <c r="Z93" s="90">
        <f>Z45/'UK Pop by Age'!$G7*52</f>
        <v>0</v>
      </c>
      <c r="AA93" s="90">
        <v>9.2230424316613446E-3</v>
      </c>
      <c r="AB93" s="90">
        <v>9.0164200497861689E-3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v>3.5131953316343625E-2</v>
      </c>
      <c r="F94" s="85">
        <v>3.5131953316343625E-2</v>
      </c>
      <c r="G94" s="85">
        <v>3.2963642680007392E-2</v>
      </c>
      <c r="H94" s="85">
        <v>3.2165491525527792E-2</v>
      </c>
      <c r="I94" s="85">
        <v>3.1739810909805342E-2</v>
      </c>
      <c r="J94" s="85">
        <v>3.1473760524978807E-2</v>
      </c>
      <c r="K94" s="85">
        <v>3.2125583967803809E-2</v>
      </c>
      <c r="L94" s="85">
        <v>3.2378331833389021E-2</v>
      </c>
      <c r="M94" s="85">
        <v>3.2817314968352801E-2</v>
      </c>
      <c r="N94" s="85">
        <v>3.3296205661040551E-2</v>
      </c>
      <c r="O94" s="85">
        <v>5.1467446944692727E-2</v>
      </c>
      <c r="P94" s="90">
        <v>6.9638688228344903E-2</v>
      </c>
      <c r="Q94" s="90">
        <v>6.4281866056933756E-2</v>
      </c>
      <c r="R94" s="90">
        <v>0.10957240757349941</v>
      </c>
      <c r="S94" s="90">
        <v>6.3679891246788842E-2</v>
      </c>
      <c r="T94" s="90">
        <v>6.156139854501138E-2</v>
      </c>
      <c r="U94" s="90">
        <f t="shared" si="15"/>
        <v>1.2312279709002276</v>
      </c>
      <c r="V94" s="90">
        <v>5.0667944753102677E-2</v>
      </c>
      <c r="W94" s="90">
        <v>4.2010498949356795E-2</v>
      </c>
      <c r="X94" s="90">
        <v>2.2148379240077388E-2</v>
      </c>
      <c r="Y94" s="90">
        <v>3.0979116476171395E-2</v>
      </c>
      <c r="Z94" s="90">
        <f>Z46/'UK Pop by Age'!$G8*52</f>
        <v>0</v>
      </c>
      <c r="AA94" s="90">
        <v>2.6079110081928168E-2</v>
      </c>
      <c r="AB94" s="90">
        <v>2.5189650435376104E-2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v>0.20562086858740342</v>
      </c>
      <c r="F95" s="86">
        <v>0.19973293455725313</v>
      </c>
      <c r="G95" s="86">
        <v>0.18973359831639447</v>
      </c>
      <c r="H95" s="86">
        <v>0.18998738857631473</v>
      </c>
      <c r="I95" s="86">
        <v>0.18389642233822823</v>
      </c>
      <c r="J95" s="86">
        <v>0.1892260177965539</v>
      </c>
      <c r="K95" s="86">
        <v>0.19120558182393205</v>
      </c>
      <c r="L95" s="86">
        <v>0.18724645376917581</v>
      </c>
      <c r="M95" s="86">
        <v>0.18252595493465879</v>
      </c>
      <c r="N95" s="86">
        <v>0.1962306289703534</v>
      </c>
      <c r="O95" s="86">
        <v>0.29647778163886035</v>
      </c>
      <c r="P95" s="91">
        <v>0.39672493430736733</v>
      </c>
      <c r="Q95" s="91">
        <v>0.36620763166833908</v>
      </c>
      <c r="R95" s="91">
        <v>0.51009135147868612</v>
      </c>
      <c r="S95" s="90">
        <v>0.35415694780120022</v>
      </c>
      <c r="T95" s="90">
        <v>0.36130088982769598</v>
      </c>
      <c r="U95" s="90">
        <f t="shared" si="15"/>
        <v>7.2260177965539194</v>
      </c>
      <c r="V95" s="90">
        <v>0.28825854614297369</v>
      </c>
      <c r="W95" s="90">
        <v>0.23490310946754797</v>
      </c>
      <c r="X95" s="90">
        <v>0.11138124073179698</v>
      </c>
      <c r="Y95" s="90">
        <v>0.15586219345647087</v>
      </c>
      <c r="Z95" s="90">
        <f>Z47/'UK Pop by Age'!$G9*52</f>
        <v>0</v>
      </c>
      <c r="AA95" s="90">
        <v>0.12890027604571347</v>
      </c>
      <c r="AB95" s="90">
        <v>0.12410952806725051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v>7.2893071604749147E-3</v>
      </c>
      <c r="F96" s="78">
        <v>7.1337450858769778E-3</v>
      </c>
      <c r="G96" s="78">
        <v>6.7570795549977084E-3</v>
      </c>
      <c r="H96" s="78">
        <v>6.6631105860781425E-3</v>
      </c>
      <c r="I96" s="78">
        <v>6.611782998012833E-3</v>
      </c>
      <c r="J96" s="78">
        <v>6.6536347236660857E-3</v>
      </c>
      <c r="K96" s="78">
        <v>6.7207554157514889E-3</v>
      </c>
      <c r="L96" s="78">
        <v>6.7476036925856507E-3</v>
      </c>
      <c r="M96" s="78">
        <v>6.5983588595957526E-3</v>
      </c>
      <c r="N96" s="78">
        <v>6.8913209391685167E-3</v>
      </c>
      <c r="O96" s="78">
        <v>1.0256041750649788E-2</v>
      </c>
      <c r="P96" s="89">
        <v>1.3620762562131059E-2</v>
      </c>
      <c r="Q96" s="89">
        <v>1.2573011595813286E-2</v>
      </c>
      <c r="R96" s="89">
        <v>2.0516110742824702E-2</v>
      </c>
      <c r="S96" s="89">
        <v>1.2766983410528709E-2</v>
      </c>
      <c r="T96" s="89">
        <v>1.2759011841274568E-2</v>
      </c>
      <c r="U96" s="89">
        <f>U$39*T96</f>
        <v>0.25518023682549135</v>
      </c>
      <c r="V96" s="89">
        <v>1.0518706981065253E-2</v>
      </c>
      <c r="W96" s="89">
        <v>8.8694072176854315E-3</v>
      </c>
      <c r="X96" s="89">
        <v>4.4811377410602649E-3</v>
      </c>
      <c r="Y96" s="192">
        <v>6.4010745661613406E-3</v>
      </c>
      <c r="Z96" s="192">
        <f>Z48/'UK Pop by Age'!$G10*52</f>
        <v>0</v>
      </c>
      <c r="AA96" s="192">
        <v>5.3319161654659299E-3</v>
      </c>
      <c r="AB96" s="192">
        <v>5.196562946772107E-3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16">SUM(F101:F107)</f>
        <v>13285</v>
      </c>
      <c r="G108" s="37">
        <f t="shared" si="16"/>
        <v>12490</v>
      </c>
      <c r="H108" s="37">
        <f t="shared" si="16"/>
        <v>12246</v>
      </c>
      <c r="I108" s="37">
        <f t="shared" si="16"/>
        <v>12142</v>
      </c>
      <c r="J108" s="37">
        <f t="shared" si="16"/>
        <v>10854</v>
      </c>
      <c r="K108" s="37">
        <f t="shared" si="16"/>
        <v>12997</v>
      </c>
      <c r="L108" s="37">
        <f t="shared" si="16"/>
        <v>12788</v>
      </c>
      <c r="M108" s="37">
        <f t="shared" si="16"/>
        <v>11913</v>
      </c>
      <c r="N108" s="37">
        <f t="shared" si="16"/>
        <v>9941</v>
      </c>
      <c r="O108" s="37">
        <f t="shared" si="16"/>
        <v>10794</v>
      </c>
      <c r="P108" s="37">
        <f t="shared" si="16"/>
        <v>12301</v>
      </c>
      <c r="Q108" s="37">
        <f t="shared" si="16"/>
        <v>11223</v>
      </c>
      <c r="R108" s="37">
        <f t="shared" si="16"/>
        <v>10306</v>
      </c>
      <c r="S108" s="37">
        <f t="shared" si="16"/>
        <v>10153</v>
      </c>
      <c r="T108" s="37">
        <f t="shared" si="16"/>
        <v>8624</v>
      </c>
      <c r="U108" s="37">
        <f t="shared" si="16"/>
        <v>10141</v>
      </c>
      <c r="V108" s="37">
        <f t="shared" si="16"/>
        <v>9636</v>
      </c>
      <c r="W108" s="37">
        <f t="shared" si="16"/>
        <v>8147</v>
      </c>
      <c r="X108" s="37">
        <f t="shared" si="16"/>
        <v>9950</v>
      </c>
      <c r="Y108" s="37">
        <f t="shared" si="16"/>
        <v>9343</v>
      </c>
      <c r="Z108" s="37">
        <f t="shared" si="16"/>
        <v>9256</v>
      </c>
      <c r="AA108" s="37">
        <f t="shared" si="16"/>
        <v>9212</v>
      </c>
      <c r="AB108" s="37">
        <f t="shared" si="16"/>
        <v>9258</v>
      </c>
      <c r="AC108" s="37">
        <f t="shared" si="16"/>
        <v>9293</v>
      </c>
      <c r="AD108" s="37">
        <f t="shared" si="16"/>
        <v>9127</v>
      </c>
      <c r="AE108" s="37">
        <f t="shared" si="16"/>
        <v>9141</v>
      </c>
      <c r="AF108" s="37">
        <f t="shared" si="16"/>
        <v>9161</v>
      </c>
      <c r="AG108" s="37">
        <f t="shared" si="16"/>
        <v>9319</v>
      </c>
      <c r="AH108" s="37">
        <f t="shared" si="16"/>
        <v>8830</v>
      </c>
      <c r="AI108" s="37">
        <f t="shared" si="16"/>
        <v>8978</v>
      </c>
      <c r="AJ108" s="37">
        <f t="shared" si="16"/>
        <v>7865</v>
      </c>
      <c r="AK108" s="37">
        <f t="shared" si="16"/>
        <v>9445</v>
      </c>
      <c r="AL108" s="37">
        <f t="shared" si="16"/>
        <v>9191</v>
      </c>
      <c r="AM108" s="37">
        <f t="shared" si="16"/>
        <v>9305</v>
      </c>
      <c r="AN108" s="37">
        <f t="shared" si="16"/>
        <v>9150</v>
      </c>
      <c r="AO108" s="37">
        <f t="shared" si="16"/>
        <v>9503</v>
      </c>
      <c r="AP108" s="37">
        <f t="shared" si="16"/>
        <v>9649</v>
      </c>
      <c r="AQ108" s="37">
        <f t="shared" si="16"/>
        <v>9864</v>
      </c>
      <c r="AR108" s="37">
        <f t="shared" si="16"/>
        <v>9603</v>
      </c>
      <c r="AS108" s="37">
        <f t="shared" si="16"/>
        <v>9529</v>
      </c>
      <c r="AT108" s="37">
        <f t="shared" si="16"/>
        <v>10151</v>
      </c>
      <c r="AU108" s="37">
        <f t="shared" si="16"/>
        <v>10193</v>
      </c>
      <c r="AV108" s="37">
        <f t="shared" si="16"/>
        <v>9957</v>
      </c>
      <c r="AW108" s="37">
        <f t="shared" si="16"/>
        <v>10033</v>
      </c>
      <c r="AX108" s="37">
        <f t="shared" si="16"/>
        <v>10287</v>
      </c>
      <c r="AY108" s="37">
        <f t="shared" si="16"/>
        <v>10550</v>
      </c>
      <c r="AZ108" s="37">
        <f t="shared" si="16"/>
        <v>11116</v>
      </c>
      <c r="BA108" s="37">
        <f t="shared" si="16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17">E29-E101</f>
        <v>-8</v>
      </c>
      <c r="F113" s="43">
        <f t="shared" si="17"/>
        <v>16</v>
      </c>
      <c r="G113" s="43">
        <f t="shared" si="17"/>
        <v>9</v>
      </c>
      <c r="H113" s="43">
        <f t="shared" si="17"/>
        <v>1</v>
      </c>
      <c r="I113" s="43">
        <f t="shared" si="17"/>
        <v>33</v>
      </c>
      <c r="J113" s="43">
        <f t="shared" si="17"/>
        <v>7</v>
      </c>
      <c r="K113" s="43">
        <f t="shared" si="17"/>
        <v>-2</v>
      </c>
      <c r="L113" s="43">
        <f t="shared" si="17"/>
        <v>10</v>
      </c>
      <c r="M113" s="43">
        <f t="shared" si="17"/>
        <v>3</v>
      </c>
      <c r="N113" s="43">
        <f t="shared" si="17"/>
        <v>2</v>
      </c>
      <c r="O113" s="43">
        <f t="shared" si="17"/>
        <v>-5</v>
      </c>
      <c r="P113" s="43">
        <f t="shared" si="17"/>
        <v>11</v>
      </c>
      <c r="Q113" s="43">
        <f t="shared" si="17"/>
        <v>-6</v>
      </c>
      <c r="R113" s="43">
        <f t="shared" si="17"/>
        <v>-23</v>
      </c>
      <c r="S113" s="43">
        <f t="shared" si="17"/>
        <v>-5</v>
      </c>
      <c r="T113" s="43">
        <f t="shared" si="17"/>
        <v>8</v>
      </c>
      <c r="U113" s="43">
        <f t="shared" si="17"/>
        <v>-8</v>
      </c>
      <c r="V113" s="43">
        <f t="shared" si="17"/>
        <v>-9</v>
      </c>
      <c r="W113" s="43">
        <f t="shared" si="17"/>
        <v>-1</v>
      </c>
      <c r="X113" s="43">
        <f t="shared" si="17"/>
        <v>2</v>
      </c>
      <c r="Y113" s="43">
        <f t="shared" si="17"/>
        <v>-14</v>
      </c>
      <c r="Z113" s="43">
        <f t="shared" si="17"/>
        <v>-9</v>
      </c>
      <c r="AA113" s="43">
        <f t="shared" si="17"/>
        <v>-4</v>
      </c>
      <c r="AB113" s="43">
        <f t="shared" si="17"/>
        <v>-17</v>
      </c>
      <c r="AC113" s="43">
        <f t="shared" si="17"/>
        <v>-4</v>
      </c>
      <c r="AD113" s="43">
        <f t="shared" si="17"/>
        <v>0</v>
      </c>
      <c r="AE113" s="43">
        <f t="shared" si="17"/>
        <v>-2</v>
      </c>
      <c r="AF113" s="43">
        <f t="shared" si="17"/>
        <v>-5</v>
      </c>
      <c r="AG113" s="43">
        <f t="shared" si="17"/>
        <v>-2</v>
      </c>
      <c r="AH113" s="43">
        <f t="shared" si="17"/>
        <v>-10</v>
      </c>
      <c r="AI113" s="43">
        <f t="shared" si="17"/>
        <v>3</v>
      </c>
      <c r="AJ113" s="43">
        <f t="shared" si="17"/>
        <v>-6</v>
      </c>
      <c r="AK113" s="43">
        <f t="shared" si="17"/>
        <v>9</v>
      </c>
      <c r="AL113" s="43">
        <f t="shared" si="17"/>
        <v>5</v>
      </c>
      <c r="AM113" s="43">
        <f t="shared" si="17"/>
        <v>-24</v>
      </c>
      <c r="AN113" s="43">
        <f t="shared" si="17"/>
        <v>5</v>
      </c>
      <c r="AO113" s="43">
        <f t="shared" si="17"/>
        <v>28</v>
      </c>
      <c r="AP113" s="43">
        <f t="shared" si="17"/>
        <v>-1</v>
      </c>
      <c r="AQ113" s="43">
        <f t="shared" si="17"/>
        <v>11</v>
      </c>
      <c r="AR113" s="43">
        <f t="shared" si="17"/>
        <v>-16</v>
      </c>
      <c r="AS113" s="43">
        <f t="shared" si="17"/>
        <v>-1</v>
      </c>
      <c r="AT113" s="43">
        <f t="shared" si="17"/>
        <v>8</v>
      </c>
      <c r="AU113" s="43">
        <f t="shared" si="17"/>
        <v>-1</v>
      </c>
      <c r="AV113" s="43">
        <f t="shared" si="17"/>
        <v>-5</v>
      </c>
      <c r="AW113" s="43">
        <f t="shared" si="17"/>
        <v>-2</v>
      </c>
      <c r="AX113" s="43">
        <f t="shared" si="17"/>
        <v>5</v>
      </c>
      <c r="AY113" s="43">
        <f t="shared" si="17"/>
        <v>1</v>
      </c>
      <c r="AZ113" s="43">
        <f t="shared" si="17"/>
        <v>12</v>
      </c>
      <c r="BA113" s="44">
        <f t="shared" si="17"/>
        <v>12</v>
      </c>
    </row>
    <row r="114" spans="1:53" s="30" customFormat="1" x14ac:dyDescent="0.25">
      <c r="A114" s="27" t="s">
        <v>44</v>
      </c>
      <c r="B114" s="43">
        <f t="shared" ref="B114:Q119" si="18">B30-B102</f>
        <v>-3</v>
      </c>
      <c r="C114" s="43">
        <f t="shared" si="18"/>
        <v>3</v>
      </c>
      <c r="D114" s="43">
        <f t="shared" si="18"/>
        <v>7</v>
      </c>
      <c r="E114" s="43">
        <f t="shared" si="17"/>
        <v>-3</v>
      </c>
      <c r="F114" s="43">
        <f t="shared" si="17"/>
        <v>1</v>
      </c>
      <c r="G114" s="43">
        <f t="shared" si="17"/>
        <v>2</v>
      </c>
      <c r="H114" s="43">
        <f t="shared" si="17"/>
        <v>0</v>
      </c>
      <c r="I114" s="43">
        <f t="shared" si="17"/>
        <v>17</v>
      </c>
      <c r="J114" s="43">
        <f t="shared" si="17"/>
        <v>9</v>
      </c>
      <c r="K114" s="43">
        <f t="shared" si="17"/>
        <v>-11</v>
      </c>
      <c r="L114" s="43">
        <f t="shared" si="17"/>
        <v>7</v>
      </c>
      <c r="M114" s="43">
        <f t="shared" si="17"/>
        <v>9</v>
      </c>
      <c r="N114" s="43">
        <f t="shared" si="17"/>
        <v>-3</v>
      </c>
      <c r="O114" s="43">
        <f t="shared" si="17"/>
        <v>-9</v>
      </c>
      <c r="P114" s="43">
        <f t="shared" si="17"/>
        <v>-2</v>
      </c>
      <c r="Q114" s="43">
        <f t="shared" si="17"/>
        <v>0</v>
      </c>
      <c r="R114" s="43">
        <f t="shared" si="17"/>
        <v>6</v>
      </c>
      <c r="S114" s="43">
        <f t="shared" si="17"/>
        <v>-3</v>
      </c>
      <c r="T114" s="43">
        <f t="shared" si="17"/>
        <v>-4</v>
      </c>
      <c r="U114" s="43">
        <f t="shared" si="17"/>
        <v>-10</v>
      </c>
      <c r="V114" s="43">
        <f t="shared" si="17"/>
        <v>8</v>
      </c>
      <c r="W114" s="43">
        <f t="shared" si="17"/>
        <v>-2</v>
      </c>
      <c r="X114" s="43">
        <f t="shared" si="17"/>
        <v>-1</v>
      </c>
      <c r="Y114" s="43">
        <f t="shared" si="17"/>
        <v>1</v>
      </c>
      <c r="Z114" s="43">
        <f t="shared" si="17"/>
        <v>-1</v>
      </c>
      <c r="AA114" s="43">
        <f t="shared" si="17"/>
        <v>-1</v>
      </c>
      <c r="AB114" s="43">
        <f t="shared" si="17"/>
        <v>3</v>
      </c>
      <c r="AC114" s="43">
        <f t="shared" si="17"/>
        <v>-5</v>
      </c>
      <c r="AD114" s="43">
        <f t="shared" si="17"/>
        <v>-1</v>
      </c>
      <c r="AE114" s="43">
        <f t="shared" si="17"/>
        <v>1</v>
      </c>
      <c r="AF114" s="43">
        <f t="shared" si="17"/>
        <v>-7</v>
      </c>
      <c r="AG114" s="43">
        <f t="shared" si="17"/>
        <v>-6</v>
      </c>
      <c r="AH114" s="43">
        <f t="shared" si="17"/>
        <v>13</v>
      </c>
      <c r="AI114" s="43">
        <f t="shared" si="17"/>
        <v>-14</v>
      </c>
      <c r="AJ114" s="43">
        <f t="shared" si="17"/>
        <v>5</v>
      </c>
      <c r="AK114" s="43">
        <f t="shared" si="17"/>
        <v>-1</v>
      </c>
      <c r="AL114" s="43">
        <f t="shared" si="17"/>
        <v>-6</v>
      </c>
      <c r="AM114" s="43">
        <f t="shared" si="17"/>
        <v>0</v>
      </c>
      <c r="AN114" s="43">
        <f t="shared" si="17"/>
        <v>4</v>
      </c>
      <c r="AO114" s="43">
        <f t="shared" si="17"/>
        <v>-2</v>
      </c>
      <c r="AP114" s="43">
        <f t="shared" si="17"/>
        <v>-4</v>
      </c>
      <c r="AQ114" s="43">
        <f t="shared" si="17"/>
        <v>-4</v>
      </c>
      <c r="AR114" s="43">
        <f t="shared" si="17"/>
        <v>-10</v>
      </c>
      <c r="AS114" s="43">
        <f t="shared" si="17"/>
        <v>-5</v>
      </c>
      <c r="AT114" s="43">
        <f t="shared" si="17"/>
        <v>-5</v>
      </c>
      <c r="AU114" s="43">
        <f t="shared" si="17"/>
        <v>-10</v>
      </c>
      <c r="AV114" s="43">
        <f t="shared" si="17"/>
        <v>-3</v>
      </c>
      <c r="AW114" s="43">
        <f t="shared" si="17"/>
        <v>-6</v>
      </c>
      <c r="AX114" s="43">
        <f t="shared" si="17"/>
        <v>2</v>
      </c>
      <c r="AY114" s="43">
        <f t="shared" si="17"/>
        <v>19</v>
      </c>
      <c r="AZ114" s="43">
        <f t="shared" si="17"/>
        <v>-4</v>
      </c>
      <c r="BA114" s="44">
        <f t="shared" si="17"/>
        <v>2</v>
      </c>
    </row>
    <row r="115" spans="1:53" s="30" customFormat="1" x14ac:dyDescent="0.25">
      <c r="A115" s="27" t="s">
        <v>45</v>
      </c>
      <c r="B115" s="43">
        <f t="shared" si="18"/>
        <v>7</v>
      </c>
      <c r="C115" s="43">
        <f t="shared" si="18"/>
        <v>-22</v>
      </c>
      <c r="D115" s="43">
        <f t="shared" si="18"/>
        <v>33</v>
      </c>
      <c r="E115" s="43">
        <f t="shared" si="17"/>
        <v>41</v>
      </c>
      <c r="F115" s="43">
        <f t="shared" si="17"/>
        <v>-32</v>
      </c>
      <c r="G115" s="43">
        <f t="shared" si="17"/>
        <v>-26</v>
      </c>
      <c r="H115" s="43">
        <f t="shared" si="17"/>
        <v>-13</v>
      </c>
      <c r="I115" s="43">
        <f t="shared" si="17"/>
        <v>-18</v>
      </c>
      <c r="J115" s="43">
        <f t="shared" si="17"/>
        <v>34</v>
      </c>
      <c r="K115" s="43">
        <f t="shared" si="17"/>
        <v>16</v>
      </c>
      <c r="L115" s="43">
        <f t="shared" si="17"/>
        <v>-30</v>
      </c>
      <c r="M115" s="43">
        <f t="shared" si="17"/>
        <v>15</v>
      </c>
      <c r="N115" s="43">
        <f t="shared" si="17"/>
        <v>28</v>
      </c>
      <c r="O115" s="43">
        <f t="shared" si="17"/>
        <v>36</v>
      </c>
      <c r="P115" s="43">
        <f t="shared" si="17"/>
        <v>-49</v>
      </c>
      <c r="Q115" s="43">
        <f t="shared" si="17"/>
        <v>-50</v>
      </c>
      <c r="R115" s="43">
        <f t="shared" si="17"/>
        <v>-67</v>
      </c>
      <c r="S115" s="43">
        <f t="shared" si="17"/>
        <v>-11</v>
      </c>
      <c r="T115" s="43">
        <f t="shared" si="17"/>
        <v>15</v>
      </c>
      <c r="U115" s="43">
        <f t="shared" si="17"/>
        <v>4</v>
      </c>
      <c r="V115" s="43">
        <f t="shared" si="17"/>
        <v>15</v>
      </c>
      <c r="W115" s="43">
        <f t="shared" si="17"/>
        <v>-11</v>
      </c>
      <c r="X115" s="43">
        <f t="shared" si="17"/>
        <v>8</v>
      </c>
      <c r="Y115" s="43">
        <f t="shared" si="17"/>
        <v>12</v>
      </c>
      <c r="Z115" s="43">
        <f t="shared" si="17"/>
        <v>-29</v>
      </c>
      <c r="AA115" s="43">
        <f t="shared" si="17"/>
        <v>-33</v>
      </c>
      <c r="AB115" s="43">
        <f t="shared" si="17"/>
        <v>-31</v>
      </c>
      <c r="AC115" s="43">
        <f t="shared" si="17"/>
        <v>-45</v>
      </c>
      <c r="AD115" s="43">
        <f t="shared" si="17"/>
        <v>-25</v>
      </c>
      <c r="AE115" s="43">
        <f t="shared" si="17"/>
        <v>-24</v>
      </c>
      <c r="AF115" s="43">
        <f t="shared" si="17"/>
        <v>-21</v>
      </c>
      <c r="AG115" s="43">
        <f t="shared" si="17"/>
        <v>-83</v>
      </c>
      <c r="AH115" s="43">
        <f t="shared" si="17"/>
        <v>24</v>
      </c>
      <c r="AI115" s="43">
        <f t="shared" si="17"/>
        <v>14</v>
      </c>
      <c r="AJ115" s="43">
        <f t="shared" si="17"/>
        <v>-9</v>
      </c>
      <c r="AK115" s="43">
        <f t="shared" si="17"/>
        <v>-55</v>
      </c>
      <c r="AL115" s="43">
        <f t="shared" si="17"/>
        <v>22</v>
      </c>
      <c r="AM115" s="43">
        <f t="shared" si="17"/>
        <v>-28</v>
      </c>
      <c r="AN115" s="43">
        <f t="shared" si="17"/>
        <v>-1</v>
      </c>
      <c r="AO115" s="43">
        <f t="shared" si="17"/>
        <v>38</v>
      </c>
      <c r="AP115" s="43">
        <f t="shared" si="17"/>
        <v>-26</v>
      </c>
      <c r="AQ115" s="43">
        <f t="shared" si="17"/>
        <v>2</v>
      </c>
      <c r="AR115" s="43">
        <f t="shared" si="17"/>
        <v>-28</v>
      </c>
      <c r="AS115" s="43">
        <f t="shared" si="17"/>
        <v>0</v>
      </c>
      <c r="AT115" s="43">
        <f t="shared" si="17"/>
        <v>6</v>
      </c>
      <c r="AU115" s="43">
        <f t="shared" si="17"/>
        <v>-21</v>
      </c>
      <c r="AV115" s="43">
        <f t="shared" si="17"/>
        <v>-29</v>
      </c>
      <c r="AW115" s="43">
        <f t="shared" si="17"/>
        <v>-5</v>
      </c>
      <c r="AX115" s="43">
        <f t="shared" si="17"/>
        <v>-11</v>
      </c>
      <c r="AY115" s="43">
        <f t="shared" si="17"/>
        <v>20</v>
      </c>
      <c r="AZ115" s="43">
        <f t="shared" si="17"/>
        <v>35</v>
      </c>
      <c r="BA115" s="44">
        <f t="shared" si="17"/>
        <v>-18</v>
      </c>
    </row>
    <row r="116" spans="1:53" s="30" customFormat="1" x14ac:dyDescent="0.25">
      <c r="A116" s="27" t="s">
        <v>46</v>
      </c>
      <c r="B116" s="43">
        <f t="shared" si="18"/>
        <v>-91</v>
      </c>
      <c r="C116" s="43">
        <f t="shared" si="18"/>
        <v>-142</v>
      </c>
      <c r="D116" s="43">
        <f t="shared" si="18"/>
        <v>-134</v>
      </c>
      <c r="E116" s="43">
        <f t="shared" si="17"/>
        <v>-21</v>
      </c>
      <c r="F116" s="43">
        <f t="shared" si="17"/>
        <v>-37</v>
      </c>
      <c r="G116" s="43">
        <f t="shared" si="17"/>
        <v>40</v>
      </c>
      <c r="H116" s="43">
        <f t="shared" si="17"/>
        <v>-5</v>
      </c>
      <c r="I116" s="43">
        <f t="shared" si="17"/>
        <v>17</v>
      </c>
      <c r="J116" s="43">
        <f t="shared" si="17"/>
        <v>35</v>
      </c>
      <c r="K116" s="43">
        <f t="shared" si="17"/>
        <v>-20</v>
      </c>
      <c r="L116" s="43">
        <f t="shared" si="17"/>
        <v>-5</v>
      </c>
      <c r="M116" s="43">
        <f t="shared" si="17"/>
        <v>-100</v>
      </c>
      <c r="N116" s="43">
        <f t="shared" si="17"/>
        <v>157</v>
      </c>
      <c r="O116" s="43">
        <f t="shared" si="17"/>
        <v>3</v>
      </c>
      <c r="P116" s="43">
        <f t="shared" si="17"/>
        <v>-117</v>
      </c>
      <c r="Q116" s="43">
        <f t="shared" si="17"/>
        <v>-286</v>
      </c>
      <c r="R116" s="43">
        <f t="shared" si="17"/>
        <v>-6</v>
      </c>
      <c r="S116" s="43">
        <f t="shared" si="17"/>
        <v>-29</v>
      </c>
      <c r="T116" s="43">
        <f t="shared" si="17"/>
        <v>-21</v>
      </c>
      <c r="U116" s="43">
        <f t="shared" si="17"/>
        <v>-56</v>
      </c>
      <c r="V116" s="43">
        <f t="shared" si="17"/>
        <v>4</v>
      </c>
      <c r="W116" s="43">
        <f t="shared" si="17"/>
        <v>-7</v>
      </c>
      <c r="X116" s="43">
        <f t="shared" si="17"/>
        <v>28</v>
      </c>
      <c r="Y116" s="43">
        <f t="shared" si="17"/>
        <v>-50</v>
      </c>
      <c r="Z116" s="43">
        <f t="shared" si="17"/>
        <v>-11</v>
      </c>
      <c r="AA116" s="43">
        <f t="shared" si="17"/>
        <v>30</v>
      </c>
      <c r="AB116" s="43">
        <f t="shared" si="17"/>
        <v>-38</v>
      </c>
      <c r="AC116" s="43">
        <f t="shared" si="17"/>
        <v>0</v>
      </c>
      <c r="AD116" s="43">
        <f t="shared" si="17"/>
        <v>-30</v>
      </c>
      <c r="AE116" s="43">
        <f t="shared" si="17"/>
        <v>-76</v>
      </c>
      <c r="AF116" s="43">
        <f t="shared" si="17"/>
        <v>-32</v>
      </c>
      <c r="AG116" s="43">
        <f t="shared" si="17"/>
        <v>-80</v>
      </c>
      <c r="AH116" s="43">
        <f t="shared" si="17"/>
        <v>114</v>
      </c>
      <c r="AI116" s="43">
        <f t="shared" si="17"/>
        <v>44</v>
      </c>
      <c r="AJ116" s="43">
        <f t="shared" si="17"/>
        <v>9</v>
      </c>
      <c r="AK116" s="43">
        <f t="shared" si="17"/>
        <v>3</v>
      </c>
      <c r="AL116" s="43">
        <f t="shared" si="17"/>
        <v>-11</v>
      </c>
      <c r="AM116" s="43">
        <f t="shared" si="17"/>
        <v>3</v>
      </c>
      <c r="AN116" s="43">
        <f t="shared" si="17"/>
        <v>114</v>
      </c>
      <c r="AO116" s="43">
        <f t="shared" si="17"/>
        <v>-11</v>
      </c>
      <c r="AP116" s="43">
        <f t="shared" si="17"/>
        <v>-75</v>
      </c>
      <c r="AQ116" s="43">
        <f t="shared" si="17"/>
        <v>-55</v>
      </c>
      <c r="AR116" s="43">
        <f t="shared" si="17"/>
        <v>-2</v>
      </c>
      <c r="AS116" s="43">
        <f t="shared" si="17"/>
        <v>45</v>
      </c>
      <c r="AT116" s="43">
        <f t="shared" si="17"/>
        <v>79</v>
      </c>
      <c r="AU116" s="43">
        <f t="shared" si="17"/>
        <v>16</v>
      </c>
      <c r="AV116" s="43">
        <f t="shared" si="17"/>
        <v>2</v>
      </c>
      <c r="AW116" s="43">
        <f t="shared" si="17"/>
        <v>-9</v>
      </c>
      <c r="AX116" s="43">
        <f t="shared" si="17"/>
        <v>57</v>
      </c>
      <c r="AY116" s="43">
        <f t="shared" si="17"/>
        <v>48</v>
      </c>
      <c r="AZ116" s="43">
        <f t="shared" si="17"/>
        <v>10</v>
      </c>
      <c r="BA116" s="44">
        <f t="shared" si="17"/>
        <v>-19</v>
      </c>
    </row>
    <row r="117" spans="1:53" s="30" customFormat="1" x14ac:dyDescent="0.25">
      <c r="A117" s="27" t="s">
        <v>47</v>
      </c>
      <c r="B117" s="43">
        <f t="shared" si="18"/>
        <v>-210</v>
      </c>
      <c r="C117" s="43">
        <f t="shared" si="18"/>
        <v>-142</v>
      </c>
      <c r="D117" s="43">
        <f t="shared" si="18"/>
        <v>-187</v>
      </c>
      <c r="E117" s="43">
        <f t="shared" si="17"/>
        <v>-221</v>
      </c>
      <c r="F117" s="43">
        <f t="shared" si="17"/>
        <v>-136</v>
      </c>
      <c r="G117" s="43">
        <f t="shared" si="17"/>
        <v>-77</v>
      </c>
      <c r="H117" s="43">
        <f t="shared" si="17"/>
        <v>-42</v>
      </c>
      <c r="I117" s="43">
        <f t="shared" si="17"/>
        <v>-72</v>
      </c>
      <c r="J117" s="43">
        <f t="shared" si="17"/>
        <v>98</v>
      </c>
      <c r="K117" s="43">
        <f t="shared" si="17"/>
        <v>-162</v>
      </c>
      <c r="L117" s="43">
        <f t="shared" si="17"/>
        <v>-271</v>
      </c>
      <c r="M117" s="43">
        <f t="shared" si="17"/>
        <v>-204</v>
      </c>
      <c r="N117" s="43">
        <f t="shared" si="17"/>
        <v>57</v>
      </c>
      <c r="O117" s="43">
        <f t="shared" si="17"/>
        <v>-150</v>
      </c>
      <c r="P117" s="43">
        <f t="shared" si="17"/>
        <v>-341</v>
      </c>
      <c r="Q117" s="43">
        <f t="shared" si="17"/>
        <v>-434</v>
      </c>
      <c r="R117" s="43">
        <f t="shared" si="17"/>
        <v>23</v>
      </c>
      <c r="S117" s="43">
        <f t="shared" si="17"/>
        <v>144</v>
      </c>
      <c r="T117" s="43">
        <f t="shared" si="17"/>
        <v>76</v>
      </c>
      <c r="U117" s="43">
        <f t="shared" si="17"/>
        <v>-110</v>
      </c>
      <c r="V117" s="43">
        <f t="shared" si="17"/>
        <v>106</v>
      </c>
      <c r="W117" s="43">
        <f t="shared" si="17"/>
        <v>-49</v>
      </c>
      <c r="X117" s="43">
        <f t="shared" si="17"/>
        <v>41</v>
      </c>
      <c r="Y117" s="43">
        <f t="shared" si="17"/>
        <v>51</v>
      </c>
      <c r="Z117" s="43">
        <f t="shared" si="17"/>
        <v>12</v>
      </c>
      <c r="AA117" s="43">
        <f t="shared" si="17"/>
        <v>-47</v>
      </c>
      <c r="AB117" s="43">
        <f t="shared" si="17"/>
        <v>13</v>
      </c>
      <c r="AC117" s="43">
        <f t="shared" si="17"/>
        <v>-36</v>
      </c>
      <c r="AD117" s="43">
        <f t="shared" si="17"/>
        <v>-77</v>
      </c>
      <c r="AE117" s="43">
        <f t="shared" si="17"/>
        <v>32</v>
      </c>
      <c r="AF117" s="43">
        <f t="shared" si="17"/>
        <v>61</v>
      </c>
      <c r="AG117" s="43">
        <f t="shared" si="17"/>
        <v>-30</v>
      </c>
      <c r="AH117" s="43">
        <f t="shared" si="17"/>
        <v>15</v>
      </c>
      <c r="AI117" s="43">
        <f t="shared" si="17"/>
        <v>-19</v>
      </c>
      <c r="AJ117" s="43">
        <f t="shared" si="17"/>
        <v>-23</v>
      </c>
      <c r="AK117" s="43">
        <f t="shared" si="17"/>
        <v>22</v>
      </c>
      <c r="AL117" s="43">
        <f t="shared" si="17"/>
        <v>17</v>
      </c>
      <c r="AM117" s="43">
        <f t="shared" si="17"/>
        <v>-31</v>
      </c>
      <c r="AN117" s="43">
        <f t="shared" si="17"/>
        <v>-60</v>
      </c>
      <c r="AO117" s="43">
        <f t="shared" si="17"/>
        <v>38</v>
      </c>
      <c r="AP117" s="43">
        <f t="shared" si="17"/>
        <v>-12</v>
      </c>
      <c r="AQ117" s="43">
        <f t="shared" si="17"/>
        <v>-26</v>
      </c>
      <c r="AR117" s="43">
        <f t="shared" si="17"/>
        <v>6</v>
      </c>
      <c r="AS117" s="43">
        <f t="shared" si="17"/>
        <v>94</v>
      </c>
      <c r="AT117" s="43">
        <f t="shared" si="17"/>
        <v>10</v>
      </c>
      <c r="AU117" s="43">
        <f t="shared" si="17"/>
        <v>-43</v>
      </c>
      <c r="AV117" s="43">
        <f t="shared" si="17"/>
        <v>43</v>
      </c>
      <c r="AW117" s="43">
        <f t="shared" si="17"/>
        <v>93</v>
      </c>
      <c r="AX117" s="43">
        <f t="shared" si="17"/>
        <v>-7</v>
      </c>
      <c r="AY117" s="43">
        <f t="shared" si="17"/>
        <v>-21</v>
      </c>
      <c r="AZ117" s="43">
        <f t="shared" si="17"/>
        <v>36</v>
      </c>
      <c r="BA117" s="44">
        <f t="shared" si="17"/>
        <v>-20</v>
      </c>
    </row>
    <row r="118" spans="1:53" s="30" customFormat="1" x14ac:dyDescent="0.25">
      <c r="A118" s="27" t="s">
        <v>48</v>
      </c>
      <c r="B118" s="43">
        <f t="shared" si="18"/>
        <v>-534</v>
      </c>
      <c r="C118" s="43">
        <f t="shared" si="18"/>
        <v>-565</v>
      </c>
      <c r="D118" s="43">
        <f t="shared" si="18"/>
        <v>-452</v>
      </c>
      <c r="E118" s="43">
        <f t="shared" si="17"/>
        <v>-558</v>
      </c>
      <c r="F118" s="43">
        <f t="shared" si="17"/>
        <v>-535</v>
      </c>
      <c r="G118" s="43">
        <f t="shared" si="17"/>
        <v>-125</v>
      </c>
      <c r="H118" s="43">
        <f t="shared" si="17"/>
        <v>-100</v>
      </c>
      <c r="I118" s="43">
        <f t="shared" si="17"/>
        <v>-229</v>
      </c>
      <c r="J118" s="43">
        <f t="shared" si="17"/>
        <v>89</v>
      </c>
      <c r="K118" s="43">
        <f t="shared" si="17"/>
        <v>-649</v>
      </c>
      <c r="L118" s="43">
        <f t="shared" si="17"/>
        <v>-661</v>
      </c>
      <c r="M118" s="43">
        <f t="shared" si="17"/>
        <v>-394</v>
      </c>
      <c r="N118" s="43">
        <f t="shared" si="17"/>
        <v>-90</v>
      </c>
      <c r="O118" s="43">
        <f t="shared" ref="O118:BA119" si="19">O34-O106</f>
        <v>-76</v>
      </c>
      <c r="P118" s="43">
        <f t="shared" si="19"/>
        <v>-535</v>
      </c>
      <c r="Q118" s="43">
        <f t="shared" si="19"/>
        <v>-562</v>
      </c>
      <c r="R118" s="43">
        <f t="shared" si="19"/>
        <v>-95</v>
      </c>
      <c r="S118" s="43">
        <f t="shared" si="19"/>
        <v>300</v>
      </c>
      <c r="T118" s="43">
        <f t="shared" si="19"/>
        <v>195</v>
      </c>
      <c r="U118" s="43">
        <f t="shared" si="19"/>
        <v>73</v>
      </c>
      <c r="V118" s="43">
        <f t="shared" si="19"/>
        <v>259</v>
      </c>
      <c r="W118" s="43">
        <f t="shared" si="19"/>
        <v>73</v>
      </c>
      <c r="X118" s="43">
        <f t="shared" si="19"/>
        <v>-35</v>
      </c>
      <c r="Y118" s="43">
        <f t="shared" si="19"/>
        <v>2</v>
      </c>
      <c r="Z118" s="43">
        <f t="shared" si="19"/>
        <v>161</v>
      </c>
      <c r="AA118" s="43">
        <f t="shared" si="19"/>
        <v>184</v>
      </c>
      <c r="AB118" s="43">
        <f t="shared" si="19"/>
        <v>39</v>
      </c>
      <c r="AC118" s="43">
        <f t="shared" si="19"/>
        <v>-17</v>
      </c>
      <c r="AD118" s="43">
        <f t="shared" si="19"/>
        <v>126</v>
      </c>
      <c r="AE118" s="43">
        <f t="shared" si="19"/>
        <v>-48</v>
      </c>
      <c r="AF118" s="43">
        <f t="shared" si="19"/>
        <v>44</v>
      </c>
      <c r="AG118" s="43">
        <f t="shared" si="19"/>
        <v>12</v>
      </c>
      <c r="AH118" s="43">
        <f t="shared" si="19"/>
        <v>41</v>
      </c>
      <c r="AI118" s="43">
        <f t="shared" si="19"/>
        <v>-81</v>
      </c>
      <c r="AJ118" s="43">
        <f t="shared" si="19"/>
        <v>169</v>
      </c>
      <c r="AK118" s="43">
        <f t="shared" si="19"/>
        <v>137</v>
      </c>
      <c r="AL118" s="43">
        <f t="shared" si="19"/>
        <v>78</v>
      </c>
      <c r="AM118" s="43">
        <f t="shared" si="19"/>
        <v>94</v>
      </c>
      <c r="AN118" s="43">
        <f t="shared" si="19"/>
        <v>131</v>
      </c>
      <c r="AO118" s="43">
        <f t="shared" si="19"/>
        <v>84</v>
      </c>
      <c r="AP118" s="43">
        <f t="shared" si="19"/>
        <v>128</v>
      </c>
      <c r="AQ118" s="43">
        <f t="shared" si="19"/>
        <v>151</v>
      </c>
      <c r="AR118" s="43">
        <f t="shared" si="19"/>
        <v>157</v>
      </c>
      <c r="AS118" s="43">
        <f t="shared" si="19"/>
        <v>238</v>
      </c>
      <c r="AT118" s="43">
        <f t="shared" si="19"/>
        <v>49</v>
      </c>
      <c r="AU118" s="43">
        <f t="shared" si="19"/>
        <v>251</v>
      </c>
      <c r="AV118" s="43">
        <f t="shared" si="19"/>
        <v>397</v>
      </c>
      <c r="AW118" s="43">
        <f t="shared" si="19"/>
        <v>313</v>
      </c>
      <c r="AX118" s="43">
        <f t="shared" si="19"/>
        <v>113</v>
      </c>
      <c r="AY118" s="43">
        <f t="shared" si="19"/>
        <v>253</v>
      </c>
      <c r="AZ118" s="43">
        <f t="shared" si="19"/>
        <v>163</v>
      </c>
      <c r="BA118" s="44">
        <f t="shared" si="19"/>
        <v>218</v>
      </c>
    </row>
    <row r="119" spans="1:53" s="51" customFormat="1" x14ac:dyDescent="0.25">
      <c r="A119" s="45" t="s">
        <v>49</v>
      </c>
      <c r="B119" s="46">
        <f t="shared" si="18"/>
        <v>-926</v>
      </c>
      <c r="C119" s="46">
        <f t="shared" si="18"/>
        <v>-1550</v>
      </c>
      <c r="D119" s="46">
        <f t="shared" si="18"/>
        <v>-1663</v>
      </c>
      <c r="E119" s="46">
        <f t="shared" si="18"/>
        <v>-1425</v>
      </c>
      <c r="F119" s="46">
        <f t="shared" si="18"/>
        <v>-1265</v>
      </c>
      <c r="G119" s="46">
        <f t="shared" si="18"/>
        <v>-653</v>
      </c>
      <c r="H119" s="46">
        <f t="shared" si="18"/>
        <v>-263</v>
      </c>
      <c r="I119" s="46">
        <f t="shared" si="18"/>
        <v>-595</v>
      </c>
      <c r="J119" s="46">
        <f t="shared" si="18"/>
        <v>-82</v>
      </c>
      <c r="K119" s="46">
        <f t="shared" si="18"/>
        <v>-1271</v>
      </c>
      <c r="L119" s="46">
        <f t="shared" si="18"/>
        <v>-1271</v>
      </c>
      <c r="M119" s="46">
        <f t="shared" si="18"/>
        <v>-840</v>
      </c>
      <c r="N119" s="46">
        <f t="shared" si="18"/>
        <v>-225</v>
      </c>
      <c r="O119" s="46">
        <f t="shared" si="18"/>
        <v>-467</v>
      </c>
      <c r="P119" s="46">
        <f t="shared" si="18"/>
        <v>-977</v>
      </c>
      <c r="Q119" s="46">
        <f t="shared" si="18"/>
        <v>-860</v>
      </c>
      <c r="R119" s="46">
        <f t="shared" si="19"/>
        <v>-85</v>
      </c>
      <c r="S119" s="46">
        <f t="shared" si="19"/>
        <v>658</v>
      </c>
      <c r="T119" s="46">
        <f t="shared" si="19"/>
        <v>162</v>
      </c>
      <c r="U119" s="46">
        <f t="shared" si="19"/>
        <v>238</v>
      </c>
      <c r="V119" s="46">
        <f t="shared" si="19"/>
        <v>265</v>
      </c>
      <c r="W119" s="46">
        <f t="shared" si="19"/>
        <v>110</v>
      </c>
      <c r="X119" s="46">
        <f t="shared" si="19"/>
        <v>147</v>
      </c>
      <c r="Y119" s="46">
        <f t="shared" si="19"/>
        <v>100</v>
      </c>
      <c r="Z119" s="46">
        <f t="shared" si="19"/>
        <v>79</v>
      </c>
      <c r="AA119" s="46">
        <f t="shared" si="19"/>
        <v>170</v>
      </c>
      <c r="AB119" s="46">
        <f t="shared" si="19"/>
        <v>-165</v>
      </c>
      <c r="AC119" s="46">
        <f t="shared" si="19"/>
        <v>-7</v>
      </c>
      <c r="AD119" s="46">
        <f t="shared" si="19"/>
        <v>-40</v>
      </c>
      <c r="AE119" s="46">
        <f t="shared" si="19"/>
        <v>88</v>
      </c>
      <c r="AF119" s="46">
        <f t="shared" si="19"/>
        <v>70</v>
      </c>
      <c r="AG119" s="46">
        <f t="shared" si="19"/>
        <v>-8</v>
      </c>
      <c r="AH119" s="46">
        <f t="shared" si="19"/>
        <v>66</v>
      </c>
      <c r="AI119" s="46">
        <f t="shared" si="19"/>
        <v>69</v>
      </c>
      <c r="AJ119" s="46">
        <f t="shared" si="19"/>
        <v>232</v>
      </c>
      <c r="AK119" s="46">
        <f t="shared" si="19"/>
        <v>135</v>
      </c>
      <c r="AL119" s="46">
        <f t="shared" si="19"/>
        <v>217</v>
      </c>
      <c r="AM119" s="46">
        <f t="shared" si="19"/>
        <v>121</v>
      </c>
      <c r="AN119" s="46">
        <f t="shared" si="19"/>
        <v>174</v>
      </c>
      <c r="AO119" s="46">
        <f t="shared" si="19"/>
        <v>121</v>
      </c>
      <c r="AP119" s="46">
        <f t="shared" si="19"/>
        <v>314</v>
      </c>
      <c r="AQ119" s="46">
        <f t="shared" si="19"/>
        <v>213</v>
      </c>
      <c r="AR119" s="46">
        <f t="shared" si="19"/>
        <v>311</v>
      </c>
      <c r="AS119" s="46">
        <f t="shared" si="19"/>
        <v>264</v>
      </c>
      <c r="AT119" s="46">
        <f t="shared" si="19"/>
        <v>399</v>
      </c>
      <c r="AU119" s="46">
        <f t="shared" si="19"/>
        <v>265</v>
      </c>
      <c r="AV119" s="46">
        <f t="shared" si="19"/>
        <v>520</v>
      </c>
      <c r="AW119" s="46">
        <f t="shared" si="19"/>
        <v>541</v>
      </c>
      <c r="AX119" s="46">
        <f t="shared" si="19"/>
        <v>370</v>
      </c>
      <c r="AY119" s="46">
        <f t="shared" si="19"/>
        <v>318</v>
      </c>
      <c r="AZ119" s="46">
        <f t="shared" si="19"/>
        <v>558</v>
      </c>
      <c r="BA119" s="47">
        <f t="shared" si="19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0">SUM(F113:F119)</f>
        <v>-1988</v>
      </c>
      <c r="G120" s="76">
        <f t="shared" si="20"/>
        <v>-830</v>
      </c>
      <c r="H120" s="76">
        <f t="shared" si="20"/>
        <v>-422</v>
      </c>
      <c r="I120" s="76">
        <f t="shared" si="20"/>
        <v>-847</v>
      </c>
      <c r="J120" s="76">
        <f t="shared" si="20"/>
        <v>190</v>
      </c>
      <c r="K120" s="76">
        <f t="shared" si="20"/>
        <v>-2099</v>
      </c>
      <c r="L120" s="76">
        <f t="shared" si="20"/>
        <v>-2221</v>
      </c>
      <c r="M120" s="76">
        <f t="shared" si="20"/>
        <v>-1511</v>
      </c>
      <c r="N120" s="76">
        <f t="shared" si="20"/>
        <v>-74</v>
      </c>
      <c r="O120" s="76">
        <f t="shared" si="20"/>
        <v>-668</v>
      </c>
      <c r="P120" s="76">
        <f t="shared" si="20"/>
        <v>-2010</v>
      </c>
      <c r="Q120" s="76">
        <f t="shared" si="20"/>
        <v>-2198</v>
      </c>
      <c r="R120" s="76">
        <f t="shared" si="20"/>
        <v>-247</v>
      </c>
      <c r="S120" s="76">
        <f t="shared" si="20"/>
        <v>1054</v>
      </c>
      <c r="T120" s="76">
        <f t="shared" si="20"/>
        <v>431</v>
      </c>
      <c r="U120" s="76">
        <f t="shared" si="20"/>
        <v>131</v>
      </c>
      <c r="V120" s="76">
        <f t="shared" si="20"/>
        <v>648</v>
      </c>
      <c r="W120" s="76">
        <f t="shared" si="20"/>
        <v>113</v>
      </c>
      <c r="X120" s="76">
        <f t="shared" si="20"/>
        <v>190</v>
      </c>
      <c r="Y120" s="76">
        <f t="shared" si="20"/>
        <v>102</v>
      </c>
      <c r="Z120" s="76">
        <f t="shared" si="20"/>
        <v>202</v>
      </c>
      <c r="AA120" s="76">
        <f t="shared" si="20"/>
        <v>299</v>
      </c>
      <c r="AB120" s="76">
        <f t="shared" si="20"/>
        <v>-196</v>
      </c>
      <c r="AC120" s="76">
        <f t="shared" si="20"/>
        <v>-114</v>
      </c>
      <c r="AD120" s="76">
        <f t="shared" si="20"/>
        <v>-47</v>
      </c>
      <c r="AE120" s="76">
        <f t="shared" si="20"/>
        <v>-29</v>
      </c>
      <c r="AF120" s="76">
        <f t="shared" si="20"/>
        <v>110</v>
      </c>
      <c r="AG120" s="76">
        <f t="shared" si="20"/>
        <v>-197</v>
      </c>
      <c r="AH120" s="76">
        <f t="shared" si="20"/>
        <v>263</v>
      </c>
      <c r="AI120" s="76">
        <f t="shared" si="20"/>
        <v>16</v>
      </c>
      <c r="AJ120" s="76">
        <f t="shared" si="20"/>
        <v>377</v>
      </c>
      <c r="AK120" s="76">
        <f t="shared" si="20"/>
        <v>250</v>
      </c>
      <c r="AL120" s="76">
        <f t="shared" si="20"/>
        <v>322</v>
      </c>
      <c r="AM120" s="76">
        <f t="shared" si="20"/>
        <v>135</v>
      </c>
      <c r="AN120" s="76">
        <f t="shared" si="20"/>
        <v>367</v>
      </c>
      <c r="AO120" s="76">
        <f t="shared" si="20"/>
        <v>296</v>
      </c>
      <c r="AP120" s="76">
        <f t="shared" si="20"/>
        <v>324</v>
      </c>
      <c r="AQ120" s="76">
        <f t="shared" si="20"/>
        <v>292</v>
      </c>
      <c r="AR120" s="76">
        <f t="shared" si="20"/>
        <v>418</v>
      </c>
      <c r="AS120" s="76">
        <f t="shared" si="20"/>
        <v>635</v>
      </c>
      <c r="AT120" s="76">
        <f t="shared" si="20"/>
        <v>546</v>
      </c>
      <c r="AU120" s="76">
        <f t="shared" si="20"/>
        <v>457</v>
      </c>
      <c r="AV120" s="76">
        <f t="shared" si="20"/>
        <v>925</v>
      </c>
      <c r="AW120" s="76">
        <f t="shared" si="20"/>
        <v>925</v>
      </c>
      <c r="AX120" s="76">
        <f t="shared" si="20"/>
        <v>529</v>
      </c>
      <c r="AY120" s="76">
        <f t="shared" si="20"/>
        <v>638</v>
      </c>
      <c r="AZ120" s="76">
        <f t="shared" si="20"/>
        <v>810</v>
      </c>
      <c r="BA120" s="77">
        <f t="shared" si="20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1">B113/((B101+B29)/2)</f>
        <v>1.0947368421052632</v>
      </c>
      <c r="C125" s="68">
        <f t="shared" si="21"/>
        <v>1.1869918699186992</v>
      </c>
      <c r="D125" s="68">
        <f t="shared" si="21"/>
        <v>1</v>
      </c>
      <c r="E125" s="68">
        <f t="shared" si="21"/>
        <v>-0.17391304347826086</v>
      </c>
      <c r="F125" s="68">
        <f t="shared" si="21"/>
        <v>0.32653061224489793</v>
      </c>
      <c r="G125" s="68">
        <f t="shared" si="21"/>
        <v>0.18181818181818182</v>
      </c>
      <c r="H125" s="68">
        <f t="shared" si="21"/>
        <v>2.0618556701030927E-2</v>
      </c>
      <c r="I125" s="68">
        <f t="shared" si="21"/>
        <v>0.77647058823529413</v>
      </c>
      <c r="J125" s="68">
        <f t="shared" si="21"/>
        <v>0.14432989690721648</v>
      </c>
      <c r="K125" s="68">
        <f t="shared" si="21"/>
        <v>-4.3478260869565216E-2</v>
      </c>
      <c r="L125" s="68">
        <f t="shared" si="21"/>
        <v>0.19230769230769232</v>
      </c>
      <c r="M125" s="68">
        <f t="shared" si="21"/>
        <v>6.3157894736842107E-2</v>
      </c>
      <c r="N125" s="68">
        <f t="shared" si="21"/>
        <v>4.5454545454545456E-2</v>
      </c>
      <c r="O125" s="68">
        <f t="shared" si="21"/>
        <v>-0.11494252873563218</v>
      </c>
      <c r="P125" s="68">
        <f t="shared" si="21"/>
        <v>0.26506024096385544</v>
      </c>
      <c r="Q125" s="68">
        <f t="shared" si="21"/>
        <v>-0.11764705882352941</v>
      </c>
      <c r="R125" s="68">
        <f t="shared" si="21"/>
        <v>-0.50549450549450547</v>
      </c>
      <c r="S125" s="68">
        <f t="shared" si="21"/>
        <v>-0.10309278350515463</v>
      </c>
      <c r="T125" s="68">
        <f t="shared" si="21"/>
        <v>0.15384615384615385</v>
      </c>
      <c r="U125" s="68">
        <f t="shared" si="21"/>
        <v>-0.16666666666666666</v>
      </c>
      <c r="V125" s="68">
        <f t="shared" si="21"/>
        <v>-0.16216216216216217</v>
      </c>
      <c r="W125" s="68">
        <f t="shared" si="21"/>
        <v>-2.197802197802198E-2</v>
      </c>
      <c r="X125" s="68">
        <f t="shared" si="21"/>
        <v>4.2553191489361701E-2</v>
      </c>
      <c r="Y125" s="68">
        <f t="shared" si="21"/>
        <v>-0.26415094339622641</v>
      </c>
      <c r="Z125" s="68">
        <f t="shared" si="21"/>
        <v>-0.17821782178217821</v>
      </c>
      <c r="AA125" s="68">
        <f t="shared" si="21"/>
        <v>-9.7560975609756101E-2</v>
      </c>
      <c r="AB125" s="68">
        <f t="shared" si="21"/>
        <v>-0.40963855421686746</v>
      </c>
      <c r="AC125" s="68">
        <f t="shared" si="21"/>
        <v>-8.6956521739130432E-2</v>
      </c>
      <c r="AD125" s="68">
        <f t="shared" si="21"/>
        <v>0</v>
      </c>
      <c r="AE125" s="68">
        <f t="shared" si="21"/>
        <v>-3.4482758620689655E-2</v>
      </c>
      <c r="AF125" s="68">
        <f t="shared" si="21"/>
        <v>-8.4033613445378158E-2</v>
      </c>
      <c r="AG125" s="68">
        <f t="shared" si="21"/>
        <v>-3.4482758620689655E-2</v>
      </c>
      <c r="AH125" s="68">
        <f t="shared" si="21"/>
        <v>-0.16949152542372881</v>
      </c>
      <c r="AI125" s="68">
        <f t="shared" si="21"/>
        <v>6.5934065934065936E-2</v>
      </c>
      <c r="AJ125" s="68">
        <f t="shared" si="21"/>
        <v>-0.125</v>
      </c>
      <c r="AK125" s="68">
        <f t="shared" si="21"/>
        <v>0.18181818181818182</v>
      </c>
      <c r="AL125" s="68">
        <f t="shared" si="21"/>
        <v>8.6956521739130432E-2</v>
      </c>
      <c r="AM125" s="68">
        <f t="shared" si="21"/>
        <v>-0.42105263157894735</v>
      </c>
      <c r="AN125" s="68">
        <f t="shared" si="21"/>
        <v>9.5238095238095233E-2</v>
      </c>
      <c r="AO125" s="68">
        <f t="shared" si="21"/>
        <v>0.51851851851851849</v>
      </c>
      <c r="AP125" s="68">
        <f t="shared" si="21"/>
        <v>-2.1505376344086023E-2</v>
      </c>
      <c r="AQ125" s="68">
        <f t="shared" si="21"/>
        <v>0.22680412371134021</v>
      </c>
      <c r="AR125" s="68">
        <f t="shared" si="21"/>
        <v>-0.2807017543859649</v>
      </c>
      <c r="AS125" s="68">
        <f t="shared" si="21"/>
        <v>-2.197802197802198E-2</v>
      </c>
      <c r="AT125" s="68">
        <f t="shared" si="21"/>
        <v>0.16666666666666666</v>
      </c>
      <c r="AU125" s="68">
        <f t="shared" si="21"/>
        <v>-2.1505376344086023E-2</v>
      </c>
      <c r="AV125" s="68">
        <f t="shared" si="21"/>
        <v>-8.4033613445378158E-2</v>
      </c>
      <c r="AW125" s="68">
        <f t="shared" si="21"/>
        <v>-3.5087719298245612E-2</v>
      </c>
      <c r="AX125" s="68">
        <f t="shared" si="21"/>
        <v>0.10526315789473684</v>
      </c>
      <c r="AY125" s="68">
        <f t="shared" si="21"/>
        <v>1.9417475728155338E-2</v>
      </c>
      <c r="AZ125" s="68">
        <f t="shared" si="21"/>
        <v>0.25531914893617019</v>
      </c>
      <c r="BA125" s="69">
        <f t="shared" si="21"/>
        <v>0.42857142857142855</v>
      </c>
    </row>
    <row r="126" spans="1:53" s="30" customFormat="1" x14ac:dyDescent="0.25">
      <c r="A126" s="27" t="s">
        <v>44</v>
      </c>
      <c r="B126" s="49">
        <f t="shared" si="21"/>
        <v>-0.18181818181818182</v>
      </c>
      <c r="C126" s="49">
        <f t="shared" si="21"/>
        <v>0.16216216216216217</v>
      </c>
      <c r="D126" s="49">
        <f t="shared" si="21"/>
        <v>0.27450980392156865</v>
      </c>
      <c r="E126" s="49">
        <f t="shared" si="21"/>
        <v>-0.1276595744680851</v>
      </c>
      <c r="F126" s="49">
        <f t="shared" si="21"/>
        <v>6.8965517241379309E-2</v>
      </c>
      <c r="G126" s="49">
        <f t="shared" si="21"/>
        <v>8.3333333333333329E-2</v>
      </c>
      <c r="H126" s="49">
        <f t="shared" si="21"/>
        <v>0</v>
      </c>
      <c r="I126" s="49">
        <f t="shared" si="21"/>
        <v>0.79069767441860461</v>
      </c>
      <c r="J126" s="49">
        <f t="shared" si="21"/>
        <v>0.58064516129032262</v>
      </c>
      <c r="K126" s="49">
        <f t="shared" si="21"/>
        <v>-0.51162790697674421</v>
      </c>
      <c r="L126" s="49">
        <f t="shared" si="21"/>
        <v>0.34146341463414637</v>
      </c>
      <c r="M126" s="49">
        <f t="shared" si="21"/>
        <v>0.46153846153846156</v>
      </c>
      <c r="N126" s="49">
        <f t="shared" si="21"/>
        <v>-0.16216216216216217</v>
      </c>
      <c r="O126" s="49">
        <f t="shared" si="21"/>
        <v>-0.51428571428571423</v>
      </c>
      <c r="P126" s="49">
        <f t="shared" si="21"/>
        <v>-8.3333333333333329E-2</v>
      </c>
      <c r="Q126" s="49">
        <f t="shared" si="21"/>
        <v>0</v>
      </c>
      <c r="R126" s="49">
        <f t="shared" si="21"/>
        <v>0.4</v>
      </c>
      <c r="S126" s="49">
        <f t="shared" si="21"/>
        <v>-0.15384615384615385</v>
      </c>
      <c r="T126" s="49">
        <f t="shared" si="21"/>
        <v>-0.21052631578947367</v>
      </c>
      <c r="U126" s="49">
        <f t="shared" si="21"/>
        <v>-0.52631578947368418</v>
      </c>
      <c r="V126" s="49">
        <f t="shared" si="21"/>
        <v>0.47058823529411764</v>
      </c>
      <c r="W126" s="49">
        <f t="shared" si="21"/>
        <v>-0.11764705882352941</v>
      </c>
      <c r="X126" s="49">
        <f t="shared" si="21"/>
        <v>-5.4054054054054057E-2</v>
      </c>
      <c r="Y126" s="49">
        <f t="shared" si="21"/>
        <v>5.7142857142857141E-2</v>
      </c>
      <c r="Z126" s="49">
        <f t="shared" si="21"/>
        <v>-4.878048780487805E-2</v>
      </c>
      <c r="AA126" s="49">
        <f t="shared" si="21"/>
        <v>-4.6511627906976744E-2</v>
      </c>
      <c r="AB126" s="49">
        <f t="shared" si="21"/>
        <v>0.12244897959183673</v>
      </c>
      <c r="AC126" s="49">
        <f t="shared" si="21"/>
        <v>-0.27027027027027029</v>
      </c>
      <c r="AD126" s="49">
        <f t="shared" si="21"/>
        <v>-6.8965517241379309E-2</v>
      </c>
      <c r="AE126" s="49">
        <f t="shared" si="21"/>
        <v>7.407407407407407E-2</v>
      </c>
      <c r="AF126" s="49">
        <f t="shared" si="21"/>
        <v>-0.48275862068965519</v>
      </c>
      <c r="AG126" s="49">
        <f t="shared" si="21"/>
        <v>-0.4</v>
      </c>
      <c r="AH126" s="49">
        <f t="shared" si="21"/>
        <v>0.74285714285714288</v>
      </c>
      <c r="AI126" s="49">
        <f t="shared" si="21"/>
        <v>-0.93333333333333335</v>
      </c>
      <c r="AJ126" s="49">
        <f t="shared" si="21"/>
        <v>0.37037037037037035</v>
      </c>
      <c r="AK126" s="49">
        <f t="shared" si="21"/>
        <v>-5.128205128205128E-2</v>
      </c>
      <c r="AL126" s="49">
        <f t="shared" si="21"/>
        <v>-0.4</v>
      </c>
      <c r="AM126" s="49">
        <f t="shared" si="21"/>
        <v>0</v>
      </c>
      <c r="AN126" s="49">
        <f t="shared" si="21"/>
        <v>0.33333333333333331</v>
      </c>
      <c r="AO126" s="49">
        <f t="shared" si="21"/>
        <v>-0.125</v>
      </c>
      <c r="AP126" s="49">
        <f t="shared" si="21"/>
        <v>-0.22222222222222221</v>
      </c>
      <c r="AQ126" s="49">
        <f t="shared" si="21"/>
        <v>-0.25</v>
      </c>
      <c r="AR126" s="49">
        <f t="shared" si="21"/>
        <v>-0.52631578947368418</v>
      </c>
      <c r="AS126" s="49">
        <f t="shared" si="21"/>
        <v>-0.23255813953488372</v>
      </c>
      <c r="AT126" s="49">
        <f t="shared" si="21"/>
        <v>-0.52631578947368418</v>
      </c>
      <c r="AU126" s="49">
        <f t="shared" si="21"/>
        <v>-0.41666666666666669</v>
      </c>
      <c r="AV126" s="49">
        <f t="shared" si="21"/>
        <v>-0.14634146341463414</v>
      </c>
      <c r="AW126" s="49">
        <f t="shared" si="21"/>
        <v>-0.35294117647058826</v>
      </c>
      <c r="AX126" s="49">
        <f t="shared" si="21"/>
        <v>0.125</v>
      </c>
      <c r="AY126" s="49">
        <f t="shared" si="21"/>
        <v>0.84444444444444444</v>
      </c>
      <c r="AZ126" s="49">
        <f t="shared" si="21"/>
        <v>-0.19047619047619047</v>
      </c>
      <c r="BA126" s="70">
        <f t="shared" si="21"/>
        <v>0.16666666666666666</v>
      </c>
    </row>
    <row r="127" spans="1:53" s="30" customFormat="1" x14ac:dyDescent="0.25">
      <c r="A127" s="27" t="s">
        <v>45</v>
      </c>
      <c r="B127" s="49">
        <f t="shared" si="21"/>
        <v>3.309692671394799E-2</v>
      </c>
      <c r="C127" s="49">
        <f t="shared" si="21"/>
        <v>-7.560137457044673E-2</v>
      </c>
      <c r="D127" s="49">
        <f t="shared" si="21"/>
        <v>0.10909090909090909</v>
      </c>
      <c r="E127" s="49">
        <f t="shared" si="21"/>
        <v>0.12872841444270017</v>
      </c>
      <c r="F127" s="49">
        <f t="shared" si="21"/>
        <v>-9.9071207430340563E-2</v>
      </c>
      <c r="G127" s="49">
        <f t="shared" si="21"/>
        <v>-9.285714285714286E-2</v>
      </c>
      <c r="H127" s="49">
        <f t="shared" si="21"/>
        <v>-4.1733547351524881E-2</v>
      </c>
      <c r="I127" s="49">
        <f t="shared" si="21"/>
        <v>-6.3157894736842107E-2</v>
      </c>
      <c r="J127" s="49">
        <f t="shared" si="21"/>
        <v>0.12546125461254612</v>
      </c>
      <c r="K127" s="49">
        <f t="shared" si="21"/>
        <v>5.4237288135593219E-2</v>
      </c>
      <c r="L127" s="49">
        <f t="shared" si="21"/>
        <v>-9.5541401273885357E-2</v>
      </c>
      <c r="M127" s="49">
        <f t="shared" si="21"/>
        <v>5.2539404553415062E-2</v>
      </c>
      <c r="N127" s="49">
        <f t="shared" si="21"/>
        <v>0.10181818181818182</v>
      </c>
      <c r="O127" s="49">
        <f t="shared" si="21"/>
        <v>0.12949640287769784</v>
      </c>
      <c r="P127" s="49">
        <f t="shared" si="21"/>
        <v>-0.15679999999999999</v>
      </c>
      <c r="Q127" s="49">
        <f t="shared" si="21"/>
        <v>-0.18115942028985507</v>
      </c>
      <c r="R127" s="49">
        <f t="shared" si="21"/>
        <v>-0.21859706362153344</v>
      </c>
      <c r="S127" s="49">
        <f t="shared" si="21"/>
        <v>-3.6363636363636362E-2</v>
      </c>
      <c r="T127" s="49">
        <f t="shared" si="21"/>
        <v>5.8939096267190572E-2</v>
      </c>
      <c r="U127" s="49">
        <f t="shared" si="21"/>
        <v>1.3245033112582781E-2</v>
      </c>
      <c r="V127" s="49">
        <f t="shared" si="21"/>
        <v>4.975124378109453E-2</v>
      </c>
      <c r="W127" s="49">
        <f t="shared" si="21"/>
        <v>-4.4989775051124746E-2</v>
      </c>
      <c r="X127" s="49">
        <f t="shared" si="21"/>
        <v>2.6490066225165563E-2</v>
      </c>
      <c r="Y127" s="49">
        <f t="shared" si="21"/>
        <v>4.1095890410958902E-2</v>
      </c>
      <c r="Z127" s="49">
        <f t="shared" si="21"/>
        <v>-9.8807495741056212E-2</v>
      </c>
      <c r="AA127" s="49">
        <f t="shared" si="21"/>
        <v>-0.11398963730569948</v>
      </c>
      <c r="AB127" s="49">
        <f t="shared" si="21"/>
        <v>-0.11460258780036968</v>
      </c>
      <c r="AC127" s="49">
        <f t="shared" si="21"/>
        <v>-0.15985790408525755</v>
      </c>
      <c r="AD127" s="49">
        <f t="shared" si="21"/>
        <v>-8.5763293310463118E-2</v>
      </c>
      <c r="AE127" s="49">
        <f t="shared" si="21"/>
        <v>-8.6021505376344093E-2</v>
      </c>
      <c r="AF127" s="49">
        <f t="shared" si="21"/>
        <v>-7.6225045372050812E-2</v>
      </c>
      <c r="AG127" s="49">
        <f t="shared" si="21"/>
        <v>-0.28970331588132636</v>
      </c>
      <c r="AH127" s="49">
        <f t="shared" si="21"/>
        <v>9.056603773584905E-2</v>
      </c>
      <c r="AI127" s="49">
        <f t="shared" si="21"/>
        <v>5.4474708171206226E-2</v>
      </c>
      <c r="AJ127" s="49">
        <f t="shared" si="21"/>
        <v>-3.9387308533916851E-2</v>
      </c>
      <c r="AK127" s="49">
        <f t="shared" si="21"/>
        <v>-0.18612521150592218</v>
      </c>
      <c r="AL127" s="49">
        <f t="shared" si="21"/>
        <v>7.6923076923076927E-2</v>
      </c>
      <c r="AM127" s="49">
        <f t="shared" si="21"/>
        <v>-0.10071942446043165</v>
      </c>
      <c r="AN127" s="49">
        <f t="shared" si="21"/>
        <v>-3.7105751391465678E-3</v>
      </c>
      <c r="AO127" s="49">
        <f t="shared" si="21"/>
        <v>0.12418300653594772</v>
      </c>
      <c r="AP127" s="49">
        <f t="shared" si="21"/>
        <v>-8.2539682539682538E-2</v>
      </c>
      <c r="AQ127" s="49">
        <f t="shared" si="21"/>
        <v>6.6225165562913907E-3</v>
      </c>
      <c r="AR127" s="49">
        <f t="shared" si="21"/>
        <v>-9.4915254237288138E-2</v>
      </c>
      <c r="AS127" s="49">
        <f t="shared" si="21"/>
        <v>0</v>
      </c>
      <c r="AT127" s="49">
        <f t="shared" si="21"/>
        <v>1.9292604501607719E-2</v>
      </c>
      <c r="AU127" s="49">
        <f t="shared" si="21"/>
        <v>-7.460035523978685E-2</v>
      </c>
      <c r="AV127" s="49">
        <f t="shared" si="21"/>
        <v>-9.7478991596638656E-2</v>
      </c>
      <c r="AW127" s="49">
        <f t="shared" si="21"/>
        <v>-1.5898251192368838E-2</v>
      </c>
      <c r="AX127" s="49">
        <f t="shared" si="21"/>
        <v>-3.4321372854914198E-2</v>
      </c>
      <c r="AY127" s="49">
        <f t="shared" si="21"/>
        <v>6.5573770491803282E-2</v>
      </c>
      <c r="AZ127" s="49">
        <f t="shared" si="21"/>
        <v>9.9857346647646214E-2</v>
      </c>
      <c r="BA127" s="70">
        <f t="shared" si="21"/>
        <v>-0.11464968152866242</v>
      </c>
    </row>
    <row r="128" spans="1:53" s="30" customFormat="1" x14ac:dyDescent="0.25">
      <c r="A128" s="27" t="s">
        <v>46</v>
      </c>
      <c r="B128" s="49">
        <f t="shared" si="21"/>
        <v>-7.3121735636801924E-2</v>
      </c>
      <c r="C128" s="49">
        <f t="shared" si="21"/>
        <v>-9.5302013422818799E-2</v>
      </c>
      <c r="D128" s="49">
        <f t="shared" si="21"/>
        <v>-9.3055555555555558E-2</v>
      </c>
      <c r="E128" s="49">
        <f t="shared" si="21"/>
        <v>-1.4497756299620296E-2</v>
      </c>
      <c r="F128" s="49">
        <f t="shared" si="21"/>
        <v>-2.67051605918441E-2</v>
      </c>
      <c r="G128" s="49">
        <f t="shared" si="21"/>
        <v>2.9261155815654718E-2</v>
      </c>
      <c r="H128" s="49">
        <f t="shared" si="21"/>
        <v>-3.6376864314296106E-3</v>
      </c>
      <c r="I128" s="49">
        <f t="shared" si="21"/>
        <v>1.2261089073205915E-2</v>
      </c>
      <c r="J128" s="49">
        <f t="shared" si="21"/>
        <v>2.807862013638187E-2</v>
      </c>
      <c r="K128" s="49">
        <f t="shared" si="21"/>
        <v>-1.4792899408284023E-2</v>
      </c>
      <c r="L128" s="49">
        <f t="shared" si="21"/>
        <v>-3.806623524933384E-3</v>
      </c>
      <c r="M128" s="49">
        <f t="shared" si="21"/>
        <v>-7.6982294072363358E-2</v>
      </c>
      <c r="N128" s="49">
        <f t="shared" si="21"/>
        <v>0.13729777000437254</v>
      </c>
      <c r="O128" s="49">
        <f t="shared" si="21"/>
        <v>2.4380333197887038E-3</v>
      </c>
      <c r="P128" s="49">
        <f t="shared" si="21"/>
        <v>-8.8401964488099741E-2</v>
      </c>
      <c r="Q128" s="49">
        <f t="shared" si="21"/>
        <v>-0.23008849557522124</v>
      </c>
      <c r="R128" s="49">
        <f t="shared" si="21"/>
        <v>-4.9586776859504135E-3</v>
      </c>
      <c r="S128" s="49">
        <f t="shared" si="21"/>
        <v>-2.1505376344086023E-2</v>
      </c>
      <c r="T128" s="49">
        <f t="shared" si="21"/>
        <v>-1.9013128112267994E-2</v>
      </c>
      <c r="U128" s="49">
        <f t="shared" si="21"/>
        <v>-4.3010752688172046E-2</v>
      </c>
      <c r="V128" s="49">
        <f t="shared" si="21"/>
        <v>3.1746031746031746E-3</v>
      </c>
      <c r="W128" s="49">
        <f t="shared" si="21"/>
        <v>-7.0387129210658624E-3</v>
      </c>
      <c r="X128" s="49">
        <f t="shared" si="21"/>
        <v>2.3159636062861869E-2</v>
      </c>
      <c r="Y128" s="49">
        <f t="shared" si="21"/>
        <v>-4.2589437819420782E-2</v>
      </c>
      <c r="Z128" s="49">
        <f t="shared" si="21"/>
        <v>-9.5196884465599315E-3</v>
      </c>
      <c r="AA128" s="49">
        <f t="shared" si="21"/>
        <v>2.5020850708924104E-2</v>
      </c>
      <c r="AB128" s="49">
        <f t="shared" si="21"/>
        <v>-3.3598585322723251E-2</v>
      </c>
      <c r="AC128" s="49">
        <f t="shared" si="21"/>
        <v>0</v>
      </c>
      <c r="AD128" s="49">
        <f t="shared" si="21"/>
        <v>-2.6064291920069503E-2</v>
      </c>
      <c r="AE128" s="49">
        <f t="shared" si="21"/>
        <v>-6.5800865800865804E-2</v>
      </c>
      <c r="AF128" s="49">
        <f t="shared" si="21"/>
        <v>-2.8094820017559263E-2</v>
      </c>
      <c r="AG128" s="49">
        <f t="shared" si="21"/>
        <v>-7.0484581497797363E-2</v>
      </c>
      <c r="AH128" s="49">
        <f t="shared" si="21"/>
        <v>9.6040438079191243E-2</v>
      </c>
      <c r="AI128" s="49">
        <f t="shared" si="21"/>
        <v>3.9819004524886875E-2</v>
      </c>
      <c r="AJ128" s="49">
        <f t="shared" si="21"/>
        <v>8.8105726872246704E-3</v>
      </c>
      <c r="AK128" s="49">
        <f t="shared" si="21"/>
        <v>2.5052192066805845E-3</v>
      </c>
      <c r="AL128" s="49">
        <f t="shared" si="21"/>
        <v>-9.3656875266070663E-3</v>
      </c>
      <c r="AM128" s="49">
        <f t="shared" si="21"/>
        <v>2.5586353944562902E-3</v>
      </c>
      <c r="AN128" s="49">
        <f t="shared" si="21"/>
        <v>0.1</v>
      </c>
      <c r="AO128" s="49">
        <f t="shared" si="21"/>
        <v>-9.2088740058601931E-3</v>
      </c>
      <c r="AP128" s="49">
        <f t="shared" si="21"/>
        <v>-6.3856960408684549E-2</v>
      </c>
      <c r="AQ128" s="49">
        <f t="shared" si="21"/>
        <v>-4.6550994498518829E-2</v>
      </c>
      <c r="AR128" s="49">
        <f t="shared" si="21"/>
        <v>-1.6680567139282735E-3</v>
      </c>
      <c r="AS128" s="49">
        <f t="shared" si="21"/>
        <v>3.8346825734980827E-2</v>
      </c>
      <c r="AT128" s="49">
        <f t="shared" si="21"/>
        <v>6.6025908900961133E-2</v>
      </c>
      <c r="AU128" s="49">
        <f t="shared" si="21"/>
        <v>1.2841091492776886E-2</v>
      </c>
      <c r="AV128" s="49">
        <f t="shared" si="21"/>
        <v>1.6339869281045752E-3</v>
      </c>
      <c r="AW128" s="49">
        <f t="shared" si="21"/>
        <v>-7.2492952074103903E-3</v>
      </c>
      <c r="AX128" s="49">
        <f t="shared" si="21"/>
        <v>4.5728038507821901E-2</v>
      </c>
      <c r="AY128" s="49">
        <f t="shared" si="21"/>
        <v>3.7238169123351435E-2</v>
      </c>
      <c r="AZ128" s="49">
        <f t="shared" si="21"/>
        <v>7.6277650648360028E-3</v>
      </c>
      <c r="BA128" s="70">
        <f t="shared" si="21"/>
        <v>-2.428115015974441E-2</v>
      </c>
    </row>
    <row r="129" spans="1:53" s="30" customFormat="1" x14ac:dyDescent="0.25">
      <c r="A129" s="27" t="s">
        <v>47</v>
      </c>
      <c r="B129" s="49">
        <f t="shared" si="21"/>
        <v>-0.1122394441475147</v>
      </c>
      <c r="C129" s="49">
        <f t="shared" si="21"/>
        <v>-6.3111111111111118E-2</v>
      </c>
      <c r="D129" s="49">
        <f t="shared" si="21"/>
        <v>-8.9153754469606675E-2</v>
      </c>
      <c r="E129" s="49">
        <f t="shared" si="21"/>
        <v>-0.1079892499389201</v>
      </c>
      <c r="F129" s="49">
        <f t="shared" si="21"/>
        <v>-7.0833333333333331E-2</v>
      </c>
      <c r="G129" s="49">
        <f t="shared" si="21"/>
        <v>-3.8625532982192123E-2</v>
      </c>
      <c r="H129" s="49">
        <f t="shared" si="21"/>
        <v>-2.1739130434782608E-2</v>
      </c>
      <c r="I129" s="49">
        <f t="shared" si="21"/>
        <v>-3.870967741935484E-2</v>
      </c>
      <c r="J129" s="49">
        <f t="shared" si="21"/>
        <v>5.5149127743387732E-2</v>
      </c>
      <c r="K129" s="49">
        <f t="shared" si="21"/>
        <v>-8.3591331269349839E-2</v>
      </c>
      <c r="L129" s="49">
        <f t="shared" si="21"/>
        <v>-0.14620987321284057</v>
      </c>
      <c r="M129" s="49">
        <f t="shared" si="21"/>
        <v>-0.11239669421487604</v>
      </c>
      <c r="N129" s="49">
        <f t="shared" si="21"/>
        <v>3.5305048002477545E-2</v>
      </c>
      <c r="O129" s="49">
        <f t="shared" si="21"/>
        <v>-8.8809946714031973E-2</v>
      </c>
      <c r="P129" s="49">
        <f t="shared" si="21"/>
        <v>-0.18114209827357239</v>
      </c>
      <c r="Q129" s="49">
        <f t="shared" si="21"/>
        <v>-0.26097414311485267</v>
      </c>
      <c r="R129" s="49">
        <f t="shared" si="21"/>
        <v>1.338376491125982E-2</v>
      </c>
      <c r="S129" s="49">
        <f t="shared" si="21"/>
        <v>8.0133555926544239E-2</v>
      </c>
      <c r="T129" s="49">
        <f t="shared" si="21"/>
        <v>5.1525423728813559E-2</v>
      </c>
      <c r="U129" s="49">
        <f t="shared" si="21"/>
        <v>-6.4516129032258063E-2</v>
      </c>
      <c r="V129" s="49">
        <f t="shared" si="21"/>
        <v>6.191588785046729E-2</v>
      </c>
      <c r="W129" s="49">
        <f t="shared" si="21"/>
        <v>-3.4838250977603978E-2</v>
      </c>
      <c r="X129" s="49">
        <f t="shared" si="21"/>
        <v>2.3830281894798022E-2</v>
      </c>
      <c r="Y129" s="49">
        <f t="shared" si="21"/>
        <v>3.124042879019908E-2</v>
      </c>
      <c r="Z129" s="49">
        <f t="shared" si="21"/>
        <v>7.4119827053736875E-3</v>
      </c>
      <c r="AA129" s="49">
        <f t="shared" si="21"/>
        <v>-2.8860914952410194E-2</v>
      </c>
      <c r="AB129" s="49">
        <f t="shared" si="21"/>
        <v>8.362817626246381E-3</v>
      </c>
      <c r="AC129" s="49">
        <f t="shared" si="21"/>
        <v>-2.2756005056890013E-2</v>
      </c>
      <c r="AD129" s="49">
        <f t="shared" si="21"/>
        <v>-5.0048748781280468E-2</v>
      </c>
      <c r="AE129" s="49">
        <f t="shared" si="21"/>
        <v>2.0227560050568902E-2</v>
      </c>
      <c r="AF129" s="49">
        <f t="shared" si="21"/>
        <v>3.8940312799233961E-2</v>
      </c>
      <c r="AG129" s="49">
        <f t="shared" si="21"/>
        <v>-1.8832391713747645E-2</v>
      </c>
      <c r="AH129" s="49">
        <f t="shared" si="21"/>
        <v>9.5816033216224849E-3</v>
      </c>
      <c r="AI129" s="49">
        <f t="shared" si="21"/>
        <v>-1.1938422871504869E-2</v>
      </c>
      <c r="AJ129" s="49">
        <f t="shared" si="21"/>
        <v>-1.6078294302691365E-2</v>
      </c>
      <c r="AK129" s="49">
        <f t="shared" si="21"/>
        <v>1.3480392156862746E-2</v>
      </c>
      <c r="AL129" s="49">
        <f t="shared" si="21"/>
        <v>1.0568852968604289E-2</v>
      </c>
      <c r="AM129" s="49">
        <f t="shared" si="21"/>
        <v>-1.9284603421461897E-2</v>
      </c>
      <c r="AN129" s="49">
        <f t="shared" si="21"/>
        <v>-3.8046924540266328E-2</v>
      </c>
      <c r="AO129" s="49">
        <f t="shared" si="21"/>
        <v>2.3086269744835967E-2</v>
      </c>
      <c r="AP129" s="49">
        <f t="shared" si="21"/>
        <v>-7.4953154278575894E-3</v>
      </c>
      <c r="AQ129" s="49">
        <f t="shared" si="21"/>
        <v>-1.5843997562461912E-2</v>
      </c>
      <c r="AR129" s="49">
        <f t="shared" si="21"/>
        <v>3.6144578313253013E-3</v>
      </c>
      <c r="AS129" s="49">
        <f t="shared" si="21"/>
        <v>5.8168316831683171E-2</v>
      </c>
      <c r="AT129" s="49">
        <f t="shared" si="21"/>
        <v>5.9844404548174742E-3</v>
      </c>
      <c r="AU129" s="49">
        <f t="shared" si="21"/>
        <v>-2.5376217173207437E-2</v>
      </c>
      <c r="AV129" s="49">
        <f t="shared" si="21"/>
        <v>2.4978216671507406E-2</v>
      </c>
      <c r="AW129" s="49">
        <f t="shared" ref="AW129:BA129" si="22">AW117/((AW105+AW33)/2)</f>
        <v>5.4561454972132592E-2</v>
      </c>
      <c r="AX129" s="49">
        <f t="shared" si="22"/>
        <v>-4.13589364844904E-3</v>
      </c>
      <c r="AY129" s="49">
        <f t="shared" si="22"/>
        <v>-1.1644025505960632E-2</v>
      </c>
      <c r="AZ129" s="49">
        <f t="shared" si="22"/>
        <v>1.9098143236074269E-2</v>
      </c>
      <c r="BA129" s="70">
        <f t="shared" si="22"/>
        <v>-1.6736401673640166E-2</v>
      </c>
    </row>
    <row r="130" spans="1:53" s="30" customFormat="1" x14ac:dyDescent="0.25">
      <c r="A130" s="27" t="s">
        <v>48</v>
      </c>
      <c r="B130" s="49">
        <f t="shared" ref="B130:BA132" si="23">B118/((B106+B34)/2)</f>
        <v>-0.15964125560538117</v>
      </c>
      <c r="C130" s="49">
        <f t="shared" si="23"/>
        <v>-0.14590058102001291</v>
      </c>
      <c r="D130" s="49">
        <f t="shared" si="23"/>
        <v>-0.12417582417582418</v>
      </c>
      <c r="E130" s="49">
        <f t="shared" si="23"/>
        <v>-0.15740479548660086</v>
      </c>
      <c r="F130" s="49">
        <f t="shared" si="23"/>
        <v>-0.15765433917784</v>
      </c>
      <c r="G130" s="49">
        <f t="shared" si="23"/>
        <v>-3.7724460540214277E-2</v>
      </c>
      <c r="H130" s="49">
        <f t="shared" si="23"/>
        <v>-2.9052876234747241E-2</v>
      </c>
      <c r="I130" s="49">
        <f t="shared" si="23"/>
        <v>-6.9742652657225526E-2</v>
      </c>
      <c r="J130" s="49">
        <f t="shared" si="23"/>
        <v>2.8966639544344995E-2</v>
      </c>
      <c r="K130" s="49">
        <f t="shared" si="23"/>
        <v>-0.1927818208822219</v>
      </c>
      <c r="L130" s="49">
        <f t="shared" si="23"/>
        <v>-0.20254328175271946</v>
      </c>
      <c r="M130" s="49">
        <f t="shared" si="23"/>
        <v>-0.12527821939586645</v>
      </c>
      <c r="N130" s="49">
        <f t="shared" si="23"/>
        <v>-3.170130327580134E-2</v>
      </c>
      <c r="O130" s="49">
        <f t="shared" si="23"/>
        <v>-2.5546218487394957E-2</v>
      </c>
      <c r="P130" s="49">
        <f t="shared" si="23"/>
        <v>-0.16853047724051032</v>
      </c>
      <c r="Q130" s="49">
        <f t="shared" si="23"/>
        <v>-0.19872701555869873</v>
      </c>
      <c r="R130" s="49">
        <f t="shared" si="23"/>
        <v>-3.3234213748469479E-2</v>
      </c>
      <c r="S130" s="49">
        <f t="shared" si="23"/>
        <v>9.8135426889106966E-2</v>
      </c>
      <c r="T130" s="49">
        <f t="shared" si="23"/>
        <v>7.8581503123111018E-2</v>
      </c>
      <c r="U130" s="49">
        <f t="shared" si="23"/>
        <v>2.581786030061892E-2</v>
      </c>
      <c r="V130" s="49">
        <f t="shared" si="23"/>
        <v>9.1958104029824253E-2</v>
      </c>
      <c r="W130" s="49">
        <f t="shared" si="23"/>
        <v>3.0847242763574898E-2</v>
      </c>
      <c r="X130" s="49">
        <f t="shared" si="23"/>
        <v>-1.2222804260520342E-2</v>
      </c>
      <c r="Y130" s="49">
        <f t="shared" si="23"/>
        <v>7.4878322725570952E-4</v>
      </c>
      <c r="Z130" s="49">
        <f t="shared" si="23"/>
        <v>6.1205094088576315E-2</v>
      </c>
      <c r="AA130" s="49">
        <f t="shared" si="23"/>
        <v>7.0769230769230765E-2</v>
      </c>
      <c r="AB130" s="49">
        <f t="shared" si="23"/>
        <v>1.4826078692263827E-2</v>
      </c>
      <c r="AC130" s="49">
        <f t="shared" si="23"/>
        <v>-6.4774242712897692E-3</v>
      </c>
      <c r="AD130" s="49">
        <f t="shared" si="23"/>
        <v>4.9469964664310952E-2</v>
      </c>
      <c r="AE130" s="49">
        <f t="shared" si="23"/>
        <v>-1.8433179723502304E-2</v>
      </c>
      <c r="AF130" s="49">
        <f t="shared" si="23"/>
        <v>1.6654049962149888E-2</v>
      </c>
      <c r="AG130" s="49">
        <f t="shared" si="23"/>
        <v>4.6710782405605293E-3</v>
      </c>
      <c r="AH130" s="49">
        <f t="shared" si="23"/>
        <v>1.6337915919505879E-2</v>
      </c>
      <c r="AI130" s="49">
        <f t="shared" si="23"/>
        <v>-3.2149235959515778E-2</v>
      </c>
      <c r="AJ130" s="49">
        <f t="shared" si="23"/>
        <v>7.5632132468113678E-2</v>
      </c>
      <c r="AK130" s="49">
        <f t="shared" si="23"/>
        <v>5.0618880472935522E-2</v>
      </c>
      <c r="AL130" s="49">
        <f t="shared" si="23"/>
        <v>2.9827915869980879E-2</v>
      </c>
      <c r="AM130" s="49">
        <f t="shared" si="23"/>
        <v>3.5498489425981876E-2</v>
      </c>
      <c r="AN130" s="49">
        <f t="shared" si="23"/>
        <v>4.8617554277231398E-2</v>
      </c>
      <c r="AO130" s="49">
        <f t="shared" si="23"/>
        <v>3.0679327976625273E-2</v>
      </c>
      <c r="AP130" s="49">
        <f t="shared" si="23"/>
        <v>4.5632798573975043E-2</v>
      </c>
      <c r="AQ130" s="49">
        <f t="shared" si="23"/>
        <v>5.3084900685533488E-2</v>
      </c>
      <c r="AR130" s="49">
        <f t="shared" si="23"/>
        <v>5.7709979783128099E-2</v>
      </c>
      <c r="AS130" s="49">
        <f t="shared" si="23"/>
        <v>8.442710180915218E-2</v>
      </c>
      <c r="AT130" s="49">
        <f t="shared" si="23"/>
        <v>1.6478896922818228E-2</v>
      </c>
      <c r="AU130" s="49">
        <f t="shared" si="23"/>
        <v>8.5243674647648163E-2</v>
      </c>
      <c r="AV130" s="49">
        <f t="shared" si="23"/>
        <v>0.13391803002192612</v>
      </c>
      <c r="AW130" s="49">
        <f t="shared" si="23"/>
        <v>0.10484006029140848</v>
      </c>
      <c r="AX130" s="49">
        <f t="shared" si="23"/>
        <v>3.7398643058083735E-2</v>
      </c>
      <c r="AY130" s="49">
        <f t="shared" si="23"/>
        <v>8.1916788084830827E-2</v>
      </c>
      <c r="AZ130" s="49">
        <f t="shared" si="23"/>
        <v>5.0660450660450662E-2</v>
      </c>
      <c r="BA130" s="70">
        <f t="shared" si="23"/>
        <v>0.10273327049952875</v>
      </c>
    </row>
    <row r="131" spans="1:53" s="51" customFormat="1" x14ac:dyDescent="0.25">
      <c r="A131" s="45" t="s">
        <v>49</v>
      </c>
      <c r="B131" s="50">
        <f t="shared" si="23"/>
        <v>-0.18149745197961584</v>
      </c>
      <c r="C131" s="50">
        <f t="shared" si="23"/>
        <v>-0.26513855627779681</v>
      </c>
      <c r="D131" s="50">
        <f t="shared" si="23"/>
        <v>-0.30272139801583692</v>
      </c>
      <c r="E131" s="50">
        <f t="shared" si="23"/>
        <v>-0.26342545521767263</v>
      </c>
      <c r="F131" s="50">
        <f t="shared" si="23"/>
        <v>-0.24301219863605802</v>
      </c>
      <c r="G131" s="50">
        <f t="shared" si="23"/>
        <v>-0.1293709757305597</v>
      </c>
      <c r="H131" s="50">
        <f t="shared" si="23"/>
        <v>-5.3569609939912416E-2</v>
      </c>
      <c r="I131" s="50">
        <f t="shared" si="23"/>
        <v>-0.1229465853910528</v>
      </c>
      <c r="J131" s="50">
        <f t="shared" si="23"/>
        <v>-1.814962372731297E-2</v>
      </c>
      <c r="K131" s="50">
        <f t="shared" si="23"/>
        <v>-0.25788779547529672</v>
      </c>
      <c r="L131" s="50">
        <f t="shared" si="23"/>
        <v>-0.26149573089188355</v>
      </c>
      <c r="M131" s="50">
        <f t="shared" si="23"/>
        <v>-0.1847778266608007</v>
      </c>
      <c r="N131" s="50">
        <f t="shared" si="23"/>
        <v>-5.6682201788638364E-2</v>
      </c>
      <c r="O131" s="50">
        <f t="shared" si="23"/>
        <v>-0.11049331598249142</v>
      </c>
      <c r="P131" s="50">
        <f t="shared" si="23"/>
        <v>-0.2153168044077135</v>
      </c>
      <c r="Q131" s="50">
        <f t="shared" si="23"/>
        <v>-0.21276595744680851</v>
      </c>
      <c r="R131" s="50">
        <f t="shared" si="23"/>
        <v>-2.1099664887675312E-2</v>
      </c>
      <c r="S131" s="50">
        <f t="shared" si="23"/>
        <v>0.16021426832237642</v>
      </c>
      <c r="T131" s="50">
        <f t="shared" si="23"/>
        <v>4.6915725456125108E-2</v>
      </c>
      <c r="U131" s="50">
        <f t="shared" si="23"/>
        <v>5.945540844366725E-2</v>
      </c>
      <c r="V131" s="50">
        <f t="shared" si="23"/>
        <v>6.9782751810401583E-2</v>
      </c>
      <c r="W131" s="50">
        <f t="shared" si="23"/>
        <v>3.5155001597954622E-2</v>
      </c>
      <c r="X131" s="50">
        <f t="shared" si="23"/>
        <v>3.7842708199253443E-2</v>
      </c>
      <c r="Y131" s="50">
        <f t="shared" si="23"/>
        <v>2.8137310073157007E-2</v>
      </c>
      <c r="Z131" s="50">
        <f t="shared" si="23"/>
        <v>2.2020905923344949E-2</v>
      </c>
      <c r="AA131" s="50">
        <f t="shared" si="23"/>
        <v>4.7459519821328865E-2</v>
      </c>
      <c r="AB131" s="50">
        <f t="shared" si="23"/>
        <v>-4.7042052744119746E-2</v>
      </c>
      <c r="AC131" s="50">
        <f t="shared" si="23"/>
        <v>-1.9754480033864824E-3</v>
      </c>
      <c r="AD131" s="50">
        <f t="shared" si="23"/>
        <v>-1.1376564277588168E-2</v>
      </c>
      <c r="AE131" s="50">
        <f t="shared" si="23"/>
        <v>2.5618631732168849E-2</v>
      </c>
      <c r="AF131" s="50">
        <f t="shared" si="23"/>
        <v>1.9892014776925263E-2</v>
      </c>
      <c r="AG131" s="50">
        <f t="shared" si="23"/>
        <v>-2.2446689113355782E-3</v>
      </c>
      <c r="AH131" s="50">
        <f t="shared" si="23"/>
        <v>1.9654556283502083E-2</v>
      </c>
      <c r="AI131" s="50">
        <f t="shared" si="23"/>
        <v>1.998551774076756E-2</v>
      </c>
      <c r="AJ131" s="50">
        <f t="shared" si="23"/>
        <v>7.539811504712382E-2</v>
      </c>
      <c r="AK131" s="50">
        <f t="shared" si="23"/>
        <v>3.6789753372394061E-2</v>
      </c>
      <c r="AL131" s="50">
        <f t="shared" si="23"/>
        <v>6.035321930190516E-2</v>
      </c>
      <c r="AM131" s="50">
        <f t="shared" si="23"/>
        <v>3.3690658499234305E-2</v>
      </c>
      <c r="AN131" s="50">
        <f t="shared" si="23"/>
        <v>4.8494983277591976E-2</v>
      </c>
      <c r="AO131" s="50">
        <f t="shared" si="23"/>
        <v>3.2733666982280536E-2</v>
      </c>
      <c r="AP131" s="50">
        <f t="shared" si="23"/>
        <v>8.1537263048558822E-2</v>
      </c>
      <c r="AQ131" s="50">
        <f t="shared" si="23"/>
        <v>5.356469256884195E-2</v>
      </c>
      <c r="AR131" s="50">
        <f t="shared" si="23"/>
        <v>8.0538650783374341E-2</v>
      </c>
      <c r="AS131" s="50">
        <f t="shared" si="23"/>
        <v>6.8006182380216385E-2</v>
      </c>
      <c r="AT131" s="50">
        <f t="shared" si="23"/>
        <v>9.4673152212599365E-2</v>
      </c>
      <c r="AU131" s="50">
        <f t="shared" si="23"/>
        <v>6.3328952085075871E-2</v>
      </c>
      <c r="AV131" s="50">
        <f t="shared" si="23"/>
        <v>0.12584704743465633</v>
      </c>
      <c r="AW131" s="50">
        <f t="shared" si="23"/>
        <v>0.12956532151838104</v>
      </c>
      <c r="AX131" s="50">
        <f t="shared" si="23"/>
        <v>8.7948657000237698E-2</v>
      </c>
      <c r="AY131" s="50">
        <f t="shared" si="23"/>
        <v>7.3799025295892315E-2</v>
      </c>
      <c r="AZ131" s="50">
        <f t="shared" si="23"/>
        <v>0.11900191938579655</v>
      </c>
      <c r="BA131" s="71">
        <f t="shared" si="23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3"/>
        <v>-0.17098344693281403</v>
      </c>
      <c r="F132" s="50">
        <f t="shared" si="23"/>
        <v>-0.16174436579611098</v>
      </c>
      <c r="G132" s="50">
        <f t="shared" si="23"/>
        <v>-6.8737060041407866E-2</v>
      </c>
      <c r="H132" s="50">
        <f t="shared" si="23"/>
        <v>-3.5064395513086828E-2</v>
      </c>
      <c r="I132" s="50">
        <f t="shared" si="23"/>
        <v>-7.2278875282672697E-2</v>
      </c>
      <c r="J132" s="50">
        <f t="shared" si="23"/>
        <v>1.7353182939081193E-2</v>
      </c>
      <c r="K132" s="50">
        <f t="shared" si="23"/>
        <v>-0.17568528980958359</v>
      </c>
      <c r="L132" s="50">
        <f t="shared" si="23"/>
        <v>-0.1901948190965532</v>
      </c>
      <c r="M132" s="50">
        <f t="shared" si="23"/>
        <v>-0.13542460228545822</v>
      </c>
      <c r="N132" s="50">
        <f t="shared" si="23"/>
        <v>-7.4717285945072702E-3</v>
      </c>
      <c r="O132" s="50">
        <f t="shared" si="23"/>
        <v>-6.3862332695984708E-2</v>
      </c>
      <c r="P132" s="50">
        <f t="shared" si="23"/>
        <v>-0.17793909348441928</v>
      </c>
      <c r="Q132" s="50">
        <f t="shared" si="23"/>
        <v>-0.21710786250493877</v>
      </c>
      <c r="R132" s="50">
        <f t="shared" si="23"/>
        <v>-2.4257304198379574E-2</v>
      </c>
      <c r="S132" s="50">
        <f t="shared" si="23"/>
        <v>9.8689138576779023E-2</v>
      </c>
      <c r="T132" s="50">
        <f t="shared" si="23"/>
        <v>4.8758413937439897E-2</v>
      </c>
      <c r="U132" s="50">
        <f t="shared" si="23"/>
        <v>1.2834958114926763E-2</v>
      </c>
      <c r="V132" s="50">
        <f t="shared" si="23"/>
        <v>6.5060240963855417E-2</v>
      </c>
      <c r="W132" s="50">
        <f t="shared" si="23"/>
        <v>1.3774608398854148E-2</v>
      </c>
      <c r="X132" s="50">
        <f t="shared" si="23"/>
        <v>1.8914883026381283E-2</v>
      </c>
      <c r="Y132" s="50">
        <f t="shared" si="23"/>
        <v>1.0857994464551842E-2</v>
      </c>
      <c r="Z132" s="50">
        <f t="shared" si="23"/>
        <v>2.1588115849096933E-2</v>
      </c>
      <c r="AA132" s="50">
        <f t="shared" si="23"/>
        <v>3.1939325962719652E-2</v>
      </c>
      <c r="AB132" s="50">
        <f t="shared" si="23"/>
        <v>-2.1397379912663755E-2</v>
      </c>
      <c r="AC132" s="50">
        <f t="shared" si="23"/>
        <v>-1.2343005630142919E-2</v>
      </c>
      <c r="AD132" s="50">
        <f t="shared" si="23"/>
        <v>-5.1628494535068932E-3</v>
      </c>
      <c r="AE132" s="50">
        <f t="shared" si="23"/>
        <v>-3.1775598531748207E-3</v>
      </c>
      <c r="AF132" s="50">
        <f t="shared" si="23"/>
        <v>1.1935763888888888E-2</v>
      </c>
      <c r="AG132" s="50">
        <f t="shared" si="23"/>
        <v>-2.136543571389838E-2</v>
      </c>
      <c r="AH132" s="50">
        <f t="shared" si="23"/>
        <v>2.9347765441053397E-2</v>
      </c>
      <c r="AI132" s="50">
        <f t="shared" si="23"/>
        <v>1.7805475183618963E-3</v>
      </c>
      <c r="AJ132" s="50">
        <f t="shared" si="23"/>
        <v>4.6811945117029866E-2</v>
      </c>
      <c r="AK132" s="50">
        <f t="shared" si="23"/>
        <v>2.612330198537095E-2</v>
      </c>
      <c r="AL132" s="50">
        <f t="shared" si="23"/>
        <v>3.4431137724550899E-2</v>
      </c>
      <c r="AM132" s="50">
        <f t="shared" si="23"/>
        <v>1.440384102427314E-2</v>
      </c>
      <c r="AN132" s="50">
        <f t="shared" si="23"/>
        <v>3.9320726415599722E-2</v>
      </c>
      <c r="AO132" s="50">
        <f t="shared" si="23"/>
        <v>3.0670396850067349E-2</v>
      </c>
      <c r="AP132" s="50">
        <f t="shared" si="23"/>
        <v>3.3024156558964429E-2</v>
      </c>
      <c r="AQ132" s="50">
        <f t="shared" si="23"/>
        <v>2.9170829170829173E-2</v>
      </c>
      <c r="AR132" s="50">
        <f t="shared" si="23"/>
        <v>4.2600896860986545E-2</v>
      </c>
      <c r="AS132" s="50">
        <f t="shared" si="23"/>
        <v>6.4489920276240287E-2</v>
      </c>
      <c r="AT132" s="50">
        <f t="shared" si="23"/>
        <v>5.2379125095932462E-2</v>
      </c>
      <c r="AU132" s="50">
        <f t="shared" si="23"/>
        <v>4.3851652833085446E-2</v>
      </c>
      <c r="AV132" s="50">
        <f t="shared" si="23"/>
        <v>8.8775852967992702E-2</v>
      </c>
      <c r="AW132" s="50">
        <f t="shared" si="23"/>
        <v>8.8133009384974509E-2</v>
      </c>
      <c r="AX132" s="50">
        <f t="shared" si="23"/>
        <v>5.0135051888357103E-2</v>
      </c>
      <c r="AY132" s="50">
        <f t="shared" si="23"/>
        <v>5.8699052350722238E-2</v>
      </c>
      <c r="AZ132" s="50">
        <f t="shared" si="23"/>
        <v>7.0306397014148078E-2</v>
      </c>
      <c r="BA132" s="71">
        <f t="shared" si="23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O59 B61:O61 B60:D60">
    <cfRule type="colorScale" priority="1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1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ONS Weekly (2020)</vt:lpstr>
      <vt:lpstr>ONS Weekly (2021)</vt:lpstr>
      <vt:lpstr>ONS Weekly (analysis)</vt:lpstr>
      <vt:lpstr>ONS Daily</vt:lpstr>
      <vt:lpstr>ONSD Scratch</vt:lpstr>
      <vt:lpstr>Adj Daily Cases</vt:lpstr>
      <vt:lpstr>Adj Daily Deaths</vt:lpstr>
      <vt:lpstr>Rebased Deaths</vt:lpstr>
      <vt:lpstr>UK Death v2019 predict</vt:lpstr>
      <vt:lpstr>UK Death v2019 err</vt:lpstr>
      <vt:lpstr>ONS Analysis 17-Apr-2020</vt:lpstr>
      <vt:lpstr>UK Pop by Age</vt:lpstr>
      <vt:lpstr>ONS Hist Data</vt:lpstr>
      <vt:lpstr>Config</vt:lpstr>
      <vt:lpstr>ONS Daily Chart</vt:lpstr>
      <vt:lpstr>Adj Pop Chart</vt:lpstr>
      <vt:lpstr>Adj Pop Mavg7</vt:lpstr>
      <vt:lpstr>Adj Pop Mavg21</vt:lpstr>
      <vt:lpstr>Adj Pop Poly</vt:lpstr>
      <vt:lpstr>Adj Rebased Chart</vt:lpstr>
      <vt:lpstr>ONS Hist Chart (1)</vt:lpstr>
      <vt:lpstr>ONS Hist Chart (2)</vt:lpstr>
      <vt:lpstr>'Adj Daily Cases'!country_names</vt:lpstr>
      <vt:lpstr>country_names</vt:lpstr>
      <vt:lpstr>day_offset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2021-01-19T11:41:02Z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  <property fmtid="{D5CDD505-2E9C-101B-9397-08002B2CF9AE}" pid="3" name="ConnectionInfosStorage">
    <vt:lpwstr>WorkbookXmlParts</vt:lpwstr>
  </property>
</Properties>
</file>